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5836A17B-D4BB-4104-929C-8C1CAB87D090}" xr6:coauthVersionLast="47" xr6:coauthVersionMax="47" xr10:uidLastSave="{00000000-0000-0000-0000-000000000000}"/>
  <bookViews>
    <workbookView xWindow="-108" yWindow="-108" windowWidth="23256" windowHeight="12456" xr2:uid="{00000000-000D-0000-FFFF-FFFF00000000}"/>
  </bookViews>
  <sheets>
    <sheet name="既存事業シート" sheetId="4" r:id="rId1"/>
    <sheet name="既存事業シート (1⑨⑩病床機能分化)" sheetId="5" r:id="rId2"/>
    <sheet name="既存事業シート（1⑮単独支援給付金支給事業）" sheetId="6" r:id="rId3"/>
    <sheet name="既存事業シート（1⑯統合支援給付金支給事業）" sheetId="8" r:id="rId4"/>
    <sheet name="既存事業シート（1⑰債務整理支援給付金支給事業）" sheetId="7" r:id="rId5"/>
    <sheet name="新規事業シート" sheetId="1" r:id="rId6"/>
  </sheets>
  <externalReferences>
    <externalReference r:id="rId7"/>
  </externalReferences>
  <definedNames>
    <definedName name="_xlnm.Print_Area" localSheetId="0">既存事業シート!$A$1:$I$90</definedName>
    <definedName name="_xlnm.Print_Area" localSheetId="1">'既存事業シート (1⑨⑩病床機能分化)'!$A$1:$S$19</definedName>
    <definedName name="_xlnm.Print_Area" localSheetId="2">'既存事業シート（1⑮単独支援給付金支給事業）'!$A$1:$S$73</definedName>
    <definedName name="_xlnm.Print_Area" localSheetId="3">'既存事業シート（1⑯統合支援給付金支給事業）'!$A$1:$I$74</definedName>
    <definedName name="_xlnm.Print_Area" localSheetId="4">'既存事業シート（1⑰債務整理支援給付金支給事業）'!$A$1:$G$30</definedName>
    <definedName name="_xlnm.Print_Area" localSheetId="5">新規事業シート!$A$1:$L$15</definedName>
    <definedName name="_xlnm.Print_Area">#REF!</definedName>
  </definedNames>
  <calcPr calcId="181029"/>
</workbook>
</file>

<file path=xl/calcChain.xml><?xml version="1.0" encoding="utf-8"?>
<calcChain xmlns="http://schemas.openxmlformats.org/spreadsheetml/2006/main">
  <c r="I14" i="4" l="1"/>
  <c r="I15" i="4"/>
  <c r="I16" i="4"/>
  <c r="I13" i="4"/>
  <c r="C72" i="8" l="1"/>
  <c r="D72" i="8" s="1"/>
  <c r="C70" i="8"/>
  <c r="F54" i="8"/>
  <c r="C64" i="8" s="1"/>
  <c r="E64" i="8" s="1"/>
  <c r="F53" i="8"/>
  <c r="C63" i="8" s="1"/>
  <c r="E63" i="8" s="1"/>
  <c r="M53" i="8" s="1"/>
  <c r="I49" i="8"/>
  <c r="H49" i="8"/>
  <c r="I48" i="8"/>
  <c r="N53" i="8" s="1"/>
  <c r="C67" i="8" s="1"/>
  <c r="H48" i="8"/>
  <c r="G33" i="8"/>
  <c r="H44" i="8" s="1"/>
  <c r="I29" i="8"/>
  <c r="H29" i="8"/>
  <c r="I21" i="8"/>
  <c r="H21" i="8"/>
  <c r="I20" i="8"/>
  <c r="H20" i="8"/>
  <c r="N38" i="8" l="1"/>
  <c r="K22" i="8"/>
  <c r="F22" i="8"/>
  <c r="D22" i="8"/>
  <c r="E22" i="8"/>
  <c r="B22" i="8"/>
  <c r="C22" i="8"/>
  <c r="G22" i="8"/>
  <c r="Q28" i="8" l="1"/>
  <c r="G41" i="8"/>
  <c r="I22" i="8"/>
  <c r="H22" i="8"/>
  <c r="R28" i="8" s="1"/>
  <c r="M28" i="8"/>
  <c r="C41" i="8"/>
  <c r="S38" i="8"/>
  <c r="O28" i="8"/>
  <c r="C37" i="8"/>
  <c r="E37" i="8" s="1"/>
  <c r="G44" i="8" s="1"/>
  <c r="E41" i="8"/>
  <c r="D41" i="8"/>
  <c r="N28" i="8"/>
  <c r="P28" i="8"/>
  <c r="F41" i="8"/>
  <c r="I41" i="8" l="1"/>
  <c r="F44" i="8" s="1"/>
  <c r="I44" i="8" s="1"/>
  <c r="H41" i="8"/>
  <c r="P30" i="8"/>
  <c r="P29" i="8"/>
  <c r="S28" i="8"/>
  <c r="D67" i="8"/>
  <c r="E67" i="8" s="1"/>
  <c r="M38" i="8"/>
  <c r="O38" i="8" s="1"/>
  <c r="R38" i="8" s="1"/>
  <c r="P38" i="8" s="1"/>
  <c r="N29" i="8"/>
  <c r="N30" i="8"/>
  <c r="O29" i="8"/>
  <c r="O30" i="8"/>
  <c r="M29" i="8"/>
  <c r="M30" i="8"/>
  <c r="S29" i="8" l="1"/>
  <c r="S30" i="8"/>
  <c r="D70" i="8"/>
  <c r="E70" i="8" s="1"/>
  <c r="C74" i="8" s="1"/>
  <c r="D27" i="7" l="1"/>
  <c r="C30" i="7"/>
  <c r="F28" i="7"/>
  <c r="G30" i="6" l="1"/>
  <c r="O73" i="6" s="1"/>
  <c r="C69" i="6"/>
  <c r="F53" i="6"/>
  <c r="F52" i="6"/>
  <c r="H48" i="6"/>
  <c r="I48" i="6" s="1"/>
  <c r="Q47" i="6"/>
  <c r="P47" i="6"/>
  <c r="O47" i="6"/>
  <c r="N47" i="6"/>
  <c r="M47" i="6"/>
  <c r="H47" i="6"/>
  <c r="I47" i="6" s="1"/>
  <c r="H43" i="6"/>
  <c r="G43" i="6"/>
  <c r="P31" i="6"/>
  <c r="O31" i="6"/>
  <c r="N31" i="6"/>
  <c r="M31" i="6"/>
  <c r="G31" i="6"/>
  <c r="P30" i="6"/>
  <c r="O30" i="6"/>
  <c r="N30" i="6"/>
  <c r="M30" i="6"/>
  <c r="H26" i="6"/>
  <c r="H18" i="6"/>
  <c r="I18" i="6" s="1"/>
  <c r="H17" i="6"/>
  <c r="I17" i="6" s="1"/>
  <c r="C62" i="6" l="1"/>
  <c r="E62" i="6" s="1"/>
  <c r="N52" i="6" s="1"/>
  <c r="C63" i="6"/>
  <c r="E63" i="6" s="1"/>
  <c r="R47" i="6"/>
  <c r="I26" i="6"/>
  <c r="S47" i="6" s="1"/>
  <c r="N73" i="6" s="1"/>
  <c r="P73" i="6" s="1"/>
  <c r="K19" i="6"/>
  <c r="L73" i="6"/>
  <c r="L68" i="6"/>
  <c r="N37" i="6"/>
  <c r="N68" i="6" l="1"/>
  <c r="O68" i="6" s="1"/>
  <c r="O52" i="6"/>
  <c r="C66" i="6" s="1"/>
  <c r="Q73" i="6"/>
  <c r="B19" i="6"/>
  <c r="G19" i="6"/>
  <c r="F19" i="6"/>
  <c r="D19" i="6"/>
  <c r="E19" i="6"/>
  <c r="C19" i="6"/>
  <c r="C71" i="6" l="1"/>
  <c r="O24" i="6"/>
  <c r="E40" i="6"/>
  <c r="S37" i="6"/>
  <c r="N24" i="6"/>
  <c r="D40" i="6"/>
  <c r="H19" i="6"/>
  <c r="M24" i="6"/>
  <c r="C40" i="6"/>
  <c r="P24" i="6"/>
  <c r="F40" i="6"/>
  <c r="G40" i="6"/>
  <c r="Q24" i="6"/>
  <c r="I19" i="6" l="1"/>
  <c r="Q19" i="6"/>
  <c r="R24" i="6"/>
  <c r="P25" i="6"/>
  <c r="P26" i="6"/>
  <c r="M25" i="6"/>
  <c r="M26" i="6"/>
  <c r="N25" i="6"/>
  <c r="N26" i="6"/>
  <c r="I40" i="6"/>
  <c r="E43" i="6" s="1"/>
  <c r="H40" i="6"/>
  <c r="O25" i="6"/>
  <c r="O26" i="6"/>
  <c r="M37" i="6" l="1"/>
  <c r="O37" i="6" s="1"/>
  <c r="R37" i="6" s="1"/>
  <c r="P37" i="6" s="1"/>
  <c r="C36" i="6" s="1"/>
  <c r="E36" i="6" s="1"/>
  <c r="F43" i="6" s="1"/>
  <c r="I43" i="6" s="1"/>
  <c r="D66" i="6" s="1"/>
  <c r="E66" i="6" s="1"/>
  <c r="O19" i="6"/>
  <c r="P19" i="6"/>
  <c r="S24" i="6"/>
  <c r="N19" i="6" l="1"/>
  <c r="S25" i="6"/>
  <c r="S26" i="6"/>
  <c r="D69" i="6"/>
  <c r="E69" i="6" s="1"/>
  <c r="C73" i="6" s="1"/>
  <c r="B1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5" authorId="0" shapeId="0" xr:uid="{00000000-0006-0000-0200-000001000000}">
      <text>
        <r>
          <rPr>
            <b/>
            <sz val="9"/>
            <color indexed="81"/>
            <rFont val="MS P ゴシック"/>
            <family val="3"/>
            <charset val="128"/>
          </rPr>
          <t>他院への移転分と介護への転換分を除いた３区分の減少数</t>
        </r>
      </text>
    </comment>
    <comment ref="S35" authorId="0" shapeId="0" xr:uid="{00000000-0006-0000-0200-000002000000}">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6" authorId="0" shapeId="0" xr:uid="{00000000-0006-0000-0300-000001000000}">
      <text>
        <r>
          <rPr>
            <b/>
            <sz val="9"/>
            <color indexed="81"/>
            <rFont val="MS P ゴシック"/>
            <family val="3"/>
            <charset val="128"/>
          </rPr>
          <t>他院への移転分と介護への転換分を除いた３区分の減少数</t>
        </r>
      </text>
    </comment>
    <comment ref="S36" authorId="0" shapeId="0" xr:uid="{00000000-0006-0000-0300-000002000000}">
      <text>
        <r>
          <rPr>
            <b/>
            <sz val="9"/>
            <color indexed="81"/>
            <rFont val="MS P ゴシック"/>
            <family val="3"/>
            <charset val="128"/>
          </rPr>
          <t>他院からの移転分を除いた回復期の増加数</t>
        </r>
      </text>
    </comment>
    <comment ref="O38" authorId="0" shapeId="0" xr:uid="{00000000-0006-0000-03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<sst xmlns="http://schemas.openxmlformats.org/spreadsheetml/2006/main" count="556" uniqueCount="368">
  <si>
    <t>事業主体名</t>
    <rPh sb="0" eb="2">
      <t>ジギョウ</t>
    </rPh>
    <rPh sb="2" eb="4">
      <t>シュタイ</t>
    </rPh>
    <rPh sb="4" eb="5">
      <t>メイ</t>
    </rPh>
    <phoneticPr fontId="2"/>
  </si>
  <si>
    <t>担当者所属</t>
    <rPh sb="0" eb="3">
      <t>タントウシャ</t>
    </rPh>
    <rPh sb="3" eb="5">
      <t>ショゾク</t>
    </rPh>
    <phoneticPr fontId="2"/>
  </si>
  <si>
    <t>担当者氏名</t>
    <rPh sb="0" eb="3">
      <t>タントウシャ</t>
    </rPh>
    <rPh sb="3" eb="5">
      <t>シメイ</t>
    </rPh>
    <phoneticPr fontId="2"/>
  </si>
  <si>
    <t>電話番号</t>
    <rPh sb="0" eb="2">
      <t>デンワ</t>
    </rPh>
    <rPh sb="2" eb="4">
      <t>バンゴウ</t>
    </rPh>
    <phoneticPr fontId="2"/>
  </si>
  <si>
    <t>要望事業の内容</t>
    <rPh sb="0" eb="2">
      <t>ヨウボウ</t>
    </rPh>
    <rPh sb="2" eb="4">
      <t>ジギョウ</t>
    </rPh>
    <rPh sb="5" eb="7">
      <t>ナイヨウ</t>
    </rPh>
    <phoneticPr fontId="2"/>
  </si>
  <si>
    <t>所要額の積算根拠</t>
    <rPh sb="0" eb="3">
      <t>ショヨウガク</t>
    </rPh>
    <rPh sb="4" eb="6">
      <t>セキサン</t>
    </rPh>
    <rPh sb="6" eb="8">
      <t>コンキョ</t>
    </rPh>
    <phoneticPr fontId="2"/>
  </si>
  <si>
    <t>事業メニュー
の事業番号</t>
    <rPh sb="0" eb="2">
      <t>ジギョウ</t>
    </rPh>
    <rPh sb="8" eb="10">
      <t>ジギョウ</t>
    </rPh>
    <rPh sb="10" eb="12">
      <t>バンゴウ</t>
    </rPh>
    <phoneticPr fontId="2"/>
  </si>
  <si>
    <t>①　既存事業シート</t>
    <rPh sb="2" eb="4">
      <t>キゾン</t>
    </rPh>
    <rPh sb="4" eb="6">
      <t>ジギョウ</t>
    </rPh>
    <phoneticPr fontId="2"/>
  </si>
  <si>
    <t>②　新規事業シート</t>
    <rPh sb="2" eb="4">
      <t>シンキ</t>
    </rPh>
    <rPh sb="4" eb="6">
      <t>ジギョウ</t>
    </rPh>
    <phoneticPr fontId="2"/>
  </si>
  <si>
    <t>電子メール</t>
    <rPh sb="0" eb="2">
      <t>デンシ</t>
    </rPh>
    <phoneticPr fontId="2"/>
  </si>
  <si>
    <t>事業の
実施主体</t>
    <rPh sb="0" eb="2">
      <t>ジギョウ</t>
    </rPh>
    <rPh sb="4" eb="6">
      <t>ジッシ</t>
    </rPh>
    <rPh sb="6" eb="8">
      <t>シュタイ</t>
    </rPh>
    <phoneticPr fontId="2"/>
  </si>
  <si>
    <t>背景にある医療ニーズ</t>
    <rPh sb="0" eb="2">
      <t>ハイケイ</t>
    </rPh>
    <rPh sb="5" eb="7">
      <t>イリョウ</t>
    </rPh>
    <phoneticPr fontId="2"/>
  </si>
  <si>
    <t>事業の対象
となる
保健医療圏</t>
    <rPh sb="10" eb="12">
      <t>ホケン</t>
    </rPh>
    <rPh sb="12" eb="15">
      <t>イリョウケン</t>
    </rPh>
    <phoneticPr fontId="2"/>
  </si>
  <si>
    <t>事業費
（所要額）　</t>
    <rPh sb="0" eb="3">
      <t>ジギョウヒ</t>
    </rPh>
    <rPh sb="5" eb="8">
      <t>ショヨウガク</t>
    </rPh>
    <phoneticPr fontId="2"/>
  </si>
  <si>
    <t>備　　考</t>
    <rPh sb="0" eb="1">
      <t>ソナエ</t>
    </rPh>
    <rPh sb="3" eb="4">
      <t>コウ</t>
    </rPh>
    <phoneticPr fontId="2"/>
  </si>
  <si>
    <t>アウトプット指標</t>
    <rPh sb="6" eb="8">
      <t>シヒョウ</t>
    </rPh>
    <phoneticPr fontId="2"/>
  </si>
  <si>
    <t>（円）</t>
    <rPh sb="1" eb="2">
      <t>エン</t>
    </rPh>
    <phoneticPr fontId="2"/>
  </si>
  <si>
    <t>　東部
　中部
　西部
　全圏域</t>
    <rPh sb="1" eb="3">
      <t>トウブ</t>
    </rPh>
    <rPh sb="5" eb="7">
      <t>チュウブ</t>
    </rPh>
    <rPh sb="9" eb="11">
      <t>セイブ</t>
    </rPh>
    <rPh sb="13" eb="14">
      <t>ゼン</t>
    </rPh>
    <rPh sb="14" eb="16">
      <t>ケンイキ</t>
    </rPh>
    <phoneticPr fontId="2"/>
  </si>
  <si>
    <t>団体等名</t>
    <rPh sb="0" eb="2">
      <t>ダンタイ</t>
    </rPh>
    <rPh sb="2" eb="3">
      <t>トウ</t>
    </rPh>
    <rPh sb="3" eb="4">
      <t>メイ</t>
    </rPh>
    <phoneticPr fontId="2"/>
  </si>
  <si>
    <t>　　要望事業の実施が必要で
　　ある理由及び改善を図る
    べき課題を記載してくださ
　　い。</t>
    <rPh sb="2" eb="4">
      <t>ヨウボウ</t>
    </rPh>
    <rPh sb="4" eb="6">
      <t>ジギョウ</t>
    </rPh>
    <rPh sb="7" eb="9">
      <t>ジッシ</t>
    </rPh>
    <rPh sb="10" eb="12">
      <t>ヒツヨウ</t>
    </rPh>
    <rPh sb="18" eb="20">
      <t>リユウ</t>
    </rPh>
    <rPh sb="20" eb="21">
      <t>オヨ</t>
    </rPh>
    <phoneticPr fontId="2"/>
  </si>
  <si>
    <t>事業実施のため
の所要額（円）</t>
    <rPh sb="0" eb="2">
      <t>ジギョウ</t>
    </rPh>
    <rPh sb="2" eb="4">
      <t>ジッシ</t>
    </rPh>
    <rPh sb="9" eb="12">
      <t>ショヨウガク</t>
    </rPh>
    <rPh sb="13" eb="14">
      <t>エン</t>
    </rPh>
    <phoneticPr fontId="2"/>
  </si>
  <si>
    <t>評価指標</t>
    <rPh sb="0" eb="2">
      <t>ヒョウカ</t>
    </rPh>
    <rPh sb="2" eb="4">
      <t>シヒョウ</t>
    </rPh>
    <phoneticPr fontId="2"/>
  </si>
  <si>
    <t>整備実施予定
（病床機能報告）</t>
    <rPh sb="0" eb="2">
      <t>セイビ</t>
    </rPh>
    <rPh sb="2" eb="4">
      <t>ジッシ</t>
    </rPh>
    <rPh sb="4" eb="6">
      <t>ヨテイ</t>
    </rPh>
    <rPh sb="8" eb="10">
      <t>ビョウショウ</t>
    </rPh>
    <rPh sb="10" eb="12">
      <t>キノウ</t>
    </rPh>
    <rPh sb="12" eb="14">
      <t>ホウコク</t>
    </rPh>
    <phoneticPr fontId="2"/>
  </si>
  <si>
    <t>高度
急性期</t>
    <rPh sb="0" eb="2">
      <t>コウド</t>
    </rPh>
    <rPh sb="3" eb="6">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</si>
  <si>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</si>
  <si>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</si>
  <si>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</si>
  <si>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整備前の病床数</t>
    <rPh sb="0" eb="2">
      <t>セイビ</t>
    </rPh>
    <rPh sb="2" eb="3">
      <t>マエ</t>
    </rPh>
    <rPh sb="4" eb="7">
      <t>ビョウショウスウ</t>
    </rPh>
    <phoneticPr fontId="2"/>
  </si>
  <si>
    <t>設備</t>
    <rPh sb="0" eb="2">
      <t>セツビ</t>
    </rPh>
    <phoneticPr fontId="2"/>
  </si>
  <si>
    <t>施設</t>
    <rPh sb="0" eb="2">
      <t>シセツ</t>
    </rPh>
    <phoneticPr fontId="2"/>
  </si>
  <si>
    <t>開催する研修や会議、支給する手当、整備する施設設備
などの内容を具体的に記入してください。</t>
    <rPh sb="21" eb="23">
      <t>シセツ</t>
    </rPh>
    <rPh sb="23" eb="25">
      <t>セツビ</t>
    </rPh>
    <phoneticPr fontId="2"/>
  </si>
  <si>
    <t>購入</t>
    <rPh sb="0" eb="2">
      <t>コウニュウ</t>
    </rPh>
    <phoneticPr fontId="2"/>
  </si>
  <si>
    <t>廃棄</t>
    <rPh sb="0" eb="2">
      <t>ハイキ</t>
    </rPh>
    <phoneticPr fontId="2"/>
  </si>
  <si>
    <t>新築</t>
    <rPh sb="0" eb="2">
      <t>シンチク</t>
    </rPh>
    <phoneticPr fontId="2"/>
  </si>
  <si>
    <t>増築</t>
    <rPh sb="0" eb="2">
      <t>ゾウチク</t>
    </rPh>
    <phoneticPr fontId="2"/>
  </si>
  <si>
    <t>改修・用途変更等</t>
    <rPh sb="0" eb="2">
      <t>カイシュウ</t>
    </rPh>
    <rPh sb="3" eb="5">
      <t>ヨウト</t>
    </rPh>
    <rPh sb="5" eb="7">
      <t>ヘンコウ</t>
    </rPh>
    <rPh sb="7" eb="8">
      <t>トウ</t>
    </rPh>
    <phoneticPr fontId="2"/>
  </si>
  <si>
    <t>解体撤去</t>
    <rPh sb="0" eb="2">
      <t>カイタイ</t>
    </rPh>
    <rPh sb="2" eb="4">
      <t>テッキョ</t>
    </rPh>
    <phoneticPr fontId="2"/>
  </si>
  <si>
    <t>その他</t>
    <rPh sb="2" eb="3">
      <t>タ</t>
    </rPh>
    <phoneticPr fontId="2"/>
  </si>
  <si>
    <t>整備区分（該当に○）</t>
    <rPh sb="0" eb="2">
      <t>セイビ</t>
    </rPh>
    <rPh sb="2" eb="4">
      <t>クブン</t>
    </rPh>
    <rPh sb="5" eb="7">
      <t>ガイトウ</t>
    </rPh>
    <phoneticPr fontId="2"/>
  </si>
  <si>
    <t>整備後の病床数
（報告予定数）</t>
    <rPh sb="0" eb="2">
      <t>セイビ</t>
    </rPh>
    <rPh sb="9" eb="11">
      <t>ホウコク</t>
    </rPh>
    <rPh sb="13" eb="14">
      <t>スウ</t>
    </rPh>
    <phoneticPr fontId="2"/>
  </si>
  <si>
    <t>病床機能分化との関連、整備する施設・設備等の内容を具体的に記入してください。</t>
    <rPh sb="0" eb="2">
      <t>ビョウショウ</t>
    </rPh>
    <rPh sb="2" eb="4">
      <t>キノウ</t>
    </rPh>
    <rPh sb="4" eb="6">
      <t>ブンカ</t>
    </rPh>
    <rPh sb="8" eb="10">
      <t>カンレン</t>
    </rPh>
    <phoneticPr fontId="2"/>
  </si>
  <si>
    <t>　　提案事業の実
　　施による直接
　　な成果を占めす
　　指標を記載して
　　ください。</t>
    <rPh sb="2" eb="4">
      <t>テイアン</t>
    </rPh>
    <rPh sb="4" eb="6">
      <t>ジギョウ</t>
    </rPh>
    <rPh sb="7" eb="8">
      <t>ジツ</t>
    </rPh>
    <rPh sb="11" eb="12">
      <t>セ</t>
    </rPh>
    <rPh sb="15" eb="17">
      <t>チョクセツ</t>
    </rPh>
    <rPh sb="21" eb="22">
      <t>シゲル</t>
    </rPh>
    <rPh sb="22" eb="23">
      <t>ハテ</t>
    </rPh>
    <rPh sb="24" eb="25">
      <t>シ</t>
    </rPh>
    <rPh sb="30" eb="32">
      <t>シヒョウ</t>
    </rPh>
    <rPh sb="33" eb="35">
      <t>キサイ</t>
    </rPh>
    <phoneticPr fontId="2"/>
  </si>
  <si>
    <t>　提案事業の実施
　を通じて期待され
　る地域全体への
　成果を定量的に
　測定する指標を
　記載してください。</t>
    <rPh sb="1" eb="3">
      <t>テイアン</t>
    </rPh>
    <rPh sb="6" eb="8">
      <t>ジッシ</t>
    </rPh>
    <rPh sb="42" eb="44">
      <t>シヒョウ</t>
    </rPh>
    <rPh sb="47" eb="49">
      <t>キサイ</t>
    </rPh>
    <phoneticPr fontId="2"/>
  </si>
  <si>
    <t>事業の分類</t>
    <rPh sb="0" eb="2">
      <t>ジギョウ</t>
    </rPh>
    <rPh sb="3" eb="5">
      <t>ブンルイ</t>
    </rPh>
    <phoneticPr fontId="2"/>
  </si>
  <si>
    <t>事業の分類
① 地域医療構想の達成に向けた医療機関の施設又は設備の整備に関する事業
② 居宅等における医療の提供に関する事業
③ 医療従事者の確保に関する事業</t>
    <rPh sb="0" eb="2">
      <t>ジギョウ</t>
    </rPh>
    <rPh sb="3" eb="5">
      <t>ブンルイ</t>
    </rPh>
    <phoneticPr fontId="2"/>
  </si>
  <si>
    <t>　　病床の機能の分化及び連携、居宅等
　　における医療の提供の推進、医療従
　　事者の確保を推進するために実施す
　　る取組などの内容を具体的に記入し
　　てください。</t>
    <rPh sb="2" eb="4">
      <t>ビョウショウ</t>
    </rPh>
    <rPh sb="5" eb="7">
      <t>キノウ</t>
    </rPh>
    <rPh sb="8" eb="10">
      <t>ブンカ</t>
    </rPh>
    <rPh sb="10" eb="11">
      <t>オヨ</t>
    </rPh>
    <rPh sb="12" eb="14">
      <t>レンケイ</t>
    </rPh>
    <rPh sb="15" eb="17">
      <t>キョタク</t>
    </rPh>
    <rPh sb="17" eb="18">
      <t>トウ</t>
    </rPh>
    <rPh sb="25" eb="27">
      <t>イリョウ</t>
    </rPh>
    <rPh sb="28" eb="30">
      <t>テイキョウ</t>
    </rPh>
    <rPh sb="31" eb="33">
      <t>スイシン</t>
    </rPh>
    <rPh sb="34" eb="36">
      <t>イリョウ</t>
    </rPh>
    <rPh sb="36" eb="37">
      <t>ジュウ</t>
    </rPh>
    <rPh sb="40" eb="41">
      <t>コト</t>
    </rPh>
    <rPh sb="41" eb="42">
      <t>シャ</t>
    </rPh>
    <rPh sb="43" eb="45">
      <t>カクホ</t>
    </rPh>
    <rPh sb="46" eb="48">
      <t>スイシン</t>
    </rPh>
    <rPh sb="53" eb="55">
      <t>ジッシ</t>
    </rPh>
    <rPh sb="60" eb="62">
      <t>トリクミ</t>
    </rPh>
    <phoneticPr fontId="2"/>
  </si>
  <si>
    <t>1②</t>
  </si>
  <si>
    <t>1④</t>
  </si>
  <si>
    <t>1⑤</t>
  </si>
  <si>
    <t>1⑥</t>
  </si>
  <si>
    <t>1⑦</t>
  </si>
  <si>
    <t>1⑧</t>
  </si>
  <si>
    <t>2①</t>
  </si>
  <si>
    <t>2③</t>
  </si>
  <si>
    <t>2④</t>
  </si>
  <si>
    <t>2⑤</t>
  </si>
  <si>
    <t>2⑥</t>
  </si>
  <si>
    <t>2⑦</t>
  </si>
  <si>
    <t>2⑨</t>
  </si>
  <si>
    <t>2⑪</t>
  </si>
  <si>
    <t>3①</t>
  </si>
  <si>
    <t>3②</t>
  </si>
  <si>
    <t>3③</t>
  </si>
  <si>
    <t>3④</t>
  </si>
  <si>
    <t>3⑤</t>
  </si>
  <si>
    <t>3⑥</t>
  </si>
  <si>
    <t>3⑦</t>
  </si>
  <si>
    <t>3⑧</t>
  </si>
  <si>
    <t>3⑨</t>
  </si>
  <si>
    <t>3⑩</t>
  </si>
  <si>
    <t>3⑪</t>
  </si>
  <si>
    <t>3⑫</t>
  </si>
  <si>
    <t>3⑬</t>
  </si>
  <si>
    <t>3⑭</t>
  </si>
  <si>
    <t>3⑮</t>
  </si>
  <si>
    <t>3⑯</t>
  </si>
  <si>
    <t>3⑰</t>
  </si>
  <si>
    <t>3⑱</t>
  </si>
  <si>
    <t>3⑲</t>
  </si>
  <si>
    <t>3⑳</t>
  </si>
  <si>
    <t>3㉑</t>
  </si>
  <si>
    <t>3㉒</t>
  </si>
  <si>
    <t>3㉓</t>
  </si>
  <si>
    <t>3㉔</t>
  </si>
  <si>
    <t>3㉕</t>
  </si>
  <si>
    <t>1③</t>
  </si>
  <si>
    <t>2⑧</t>
  </si>
  <si>
    <t>2⑩</t>
  </si>
  <si>
    <t>2⑫</t>
  </si>
  <si>
    <t>地域医療支援病院・がん診療連携拠点病院等の患者に対する歯科保健医療推進事業</t>
  </si>
  <si>
    <t>在宅医療連携拠点事業</t>
  </si>
  <si>
    <t>在宅医療推進のための看護師育成支援事業</t>
    <rPh sb="0" eb="2">
      <t>ザイタク</t>
    </rPh>
    <rPh sb="2" eb="4">
      <t>イリョウ</t>
    </rPh>
    <rPh sb="4" eb="6">
      <t>スイシン</t>
    </rPh>
    <rPh sb="10" eb="13">
      <t>カンゴシ</t>
    </rPh>
    <rPh sb="13" eb="15">
      <t>イクセイ</t>
    </rPh>
    <rPh sb="15" eb="17">
      <t>シエン</t>
    </rPh>
    <rPh sb="17" eb="19">
      <t>ジギョウ</t>
    </rPh>
    <phoneticPr fontId="3"/>
  </si>
  <si>
    <t>訪問看護ステーションサテライト設置事業</t>
    <rPh sb="0" eb="2">
      <t>ホウモン</t>
    </rPh>
    <rPh sb="2" eb="4">
      <t>カンゴ</t>
    </rPh>
    <rPh sb="15" eb="17">
      <t>セッチ</t>
    </rPh>
    <rPh sb="17" eb="19">
      <t>ジギョウ</t>
    </rPh>
    <phoneticPr fontId="3"/>
  </si>
  <si>
    <t>医療介護連携のための多職種連携等研修事業</t>
  </si>
  <si>
    <t>在宅歯科医療拠点・支援体制整備事業</t>
  </si>
  <si>
    <t>訪問歯科衛生士養成支援事業</t>
    <rPh sb="0" eb="4">
      <t>ホウモンシカ</t>
    </rPh>
    <rPh sb="4" eb="7">
      <t>エイセイシ</t>
    </rPh>
    <rPh sb="7" eb="9">
      <t>ヨウセイ</t>
    </rPh>
    <rPh sb="9" eb="11">
      <t>シエン</t>
    </rPh>
    <rPh sb="11" eb="13">
      <t>ジギョウ</t>
    </rPh>
    <phoneticPr fontId="3"/>
  </si>
  <si>
    <t>在宅歯科診療設備整備事業</t>
  </si>
  <si>
    <t>産科医等確保支援事業</t>
  </si>
  <si>
    <t>助産師等待機手当支援事業</t>
    <rPh sb="3" eb="4">
      <t>トウ</t>
    </rPh>
    <phoneticPr fontId="3"/>
  </si>
  <si>
    <t>救急勤務医支援事業</t>
  </si>
  <si>
    <t>新生児医療担当医確保支援事業</t>
  </si>
  <si>
    <t>女性医師就業環境整備事業</t>
  </si>
  <si>
    <t>歯科衛生士復職支援事業</t>
  </si>
  <si>
    <t>新人看護職員研修事業</t>
  </si>
  <si>
    <t>助産師資質向上支援事業</t>
  </si>
  <si>
    <t>認定看護師及び認定看護管理者養成研修受講補助事業</t>
    <rPh sb="0" eb="2">
      <t>ニンテイ</t>
    </rPh>
    <rPh sb="2" eb="5">
      <t>カンゴシ</t>
    </rPh>
    <rPh sb="5" eb="6">
      <t>オヨ</t>
    </rPh>
    <rPh sb="7" eb="9">
      <t>ニンテイ</t>
    </rPh>
    <rPh sb="9" eb="11">
      <t>カンゴ</t>
    </rPh>
    <rPh sb="11" eb="14">
      <t>カンリシャ</t>
    </rPh>
    <rPh sb="14" eb="16">
      <t>ヨウセイ</t>
    </rPh>
    <rPh sb="16" eb="18">
      <t>ケンシュウ</t>
    </rPh>
    <rPh sb="18" eb="20">
      <t>ジュコウ</t>
    </rPh>
    <rPh sb="20" eb="22">
      <t>ホジョ</t>
    </rPh>
    <rPh sb="22" eb="24">
      <t>ジギョウ</t>
    </rPh>
    <phoneticPr fontId="3"/>
  </si>
  <si>
    <t>看護師の特定行為研修受講補助事業</t>
    <rPh sb="10" eb="12">
      <t>ジュコウ</t>
    </rPh>
    <rPh sb="12" eb="14">
      <t>ホジョ</t>
    </rPh>
    <rPh sb="14" eb="16">
      <t>ジギョウ</t>
    </rPh>
    <phoneticPr fontId="3"/>
  </si>
  <si>
    <t>看護師等養成所運営事業</t>
    <rPh sb="3" eb="4">
      <t>トウ</t>
    </rPh>
    <phoneticPr fontId="3"/>
  </si>
  <si>
    <t>看護教育教材整備事業</t>
  </si>
  <si>
    <t>看護師宿舎施設整備事業</t>
  </si>
  <si>
    <t>看護教員養成支援事業</t>
    <rPh sb="0" eb="2">
      <t>カンゴ</t>
    </rPh>
    <rPh sb="2" eb="4">
      <t>キョウイン</t>
    </rPh>
    <rPh sb="4" eb="6">
      <t>ヨウセイ</t>
    </rPh>
    <rPh sb="6" eb="8">
      <t>シエン</t>
    </rPh>
    <rPh sb="8" eb="10">
      <t>ジギョウ</t>
    </rPh>
    <phoneticPr fontId="3"/>
  </si>
  <si>
    <t>看護職員実習指導者養成支援事業</t>
    <rPh sb="0" eb="2">
      <t>カンゴ</t>
    </rPh>
    <rPh sb="2" eb="4">
      <t>ショクイン</t>
    </rPh>
    <rPh sb="4" eb="6">
      <t>ジッシュウ</t>
    </rPh>
    <rPh sb="6" eb="9">
      <t>シドウシャ</t>
    </rPh>
    <rPh sb="9" eb="11">
      <t>ヨウセイ</t>
    </rPh>
    <rPh sb="11" eb="13">
      <t>シエン</t>
    </rPh>
    <rPh sb="13" eb="15">
      <t>ジギョウ</t>
    </rPh>
    <phoneticPr fontId="3"/>
  </si>
  <si>
    <t>周産期医療に係わる専門的スタッフの養成事業</t>
  </si>
  <si>
    <t>医師等環境改善事業</t>
  </si>
  <si>
    <t>病院内保育所運営事業</t>
    <rPh sb="6" eb="8">
      <t>ウンエイ</t>
    </rPh>
    <phoneticPr fontId="6"/>
  </si>
  <si>
    <t>病院内保育所施設整備事業</t>
    <rPh sb="6" eb="8">
      <t>シセツ</t>
    </rPh>
    <rPh sb="8" eb="10">
      <t>セイビ</t>
    </rPh>
    <rPh sb="10" eb="12">
      <t>ジギョウ</t>
    </rPh>
    <phoneticPr fontId="6"/>
  </si>
  <si>
    <t>共同利用型保育施設運営事業</t>
  </si>
  <si>
    <t>共同利用型保育施設・設備整備事業</t>
    <rPh sb="0" eb="2">
      <t>キョウドウ</t>
    </rPh>
    <rPh sb="2" eb="4">
      <t>リヨウ</t>
    </rPh>
    <rPh sb="4" eb="5">
      <t>ガタ</t>
    </rPh>
    <rPh sb="5" eb="7">
      <t>ホイク</t>
    </rPh>
    <rPh sb="7" eb="9">
      <t>シセツ</t>
    </rPh>
    <rPh sb="10" eb="12">
      <t>セツビ</t>
    </rPh>
    <rPh sb="12" eb="14">
      <t>セイビ</t>
    </rPh>
    <rPh sb="14" eb="16">
      <t>ジギョウ</t>
    </rPh>
    <phoneticPr fontId="6"/>
  </si>
  <si>
    <t>小児救急医療支援事業</t>
    <rPh sb="0" eb="2">
      <t>ショウニ</t>
    </rPh>
    <rPh sb="2" eb="4">
      <t>キュウキュウ</t>
    </rPh>
    <rPh sb="4" eb="6">
      <t>イリョウ</t>
    </rPh>
    <rPh sb="6" eb="8">
      <t>シエン</t>
    </rPh>
    <rPh sb="8" eb="10">
      <t>ジギョウ</t>
    </rPh>
    <phoneticPr fontId="3"/>
  </si>
  <si>
    <t>地域医療連携研修会開催支援事業</t>
  </si>
  <si>
    <t>勤務医の労働時間短縮に向けた体制の整備支援事業</t>
  </si>
  <si>
    <t>訪問看護師確保支援事業（養成講習会支援）</t>
    <rPh sb="5" eb="7">
      <t>カクホ</t>
    </rPh>
    <rPh sb="7" eb="9">
      <t>シエン</t>
    </rPh>
    <rPh sb="9" eb="11">
      <t>ジギョウ</t>
    </rPh>
    <rPh sb="17" eb="19">
      <t>シエン</t>
    </rPh>
    <phoneticPr fontId="3"/>
  </si>
  <si>
    <t>訪問看護師確保支援事業（新人訪問看護師）</t>
    <rPh sb="5" eb="7">
      <t>カクホ</t>
    </rPh>
    <rPh sb="7" eb="9">
      <t>シエン</t>
    </rPh>
    <rPh sb="9" eb="11">
      <t>ジギョウ</t>
    </rPh>
    <rPh sb="12" eb="14">
      <t>シンジン</t>
    </rPh>
    <rPh sb="14" eb="19">
      <t>ホウモンカンゴシ</t>
    </rPh>
    <phoneticPr fontId="3"/>
  </si>
  <si>
    <t>訪問看護師確保支援事業（待機手当）</t>
    <rPh sb="5" eb="7">
      <t>カクホ</t>
    </rPh>
    <rPh sb="7" eb="9">
      <t>シエン</t>
    </rPh>
    <rPh sb="9" eb="11">
      <t>ジギョウ</t>
    </rPh>
    <rPh sb="12" eb="16">
      <t>タイキテアテ</t>
    </rPh>
    <phoneticPr fontId="3"/>
  </si>
  <si>
    <t>看護師等養成所施設・設備整備事業</t>
    <rPh sb="0" eb="3">
      <t>カンゴシ</t>
    </rPh>
    <rPh sb="3" eb="4">
      <t>トウ</t>
    </rPh>
    <rPh sb="4" eb="7">
      <t>ヨウセイショ</t>
    </rPh>
    <rPh sb="7" eb="9">
      <t>シセツ</t>
    </rPh>
    <rPh sb="10" eb="12">
      <t>セツビ</t>
    </rPh>
    <rPh sb="12" eb="14">
      <t>セイビ</t>
    </rPh>
    <rPh sb="14" eb="16">
      <t>ジギョウ</t>
    </rPh>
    <phoneticPr fontId="3"/>
  </si>
  <si>
    <t>歯科技工士養成所施設・設備等整備事業</t>
    <rPh sb="13" eb="14">
      <t>トウ</t>
    </rPh>
    <phoneticPr fontId="6"/>
  </si>
  <si>
    <r>
      <t>　　積算根拠を</t>
    </r>
    <r>
      <rPr>
        <b/>
        <u/>
        <sz val="11"/>
        <color theme="0"/>
        <rFont val="ＭＳ Ｐゴシック"/>
        <family val="3"/>
        <charset val="128"/>
        <scheme val="minor"/>
      </rPr>
      <t>具体的に</t>
    </r>
    <r>
      <rPr>
        <sz val="11"/>
        <color theme="0"/>
        <rFont val="ＭＳ Ｐゴシック"/>
        <family val="3"/>
        <charset val="128"/>
        <scheme val="minor"/>
      </rPr>
      <t>記載してください。
　　原則、見積書の写しを添付してください。</t>
    </r>
    <rPh sb="2" eb="4">
      <t>セキサン</t>
    </rPh>
    <rPh sb="4" eb="6">
      <t>コンキョ</t>
    </rPh>
    <rPh sb="7" eb="10">
      <t>グタイテキ</t>
    </rPh>
    <rPh sb="11" eb="13">
      <t>キサイ</t>
    </rPh>
    <rPh sb="23" eb="25">
      <t>ゲンソク</t>
    </rPh>
    <phoneticPr fontId="2"/>
  </si>
  <si>
    <t>　　積算根拠を具体的に記載してください。
　　原則、見積書の写しを添付してください。</t>
    <rPh sb="2" eb="4">
      <t>セキサン</t>
    </rPh>
    <rPh sb="4" eb="6">
      <t>コンキョ</t>
    </rPh>
    <rPh sb="7" eb="9">
      <t>グタイ</t>
    </rPh>
    <rPh sb="9" eb="10">
      <t>テキ</t>
    </rPh>
    <rPh sb="11" eb="13">
      <t>キサイ</t>
    </rPh>
    <rPh sb="23" eb="25">
      <t>ゲンソク</t>
    </rPh>
    <rPh sb="26" eb="29">
      <t>ミツモリショ</t>
    </rPh>
    <rPh sb="30" eb="31">
      <t>ウツ</t>
    </rPh>
    <rPh sb="33" eb="35">
      <t>テンプ</t>
    </rPh>
    <phoneticPr fontId="2"/>
  </si>
  <si>
    <t>　　積算根拠を具体的に記
　　載してください。
　　原則、見積書の写しを添
　　付してください。</t>
    <phoneticPr fontId="2"/>
  </si>
  <si>
    <t>単独支援給付金支給事業</t>
    <rPh sb="0" eb="4">
      <t>タンドクシエン</t>
    </rPh>
    <rPh sb="4" eb="7">
      <t>キュウフキン</t>
    </rPh>
    <rPh sb="7" eb="11">
      <t>シキュウジギョウ</t>
    </rPh>
    <phoneticPr fontId="2"/>
  </si>
  <si>
    <t>統合支援給付金支給事業</t>
    <rPh sb="0" eb="4">
      <t>トウゴウシエン</t>
    </rPh>
    <rPh sb="4" eb="7">
      <t>キュウフキン</t>
    </rPh>
    <rPh sb="7" eb="9">
      <t>シキュウ</t>
    </rPh>
    <rPh sb="9" eb="11">
      <t>ジギョウ</t>
    </rPh>
    <phoneticPr fontId="2"/>
  </si>
  <si>
    <t>債務整理支援給付金支給事業</t>
    <rPh sb="0" eb="4">
      <t>サイムセイリ</t>
    </rPh>
    <rPh sb="4" eb="6">
      <t>シエン</t>
    </rPh>
    <rPh sb="6" eb="9">
      <t>キュウフキン</t>
    </rPh>
    <rPh sb="9" eb="13">
      <t>シキュウジギョウ</t>
    </rPh>
    <phoneticPr fontId="2"/>
  </si>
  <si>
    <t>在宅医療普及啓発事業</t>
    <rPh sb="4" eb="6">
      <t>フキュウ</t>
    </rPh>
    <rPh sb="6" eb="8">
      <t>ケイハツ</t>
    </rPh>
    <rPh sb="8" eb="10">
      <t>ジギョウ</t>
    </rPh>
    <phoneticPr fontId="3"/>
  </si>
  <si>
    <t>鳥取大学医学部附属病院腎センター支援事業</t>
    <rPh sb="0" eb="4">
      <t>トットリダイガク</t>
    </rPh>
    <rPh sb="4" eb="7">
      <t>イガクブ</t>
    </rPh>
    <rPh sb="7" eb="11">
      <t>フゾクビョウイン</t>
    </rPh>
    <rPh sb="11" eb="12">
      <t>ジン</t>
    </rPh>
    <rPh sb="16" eb="18">
      <t>シエン</t>
    </rPh>
    <rPh sb="18" eb="20">
      <t>ジギョウ</t>
    </rPh>
    <phoneticPr fontId="2"/>
  </si>
  <si>
    <t>再編前の稼働病床数</t>
    <rPh sb="0" eb="2">
      <t>サイヘン</t>
    </rPh>
    <rPh sb="2" eb="3">
      <t>マエ</t>
    </rPh>
    <rPh sb="4" eb="6">
      <t>カドウ</t>
    </rPh>
    <rPh sb="6" eb="9">
      <t>ビョウショウスウ</t>
    </rPh>
    <phoneticPr fontId="21"/>
  </si>
  <si>
    <t>高度急性期</t>
    <rPh sb="0" eb="2">
      <t>コウド</t>
    </rPh>
    <rPh sb="2" eb="5">
      <t>キュウセイキ</t>
    </rPh>
    <phoneticPr fontId="21"/>
  </si>
  <si>
    <t>急性期</t>
    <rPh sb="0" eb="3">
      <t>キュウセイキ</t>
    </rPh>
    <phoneticPr fontId="21"/>
  </si>
  <si>
    <t>回復期</t>
    <rPh sb="0" eb="3">
      <t>カイフクキ</t>
    </rPh>
    <phoneticPr fontId="21"/>
  </si>
  <si>
    <t>慢性期</t>
    <rPh sb="0" eb="3">
      <t>マンセイキ</t>
    </rPh>
    <phoneticPr fontId="21"/>
  </si>
  <si>
    <t>休棟等</t>
    <rPh sb="0" eb="2">
      <t>キュウトウ</t>
    </rPh>
    <rPh sb="2" eb="3">
      <t>トウ</t>
    </rPh>
    <phoneticPr fontId="21"/>
  </si>
  <si>
    <t>合計</t>
    <rPh sb="0" eb="2">
      <t>ゴウケイ</t>
    </rPh>
    <phoneticPr fontId="21"/>
  </si>
  <si>
    <t>I13,I14</t>
    <phoneticPr fontId="21"/>
  </si>
  <si>
    <t>うち対象３区分（※３）の合計</t>
    <rPh sb="2" eb="4">
      <t>タイショウ</t>
    </rPh>
    <rPh sb="5" eb="7">
      <t>クブン</t>
    </rPh>
    <rPh sb="12" eb="14">
      <t>ゴウケイ</t>
    </rPh>
    <phoneticPr fontId="21"/>
  </si>
  <si>
    <t>対象３区分の
病床減少
チェック</t>
    <rPh sb="0" eb="2">
      <t>タイショウ</t>
    </rPh>
    <rPh sb="3" eb="5">
      <t>クブン</t>
    </rPh>
    <rPh sb="7" eb="9">
      <t>ビョウショウ</t>
    </rPh>
    <phoneticPr fontId="21"/>
  </si>
  <si>
    <t>AND</t>
    <phoneticPr fontId="21"/>
  </si>
  <si>
    <t>OR</t>
    <phoneticPr fontId="21"/>
  </si>
  <si>
    <t>①　平成30年度病床機能報告</t>
    <rPh sb="2" eb="4">
      <t>ヘイセイ</t>
    </rPh>
    <rPh sb="6" eb="8">
      <t>ネンド</t>
    </rPh>
    <rPh sb="8" eb="10">
      <t>ビョウショウ</t>
    </rPh>
    <rPh sb="10" eb="12">
      <t>キノウ</t>
    </rPh>
    <rPh sb="12" eb="14">
      <t>ホウコク</t>
    </rPh>
    <phoneticPr fontId="21"/>
  </si>
  <si>
    <t>対象３区分のうち
①と②の小さい方</t>
    <rPh sb="0" eb="2">
      <t>タイショウ</t>
    </rPh>
    <rPh sb="3" eb="5">
      <t>クブン</t>
    </rPh>
    <rPh sb="13" eb="14">
      <t>チイ</t>
    </rPh>
    <rPh sb="16" eb="17">
      <t>ホウ</t>
    </rPh>
    <phoneticPr fontId="21"/>
  </si>
  <si>
    <t>③の３区分合計が0でない</t>
    <rPh sb="3" eb="5">
      <t>クブン</t>
    </rPh>
    <rPh sb="5" eb="7">
      <t>ゴウケイ</t>
    </rPh>
    <phoneticPr fontId="21"/>
  </si>
  <si>
    <t>３区分合計が
減少前&gt;減少後</t>
    <rPh sb="1" eb="3">
      <t>クブン</t>
    </rPh>
    <rPh sb="3" eb="5">
      <t>ゴウケイ</t>
    </rPh>
    <rPh sb="9" eb="10">
      <t>マエ</t>
    </rPh>
    <phoneticPr fontId="21"/>
  </si>
  <si>
    <t>未入力</t>
    <rPh sb="0" eb="3">
      <t>ミニュウリョク</t>
    </rPh>
    <phoneticPr fontId="21"/>
  </si>
  <si>
    <t>②　令和2年4月1日時点（※１）</t>
    <rPh sb="2" eb="4">
      <t>レイワ</t>
    </rPh>
    <rPh sb="5" eb="6">
      <t>ネン</t>
    </rPh>
    <rPh sb="7" eb="8">
      <t>ガツ</t>
    </rPh>
    <rPh sb="9" eb="10">
      <t>ニチ</t>
    </rPh>
    <rPh sb="10" eb="12">
      <t>ジテン</t>
    </rPh>
    <phoneticPr fontId="2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</si>
  <si>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2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</si>
  <si>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21"/>
  </si>
  <si>
    <t>病床数増減（減少後－減少前）</t>
  </si>
  <si>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21"/>
  </si>
  <si>
    <t>各機能別
融通数整合性ﾁｪｯｸ</t>
    <rPh sb="0" eb="1">
      <t>カク</t>
    </rPh>
    <rPh sb="1" eb="3">
      <t>キノウ</t>
    </rPh>
    <rPh sb="3" eb="4">
      <t>ベツ</t>
    </rPh>
    <rPh sb="7" eb="8">
      <t>スウ</t>
    </rPh>
    <rPh sb="8" eb="11">
      <t>セイゴウセイ</t>
    </rPh>
    <phoneticPr fontId="21"/>
  </si>
  <si>
    <t>休棟</t>
    <rPh sb="0" eb="2">
      <t>キュウトウ</t>
    </rPh>
    <phoneticPr fontId="21"/>
  </si>
  <si>
    <t>対象３区分</t>
    <phoneticPr fontId="21"/>
  </si>
  <si>
    <t>再編後の許可病床数
（＝再編後の稼働病床数）</t>
    <rPh sb="0" eb="2">
      <t>サイヘン</t>
    </rPh>
    <rPh sb="2" eb="3">
      <t>ゴ</t>
    </rPh>
    <rPh sb="4" eb="6">
      <t>キョカ</t>
    </rPh>
    <rPh sb="6" eb="9">
      <t>ビョウショウスウ</t>
    </rPh>
    <rPh sb="12" eb="14">
      <t>サイヘン</t>
    </rPh>
    <rPh sb="16" eb="18">
      <t>カドウ</t>
    </rPh>
    <phoneticPr fontId="21"/>
  </si>
  <si>
    <t>うち対象３区分の合計</t>
    <rPh sb="2" eb="4">
      <t>タイショウ</t>
    </rPh>
    <rPh sb="5" eb="7">
      <t>クブン</t>
    </rPh>
    <rPh sb="8" eb="10">
      <t>ゴウケイ</t>
    </rPh>
    <phoneticPr fontId="21"/>
  </si>
  <si>
    <t>機能別</t>
    <rPh sb="0" eb="3">
      <t>キノウベツ</t>
    </rPh>
    <phoneticPr fontId="21"/>
  </si>
  <si>
    <t>最小値</t>
    <rPh sb="0" eb="3">
      <t>サイショウチ</t>
    </rPh>
    <phoneticPr fontId="21"/>
  </si>
  <si>
    <t>最大値</t>
    <rPh sb="0" eb="3">
      <t>サイダイチ</t>
    </rPh>
    <phoneticPr fontId="21"/>
  </si>
  <si>
    <t>※対象３区分の病床数の合計が減っていません。</t>
    <rPh sb="1" eb="3">
      <t>タイショウ</t>
    </rPh>
    <rPh sb="4" eb="6">
      <t>クブン</t>
    </rPh>
    <rPh sb="7" eb="9">
      <t>ビョウショウ</t>
    </rPh>
    <rPh sb="9" eb="10">
      <t>カズ</t>
    </rPh>
    <rPh sb="11" eb="13">
      <t>ゴウケイ</t>
    </rPh>
    <rPh sb="14" eb="15">
      <t>ヘ</t>
    </rPh>
    <phoneticPr fontId="21"/>
  </si>
  <si>
    <t>他の医療機関との病床融通数
（※４）</t>
    <rPh sb="0" eb="1">
      <t>タ</t>
    </rPh>
    <rPh sb="2" eb="4">
      <t>イリョウ</t>
    </rPh>
    <rPh sb="4" eb="6">
      <t>キカン</t>
    </rPh>
    <rPh sb="8" eb="10">
      <t>ビョウショウ</t>
    </rPh>
    <rPh sb="10" eb="12">
      <t>ユウズウ</t>
    </rPh>
    <rPh sb="12" eb="13">
      <t>スウ</t>
    </rPh>
    <phoneticPr fontId="21"/>
  </si>
  <si>
    <t>対象３区分の合計</t>
    <rPh sb="0" eb="2">
      <t>タイショウ</t>
    </rPh>
    <rPh sb="3" eb="5">
      <t>クブン</t>
    </rPh>
    <rPh sb="6" eb="8">
      <t>ゴウケイ</t>
    </rPh>
    <phoneticPr fontId="21"/>
  </si>
  <si>
    <t>３のうち同一開設者の・・・の値チェック</t>
    <rPh sb="4" eb="6">
      <t>ドウイツ</t>
    </rPh>
    <rPh sb="6" eb="9">
      <t>カイセツシャ</t>
    </rPh>
    <rPh sb="14" eb="15">
      <t>アタイ</t>
    </rPh>
    <phoneticPr fontId="21"/>
  </si>
  <si>
    <t>病床融通数値ﾁｪｯｸ</t>
    <rPh sb="0" eb="2">
      <t>ビョウショウ</t>
    </rPh>
    <rPh sb="2" eb="4">
      <t>ユウズウ</t>
    </rPh>
    <rPh sb="4" eb="5">
      <t>スウ</t>
    </rPh>
    <phoneticPr fontId="21"/>
  </si>
  <si>
    <t>融通数（=最小値）</t>
    <rPh sb="2" eb="3">
      <t>スウ</t>
    </rPh>
    <rPh sb="5" eb="8">
      <t>サイショウチ</t>
    </rPh>
    <phoneticPr fontId="2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</si>
  <si>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21"/>
  </si>
  <si>
    <t>融通数（=最大値）</t>
    <rPh sb="2" eb="3">
      <t>スウ</t>
    </rPh>
    <rPh sb="5" eb="8">
      <t>サイダイチ</t>
    </rPh>
    <phoneticPr fontId="2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</si>
  <si>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21"/>
  </si>
  <si>
    <t>介護転換整合性 チェック</t>
    <rPh sb="0" eb="2">
      <t>カイゴ</t>
    </rPh>
    <rPh sb="2" eb="4">
      <t>テンカン</t>
    </rPh>
    <rPh sb="4" eb="7">
      <t>セイゴウセイ</t>
    </rPh>
    <phoneticPr fontId="21"/>
  </si>
  <si>
    <t>３区分の減少数</t>
    <phoneticPr fontId="21"/>
  </si>
  <si>
    <t>←のうち融通数</t>
    <rPh sb="4" eb="6">
      <t>ユウズウ</t>
    </rPh>
    <phoneticPr fontId="21"/>
  </si>
  <si>
    <t>転換可能最大数</t>
    <rPh sb="0" eb="2">
      <t>テンカン</t>
    </rPh>
    <rPh sb="4" eb="6">
      <t>サイダイ</t>
    </rPh>
    <phoneticPr fontId="2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</si>
  <si>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2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</si>
  <si>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21"/>
  </si>
  <si>
    <t>介護医療院</t>
    <rPh sb="0" eb="2">
      <t>カイゴ</t>
    </rPh>
    <rPh sb="2" eb="4">
      <t>イリョウ</t>
    </rPh>
    <rPh sb="4" eb="5">
      <t>イン</t>
    </rPh>
    <phoneticPr fontId="21"/>
  </si>
  <si>
    <t>A</t>
    <phoneticPr fontId="21"/>
  </si>
  <si>
    <t>B</t>
    <phoneticPr fontId="21"/>
  </si>
  <si>
    <t>C（A-B）</t>
    <phoneticPr fontId="21"/>
  </si>
  <si>
    <t>①</t>
    <phoneticPr fontId="21"/>
  </si>
  <si>
    <t>②</t>
    <phoneticPr fontId="21"/>
  </si>
  <si>
    <t>前3区-後3区</t>
    <rPh sb="0" eb="1">
      <t>マエ</t>
    </rPh>
    <rPh sb="2" eb="3">
      <t>ク</t>
    </rPh>
    <rPh sb="4" eb="5">
      <t>アト</t>
    </rPh>
    <phoneticPr fontId="21"/>
  </si>
  <si>
    <t>融通3区</t>
    <rPh sb="0" eb="2">
      <t>ユウズウ</t>
    </rPh>
    <rPh sb="3" eb="4">
      <t>ク</t>
    </rPh>
    <phoneticPr fontId="21"/>
  </si>
  <si>
    <t>前3-後3-融3</t>
    <rPh sb="0" eb="1">
      <t>マエ</t>
    </rPh>
    <rPh sb="3" eb="4">
      <t>アト</t>
    </rPh>
    <phoneticPr fontId="21"/>
  </si>
  <si>
    <t>転換可能数-介</t>
    <rPh sb="0" eb="2">
      <t>テンカン</t>
    </rPh>
    <rPh sb="2" eb="4">
      <t>カノウ</t>
    </rPh>
    <rPh sb="4" eb="5">
      <t>スウ</t>
    </rPh>
    <rPh sb="6" eb="7">
      <t>カイ</t>
    </rPh>
    <phoneticPr fontId="21"/>
  </si>
  <si>
    <t>後回+移回-前回</t>
    <rPh sb="3" eb="4">
      <t>イ</t>
    </rPh>
    <rPh sb="4" eb="5">
      <t>カイ</t>
    </rPh>
    <phoneticPr fontId="21"/>
  </si>
  <si>
    <t>減少病床数　（1の③－2）</t>
    <rPh sb="2" eb="5">
      <t>ビョウショウスウ</t>
    </rPh>
    <phoneticPr fontId="2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</si>
  <si>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21"/>
  </si>
  <si>
    <t>支給済病床数</t>
    <rPh sb="0" eb="2">
      <t>シキュウ</t>
    </rPh>
    <rPh sb="2" eb="3">
      <t>スミ</t>
    </rPh>
    <rPh sb="3" eb="6">
      <t>ビョウショウスウ</t>
    </rPh>
    <phoneticPr fontId="21"/>
  </si>
  <si>
    <t>5.減少数</t>
    <phoneticPr fontId="21"/>
  </si>
  <si>
    <t>4.うち転換数</t>
    <rPh sb="4" eb="6">
      <t>テンカン</t>
    </rPh>
    <rPh sb="6" eb="7">
      <t>スウ</t>
    </rPh>
    <phoneticPr fontId="21"/>
  </si>
  <si>
    <t>6.支給済数</t>
    <rPh sb="2" eb="4">
      <t>シキュウ</t>
    </rPh>
    <rPh sb="4" eb="5">
      <t>スミ</t>
    </rPh>
    <rPh sb="5" eb="6">
      <t>スウ</t>
    </rPh>
    <phoneticPr fontId="21"/>
  </si>
  <si>
    <t>3.うち他院への
融通数</t>
    <rPh sb="4" eb="5">
      <t>タ</t>
    </rPh>
    <rPh sb="5" eb="6">
      <t>イン</t>
    </rPh>
    <rPh sb="9" eb="11">
      <t>ユウズウ</t>
    </rPh>
    <rPh sb="11" eb="12">
      <t>スウ</t>
    </rPh>
    <phoneticPr fontId="21"/>
  </si>
  <si>
    <t>支給対象</t>
    <rPh sb="0" eb="2">
      <t>シキュウ</t>
    </rPh>
    <rPh sb="2" eb="4">
      <t>タイショウ</t>
    </rPh>
    <phoneticPr fontId="21"/>
  </si>
  <si>
    <t>再編前の許可病床数</t>
    <rPh sb="0" eb="2">
      <t>サイヘン</t>
    </rPh>
    <rPh sb="4" eb="6">
      <t>キョカ</t>
    </rPh>
    <rPh sb="6" eb="9">
      <t>ビョウショウスウ</t>
    </rPh>
    <phoneticPr fontId="21"/>
  </si>
  <si>
    <t>許可病床減少数
７の①－２</t>
    <rPh sb="0" eb="2">
      <t>キョカ</t>
    </rPh>
    <rPh sb="2" eb="4">
      <t>ビョウショウ</t>
    </rPh>
    <rPh sb="4" eb="7">
      <t>ゲンショウスウ</t>
    </rPh>
    <phoneticPr fontId="21"/>
  </si>
  <si>
    <t>②　令和2年4月1日時点（※５）</t>
    <rPh sb="2" eb="4">
      <t>レイワ</t>
    </rPh>
    <rPh sb="5" eb="6">
      <t>ネン</t>
    </rPh>
    <rPh sb="7" eb="8">
      <t>ガツ</t>
    </rPh>
    <rPh sb="9" eb="10">
      <t>ニチ</t>
    </rPh>
    <rPh sb="10" eb="12">
      <t>ジテン</t>
    </rPh>
    <phoneticPr fontId="2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</si>
  <si>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21"/>
  </si>
  <si>
    <t>対象３区分の病棟の
年間在棟患者延べ数（人）</t>
    <phoneticPr fontId="21"/>
  </si>
  <si>
    <t>適用一日平均</t>
    <rPh sb="0" eb="2">
      <t>テキヨウ</t>
    </rPh>
    <rPh sb="2" eb="4">
      <t>イチニチ</t>
    </rPh>
    <rPh sb="4" eb="6">
      <t>ヘイキン</t>
    </rPh>
    <phoneticPr fontId="21"/>
  </si>
  <si>
    <t>適用稼働率</t>
    <rPh sb="0" eb="2">
      <t>テキヨウ</t>
    </rPh>
    <rPh sb="2" eb="5">
      <t>カドウリツ</t>
    </rPh>
    <phoneticPr fontId="21"/>
  </si>
  <si>
    <t>病床稼働率</t>
    <rPh sb="0" eb="2">
      <t>ビョウショウ</t>
    </rPh>
    <rPh sb="2" eb="4">
      <t>カドウ</t>
    </rPh>
    <rPh sb="4" eb="5">
      <t>リツ</t>
    </rPh>
    <phoneticPr fontId="21"/>
  </si>
  <si>
    <t>１床あたり単価</t>
    <rPh sb="1" eb="2">
      <t>ショウ</t>
    </rPh>
    <rPh sb="5" eb="7">
      <t>タンカ</t>
    </rPh>
    <phoneticPr fontId="21"/>
  </si>
  <si>
    <r>
      <t>①　平成30年度病床機能報告</t>
    </r>
    <r>
      <rPr>
        <sz val="9"/>
        <rFont val="メイリオ"/>
        <family val="3"/>
        <charset val="128"/>
      </rPr>
      <t>（※６）</t>
    </r>
    <rPh sb="2" eb="4">
      <t>ヘイセイ</t>
    </rPh>
    <rPh sb="6" eb="8">
      <t>ネンド</t>
    </rPh>
    <rPh sb="8" eb="10">
      <t>ビョウショウ</t>
    </rPh>
    <rPh sb="10" eb="12">
      <t>キノウ</t>
    </rPh>
    <rPh sb="12" eb="14">
      <t>ホウコク</t>
    </rPh>
    <phoneticPr fontId="21"/>
  </si>
  <si>
    <t>50%未満</t>
    <rPh sb="3" eb="5">
      <t>ミマン</t>
    </rPh>
    <phoneticPr fontId="21"/>
  </si>
  <si>
    <t>②　令和2年4月1日時点（※７）</t>
    <rPh sb="2" eb="4">
      <t>レイワ</t>
    </rPh>
    <rPh sb="5" eb="6">
      <t>ネン</t>
    </rPh>
    <rPh sb="7" eb="8">
      <t>ガツ</t>
    </rPh>
    <rPh sb="9" eb="10">
      <t>ニチ</t>
    </rPh>
    <rPh sb="10" eb="12">
      <t>ジテン</t>
    </rPh>
    <phoneticPr fontId="21"/>
  </si>
  <si>
    <t>60％未満</t>
    <rPh sb="3" eb="5">
      <t>ミマン</t>
    </rPh>
    <phoneticPr fontId="2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</si>
  <si>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21"/>
  </si>
  <si>
    <t>70％未満</t>
    <rPh sb="3" eb="5">
      <t>ミマン</t>
    </rPh>
    <phoneticPr fontId="21"/>
  </si>
  <si>
    <t>80％未満</t>
    <rPh sb="3" eb="5">
      <t>ミマン</t>
    </rPh>
    <phoneticPr fontId="21"/>
  </si>
  <si>
    <t>90％未満</t>
    <rPh sb="3" eb="5">
      <t>ミマン</t>
    </rPh>
    <phoneticPr fontId="21"/>
  </si>
  <si>
    <t>※７　７の①と７の②の値が同じ場合は８の②の入力は不要。</t>
    <rPh sb="11" eb="12">
      <t>アタイ</t>
    </rPh>
    <rPh sb="13" eb="14">
      <t>オナ</t>
    </rPh>
    <rPh sb="15" eb="17">
      <t>バアイ</t>
    </rPh>
    <rPh sb="22" eb="24">
      <t>ニュウリョク</t>
    </rPh>
    <rPh sb="25" eb="27">
      <t>フヨウ</t>
    </rPh>
    <phoneticPr fontId="21"/>
  </si>
  <si>
    <t>＜選択＞</t>
    <rPh sb="1" eb="3">
      <t>センタク</t>
    </rPh>
    <phoneticPr fontId="21"/>
  </si>
  <si>
    <t>対象３区分の病床稼働率</t>
    <rPh sb="0" eb="2">
      <t>タイショウ</t>
    </rPh>
    <rPh sb="3" eb="5">
      <t>クブン</t>
    </rPh>
    <phoneticPr fontId="21"/>
  </si>
  <si>
    <t>一日平均実働病床数</t>
    <rPh sb="0" eb="2">
      <t>イチニチ</t>
    </rPh>
    <rPh sb="2" eb="4">
      <t>ヘイキン</t>
    </rPh>
    <rPh sb="4" eb="6">
      <t>ジツドウ</t>
    </rPh>
    <rPh sb="6" eb="9">
      <t>ビョウショウスウ</t>
    </rPh>
    <phoneticPr fontId="21"/>
  </si>
  <si>
    <t>適用する
病床稼働率</t>
    <rPh sb="0" eb="2">
      <t>テキヨウ</t>
    </rPh>
    <rPh sb="5" eb="7">
      <t>ビョウショウ</t>
    </rPh>
    <rPh sb="7" eb="10">
      <t>カドウリツ</t>
    </rPh>
    <phoneticPr fontId="21"/>
  </si>
  <si>
    <t>Ａ　平成30年度病床機能報告</t>
    <rPh sb="2" eb="4">
      <t>ヘイセイ</t>
    </rPh>
    <rPh sb="6" eb="8">
      <t>ネンド</t>
    </rPh>
    <rPh sb="8" eb="10">
      <t>ビョウショウ</t>
    </rPh>
    <rPh sb="10" eb="12">
      <t>キノウ</t>
    </rPh>
    <rPh sb="12" eb="14">
      <t>ホウコク</t>
    </rPh>
    <phoneticPr fontId="21"/>
  </si>
  <si>
    <t>適用</t>
    <rPh sb="0" eb="2">
      <t>テキヨウ</t>
    </rPh>
    <phoneticPr fontId="21"/>
  </si>
  <si>
    <t>Ａ</t>
    <phoneticPr fontId="21"/>
  </si>
  <si>
    <t>Ｂ　令和2年4月1日時点</t>
    <rPh sb="2" eb="4">
      <t>レイワ</t>
    </rPh>
    <rPh sb="5" eb="6">
      <t>ネン</t>
    </rPh>
    <rPh sb="7" eb="8">
      <t>ガツ</t>
    </rPh>
    <rPh sb="9" eb="10">
      <t>ニチ</t>
    </rPh>
    <rPh sb="10" eb="12">
      <t>ジテン</t>
    </rPh>
    <phoneticPr fontId="21"/>
  </si>
  <si>
    <t>Ａ</t>
  </si>
  <si>
    <t>Ｂ</t>
    <phoneticPr fontId="21"/>
  </si>
  <si>
    <t>再編前の対象３区分の稼働病床数から一日平均実働病床数までの減少分に係る支給額</t>
    <rPh sb="0" eb="2">
      <t>サイヘン</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33" eb="34">
      <t>カカ</t>
    </rPh>
    <rPh sb="35" eb="37">
      <t>シキュウ</t>
    </rPh>
    <rPh sb="37" eb="38">
      <t>ガク</t>
    </rPh>
    <phoneticPr fontId="21"/>
  </si>
  <si>
    <t>単価(千円)</t>
    <rPh sb="0" eb="2">
      <t>タンカ</t>
    </rPh>
    <rPh sb="3" eb="5">
      <t>センエン</t>
    </rPh>
    <phoneticPr fontId="21"/>
  </si>
  <si>
    <t>病床数</t>
    <rPh sb="0" eb="3">
      <t>ビョウショウスウ</t>
    </rPh>
    <phoneticPr fontId="21"/>
  </si>
  <si>
    <t>支給額(千円)</t>
    <rPh sb="0" eb="3">
      <t>シキュウガク</t>
    </rPh>
    <rPh sb="4" eb="6">
      <t>センエン</t>
    </rPh>
    <phoneticPr fontId="21"/>
  </si>
  <si>
    <t>別記４の２（１）②</t>
    <rPh sb="0" eb="2">
      <t>ベッキ</t>
    </rPh>
    <phoneticPr fontId="21"/>
  </si>
  <si>
    <t>H30病床機能報告の
対象３区分稼働病床数の90%</t>
    <rPh sb="3" eb="5">
      <t>ビョウショウ</t>
    </rPh>
    <rPh sb="5" eb="7">
      <t>キノウ</t>
    </rPh>
    <rPh sb="7" eb="9">
      <t>ホウコク</t>
    </rPh>
    <rPh sb="16" eb="18">
      <t>カドウ</t>
    </rPh>
    <rPh sb="18" eb="21">
      <t>ビョウショウスウ</t>
    </rPh>
    <phoneticPr fontId="21"/>
  </si>
  <si>
    <t>再編後の対象３区分許可病床数</t>
    <rPh sb="0" eb="2">
      <t>サイヘン</t>
    </rPh>
    <rPh sb="4" eb="6">
      <t>タイショウ</t>
    </rPh>
    <rPh sb="7" eb="9">
      <t>クブン</t>
    </rPh>
    <rPh sb="9" eb="11">
      <t>キョカ</t>
    </rPh>
    <rPh sb="11" eb="14">
      <t>ビョウショウスウ</t>
    </rPh>
    <phoneticPr fontId="21"/>
  </si>
  <si>
    <t>&gt;=</t>
    <phoneticPr fontId="2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</si>
  <si>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2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</si>
  <si>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21"/>
  </si>
  <si>
    <t>要件
審査</t>
    <rPh sb="0" eb="2">
      <t>ヨウケン</t>
    </rPh>
    <rPh sb="3" eb="5">
      <t>シンサ</t>
    </rPh>
    <phoneticPr fontId="21"/>
  </si>
  <si>
    <t>90%減少チェック</t>
    <phoneticPr fontId="21"/>
  </si>
  <si>
    <t>H30病床機能報告の
対象３区分稼働病床数の10%</t>
    <rPh sb="3" eb="5">
      <t>ビョウショウ</t>
    </rPh>
    <rPh sb="5" eb="7">
      <t>キノウ</t>
    </rPh>
    <rPh sb="7" eb="9">
      <t>ホウコク</t>
    </rPh>
    <rPh sb="16" eb="18">
      <t>カドウ</t>
    </rPh>
    <rPh sb="18" eb="21">
      <t>ビョウショウスウ</t>
    </rPh>
    <phoneticPr fontId="21"/>
  </si>
  <si>
    <t>対象３区分の
許可減少数</t>
    <rPh sb="0" eb="2">
      <t>タイショウ</t>
    </rPh>
    <rPh sb="3" eb="5">
      <t>クブン</t>
    </rPh>
    <rPh sb="7" eb="9">
      <t>キョカ</t>
    </rPh>
    <rPh sb="9" eb="12">
      <t>ゲンショウスウ</t>
    </rPh>
    <phoneticPr fontId="2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</si>
  <si>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21"/>
  </si>
  <si>
    <t>うち病床融通</t>
    <rPh sb="2" eb="4">
      <t>ビョウショウ</t>
    </rPh>
    <rPh sb="4" eb="6">
      <t>ユウズウ</t>
    </rPh>
    <phoneticPr fontId="21"/>
  </si>
  <si>
    <t>融通除く減少分</t>
    <rPh sb="0" eb="2">
      <t>ユウズウ</t>
    </rPh>
    <rPh sb="2" eb="3">
      <t>ノゾ</t>
    </rPh>
    <rPh sb="4" eb="6">
      <t>ゲンショウ</t>
    </rPh>
    <rPh sb="6" eb="7">
      <t>ブン</t>
    </rPh>
    <phoneticPr fontId="21"/>
  </si>
  <si>
    <t>支給申請額（千円）</t>
    <rPh sb="0" eb="2">
      <t>シキュウ</t>
    </rPh>
    <rPh sb="2" eb="5">
      <t>シンセイガク</t>
    </rPh>
    <rPh sb="6" eb="8">
      <t>センエン</t>
    </rPh>
    <phoneticPr fontId="21"/>
  </si>
  <si>
    <t>事業主体名</t>
    <rPh sb="0" eb="2">
      <t>ジギョウ</t>
    </rPh>
    <rPh sb="2" eb="5">
      <t>シュタイメイ</t>
    </rPh>
    <phoneticPr fontId="2"/>
  </si>
  <si>
    <t>■要望額算定</t>
    <rPh sb="1" eb="4">
      <t>ヨウボウガク</t>
    </rPh>
    <rPh sb="4" eb="6">
      <t>サンテイ</t>
    </rPh>
    <phoneticPr fontId="21"/>
  </si>
  <si>
    <t>要望額（千円）</t>
    <rPh sb="0" eb="2">
      <t>ヨウボウ</t>
    </rPh>
    <rPh sb="2" eb="3">
      <t>ガク</t>
    </rPh>
    <rPh sb="4" eb="6">
      <t>センエン</t>
    </rPh>
    <phoneticPr fontId="21"/>
  </si>
  <si>
    <t>新たに受けた融資の条件</t>
    <rPh sb="0" eb="1">
      <t>アラ</t>
    </rPh>
    <rPh sb="3" eb="4">
      <t>ウ</t>
    </rPh>
    <rPh sb="6" eb="8">
      <t>ユウシ</t>
    </rPh>
    <rPh sb="9" eb="11">
      <t>ジョウケン</t>
    </rPh>
    <phoneticPr fontId="2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</si>
  <si>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21"/>
  </si>
  <si>
    <t>金利の変動有無</t>
    <rPh sb="0" eb="2">
      <t>キンリ</t>
    </rPh>
    <rPh sb="3" eb="5">
      <t>ヘンドウ</t>
    </rPh>
    <rPh sb="5" eb="7">
      <t>ウム</t>
    </rPh>
    <phoneticPr fontId="2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</si>
  <si>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21"/>
  </si>
  <si>
    <t>2＝無（固定）の場合
貸付当初の支払利率</t>
    <rPh sb="2" eb="3">
      <t>ナ</t>
    </rPh>
    <rPh sb="4" eb="6">
      <t>コテイ</t>
    </rPh>
    <phoneticPr fontId="21"/>
  </si>
  <si>
    <t>支払利率（%）</t>
    <rPh sb="0" eb="2">
      <t>シハライ</t>
    </rPh>
    <rPh sb="2" eb="4">
      <t>リリツ</t>
    </rPh>
    <phoneticPr fontId="21"/>
  </si>
  <si>
    <t>※ ↓支払利息が発生
　　　しない期間は除く。</t>
    <phoneticPr fontId="2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</si>
  <si>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21"/>
  </si>
  <si>
    <t>当初</t>
    <rPh sb="0" eb="2">
      <t>トウショ</t>
    </rPh>
    <phoneticPr fontId="21"/>
  </si>
  <si>
    <t>支払利率（％）</t>
    <rPh sb="0" eb="2">
      <t>シハラ</t>
    </rPh>
    <rPh sb="2" eb="4">
      <t>リリツ</t>
    </rPh>
    <phoneticPr fontId="21"/>
  </si>
  <si>
    <t>左記利率の期間（年）※</t>
    <rPh sb="0" eb="2">
      <t>サキ</t>
    </rPh>
    <rPh sb="2" eb="4">
      <t>リリツ</t>
    </rPh>
    <rPh sb="5" eb="7">
      <t>キカン</t>
    </rPh>
    <rPh sb="8" eb="9">
      <t>ネン</t>
    </rPh>
    <phoneticPr fontId="21"/>
  </si>
  <si>
    <t>変動後①</t>
    <rPh sb="0" eb="2">
      <t>ヘンドウ</t>
    </rPh>
    <rPh sb="2" eb="3">
      <t>ゴ</t>
    </rPh>
    <phoneticPr fontId="21"/>
  </si>
  <si>
    <t>変動後②</t>
    <phoneticPr fontId="21"/>
  </si>
  <si>
    <t>変動後③</t>
    <phoneticPr fontId="21"/>
  </si>
  <si>
    <t>変動後④</t>
    <phoneticPr fontId="21"/>
  </si>
  <si>
    <t>算定利率</t>
    <rPh sb="0" eb="2">
      <t>サンテイ</t>
    </rPh>
    <rPh sb="2" eb="4">
      <t>リリツ</t>
    </rPh>
    <phoneticPr fontId="21"/>
  </si>
  <si>
    <t>通算20年以内チェック</t>
    <rPh sb="0" eb="2">
      <t>ツウサン</t>
    </rPh>
    <rPh sb="4" eb="5">
      <t>ネン</t>
    </rPh>
    <rPh sb="5" eb="7">
      <t>イナイ</t>
    </rPh>
    <phoneticPr fontId="21"/>
  </si>
  <si>
    <t>■要望額算定</t>
    <rPh sb="1" eb="3">
      <t>ヨウボウ</t>
    </rPh>
    <rPh sb="3" eb="4">
      <t>ガク</t>
    </rPh>
    <rPh sb="4" eb="6">
      <t>サンテイ</t>
    </rPh>
    <phoneticPr fontId="21"/>
  </si>
  <si>
    <t>要望額（円：千円未満切り捨て）</t>
    <rPh sb="0" eb="3">
      <t>ヨウボウガク</t>
    </rPh>
    <rPh sb="4" eb="5">
      <t>エン</t>
    </rPh>
    <rPh sb="6" eb="8">
      <t>センエン</t>
    </rPh>
    <rPh sb="8" eb="10">
      <t>ミマン</t>
    </rPh>
    <rPh sb="10" eb="11">
      <t>キ</t>
    </rPh>
    <rPh sb="12" eb="13">
      <t>ス</t>
    </rPh>
    <phoneticPr fontId="21"/>
  </si>
  <si>
    <t>開設者氏名</t>
    <rPh sb="0" eb="3">
      <t>カイセツシャ</t>
    </rPh>
    <rPh sb="3" eb="5">
      <t>シメイ</t>
    </rPh>
    <phoneticPr fontId="21"/>
  </si>
  <si>
    <t>構想区域</t>
    <rPh sb="0" eb="2">
      <t>コウソウ</t>
    </rPh>
    <rPh sb="2" eb="4">
      <t>クイキ</t>
    </rPh>
    <phoneticPr fontId="21"/>
  </si>
  <si>
    <t>統合後の状況</t>
    <rPh sb="0" eb="3">
      <t>トウゴウゴ</t>
    </rPh>
    <rPh sb="4" eb="6">
      <t>ジョウキョウ</t>
    </rPh>
    <phoneticPr fontId="21"/>
  </si>
  <si>
    <t>統合前の稼働病床数</t>
    <rPh sb="0" eb="2">
      <t>トウゴウ</t>
    </rPh>
    <rPh sb="2" eb="3">
      <t>マエ</t>
    </rPh>
    <rPh sb="4" eb="6">
      <t>カドウ</t>
    </rPh>
    <rPh sb="6" eb="9">
      <t>ビョウショウスウ</t>
    </rPh>
    <phoneticPr fontId="21"/>
  </si>
  <si>
    <t>C11セル～I11セルで参照</t>
    <rPh sb="12" eb="14">
      <t>サンショウ</t>
    </rPh>
    <phoneticPr fontId="2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</si>
  <si>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21"/>
  </si>
  <si>
    <t>※２　①平成30年度病床機能報告時又は②令和2年4月1日時点の対象３区分合計のいずれか少ない方を基準とする。</t>
    <phoneticPr fontId="21"/>
  </si>
  <si>
    <t>C22セル～F22セルの入力チェックで使用</t>
    <rPh sb="12" eb="14">
      <t>ニュウリョク</t>
    </rPh>
    <rPh sb="19" eb="21">
      <t>シヨウ</t>
    </rPh>
    <phoneticPr fontId="2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</si>
  <si>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21"/>
  </si>
  <si>
    <t>最小値</t>
    <rPh sb="0" eb="2">
      <t>サイショウ</t>
    </rPh>
    <rPh sb="2" eb="3">
      <t>アタイ</t>
    </rPh>
    <phoneticPr fontId="2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</si>
  <si>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2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</si>
  <si>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21"/>
  </si>
  <si>
    <t>D26セルの入力チェックで参照</t>
    <rPh sb="6" eb="8">
      <t>ニュウリョク</t>
    </rPh>
    <rPh sb="13" eb="15">
      <t>サンショウ</t>
    </rPh>
    <phoneticPr fontId="21"/>
  </si>
  <si>
    <t>C26セルの回復期の値</t>
    <rPh sb="6" eb="9">
      <t>カイフクキ</t>
    </rPh>
    <rPh sb="10" eb="11">
      <t>アタイ</t>
    </rPh>
    <phoneticPr fontId="2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</si>
  <si>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21"/>
  </si>
  <si>
    <t>減少病床数　（1の③－2）</t>
    <rPh sb="0" eb="2">
      <t>ゲンショウ</t>
    </rPh>
    <rPh sb="2" eb="5">
      <t>ビョウショウスウ</t>
    </rPh>
    <phoneticPr fontId="2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</si>
  <si>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21"/>
  </si>
  <si>
    <t>統合前の許可病床数</t>
    <rPh sb="0" eb="3">
      <t>トウゴウマエ</t>
    </rPh>
    <rPh sb="4" eb="6">
      <t>キョカ</t>
    </rPh>
    <rPh sb="6" eb="9">
      <t>ビョウショウスウ</t>
    </rPh>
    <phoneticPr fontId="21"/>
  </si>
  <si>
    <t>②　令和２年４月１日時点（※５）</t>
    <rPh sb="2" eb="4">
      <t>レイワ</t>
    </rPh>
    <rPh sb="5" eb="6">
      <t>ネン</t>
    </rPh>
    <rPh sb="7" eb="8">
      <t>ガツ</t>
    </rPh>
    <rPh sb="9" eb="10">
      <t>ニチ</t>
    </rPh>
    <rPh sb="10" eb="12">
      <t>ジテン</t>
    </rPh>
    <phoneticPr fontId="21"/>
  </si>
  <si>
    <t>※5　平成30年度病床機能報告から令和2年4月1日までの間に、病床数の変更がない場合は、①と同じ値を記載すること。</t>
    <phoneticPr fontId="21"/>
  </si>
  <si>
    <t>D56セルの病床数算出で参照</t>
    <rPh sb="6" eb="9">
      <t>ビョウショウスウ</t>
    </rPh>
    <rPh sb="9" eb="11">
      <t>サンシュツ</t>
    </rPh>
    <rPh sb="12" eb="14">
      <t>サンショウ</t>
    </rPh>
    <phoneticPr fontId="21"/>
  </si>
  <si>
    <t>↓</t>
    <phoneticPr fontId="21"/>
  </si>
  <si>
    <t>C56セルの単価算出で参照</t>
    <rPh sb="6" eb="8">
      <t>タンカ</t>
    </rPh>
    <rPh sb="8" eb="10">
      <t>サンシュツ</t>
    </rPh>
    <rPh sb="11" eb="13">
      <t>サンショウ</t>
    </rPh>
    <phoneticPr fontId="21"/>
  </si>
  <si>
    <t>適用一日平均
実働病床数</t>
    <rPh sb="0" eb="2">
      <t>テキヨウ</t>
    </rPh>
    <rPh sb="2" eb="4">
      <t>イチニチ</t>
    </rPh>
    <rPh sb="4" eb="6">
      <t>ヘイキン</t>
    </rPh>
    <rPh sb="7" eb="9">
      <t>ジツドウ</t>
    </rPh>
    <rPh sb="9" eb="12">
      <t>ビョウショウスウ</t>
    </rPh>
    <phoneticPr fontId="21"/>
  </si>
  <si>
    <t>適用病床稼働率</t>
    <rPh sb="0" eb="2">
      <t>テキヨウ</t>
    </rPh>
    <rPh sb="2" eb="4">
      <t>ビョウショウ</t>
    </rPh>
    <rPh sb="4" eb="7">
      <t>カドウリツ</t>
    </rPh>
    <phoneticPr fontId="21"/>
  </si>
  <si>
    <t>①　平成30年度病床機能報告（※６）</t>
    <rPh sb="2" eb="4">
      <t>ヘイセイ</t>
    </rPh>
    <rPh sb="6" eb="8">
      <t>ネンド</t>
    </rPh>
    <rPh sb="8" eb="10">
      <t>ビョウショウ</t>
    </rPh>
    <rPh sb="10" eb="12">
      <t>キノウ</t>
    </rPh>
    <rPh sb="12" eb="14">
      <t>ホウコク</t>
    </rPh>
    <phoneticPr fontId="2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</si>
  <si>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21"/>
  </si>
  <si>
    <t>※７　６の①と６の②の値が同じ場合は７の②の入力は不要。</t>
    <rPh sb="11" eb="12">
      <t>アタイ</t>
    </rPh>
    <rPh sb="13" eb="14">
      <t>オナ</t>
    </rPh>
    <rPh sb="15" eb="17">
      <t>バアイ</t>
    </rPh>
    <rPh sb="22" eb="24">
      <t>ニュウリョク</t>
    </rPh>
    <rPh sb="25" eb="27">
      <t>フヨウ</t>
    </rPh>
    <phoneticPr fontId="21"/>
  </si>
  <si>
    <t>Ｂ　令和２年４月１日時点</t>
    <rPh sb="2" eb="4">
      <t>レイワ</t>
    </rPh>
    <rPh sb="5" eb="6">
      <t>ネン</t>
    </rPh>
    <rPh sb="7" eb="8">
      <t>ガツ</t>
    </rPh>
    <rPh sb="9" eb="10">
      <t>ニチ</t>
    </rPh>
    <rPh sb="10" eb="12">
      <t>ジテン</t>
    </rPh>
    <phoneticPr fontId="2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</si>
  <si>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2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</si>
  <si>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21"/>
  </si>
  <si>
    <t>重点支援区域における統合計画</t>
    <rPh sb="0" eb="2">
      <t>ジュウテン</t>
    </rPh>
    <rPh sb="2" eb="4">
      <t>シエン</t>
    </rPh>
    <rPh sb="4" eb="6">
      <t>クイキ</t>
    </rPh>
    <rPh sb="10" eb="12">
      <t>トウゴウ</t>
    </rPh>
    <rPh sb="12" eb="14">
      <t>ケイカク</t>
    </rPh>
    <phoneticPr fontId="21"/>
  </si>
  <si>
    <t>代表医療機関（または統合関係医療機関）の名称</t>
    <rPh sb="0" eb="2">
      <t>ダイヒョウ</t>
    </rPh>
    <rPh sb="2" eb="6">
      <t>イリョウキカン</t>
    </rPh>
    <rPh sb="10" eb="12">
      <t>トウゴウ</t>
    </rPh>
    <rPh sb="12" eb="14">
      <t>カンケイ</t>
    </rPh>
    <rPh sb="14" eb="16">
      <t>イリョウ</t>
    </rPh>
    <rPh sb="16" eb="18">
      <t>キカン</t>
    </rPh>
    <rPh sb="20" eb="22">
      <t>メイショウ</t>
    </rPh>
    <phoneticPr fontId="21"/>
  </si>
  <si>
    <t>代表医療機関（または統合関係医療機関）の住所・所在地</t>
    <rPh sb="0" eb="2">
      <t>ダイヒョウ</t>
    </rPh>
    <rPh sb="2" eb="4">
      <t>イリョウ</t>
    </rPh>
    <rPh sb="4" eb="6">
      <t>キカン</t>
    </rPh>
    <rPh sb="10" eb="12">
      <t>トウゴウ</t>
    </rPh>
    <rPh sb="12" eb="14">
      <t>カンケイ</t>
    </rPh>
    <rPh sb="14" eb="16">
      <t>イリョウ</t>
    </rPh>
    <rPh sb="16" eb="18">
      <t>キカン</t>
    </rPh>
    <rPh sb="20" eb="22">
      <t>ジュウショ</t>
    </rPh>
    <rPh sb="23" eb="26">
      <t>ショザイチ</t>
    </rPh>
    <phoneticPr fontId="21"/>
  </si>
  <si>
    <r>
      <t>【注意事項】←必ずご一読ください。
　・下表1～11の黄色のセルに必要事項を入力してください。（その他のセルは自動計算ですので、編集しないでく
　　ださい。）</t>
    </r>
    <r>
      <rPr>
        <b/>
        <u/>
        <sz val="12"/>
        <color rgb="FFFF0000"/>
        <rFont val="ＭＳ Ｐゴシック"/>
        <family val="3"/>
        <charset val="128"/>
      </rPr>
      <t xml:space="preserve">
</t>
    </r>
    <r>
      <rPr>
        <b/>
        <sz val="12"/>
        <color rgb="FFFF0000"/>
        <rFont val="ＭＳ Ｐゴシック"/>
        <family val="3"/>
        <charset val="128"/>
      </rPr>
      <t>　・上記の入力が全て完了すると、表12に要望額が自動計算で表示されます。
　・表12に表示された金額を要望額として扱いますので、誤りがないか必ず確認してください。</t>
    </r>
    <rPh sb="1" eb="3">
      <t>チュウイ</t>
    </rPh>
    <rPh sb="3" eb="5">
      <t>ジコウ</t>
    </rPh>
    <rPh sb="20" eb="22">
      <t>カヒョウ</t>
    </rPh>
    <rPh sb="27" eb="29">
      <t>キイロ</t>
    </rPh>
    <rPh sb="33" eb="37">
      <t>ヒツヨウジコウ</t>
    </rPh>
    <rPh sb="38" eb="40">
      <t>ニュウリョク</t>
    </rPh>
    <rPh sb="55" eb="57">
      <t>ジドウ</t>
    </rPh>
    <rPh sb="57" eb="59">
      <t>ケイサン</t>
    </rPh>
    <rPh sb="64" eb="66">
      <t>ヘンシュウ</t>
    </rPh>
    <rPh sb="82" eb="84">
      <t>ジョウキ</t>
    </rPh>
    <rPh sb="85" eb="87">
      <t>ニュウリョク</t>
    </rPh>
    <rPh sb="88" eb="89">
      <t>スベ</t>
    </rPh>
    <rPh sb="90" eb="92">
      <t>カンリョウ</t>
    </rPh>
    <rPh sb="96" eb="97">
      <t>ヒョウ</t>
    </rPh>
    <rPh sb="104" eb="108">
      <t>ジドウケイサン</t>
    </rPh>
    <rPh sb="109" eb="111">
      <t>ヒョウジ</t>
    </rPh>
    <rPh sb="119" eb="120">
      <t>ヒョウ</t>
    </rPh>
    <rPh sb="123" eb="125">
      <t>ヒョウジ</t>
    </rPh>
    <rPh sb="128" eb="130">
      <t>キンガク</t>
    </rPh>
    <rPh sb="131" eb="134">
      <t>ヨウボウガク</t>
    </rPh>
    <rPh sb="137" eb="138">
      <t>アツカ</t>
    </rPh>
    <rPh sb="144" eb="145">
      <t>アヤマ</t>
    </rPh>
    <rPh sb="150" eb="151">
      <t>カナラ</t>
    </rPh>
    <rPh sb="152" eb="154">
      <t>カクニン</t>
    </rPh>
    <phoneticPr fontId="2"/>
  </si>
  <si>
    <t>【注意事項】←必ずご一読ください。
　・下表の黄色のセルに必要事項を入力してください。（その他のセルは自動計算ですので、編集しないでください。）
　・上記の入力が全て完了すると、表12に要望額が自動計算で表示されます。
　・表12に表示された金額を要望額として扱いますので、誤りがないか必ず確認してください。
　・本事業は、複数の医療機関が、病床機能再編（病床数の削減）を実施し統合する場合、当該統合に参加する医療機関
　　に給付金を支給するものです。
　・要望額の回答にあたっては、代表となる医療機関が、統合に参加する全医療機関の要望額を取りまとめて回答してく
　  ださい。（本シートをコピーして、医療機関ごとに要望額を入力してください。）</t>
    <rPh sb="1" eb="5">
      <t>チュウイジコウ</t>
    </rPh>
    <rPh sb="157" eb="160">
      <t>ホンジギョウ</t>
    </rPh>
    <rPh sb="229" eb="232">
      <t>ヨウボウガク</t>
    </rPh>
    <rPh sb="233" eb="235">
      <t>カイトウ</t>
    </rPh>
    <rPh sb="242" eb="244">
      <t>ダイヒョウ</t>
    </rPh>
    <rPh sb="247" eb="251">
      <t>イリョウキカン</t>
    </rPh>
    <rPh sb="253" eb="255">
      <t>トウゴウ</t>
    </rPh>
    <rPh sb="256" eb="258">
      <t>サンカ</t>
    </rPh>
    <rPh sb="260" eb="265">
      <t>ゼンイリョウキカン</t>
    </rPh>
    <rPh sb="266" eb="269">
      <t>ヨウボウガク</t>
    </rPh>
    <rPh sb="270" eb="271">
      <t>ト</t>
    </rPh>
    <rPh sb="276" eb="278">
      <t>カイトウ</t>
    </rPh>
    <rPh sb="290" eb="291">
      <t>ホン</t>
    </rPh>
    <rPh sb="301" eb="305">
      <t>イリョウキカン</t>
    </rPh>
    <rPh sb="308" eb="311">
      <t>ヨウボウガク</t>
    </rPh>
    <rPh sb="312" eb="314">
      <t>ニュウリョク</t>
    </rPh>
    <phoneticPr fontId="2"/>
  </si>
  <si>
    <t>【注意事項】←必ずご一読ください。
　・下表1～3の黄色のセルに必要事項を入力してください。（その他のセルは自動計
　　算ですので、編集しないでください。）
　・上記の入力が全て完了すると、表4に要望額が自動計算で表示されます。
　・表4に表示された金額を要望額として扱いますので、誤りがないか必ず確認してく
    ださい。</t>
    <phoneticPr fontId="2"/>
  </si>
  <si>
    <r>
      <t>【注意事項】←必ずご一読ください。
　・事業メニューに掲載されている事業の内容を入力してください。
　・１事業につき１行で入力してください。
　・行を追加する場合は、行をコピーして「コピーした行を挿入」してください。ただし、</t>
    </r>
    <r>
      <rPr>
        <b/>
        <u/>
        <sz val="12"/>
        <color rgb="FFFF0000"/>
        <rFont val="ＭＳ Ｐゴシック"/>
        <family val="3"/>
        <charset val="128"/>
        <scheme val="minor"/>
      </rPr>
      <t xml:space="preserve">列は追加しないでください。
</t>
    </r>
    <r>
      <rPr>
        <b/>
        <sz val="12"/>
        <color rgb="FFFF0000"/>
        <rFont val="ＭＳ Ｐゴシック"/>
        <family val="3"/>
        <charset val="128"/>
        <scheme val="minor"/>
      </rPr>
      <t>　・設備整備系の事業の場合、少額の物品、消耗品等は補助対象外とすることがあります。
　・機能維持のために実施する空調設備の更新に係る施設整備は補助対象外です。</t>
    </r>
    <rPh sb="1" eb="3">
      <t>チュウイ</t>
    </rPh>
    <rPh sb="3" eb="5">
      <t>ジコウ</t>
    </rPh>
    <rPh sb="20" eb="22">
      <t>ジギョウ</t>
    </rPh>
    <rPh sb="27" eb="29">
      <t>ケイサイ</t>
    </rPh>
    <rPh sb="34" eb="36">
      <t>ジギョウ</t>
    </rPh>
    <rPh sb="37" eb="39">
      <t>ナイヨウ</t>
    </rPh>
    <rPh sb="40" eb="42">
      <t>ニュウリョク</t>
    </rPh>
    <rPh sb="53" eb="55">
      <t>ジギョウ</t>
    </rPh>
    <rPh sb="59" eb="60">
      <t>ギョウ</t>
    </rPh>
    <rPh sb="61" eb="63">
      <t>ニュウリョク</t>
    </rPh>
    <rPh sb="112" eb="113">
      <t>レツ</t>
    </rPh>
    <rPh sb="114" eb="116">
      <t>ツイカ</t>
    </rPh>
    <rPh sb="170" eb="174">
      <t>キノウイジ</t>
    </rPh>
    <rPh sb="178" eb="180">
      <t>ジッシ</t>
    </rPh>
    <rPh sb="182" eb="184">
      <t>クウチョウ</t>
    </rPh>
    <rPh sb="184" eb="186">
      <t>セツビ</t>
    </rPh>
    <rPh sb="187" eb="189">
      <t>コウシン</t>
    </rPh>
    <rPh sb="190" eb="191">
      <t>カカ</t>
    </rPh>
    <rPh sb="192" eb="194">
      <t>シセツ</t>
    </rPh>
    <rPh sb="194" eb="196">
      <t>セイビ</t>
    </rPh>
    <rPh sb="197" eb="202">
      <t>ホジョタイショウガイ</t>
    </rPh>
    <phoneticPr fontId="2"/>
  </si>
  <si>
    <t>【注意事項】←必ずご一読ください。
　・事業メニューに掲載されている事業の内容を入力してください。
　・１事業につき１行で入力してください。
　・行を追加する場合は、行をコピーして「コピーした行を挿入」してください。ただし、列は追加しないでください。
　・設備整備系の事業の場合、少額の物品、消耗品等は補助対象外とすることがあります。
　・機能維持のために実施する空調設備の更新に係る施設整備は補助対象外です。</t>
    <rPh sb="1" eb="3">
      <t>チュウイ</t>
    </rPh>
    <rPh sb="3" eb="5">
      <t>ジコウ</t>
    </rPh>
    <phoneticPr fontId="2"/>
  </si>
  <si>
    <r>
      <t>【注意事項】←必ずご一読ください。
　・このシートは、事業メニューに掲載されていない新規事業の要望を入力してくだい。
　・１事業につき１行で入力してください。
　・必要に応じて行を追加してください。ただし、</t>
    </r>
    <r>
      <rPr>
        <b/>
        <u/>
        <sz val="11"/>
        <color rgb="FFFF0000"/>
        <rFont val="ＭＳ Ｐゴシック"/>
        <family val="3"/>
        <charset val="128"/>
        <scheme val="minor"/>
      </rPr>
      <t>列は追加しないでください。</t>
    </r>
    <r>
      <rPr>
        <b/>
        <sz val="11"/>
        <color rgb="FFFF0000"/>
        <rFont val="ＭＳ Ｐゴシック"/>
        <family val="3"/>
        <charset val="128"/>
        <scheme val="minor"/>
      </rPr>
      <t xml:space="preserve">
　・設備整備系の事業の場合、少額の物品、消耗品等は補助対象外とすることがあります。
　・機能維持のために実施する空調設備の更新に係る施設整備は補助対象外です。</t>
    </r>
    <rPh sb="1" eb="3">
      <t>チュウイ</t>
    </rPh>
    <rPh sb="3" eb="5">
      <t>ジコウ</t>
    </rPh>
    <rPh sb="7" eb="8">
      <t>カナラ</t>
    </rPh>
    <rPh sb="10" eb="12">
      <t>イチドク</t>
    </rPh>
    <rPh sb="27" eb="29">
      <t>ジギョウ</t>
    </rPh>
    <rPh sb="34" eb="36">
      <t>ケイサイ</t>
    </rPh>
    <rPh sb="42" eb="44">
      <t>シンキ</t>
    </rPh>
    <rPh sb="44" eb="46">
      <t>ジギョウ</t>
    </rPh>
    <rPh sb="47" eb="49">
      <t>ヨウボウ</t>
    </rPh>
    <rPh sb="50" eb="52">
      <t>ニュウリョク</t>
    </rPh>
    <rPh sb="62" eb="64">
      <t>ジギョウ</t>
    </rPh>
    <rPh sb="68" eb="69">
      <t>ギョウ</t>
    </rPh>
    <rPh sb="70" eb="72">
      <t>ニュウリョク</t>
    </rPh>
    <rPh sb="82" eb="84">
      <t>ヒツヨウ</t>
    </rPh>
    <rPh sb="85" eb="86">
      <t>オウ</t>
    </rPh>
    <rPh sb="88" eb="89">
      <t>ギョウ</t>
    </rPh>
    <rPh sb="90" eb="92">
      <t>ツイカ</t>
    </rPh>
    <rPh sb="103" eb="104">
      <t>レツ</t>
    </rPh>
    <rPh sb="105" eb="107">
      <t>ツイカ</t>
    </rPh>
    <phoneticPr fontId="2"/>
  </si>
  <si>
    <t>1①</t>
  </si>
  <si>
    <t>2②</t>
  </si>
  <si>
    <t>訪問看護ステーション機能強化推進事業</t>
    <rPh sb="0" eb="4">
      <t>ホウモンカンゴ</t>
    </rPh>
    <rPh sb="10" eb="14">
      <t>キノウキョウカ</t>
    </rPh>
    <rPh sb="14" eb="16">
      <t>スイシン</t>
    </rPh>
    <rPh sb="16" eb="18">
      <t>ジギョウ</t>
    </rPh>
    <phoneticPr fontId="2"/>
  </si>
  <si>
    <t>職場環境改善による訪問看護職員定着促進事業</t>
    <rPh sb="0" eb="2">
      <t>ショクバ</t>
    </rPh>
    <rPh sb="2" eb="6">
      <t>カンキョウカイゼン</t>
    </rPh>
    <rPh sb="9" eb="13">
      <t>ホウモンカンゴ</t>
    </rPh>
    <rPh sb="13" eb="15">
      <t>ショクイン</t>
    </rPh>
    <rPh sb="15" eb="17">
      <t>テイチャク</t>
    </rPh>
    <rPh sb="17" eb="19">
      <t>ソクシン</t>
    </rPh>
    <rPh sb="19" eb="21">
      <t>ジギョウ</t>
    </rPh>
    <phoneticPr fontId="2"/>
  </si>
  <si>
    <t>在宅医療推進事業</t>
    <rPh sb="0" eb="4">
      <t>ザイタクイリョウ</t>
    </rPh>
    <rPh sb="4" eb="6">
      <t>スイシン</t>
    </rPh>
    <rPh sb="6" eb="8">
      <t>ジギョウ</t>
    </rPh>
    <phoneticPr fontId="2"/>
  </si>
  <si>
    <t>2⑬</t>
  </si>
  <si>
    <t>2⑭</t>
  </si>
  <si>
    <t>3㉖</t>
  </si>
  <si>
    <t>4①</t>
  </si>
  <si>
    <t>2⑮</t>
  </si>
  <si>
    <t>2⑯</t>
  </si>
  <si>
    <t>2⑰</t>
  </si>
  <si>
    <t>中山間地域の訪問看護体制確保支援事業</t>
    <rPh sb="0" eb="1">
      <t>チュウ</t>
    </rPh>
    <rPh sb="1" eb="3">
      <t>サンカン</t>
    </rPh>
    <rPh sb="3" eb="5">
      <t>チイキ</t>
    </rPh>
    <rPh sb="6" eb="8">
      <t>ホウモン</t>
    </rPh>
    <rPh sb="8" eb="10">
      <t>カンゴ</t>
    </rPh>
    <rPh sb="10" eb="12">
      <t>タイセイ</t>
    </rPh>
    <rPh sb="12" eb="14">
      <t>カクホ</t>
    </rPh>
    <rPh sb="14" eb="16">
      <t>シエン</t>
    </rPh>
    <rPh sb="16" eb="18">
      <t>ジギョウ</t>
    </rPh>
    <phoneticPr fontId="2"/>
  </si>
  <si>
    <t>訪問看護の複数名訪問支援事業</t>
    <rPh sb="0" eb="2">
      <t>ホウモン</t>
    </rPh>
    <rPh sb="2" eb="4">
      <t>カンゴ</t>
    </rPh>
    <rPh sb="5" eb="7">
      <t>フクスウ</t>
    </rPh>
    <rPh sb="7" eb="8">
      <t>メイ</t>
    </rPh>
    <rPh sb="8" eb="10">
      <t>ホウモン</t>
    </rPh>
    <rPh sb="10" eb="12">
      <t>シエン</t>
    </rPh>
    <rPh sb="12" eb="14">
      <t>ジギョウ</t>
    </rPh>
    <phoneticPr fontId="2"/>
  </si>
  <si>
    <t>看護師の特定行為研修推進事業</t>
  </si>
  <si>
    <t>中山間地域の病院看護師確保事業</t>
  </si>
  <si>
    <t>3㉗</t>
    <phoneticPr fontId="2"/>
  </si>
  <si>
    <t>3㉘</t>
    <phoneticPr fontId="2"/>
  </si>
  <si>
    <t>3㉙</t>
  </si>
  <si>
    <t>3㉚</t>
  </si>
  <si>
    <t>3㉛</t>
  </si>
  <si>
    <t>ロボット支援手術推進事業</t>
  </si>
  <si>
    <t>中山間地域におけるオンライン診療推進事業</t>
    <rPh sb="0" eb="1">
      <t>チュウ</t>
    </rPh>
    <rPh sb="1" eb="4">
      <t>サンカンチ</t>
    </rPh>
    <rPh sb="4" eb="5">
      <t>イキ</t>
    </rPh>
    <rPh sb="14" eb="20">
      <t>シンリョウスイシンジギョウ</t>
    </rPh>
    <phoneticPr fontId="3"/>
  </si>
  <si>
    <t>中山間地域における地域の医療維持支援事業</t>
  </si>
  <si>
    <t>3㉜</t>
  </si>
  <si>
    <t>特定技能制度を活用した看護補助者確保事業</t>
  </si>
  <si>
    <t>大学病院に対する勤務環境改善支援（地域医療勤務環境改善体制整備特別事業）</t>
  </si>
  <si>
    <t>4②</t>
  </si>
  <si>
    <t>①既存事業シート（1⑨⑩病床機能分化）</t>
    <rPh sb="1" eb="3">
      <t>キゾン</t>
    </rPh>
    <rPh sb="3" eb="5">
      <t>ジギョウ</t>
    </rPh>
    <rPh sb="12" eb="14">
      <t>ビョウショウ</t>
    </rPh>
    <rPh sb="14" eb="16">
      <t>キノウ</t>
    </rPh>
    <rPh sb="16" eb="18">
      <t>ブンカ</t>
    </rPh>
    <phoneticPr fontId="2"/>
  </si>
  <si>
    <t>令和８年度地域医療介護総合確保基金（医療分）事業の実施要望</t>
    <rPh sb="0" eb="1">
      <t>レイ</t>
    </rPh>
    <rPh sb="1" eb="2">
      <t>ワ</t>
    </rPh>
    <rPh sb="3" eb="5">
      <t>ネンド</t>
    </rPh>
    <rPh sb="5" eb="7">
      <t>チイキ</t>
    </rPh>
    <rPh sb="7" eb="9">
      <t>イリョウ</t>
    </rPh>
    <rPh sb="9" eb="11">
      <t>カイゴ</t>
    </rPh>
    <rPh sb="11" eb="13">
      <t>ソウゴウ</t>
    </rPh>
    <rPh sb="13" eb="15">
      <t>カクホ</t>
    </rPh>
    <rPh sb="15" eb="17">
      <t>キキン</t>
    </rPh>
    <rPh sb="18" eb="20">
      <t>イリョウ</t>
    </rPh>
    <rPh sb="20" eb="21">
      <t>ブン</t>
    </rPh>
    <rPh sb="22" eb="24">
      <t>ジギョウ</t>
    </rPh>
    <rPh sb="25" eb="27">
      <t>ジッシ</t>
    </rPh>
    <rPh sb="27" eb="29">
      <t>ヨウボウ</t>
    </rPh>
    <phoneticPr fontId="2"/>
  </si>
  <si>
    <t>①既存事業シート（1⑮単独支援給付金支給事業）</t>
    <rPh sb="1" eb="3">
      <t>キゾン</t>
    </rPh>
    <rPh sb="3" eb="5">
      <t>ジギョウ</t>
    </rPh>
    <rPh sb="11" eb="13">
      <t>タンドク</t>
    </rPh>
    <rPh sb="13" eb="15">
      <t>シエン</t>
    </rPh>
    <rPh sb="15" eb="18">
      <t>キュウフキン</t>
    </rPh>
    <rPh sb="18" eb="20">
      <t>シキュウ</t>
    </rPh>
    <rPh sb="20" eb="22">
      <t>ジギョウ</t>
    </rPh>
    <phoneticPr fontId="2"/>
  </si>
  <si>
    <t>①既存事業シート（1⑯統合支援給付金支給事業）</t>
    <rPh sb="1" eb="3">
      <t>キゾン</t>
    </rPh>
    <rPh sb="3" eb="5">
      <t>ジギョウ</t>
    </rPh>
    <rPh sb="11" eb="13">
      <t>トウゴウ</t>
    </rPh>
    <rPh sb="13" eb="15">
      <t>シエン</t>
    </rPh>
    <rPh sb="15" eb="18">
      <t>キュウフキン</t>
    </rPh>
    <rPh sb="18" eb="20">
      <t>シキュウ</t>
    </rPh>
    <rPh sb="20" eb="22">
      <t>ジギョウ</t>
    </rPh>
    <phoneticPr fontId="2"/>
  </si>
  <si>
    <t>①既存事業シート（1⑰債務整理支援給付金支給事業）</t>
    <rPh sb="1" eb="3">
      <t>キゾン</t>
    </rPh>
    <rPh sb="3" eb="5">
      <t>ジギョウ</t>
    </rPh>
    <rPh sb="11" eb="13">
      <t>サイム</t>
    </rPh>
    <rPh sb="13" eb="15">
      <t>セイリ</t>
    </rPh>
    <rPh sb="15" eb="17">
      <t>シエン</t>
    </rPh>
    <rPh sb="17" eb="20">
      <t>キュウフキン</t>
    </rPh>
    <rPh sb="20" eb="22">
      <t>シキュウ</t>
    </rPh>
    <rPh sb="22" eb="24">
      <t>ジギョウ</t>
    </rPh>
    <phoneticPr fontId="2"/>
  </si>
  <si>
    <t>1⑨</t>
    <phoneticPr fontId="2"/>
  </si>
  <si>
    <t>1⑩</t>
    <phoneticPr fontId="2"/>
  </si>
  <si>
    <t>1⑪</t>
    <phoneticPr fontId="2"/>
  </si>
  <si>
    <t>1⑫</t>
    <phoneticPr fontId="2"/>
  </si>
  <si>
    <t>1⑬</t>
    <phoneticPr fontId="2"/>
  </si>
  <si>
    <t>1⑭</t>
    <phoneticPr fontId="2"/>
  </si>
  <si>
    <t>1⑮</t>
    <phoneticPr fontId="2"/>
  </si>
  <si>
    <t>1⑯</t>
    <phoneticPr fontId="2"/>
  </si>
  <si>
    <t>1⑰</t>
    <phoneticPr fontId="2"/>
  </si>
  <si>
    <t>急性期医療充実施設整備事業</t>
    <rPh sb="0" eb="3">
      <t>キュウセイキ</t>
    </rPh>
    <rPh sb="3" eb="5">
      <t>イリョウ</t>
    </rPh>
    <rPh sb="5" eb="7">
      <t>ジュウジツ</t>
    </rPh>
    <rPh sb="7" eb="9">
      <t>シセツ</t>
    </rPh>
    <phoneticPr fontId="3"/>
  </si>
  <si>
    <t>急性期医療充実設備整備事業</t>
    <rPh sb="0" eb="3">
      <t>キュウセイキ</t>
    </rPh>
    <rPh sb="3" eb="5">
      <t>イリョウ</t>
    </rPh>
    <rPh sb="5" eb="7">
      <t>ジュウジツ</t>
    </rPh>
    <rPh sb="7" eb="9">
      <t>セツビ</t>
    </rPh>
    <phoneticPr fontId="3"/>
  </si>
  <si>
    <t>新たな地域医療構想における精神医療体制推進事業</t>
    <phoneticPr fontId="2"/>
  </si>
  <si>
    <t>病床の機能分化・連携推進基盤整備事業（人件費）</t>
    <rPh sb="19" eb="22">
      <t>ジンケンヒ</t>
    </rPh>
    <phoneticPr fontId="3"/>
  </si>
  <si>
    <t>病床の機能分化・連携推進基盤整備事業（損失費用）</t>
    <rPh sb="19" eb="21">
      <t>ソンシツ</t>
    </rPh>
    <rPh sb="21" eb="23">
      <t>ヒヨウ</t>
    </rPh>
    <phoneticPr fontId="3"/>
  </si>
  <si>
    <t>精神科医療機関機能分化推進事業（施設整備）</t>
    <rPh sb="16" eb="18">
      <t>シセツ</t>
    </rPh>
    <rPh sb="18" eb="20">
      <t>セイビ</t>
    </rPh>
    <phoneticPr fontId="2"/>
  </si>
  <si>
    <t>精神科医療機関機能分化推進事業（設備整備）</t>
    <rPh sb="16" eb="18">
      <t>セツビ</t>
    </rPh>
    <rPh sb="18" eb="20">
      <t>セイビ</t>
    </rPh>
    <phoneticPr fontId="2"/>
  </si>
  <si>
    <t>医療情報ネットワーク等整備事業（おしどりネット）</t>
    <rPh sb="0" eb="2">
      <t>イリョウ</t>
    </rPh>
    <rPh sb="2" eb="4">
      <t>ジョウホウ</t>
    </rPh>
    <rPh sb="10" eb="11">
      <t>トウ</t>
    </rPh>
    <rPh sb="11" eb="13">
      <t>セイビ</t>
    </rPh>
    <rPh sb="13" eb="15">
      <t>ジギョウ</t>
    </rPh>
    <phoneticPr fontId="3"/>
  </si>
  <si>
    <t>医療情報ネットワーク等整備事業（おしどりネット参加）</t>
    <rPh sb="0" eb="2">
      <t>イリョウ</t>
    </rPh>
    <rPh sb="2" eb="4">
      <t>ジョウホウ</t>
    </rPh>
    <rPh sb="10" eb="11">
      <t>トウ</t>
    </rPh>
    <rPh sb="11" eb="13">
      <t>セイビ</t>
    </rPh>
    <rPh sb="13" eb="15">
      <t>ジギョウ</t>
    </rPh>
    <rPh sb="23" eb="25">
      <t>サンカ</t>
    </rPh>
    <phoneticPr fontId="3"/>
  </si>
  <si>
    <t>医療情報ネットワーク等整備事業（おしどりネット以外）</t>
    <rPh sb="0" eb="2">
      <t>イリョウ</t>
    </rPh>
    <rPh sb="2" eb="4">
      <t>ジョウホウ</t>
    </rPh>
    <rPh sb="10" eb="11">
      <t>トウ</t>
    </rPh>
    <rPh sb="11" eb="13">
      <t>セイビ</t>
    </rPh>
    <rPh sb="13" eb="15">
      <t>ジギョウ</t>
    </rPh>
    <rPh sb="23" eb="25">
      <t>イガイ</t>
    </rPh>
    <phoneticPr fontId="3"/>
  </si>
  <si>
    <t>病床の機能分化・連携推進基盤整備事業（施設整備）</t>
    <rPh sb="19" eb="21">
      <t>シセツ</t>
    </rPh>
    <rPh sb="21" eb="23">
      <t>セイビ</t>
    </rPh>
    <phoneticPr fontId="2"/>
  </si>
  <si>
    <t>病床の機能分化・連携推進基盤整備事業（施設改修）</t>
    <rPh sb="19" eb="21">
      <t>シセツ</t>
    </rPh>
    <rPh sb="21" eb="23">
      <t>カイシュウ</t>
    </rPh>
    <phoneticPr fontId="2"/>
  </si>
  <si>
    <t>病床の機能分化・連携推進基盤整備事業（設備整備）</t>
    <rPh sb="19" eb="21">
      <t>セツビ</t>
    </rPh>
    <rPh sb="21" eb="23">
      <t>セイビ</t>
    </rPh>
    <phoneticPr fontId="2"/>
  </si>
  <si>
    <t>2⑱</t>
    <phoneticPr fontId="2"/>
  </si>
  <si>
    <t>訪問看護の体制充実支援事業</t>
    <phoneticPr fontId="2"/>
  </si>
  <si>
    <t>訪問看護ステーション安全確保対策推進事業</t>
    <phoneticPr fontId="2"/>
  </si>
  <si>
    <t>3㉝</t>
    <phoneticPr fontId="2"/>
  </si>
  <si>
    <t>病院看護職員等安全確保対策推進事業</t>
    <phoneticPr fontId="2"/>
  </si>
  <si>
    <t>2⑲</t>
    <phoneticPr fontId="2"/>
  </si>
  <si>
    <t>訪問看護熱中症対策支援事業</t>
    <rPh sb="0" eb="2">
      <t>ホウモン</t>
    </rPh>
    <rPh sb="2" eb="4">
      <t>カンゴ</t>
    </rPh>
    <rPh sb="4" eb="6">
      <t>ネッチュウ</t>
    </rPh>
    <rPh sb="6" eb="7">
      <t>ショウ</t>
    </rPh>
    <rPh sb="7" eb="9">
      <t>タイサク</t>
    </rPh>
    <rPh sb="9" eb="11">
      <t>シエン</t>
    </rPh>
    <rPh sb="11" eb="1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</si>
</sst>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 &quot;#,##0"/>
    <numFmt numFmtId="178" formatCode="\(#,##0\);&quot;(▲ &quot;#,##0\)"/>
    <numFmt numFmtId="179" formatCode="0.0%"/>
    <numFmt numFmtId="180" formatCode="0%&quot;以&quot;&quot;上&quot;"/>
    <numFmt numFmtId="181" formatCode="#,##0.0_ "/>
    <numFmt numFmtId="182" formatCode="0_ "/>
    <numFmt numFmtId="183" formatCode="\×\ 0.0_ "/>
  </numFmts>
  <fonts count="49">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sz val="11"/>
      <color theme="0"/>
      <name val="ＭＳ Ｐゴシック"/>
      <family val="3"/>
      <charset val="128"/>
      <scheme val="minor"/>
    </font>
    <font>
      <b/>
      <sz val="14"/>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9"/>
      <color theme="0"/>
      <name val="ＭＳ Ｐゴシック"/>
      <family val="2"/>
      <scheme val="minor"/>
    </font>
    <font>
      <sz val="10"/>
      <color theme="0"/>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b/>
      <u/>
      <sz val="11"/>
      <color theme="0"/>
      <name val="ＭＳ Ｐゴシック"/>
      <family val="3"/>
      <charset val="128"/>
      <scheme val="minor"/>
    </font>
    <font>
      <sz val="10"/>
      <color theme="0"/>
      <name val="ＭＳ Ｐゴシック"/>
      <family val="2"/>
      <scheme val="minor"/>
    </font>
    <font>
      <b/>
      <sz val="12"/>
      <color rgb="FFFF0000"/>
      <name val="ＭＳ Ｐゴシック"/>
      <family val="3"/>
      <charset val="128"/>
      <scheme val="minor"/>
    </font>
    <font>
      <b/>
      <u/>
      <sz val="12"/>
      <color rgb="FFFF0000"/>
      <name val="ＭＳ Ｐゴシック"/>
      <family val="3"/>
      <charset val="128"/>
      <scheme val="minor"/>
    </font>
    <font>
      <sz val="12"/>
      <color theme="0"/>
      <name val="ＭＳ Ｐゴシック"/>
      <family val="2"/>
      <scheme val="minor"/>
    </font>
    <font>
      <sz val="12"/>
      <color theme="0"/>
      <name val="ＭＳ Ｐゴシック"/>
      <family val="3"/>
      <charset val="128"/>
      <scheme val="minor"/>
    </font>
    <font>
      <sz val="14"/>
      <name val="メイリオ"/>
      <family val="3"/>
      <charset val="128"/>
    </font>
    <font>
      <sz val="6"/>
      <name val="ＭＳ Ｐゴシック"/>
      <family val="2"/>
      <charset val="128"/>
      <scheme val="minor"/>
    </font>
    <font>
      <sz val="11"/>
      <name val="メイリオ"/>
      <family val="3"/>
      <charset val="128"/>
    </font>
    <font>
      <sz val="10"/>
      <name val="メイリオ"/>
      <family val="3"/>
      <charset val="128"/>
    </font>
    <font>
      <sz val="8"/>
      <name val="メイリオ"/>
      <family val="3"/>
      <charset val="128"/>
    </font>
    <font>
      <sz val="9"/>
      <name val="メイリオ"/>
      <family val="3"/>
      <charset val="128"/>
    </font>
    <font>
      <b/>
      <sz val="10"/>
      <color theme="0"/>
      <name val="メイリオ"/>
      <family val="3"/>
      <charset val="128"/>
    </font>
    <font>
      <sz val="7"/>
      <name val="メイリオ"/>
      <family val="3"/>
      <charset val="128"/>
    </font>
    <font>
      <sz val="11"/>
      <color theme="0"/>
      <name val="メイリオ"/>
      <family val="3"/>
      <charset val="128"/>
    </font>
    <font>
      <sz val="9.5"/>
      <name val="メイリオ"/>
      <family val="3"/>
      <charset val="128"/>
    </font>
    <font>
      <b/>
      <sz val="9"/>
      <color indexed="81"/>
      <name val="MS P ゴシック"/>
      <family val="3"/>
      <charset val="128"/>
    </font>
    <font>
      <sz val="12"/>
      <name val="ＭＳ Ｐゴシック"/>
      <family val="3"/>
      <charset val="128"/>
    </font>
    <font>
      <sz val="12"/>
      <color theme="0"/>
      <name val="ＭＳ Ｐゴシック"/>
      <family val="3"/>
      <charset val="128"/>
    </font>
    <font>
      <sz val="11"/>
      <name val="ＭＳ Ｐゴシック"/>
      <family val="3"/>
      <charset val="128"/>
    </font>
    <font>
      <b/>
      <sz val="12"/>
      <color rgb="FFFF0000"/>
      <name val="ＭＳ Ｐゴシック"/>
      <family val="3"/>
      <charset val="128"/>
    </font>
    <font>
      <b/>
      <u/>
      <sz val="12"/>
      <color rgb="FFFF0000"/>
      <name val="ＭＳ Ｐゴシック"/>
      <family val="3"/>
      <charset val="128"/>
    </font>
    <font>
      <sz val="14"/>
      <color theme="1"/>
      <name val="メイリオ"/>
      <family val="3"/>
      <charset val="128"/>
    </font>
    <font>
      <sz val="11"/>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
      <sz val="10"/>
      <color theme="1"/>
      <name val="メイリオ"/>
      <family val="3"/>
      <charset val="128"/>
    </font>
    <font>
      <sz val="11"/>
      <color theme="1"/>
      <name val="ＭＳ Ｐゴシック"/>
      <family val="3"/>
      <charset val="128"/>
    </font>
    <font>
      <sz val="14"/>
      <color theme="1"/>
      <name val="ＭＳ Ｐゴシック"/>
      <family val="3"/>
      <charset val="128"/>
    </font>
    <font>
      <b/>
      <sz val="11"/>
      <color theme="1"/>
      <name val="メイリオ"/>
      <family val="3"/>
      <charset val="128"/>
    </font>
    <font>
      <b/>
      <sz val="11"/>
      <color rgb="FFFF0000"/>
      <name val="ＭＳ Ｐゴシック"/>
      <family val="3"/>
      <charset val="128"/>
    </font>
    <font>
      <sz val="9"/>
      <name val="ＭＳ Ｐゴシック"/>
      <family val="2"/>
      <scheme val="minor"/>
    </font>
    <font>
      <sz val="10"/>
      <name val="ＭＳ Ｐゴシック"/>
      <family val="2"/>
      <scheme val="minor"/>
    </font>
    <font>
      <sz val="10"/>
      <name val="ＭＳ Ｐゴシック"/>
      <family val="3"/>
      <charset val="128"/>
      <scheme val="minor"/>
    </font>
  </fonts>
  <fills count="11">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auto="1"/>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auto="1"/>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auto="1"/>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auto="1"/>
      </bottom>
      <diagonal/>
    </border>
    <border>
      <left style="hair">
        <color indexed="64"/>
      </left>
      <right style="hair">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diagonalUp="1">
      <left/>
      <right style="thin">
        <color indexed="64"/>
      </right>
      <top style="thin">
        <color indexed="64"/>
      </top>
      <bottom style="hair">
        <color indexed="64"/>
      </bottom>
      <diagonal style="thin">
        <color indexed="64"/>
      </diagonal>
    </border>
    <border>
      <left/>
      <right style="thin">
        <color indexed="64"/>
      </right>
      <top style="hair">
        <color indexed="64"/>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571">
    <xf numFmtId="0" fontId="0" fillId="0" borderId="0" xfId="0"/>
    <xf numFmtId="0" fontId="0" fillId="0" borderId="0" xfId="0"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2" xfId="0"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5" fillId="0" borderId="0" xfId="0" applyFont="1" applyAlignment="1">
      <alignment vertical="center"/>
    </xf>
    <xf numFmtId="0" fontId="4" fillId="2" borderId="3"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6" fillId="0" borderId="0" xfId="0" applyFont="1" applyAlignment="1">
      <alignment horizontal="center" vertical="center"/>
    </xf>
    <xf numFmtId="176" fontId="6" fillId="0" borderId="0" xfId="0" applyNumberFormat="1" applyFont="1" applyAlignment="1">
      <alignment vertical="center"/>
    </xf>
    <xf numFmtId="0" fontId="6" fillId="0" borderId="0" xfId="0" applyFont="1" applyAlignment="1">
      <alignment vertical="center" wrapText="1"/>
    </xf>
    <xf numFmtId="0" fontId="7" fillId="0" borderId="1" xfId="0" applyFont="1" applyBorder="1" applyAlignment="1">
      <alignmen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9" fillId="2" borderId="7" xfId="0" applyFont="1" applyFill="1" applyBorder="1" applyAlignment="1">
      <alignment vertical="center" wrapText="1"/>
    </xf>
    <xf numFmtId="0" fontId="4" fillId="2" borderId="11" xfId="0" applyFont="1" applyFill="1" applyBorder="1" applyAlignment="1">
      <alignment vertical="center" wrapTex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1" xfId="0" applyFont="1" applyFill="1" applyBorder="1" applyAlignment="1">
      <alignment vertical="center" wrapText="1"/>
    </xf>
    <xf numFmtId="0" fontId="9" fillId="2" borderId="4" xfId="0" applyFont="1" applyFill="1" applyBorder="1" applyAlignment="1">
      <alignment horizontal="center" vertical="center" wrapText="1"/>
    </xf>
    <xf numFmtId="0" fontId="13" fillId="0" borderId="1" xfId="0" applyFont="1" applyBorder="1" applyAlignment="1">
      <alignment horizontal="center" vertical="center"/>
    </xf>
    <xf numFmtId="0" fontId="4" fillId="2" borderId="4" xfId="0" applyFont="1" applyFill="1" applyBorder="1" applyAlignment="1">
      <alignment horizontal="left" vertical="center"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8" fillId="3"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0" fillId="0" borderId="0" xfId="0" applyAlignment="1">
      <alignment vertical="center" wrapTex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6" fillId="0" borderId="0" xfId="0" applyFont="1" applyAlignment="1">
      <alignment horizontal="left" vertical="center"/>
    </xf>
    <xf numFmtId="0" fontId="0" fillId="0" borderId="0" xfId="0" applyAlignment="1">
      <alignment horizontal="left"/>
    </xf>
    <xf numFmtId="0" fontId="20" fillId="0" borderId="0" xfId="1" applyFont="1">
      <alignment vertical="center"/>
    </xf>
    <xf numFmtId="0" fontId="22" fillId="0" borderId="0" xfId="1" applyFont="1">
      <alignment vertical="center"/>
    </xf>
    <xf numFmtId="0" fontId="22" fillId="4" borderId="6" xfId="1" applyFont="1" applyFill="1" applyBorder="1">
      <alignment vertical="center"/>
    </xf>
    <xf numFmtId="0" fontId="24" fillId="4" borderId="18" xfId="1" applyFont="1" applyFill="1" applyBorder="1" applyAlignment="1">
      <alignment horizontal="center" vertical="center" shrinkToFit="1"/>
    </xf>
    <xf numFmtId="0" fontId="22" fillId="0" borderId="24" xfId="1" applyFont="1" applyBorder="1" applyAlignment="1">
      <alignment horizontal="center" vertical="center"/>
    </xf>
    <xf numFmtId="0" fontId="23" fillId="4" borderId="25" xfId="1" applyFont="1" applyFill="1" applyBorder="1" applyAlignment="1">
      <alignment vertical="center" wrapText="1"/>
    </xf>
    <xf numFmtId="0" fontId="22" fillId="5" borderId="26" xfId="1" applyFont="1" applyFill="1" applyBorder="1" applyProtection="1">
      <alignment vertical="center"/>
      <protection locked="0"/>
    </xf>
    <xf numFmtId="0" fontId="22" fillId="5" borderId="27" xfId="1" applyFont="1" applyFill="1" applyBorder="1" applyProtection="1">
      <alignment vertical="center"/>
      <protection locked="0"/>
    </xf>
    <xf numFmtId="0" fontId="22" fillId="5" borderId="28" xfId="1" applyFont="1" applyFill="1" applyBorder="1" applyProtection="1">
      <alignment vertical="center"/>
      <protection locked="0"/>
    </xf>
    <xf numFmtId="0" fontId="22" fillId="5" borderId="29" xfId="1" applyFont="1" applyFill="1" applyBorder="1" applyProtection="1">
      <alignment vertical="center"/>
      <protection locked="0"/>
    </xf>
    <xf numFmtId="0" fontId="22" fillId="5" borderId="30" xfId="1" applyFont="1" applyFill="1" applyBorder="1" applyProtection="1">
      <alignment vertical="center"/>
      <protection locked="0"/>
    </xf>
    <xf numFmtId="0" fontId="22" fillId="0" borderId="25" xfId="1" applyFont="1" applyBorder="1">
      <alignment vertical="center"/>
    </xf>
    <xf numFmtId="0" fontId="22" fillId="0" borderId="29" xfId="1" applyFont="1" applyBorder="1">
      <alignment vertical="center"/>
    </xf>
    <xf numFmtId="0" fontId="23" fillId="4" borderId="35" xfId="1" applyFont="1" applyFill="1" applyBorder="1" applyAlignment="1">
      <alignment vertical="center" shrinkToFit="1"/>
    </xf>
    <xf numFmtId="0" fontId="22" fillId="5" borderId="36" xfId="1" applyFont="1" applyFill="1" applyBorder="1" applyProtection="1">
      <alignment vertical="center"/>
      <protection locked="0"/>
    </xf>
    <xf numFmtId="0" fontId="22" fillId="5" borderId="37" xfId="1" applyFont="1" applyFill="1" applyBorder="1" applyProtection="1">
      <alignment vertical="center"/>
      <protection locked="0"/>
    </xf>
    <xf numFmtId="0" fontId="22" fillId="5" borderId="38" xfId="1" applyFont="1" applyFill="1" applyBorder="1" applyProtection="1">
      <alignment vertical="center"/>
      <protection locked="0"/>
    </xf>
    <xf numFmtId="0" fontId="22" fillId="5" borderId="39" xfId="1" applyFont="1" applyFill="1" applyBorder="1" applyProtection="1">
      <alignment vertical="center"/>
      <protection locked="0"/>
    </xf>
    <xf numFmtId="0" fontId="22" fillId="5" borderId="40" xfId="1" applyFont="1" applyFill="1" applyBorder="1" applyProtection="1">
      <alignment vertical="center"/>
      <protection locked="0"/>
    </xf>
    <xf numFmtId="0" fontId="22" fillId="0" borderId="35" xfId="1" applyFont="1" applyBorder="1">
      <alignment vertical="center"/>
    </xf>
    <xf numFmtId="0" fontId="22" fillId="0" borderId="39" xfId="1" applyFont="1" applyBorder="1">
      <alignment vertical="center"/>
    </xf>
    <xf numFmtId="0" fontId="23" fillId="4" borderId="44" xfId="1" applyFont="1" applyFill="1" applyBorder="1" applyAlignment="1">
      <alignment vertical="center" wrapText="1"/>
    </xf>
    <xf numFmtId="0" fontId="22" fillId="0" borderId="45" xfId="1" applyFont="1" applyBorder="1">
      <alignment vertical="center"/>
    </xf>
    <xf numFmtId="0" fontId="22" fillId="0" borderId="46" xfId="1" applyFont="1" applyBorder="1">
      <alignment vertical="center"/>
    </xf>
    <xf numFmtId="0" fontId="22" fillId="0" borderId="47" xfId="1" applyFont="1" applyBorder="1">
      <alignment vertical="center"/>
    </xf>
    <xf numFmtId="0" fontId="22" fillId="0" borderId="48" xfId="1" applyFont="1" applyBorder="1">
      <alignment vertical="center"/>
    </xf>
    <xf numFmtId="0" fontId="22" fillId="0" borderId="49" xfId="1" applyFont="1" applyBorder="1">
      <alignment vertical="center"/>
    </xf>
    <xf numFmtId="0" fontId="22" fillId="0" borderId="44" xfId="1" applyFont="1" applyBorder="1">
      <alignment vertical="center"/>
    </xf>
    <xf numFmtId="0" fontId="22" fillId="6" borderId="52" xfId="1" applyFont="1" applyFill="1" applyBorder="1" applyAlignment="1">
      <alignment horizontal="center" vertical="center"/>
    </xf>
    <xf numFmtId="0" fontId="22" fillId="0" borderId="53" xfId="1" applyFont="1" applyBorder="1" applyAlignment="1">
      <alignment horizontal="center" vertical="center"/>
    </xf>
    <xf numFmtId="0" fontId="22" fillId="0" borderId="54" xfId="1" applyFont="1" applyBorder="1" applyAlignment="1">
      <alignment horizontal="center" vertical="center"/>
    </xf>
    <xf numFmtId="0" fontId="22" fillId="0" borderId="55" xfId="1" applyFont="1" applyBorder="1" applyAlignment="1">
      <alignment horizontal="center" vertical="center"/>
    </xf>
    <xf numFmtId="0" fontId="22" fillId="0" borderId="6" xfId="1" applyFont="1" applyBorder="1">
      <alignment vertical="center"/>
    </xf>
    <xf numFmtId="0" fontId="22" fillId="0" borderId="1" xfId="1" applyFont="1" applyBorder="1" applyAlignment="1">
      <alignment horizontal="center" vertical="center"/>
    </xf>
    <xf numFmtId="177" fontId="22" fillId="0" borderId="1" xfId="1" applyNumberFormat="1" applyFont="1" applyBorder="1">
      <alignment vertical="center"/>
    </xf>
    <xf numFmtId="177" fontId="22" fillId="0" borderId="20" xfId="1" applyNumberFormat="1" applyFont="1" applyBorder="1">
      <alignment vertical="center"/>
    </xf>
    <xf numFmtId="177" fontId="22" fillId="0" borderId="10" xfId="1" applyNumberFormat="1" applyFont="1" applyBorder="1">
      <alignment vertical="center"/>
    </xf>
    <xf numFmtId="177" fontId="22" fillId="0" borderId="9" xfId="1" applyNumberFormat="1" applyFont="1" applyBorder="1">
      <alignment vertical="center"/>
    </xf>
    <xf numFmtId="0" fontId="22" fillId="0" borderId="62" xfId="1" applyFont="1" applyBorder="1" applyAlignment="1">
      <alignment horizontal="center" vertical="center"/>
    </xf>
    <xf numFmtId="177" fontId="22" fillId="6" borderId="63" xfId="1" applyNumberFormat="1" applyFont="1" applyFill="1" applyBorder="1">
      <alignment vertical="center"/>
    </xf>
    <xf numFmtId="177" fontId="22" fillId="6" borderId="27" xfId="1" applyNumberFormat="1" applyFont="1" applyFill="1" applyBorder="1">
      <alignment vertical="center"/>
    </xf>
    <xf numFmtId="0" fontId="22" fillId="0" borderId="64" xfId="1" applyFont="1" applyBorder="1">
      <alignment vertical="center"/>
    </xf>
    <xf numFmtId="0" fontId="22" fillId="0" borderId="65" xfId="1" applyFont="1" applyBorder="1">
      <alignment vertical="center"/>
    </xf>
    <xf numFmtId="177" fontId="22" fillId="0" borderId="63" xfId="1" applyNumberFormat="1" applyFont="1" applyBorder="1">
      <alignment vertical="center"/>
    </xf>
    <xf numFmtId="0" fontId="22" fillId="5" borderId="66" xfId="1" applyFont="1" applyFill="1" applyBorder="1" applyProtection="1">
      <alignment vertical="center"/>
      <protection locked="0"/>
    </xf>
    <xf numFmtId="0" fontId="22" fillId="5" borderId="55" xfId="1" applyFont="1" applyFill="1" applyBorder="1" applyProtection="1">
      <alignment vertical="center"/>
      <protection locked="0"/>
    </xf>
    <xf numFmtId="0" fontId="22" fillId="5" borderId="14" xfId="1" applyFont="1" applyFill="1" applyBorder="1" applyProtection="1">
      <alignment vertical="center"/>
      <protection locked="0"/>
    </xf>
    <xf numFmtId="0" fontId="22" fillId="5" borderId="67" xfId="1" applyFont="1" applyFill="1" applyBorder="1" applyProtection="1">
      <alignment vertical="center"/>
      <protection locked="0"/>
    </xf>
    <xf numFmtId="0" fontId="22" fillId="0" borderId="10" xfId="1" applyFont="1" applyBorder="1">
      <alignment vertical="center"/>
    </xf>
    <xf numFmtId="0" fontId="22" fillId="0" borderId="9" xfId="1" applyFont="1" applyBorder="1">
      <alignment vertical="center"/>
    </xf>
    <xf numFmtId="0" fontId="22" fillId="0" borderId="68" xfId="1" applyFont="1" applyBorder="1">
      <alignment vertical="center"/>
    </xf>
    <xf numFmtId="0" fontId="22" fillId="0" borderId="70" xfId="1" applyFont="1" applyBorder="1" applyAlignment="1">
      <alignment horizontal="center" vertical="center"/>
    </xf>
    <xf numFmtId="177" fontId="22" fillId="6" borderId="71" xfId="1" applyNumberFormat="1" applyFont="1" applyFill="1" applyBorder="1">
      <alignment vertical="center"/>
    </xf>
    <xf numFmtId="177" fontId="22" fillId="6" borderId="72" xfId="1" applyNumberFormat="1" applyFont="1" applyFill="1" applyBorder="1">
      <alignment vertical="center"/>
    </xf>
    <xf numFmtId="0" fontId="22" fillId="0" borderId="73" xfId="1" applyFont="1" applyBorder="1" applyAlignment="1">
      <alignment horizontal="center" vertical="center"/>
    </xf>
    <xf numFmtId="0" fontId="22" fillId="0" borderId="74" xfId="1" applyFont="1" applyBorder="1" applyAlignment="1">
      <alignment horizontal="center" vertical="center"/>
    </xf>
    <xf numFmtId="177" fontId="22" fillId="0" borderId="75" xfId="1" applyNumberFormat="1" applyFont="1" applyBorder="1">
      <alignment vertical="center"/>
    </xf>
    <xf numFmtId="0" fontId="26" fillId="0" borderId="0" xfId="1" applyFont="1" applyAlignment="1">
      <alignment horizontal="right" vertical="center"/>
    </xf>
    <xf numFmtId="0" fontId="22" fillId="0" borderId="0" xfId="1" applyFont="1" applyAlignment="1">
      <alignment horizontal="center" vertical="center"/>
    </xf>
    <xf numFmtId="177" fontId="25" fillId="0" borderId="0" xfId="1" applyNumberFormat="1" applyFont="1">
      <alignment vertical="center"/>
    </xf>
    <xf numFmtId="0" fontId="22" fillId="0" borderId="0" xfId="1" applyFont="1" applyAlignment="1">
      <alignment horizontal="center" vertical="top"/>
    </xf>
    <xf numFmtId="0" fontId="25" fillId="0" borderId="0" xfId="1" applyFont="1">
      <alignment vertical="center"/>
    </xf>
    <xf numFmtId="0" fontId="22" fillId="0" borderId="57" xfId="1" applyFont="1" applyBorder="1" applyAlignment="1">
      <alignment horizontal="center" vertical="center"/>
    </xf>
    <xf numFmtId="0" fontId="22" fillId="0" borderId="17" xfId="1" applyFont="1" applyBorder="1" applyAlignment="1">
      <alignment horizontal="center" vertical="center"/>
    </xf>
    <xf numFmtId="177" fontId="22" fillId="5" borderId="58" xfId="1" applyNumberFormat="1" applyFont="1" applyFill="1" applyBorder="1" applyProtection="1">
      <alignment vertical="center"/>
      <protection locked="0"/>
    </xf>
    <xf numFmtId="177" fontId="22" fillId="5" borderId="76" xfId="1" applyNumberFormat="1" applyFont="1" applyFill="1" applyBorder="1" applyProtection="1">
      <alignment vertical="center"/>
      <protection locked="0"/>
    </xf>
    <xf numFmtId="177" fontId="22" fillId="5" borderId="15" xfId="1" applyNumberFormat="1" applyFont="1" applyFill="1" applyBorder="1" applyProtection="1">
      <alignment vertical="center"/>
      <protection locked="0"/>
    </xf>
    <xf numFmtId="177" fontId="22" fillId="5" borderId="79" xfId="1" applyNumberFormat="1" applyFont="1" applyFill="1" applyBorder="1" applyProtection="1">
      <alignment vertical="center"/>
      <protection locked="0"/>
    </xf>
    <xf numFmtId="177" fontId="22" fillId="0" borderId="58" xfId="1" applyNumberFormat="1" applyFont="1" applyBorder="1">
      <alignment vertical="center"/>
    </xf>
    <xf numFmtId="177" fontId="22" fillId="6" borderId="63" xfId="1" applyNumberFormat="1" applyFont="1" applyFill="1" applyBorder="1" applyAlignment="1">
      <alignment horizontal="right" vertical="top"/>
    </xf>
    <xf numFmtId="177" fontId="22" fillId="6" borderId="27" xfId="1" applyNumberFormat="1" applyFont="1" applyFill="1" applyBorder="1" applyAlignment="1">
      <alignment horizontal="right" vertical="top"/>
    </xf>
    <xf numFmtId="0" fontId="23" fillId="4" borderId="85" xfId="1" applyFont="1" applyFill="1" applyBorder="1" applyAlignment="1">
      <alignment horizontal="center" vertical="center" shrinkToFit="1"/>
    </xf>
    <xf numFmtId="178" fontId="22" fillId="5" borderId="86" xfId="1" applyNumberFormat="1" applyFont="1" applyFill="1" applyBorder="1" applyProtection="1">
      <alignment vertical="center"/>
      <protection locked="0"/>
    </xf>
    <xf numFmtId="178" fontId="22" fillId="5" borderId="72" xfId="1" applyNumberFormat="1" applyFont="1" applyFill="1" applyBorder="1" applyProtection="1">
      <alignment vertical="center"/>
      <protection locked="0"/>
    </xf>
    <xf numFmtId="178" fontId="22" fillId="5" borderId="87" xfId="1" applyNumberFormat="1" applyFont="1" applyFill="1" applyBorder="1" applyProtection="1">
      <alignment vertical="center"/>
      <protection locked="0"/>
    </xf>
    <xf numFmtId="178" fontId="22" fillId="5" borderId="88" xfId="1" applyNumberFormat="1" applyFont="1" applyFill="1" applyBorder="1" applyProtection="1">
      <alignment vertical="center"/>
      <protection locked="0"/>
    </xf>
    <xf numFmtId="178" fontId="22" fillId="0" borderId="89" xfId="1" applyNumberFormat="1" applyFont="1" applyBorder="1">
      <alignment vertical="center"/>
    </xf>
    <xf numFmtId="177" fontId="22" fillId="6" borderId="92" xfId="1" applyNumberFormat="1" applyFont="1" applyFill="1" applyBorder="1" applyAlignment="1">
      <alignment horizontal="right" vertical="top"/>
    </xf>
    <xf numFmtId="177" fontId="22" fillId="6" borderId="93" xfId="1" applyNumberFormat="1" applyFont="1" applyFill="1" applyBorder="1" applyAlignment="1">
      <alignment horizontal="right" vertical="top"/>
    </xf>
    <xf numFmtId="0" fontId="25" fillId="0" borderId="94" xfId="1" applyFont="1" applyBorder="1" applyAlignment="1">
      <alignment horizontal="center" vertical="center" wrapText="1"/>
    </xf>
    <xf numFmtId="0" fontId="25" fillId="0" borderId="95" xfId="1" applyFont="1" applyBorder="1" applyAlignment="1">
      <alignment horizontal="center" vertical="center" wrapText="1"/>
    </xf>
    <xf numFmtId="0" fontId="25" fillId="0" borderId="96" xfId="1" applyFont="1" applyBorder="1" applyAlignment="1">
      <alignment horizontal="center" vertical="center"/>
    </xf>
    <xf numFmtId="0" fontId="22" fillId="0" borderId="23" xfId="1" applyFont="1" applyBorder="1">
      <alignment vertical="center"/>
    </xf>
    <xf numFmtId="0" fontId="22" fillId="0" borderId="24" xfId="1" applyFont="1" applyBorder="1">
      <alignment vertical="center"/>
    </xf>
    <xf numFmtId="0" fontId="23" fillId="4" borderId="1" xfId="1" applyFont="1" applyFill="1" applyBorder="1" applyAlignment="1">
      <alignment horizontal="center" vertical="center"/>
    </xf>
    <xf numFmtId="0" fontId="23" fillId="0" borderId="97" xfId="1" applyFont="1" applyBorder="1" applyAlignment="1">
      <alignment horizontal="center" vertical="center" wrapText="1"/>
    </xf>
    <xf numFmtId="0" fontId="23" fillId="0" borderId="98" xfId="1" applyFont="1" applyBorder="1" applyAlignment="1">
      <alignment horizontal="center" vertical="center"/>
    </xf>
    <xf numFmtId="0" fontId="23" fillId="0" borderId="99" xfId="1" applyFont="1" applyBorder="1" applyAlignment="1">
      <alignment horizontal="center" vertical="center"/>
    </xf>
    <xf numFmtId="0" fontId="22" fillId="0" borderId="100" xfId="1" applyFont="1" applyBorder="1" applyAlignment="1">
      <alignment horizontal="center" vertical="center"/>
    </xf>
    <xf numFmtId="0" fontId="22" fillId="0" borderId="101" xfId="1" applyFont="1" applyBorder="1" applyAlignment="1">
      <alignment horizontal="center" vertical="center"/>
    </xf>
    <xf numFmtId="177" fontId="22" fillId="5" borderId="1" xfId="1" applyNumberFormat="1" applyFont="1" applyFill="1" applyBorder="1" applyProtection="1">
      <alignment vertical="center"/>
      <protection locked="0"/>
    </xf>
    <xf numFmtId="0" fontId="25" fillId="0" borderId="102" xfId="1" applyFont="1" applyBorder="1" applyAlignment="1">
      <alignment horizontal="center" vertical="center" wrapText="1"/>
    </xf>
    <xf numFmtId="0" fontId="25" fillId="0" borderId="75" xfId="1" applyFont="1" applyBorder="1" applyAlignment="1">
      <alignment horizontal="center" vertical="center" wrapText="1"/>
    </xf>
    <xf numFmtId="0" fontId="25" fillId="0" borderId="37" xfId="1" applyFont="1" applyBorder="1" applyAlignment="1">
      <alignment horizontal="center" vertical="center" wrapText="1"/>
    </xf>
    <xf numFmtId="0" fontId="22" fillId="0" borderId="103" xfId="1" applyFont="1" applyBorder="1" applyAlignment="1">
      <alignment vertical="center" shrinkToFit="1"/>
    </xf>
    <xf numFmtId="0" fontId="22" fillId="0" borderId="104" xfId="1" applyFont="1" applyBorder="1" applyAlignment="1">
      <alignment horizontal="center" vertical="center" shrinkToFit="1"/>
    </xf>
    <xf numFmtId="177" fontId="22" fillId="0" borderId="91" xfId="1" applyNumberFormat="1" applyFont="1" applyBorder="1">
      <alignment vertical="center"/>
    </xf>
    <xf numFmtId="177" fontId="22" fillId="0" borderId="105" xfId="1" applyNumberFormat="1" applyFont="1" applyBorder="1">
      <alignment vertical="center"/>
    </xf>
    <xf numFmtId="177" fontId="22" fillId="6" borderId="52" xfId="1" applyNumberFormat="1" applyFont="1" applyFill="1" applyBorder="1">
      <alignment vertical="center"/>
    </xf>
    <xf numFmtId="177" fontId="22" fillId="0" borderId="53" xfId="1" applyNumberFormat="1" applyFont="1" applyBorder="1">
      <alignment vertical="center"/>
    </xf>
    <xf numFmtId="177" fontId="22" fillId="0" borderId="108" xfId="1" applyNumberFormat="1" applyFont="1" applyBorder="1">
      <alignment vertical="center"/>
    </xf>
    <xf numFmtId="177" fontId="22" fillId="0" borderId="66" xfId="1" applyNumberFormat="1" applyFont="1" applyBorder="1">
      <alignment vertical="center"/>
    </xf>
    <xf numFmtId="177" fontId="22" fillId="0" borderId="55" xfId="1" applyNumberFormat="1" applyFont="1" applyBorder="1">
      <alignment vertical="center"/>
    </xf>
    <xf numFmtId="177" fontId="22" fillId="0" borderId="14" xfId="1" applyNumberFormat="1" applyFont="1" applyBorder="1">
      <alignment vertical="center"/>
    </xf>
    <xf numFmtId="177" fontId="22" fillId="0" borderId="67" xfId="1" applyNumberFormat="1" applyFont="1" applyBorder="1">
      <alignment vertical="center"/>
    </xf>
    <xf numFmtId="177" fontId="22" fillId="0" borderId="68" xfId="1" applyNumberFormat="1" applyFont="1" applyBorder="1">
      <alignment vertical="center"/>
    </xf>
    <xf numFmtId="0" fontId="23" fillId="0" borderId="0" xfId="1" applyFont="1">
      <alignment vertical="center"/>
    </xf>
    <xf numFmtId="0" fontId="22" fillId="4" borderId="1" xfId="1" applyFont="1" applyFill="1" applyBorder="1" applyAlignment="1">
      <alignment horizontal="center" vertical="center" shrinkToFit="1"/>
    </xf>
    <xf numFmtId="0" fontId="22" fillId="4" borderId="1" xfId="1" applyFont="1" applyFill="1" applyBorder="1" applyAlignment="1">
      <alignment horizontal="center" vertical="center"/>
    </xf>
    <xf numFmtId="0" fontId="27" fillId="4" borderId="20" xfId="1" applyFont="1" applyFill="1" applyBorder="1" applyAlignment="1">
      <alignment horizontal="center" vertical="center" wrapText="1" shrinkToFit="1"/>
    </xf>
    <xf numFmtId="0" fontId="23" fillId="4" borderId="18" xfId="1" applyFont="1" applyFill="1" applyBorder="1" applyAlignment="1">
      <alignment horizontal="center" vertical="center"/>
    </xf>
    <xf numFmtId="178" fontId="22" fillId="0" borderId="20" xfId="1" applyNumberFormat="1" applyFont="1" applyBorder="1">
      <alignment vertical="center"/>
    </xf>
    <xf numFmtId="0" fontId="23" fillId="4" borderId="9" xfId="1" applyFont="1" applyFill="1" applyBorder="1" applyAlignment="1">
      <alignment vertical="center" wrapText="1"/>
    </xf>
    <xf numFmtId="177" fontId="22" fillId="5" borderId="19" xfId="1" applyNumberFormat="1" applyFont="1" applyFill="1" applyBorder="1" applyProtection="1">
      <alignment vertical="center"/>
      <protection locked="0"/>
    </xf>
    <xf numFmtId="177" fontId="22" fillId="5" borderId="20" xfId="1" applyNumberFormat="1" applyFont="1" applyFill="1" applyBorder="1" applyProtection="1">
      <alignment vertical="center"/>
      <protection locked="0"/>
    </xf>
    <xf numFmtId="177" fontId="22" fillId="5" borderId="14" xfId="1" applyNumberFormat="1" applyFont="1" applyFill="1" applyBorder="1" applyProtection="1">
      <alignment vertical="center"/>
      <protection locked="0"/>
    </xf>
    <xf numFmtId="177" fontId="22" fillId="5" borderId="21" xfId="1" applyNumberFormat="1" applyFont="1" applyFill="1" applyBorder="1" applyProtection="1">
      <alignment vertical="center"/>
      <protection locked="0"/>
    </xf>
    <xf numFmtId="177" fontId="22" fillId="5" borderId="10" xfId="1" applyNumberFormat="1" applyFont="1" applyFill="1" applyBorder="1" applyProtection="1">
      <alignment vertical="center"/>
      <protection locked="0"/>
    </xf>
    <xf numFmtId="177" fontId="22" fillId="0" borderId="21" xfId="1" applyNumberFormat="1" applyFont="1" applyBorder="1">
      <alignment vertical="center"/>
    </xf>
    <xf numFmtId="0" fontId="23" fillId="4" borderId="9" xfId="1" applyFont="1" applyFill="1" applyBorder="1" applyAlignment="1">
      <alignment vertical="center" shrinkToFit="1"/>
    </xf>
    <xf numFmtId="177" fontId="22" fillId="5" borderId="66" xfId="1" applyNumberFormat="1" applyFont="1" applyFill="1" applyBorder="1" applyProtection="1">
      <alignment vertical="center"/>
      <protection locked="0"/>
    </xf>
    <xf numFmtId="177" fontId="22" fillId="5" borderId="55" xfId="1" applyNumberFormat="1" applyFont="1" applyFill="1" applyBorder="1" applyProtection="1">
      <alignment vertical="center"/>
      <protection locked="0"/>
    </xf>
    <xf numFmtId="177" fontId="22" fillId="5" borderId="67" xfId="1" applyNumberFormat="1" applyFont="1" applyFill="1" applyBorder="1" applyProtection="1">
      <alignment vertical="center"/>
      <protection locked="0"/>
    </xf>
    <xf numFmtId="0" fontId="23" fillId="4" borderId="1" xfId="1" applyFont="1" applyFill="1" applyBorder="1" applyAlignment="1">
      <alignment horizontal="center" vertical="center" wrapText="1"/>
    </xf>
    <xf numFmtId="179" fontId="22" fillId="0" borderId="0" xfId="1" applyNumberFormat="1" applyFont="1">
      <alignment vertical="center"/>
    </xf>
    <xf numFmtId="0" fontId="22" fillId="0" borderId="1" xfId="1" applyFont="1" applyBorder="1" applyAlignment="1">
      <alignment horizontal="center" vertical="center" shrinkToFit="1"/>
    </xf>
    <xf numFmtId="0" fontId="22" fillId="0" borderId="17" xfId="1" applyFont="1" applyBorder="1" applyAlignment="1">
      <alignment horizontal="center" vertical="center" shrinkToFit="1"/>
    </xf>
    <xf numFmtId="0" fontId="23" fillId="4" borderId="1" xfId="1" applyFont="1" applyFill="1" applyBorder="1" applyAlignment="1">
      <alignment vertical="center" shrinkToFit="1"/>
    </xf>
    <xf numFmtId="177" fontId="22" fillId="5" borderId="1" xfId="2" applyNumberFormat="1" applyFont="1" applyFill="1" applyBorder="1" applyProtection="1">
      <alignment vertical="center"/>
      <protection locked="0"/>
    </xf>
    <xf numFmtId="177" fontId="22" fillId="0" borderId="1" xfId="2" applyNumberFormat="1" applyFont="1" applyFill="1" applyBorder="1" applyProtection="1">
      <alignment vertical="center"/>
    </xf>
    <xf numFmtId="0" fontId="22" fillId="0" borderId="1" xfId="1" applyFont="1" applyBorder="1">
      <alignment vertical="center"/>
    </xf>
    <xf numFmtId="179" fontId="22" fillId="0" borderId="1" xfId="1" applyNumberFormat="1" applyFont="1" applyBorder="1">
      <alignment vertical="center"/>
    </xf>
    <xf numFmtId="180" fontId="22" fillId="0" borderId="32" xfId="1" applyNumberFormat="1" applyFont="1" applyBorder="1">
      <alignment vertical="center"/>
    </xf>
    <xf numFmtId="0" fontId="22" fillId="0" borderId="14" xfId="1" applyFont="1" applyBorder="1">
      <alignment vertical="center"/>
    </xf>
    <xf numFmtId="180" fontId="22" fillId="0" borderId="50" xfId="1" applyNumberFormat="1" applyFont="1" applyBorder="1">
      <alignment vertical="center"/>
    </xf>
    <xf numFmtId="0" fontId="22" fillId="0" borderId="110" xfId="1" applyFont="1" applyBorder="1">
      <alignment vertical="center"/>
    </xf>
    <xf numFmtId="0" fontId="23" fillId="4" borderId="9" xfId="1" applyFont="1" applyFill="1" applyBorder="1" applyAlignment="1">
      <alignment horizontal="center" vertical="center"/>
    </xf>
    <xf numFmtId="0" fontId="23" fillId="0" borderId="11" xfId="1" applyFont="1" applyBorder="1" applyAlignment="1">
      <alignment vertical="center" wrapText="1"/>
    </xf>
    <xf numFmtId="0" fontId="23" fillId="4" borderId="1" xfId="1" applyFont="1" applyFill="1" applyBorder="1" applyAlignment="1">
      <alignment vertical="center" wrapText="1"/>
    </xf>
    <xf numFmtId="0" fontId="28" fillId="0" borderId="0" xfId="1" applyFont="1">
      <alignment vertical="center"/>
    </xf>
    <xf numFmtId="0" fontId="22" fillId="5" borderId="1" xfId="1" applyFont="1" applyFill="1" applyBorder="1" applyAlignment="1" applyProtection="1">
      <alignment horizontal="center" vertical="center"/>
      <protection locked="0"/>
    </xf>
    <xf numFmtId="0" fontId="23" fillId="4" borderId="1" xfId="1" applyFont="1" applyFill="1" applyBorder="1" applyAlignment="1">
      <alignment horizontal="center" vertical="center" shrinkToFit="1"/>
    </xf>
    <xf numFmtId="38" fontId="22" fillId="0" borderId="1" xfId="2" applyFont="1" applyFill="1" applyBorder="1" applyProtection="1">
      <alignment vertical="center"/>
    </xf>
    <xf numFmtId="177" fontId="22" fillId="0" borderId="111" xfId="1" applyNumberFormat="1" applyFont="1" applyBorder="1">
      <alignment vertical="center"/>
    </xf>
    <xf numFmtId="0" fontId="22" fillId="6" borderId="55" xfId="1" applyFont="1" applyFill="1" applyBorder="1">
      <alignment vertical="center"/>
    </xf>
    <xf numFmtId="181" fontId="22" fillId="0" borderId="0" xfId="1" applyNumberFormat="1" applyFont="1" applyAlignment="1">
      <alignment horizontal="center" vertical="center"/>
    </xf>
    <xf numFmtId="177" fontId="22" fillId="0" borderId="0" xfId="1" applyNumberFormat="1" applyFont="1">
      <alignment vertical="center"/>
    </xf>
    <xf numFmtId="0" fontId="25" fillId="7" borderId="1" xfId="1" applyFont="1" applyFill="1" applyBorder="1" applyAlignment="1">
      <alignment horizontal="center" vertical="center" wrapText="1"/>
    </xf>
    <xf numFmtId="0" fontId="23" fillId="7" borderId="1" xfId="1" applyFont="1" applyFill="1" applyBorder="1">
      <alignment vertical="center"/>
    </xf>
    <xf numFmtId="0" fontId="25" fillId="0" borderId="114" xfId="1" applyFont="1" applyBorder="1" applyAlignment="1">
      <alignment horizontal="center" vertical="center"/>
    </xf>
    <xf numFmtId="0" fontId="25" fillId="0" borderId="115" xfId="1" applyFont="1" applyBorder="1" applyAlignment="1">
      <alignment horizontal="center" vertical="center"/>
    </xf>
    <xf numFmtId="0" fontId="22" fillId="4" borderId="52" xfId="1" applyFont="1" applyFill="1" applyBorder="1" applyAlignment="1">
      <alignment horizontal="center" vertical="center"/>
    </xf>
    <xf numFmtId="0" fontId="23" fillId="4" borderId="106" xfId="1" applyFont="1" applyFill="1" applyBorder="1">
      <alignment vertical="center"/>
    </xf>
    <xf numFmtId="38" fontId="22" fillId="0" borderId="52" xfId="1" applyNumberFormat="1" applyFont="1" applyBorder="1">
      <alignment vertical="center"/>
    </xf>
    <xf numFmtId="177" fontId="22" fillId="0" borderId="117" xfId="1" applyNumberFormat="1" applyFont="1" applyBorder="1">
      <alignment vertical="center"/>
    </xf>
    <xf numFmtId="177" fontId="22" fillId="0" borderId="118" xfId="1" applyNumberFormat="1" applyFont="1" applyBorder="1">
      <alignment vertical="center"/>
    </xf>
    <xf numFmtId="177" fontId="22" fillId="0" borderId="54" xfId="1" applyNumberFormat="1" applyFont="1" applyBorder="1">
      <alignment vertical="center"/>
    </xf>
    <xf numFmtId="0" fontId="31" fillId="0" borderId="0" xfId="1" applyFont="1" applyAlignment="1">
      <alignment horizontal="right" vertical="center"/>
    </xf>
    <xf numFmtId="0" fontId="33" fillId="0" borderId="1" xfId="1" applyFont="1" applyBorder="1">
      <alignment vertical="center"/>
    </xf>
    <xf numFmtId="0" fontId="36" fillId="0" borderId="0" xfId="1" applyFont="1">
      <alignment vertical="center"/>
    </xf>
    <xf numFmtId="0" fontId="37" fillId="0" borderId="0" xfId="1" applyFont="1">
      <alignment vertical="center"/>
    </xf>
    <xf numFmtId="0" fontId="40" fillId="0" borderId="11" xfId="1" applyFont="1" applyBorder="1" applyAlignment="1">
      <alignment vertical="center" wrapText="1"/>
    </xf>
    <xf numFmtId="0" fontId="40" fillId="0" borderId="0" xfId="1" applyFont="1" applyAlignment="1">
      <alignment vertical="center" wrapText="1"/>
    </xf>
    <xf numFmtId="0" fontId="37" fillId="0" borderId="0" xfId="1" applyFont="1" applyAlignment="1">
      <alignment shrinkToFit="1"/>
    </xf>
    <xf numFmtId="0" fontId="40" fillId="0" borderId="11" xfId="1" applyFont="1" applyBorder="1" applyAlignment="1">
      <alignment vertical="center" wrapText="1" shrinkToFit="1"/>
    </xf>
    <xf numFmtId="0" fontId="37" fillId="4" borderId="98" xfId="1" applyFont="1" applyFill="1" applyBorder="1" applyAlignment="1">
      <alignment horizontal="center" vertical="center" wrapText="1"/>
    </xf>
    <xf numFmtId="0" fontId="40" fillId="0" borderId="11" xfId="1" applyFont="1" applyBorder="1" applyAlignment="1">
      <alignment vertical="center" shrinkToFit="1"/>
    </xf>
    <xf numFmtId="0" fontId="37" fillId="4" borderId="75" xfId="1" applyFont="1" applyFill="1" applyBorder="1" applyAlignment="1">
      <alignment horizontal="center" vertical="center" wrapText="1"/>
    </xf>
    <xf numFmtId="0" fontId="41" fillId="0" borderId="0" xfId="1" applyFont="1" applyAlignment="1">
      <alignment vertical="top" wrapText="1"/>
    </xf>
    <xf numFmtId="0" fontId="38" fillId="0" borderId="0" xfId="1" applyFont="1" applyAlignment="1">
      <alignment horizontal="center" vertical="center" shrinkToFit="1"/>
    </xf>
    <xf numFmtId="0" fontId="37" fillId="4" borderId="1" xfId="1" applyFont="1" applyFill="1" applyBorder="1" applyAlignment="1">
      <alignment horizontal="center" vertical="center"/>
    </xf>
    <xf numFmtId="0" fontId="37" fillId="4" borderId="1" xfId="1" applyFont="1" applyFill="1" applyBorder="1" applyAlignment="1">
      <alignment horizontal="center" vertical="center" shrinkToFit="1"/>
    </xf>
    <xf numFmtId="0" fontId="37" fillId="0" borderId="0" xfId="1" applyFont="1" applyAlignment="1">
      <alignment vertical="top"/>
    </xf>
    <xf numFmtId="0" fontId="32" fillId="3" borderId="0" xfId="1" applyFont="1" applyFill="1">
      <alignment vertical="center"/>
    </xf>
    <xf numFmtId="0" fontId="43" fillId="0" borderId="0" xfId="1" applyFont="1">
      <alignment vertical="center"/>
    </xf>
    <xf numFmtId="0" fontId="42" fillId="0" borderId="1" xfId="1" applyFont="1" applyBorder="1">
      <alignment vertical="center"/>
    </xf>
    <xf numFmtId="0" fontId="37" fillId="4" borderId="6" xfId="1" applyFont="1" applyFill="1" applyBorder="1">
      <alignment vertical="center"/>
    </xf>
    <xf numFmtId="0" fontId="38" fillId="4" borderId="18" xfId="1" applyFont="1" applyFill="1" applyBorder="1" applyAlignment="1">
      <alignment horizontal="center" vertical="center" shrinkToFit="1"/>
    </xf>
    <xf numFmtId="0" fontId="41" fillId="4" borderId="25" xfId="1" applyFont="1" applyFill="1" applyBorder="1" applyAlignment="1">
      <alignment vertical="center" shrinkToFit="1"/>
    </xf>
    <xf numFmtId="177" fontId="37" fillId="5" borderId="26" xfId="1" applyNumberFormat="1" applyFont="1" applyFill="1" applyBorder="1" applyProtection="1">
      <alignment vertical="center"/>
      <protection locked="0"/>
    </xf>
    <xf numFmtId="177" fontId="37" fillId="5" borderId="27" xfId="1" applyNumberFormat="1" applyFont="1" applyFill="1" applyBorder="1" applyProtection="1">
      <alignment vertical="center"/>
      <protection locked="0"/>
    </xf>
    <xf numFmtId="177" fontId="37" fillId="5" borderId="28" xfId="1" applyNumberFormat="1" applyFont="1" applyFill="1" applyBorder="1" applyProtection="1">
      <alignment vertical="center"/>
      <protection locked="0"/>
    </xf>
    <xf numFmtId="177" fontId="37" fillId="5" borderId="29" xfId="1" applyNumberFormat="1" applyFont="1" applyFill="1" applyBorder="1" applyProtection="1">
      <alignment vertical="center"/>
      <protection locked="0"/>
    </xf>
    <xf numFmtId="177" fontId="37" fillId="5" borderId="30" xfId="1" applyNumberFormat="1" applyFont="1" applyFill="1" applyBorder="1" applyProtection="1">
      <alignment vertical="center"/>
      <protection locked="0"/>
    </xf>
    <xf numFmtId="177" fontId="37" fillId="0" borderId="25" xfId="1" applyNumberFormat="1" applyFont="1" applyBorder="1">
      <alignment vertical="center"/>
    </xf>
    <xf numFmtId="177" fontId="37" fillId="0" borderId="29" xfId="1" applyNumberFormat="1" applyFont="1" applyBorder="1">
      <alignment vertical="center"/>
    </xf>
    <xf numFmtId="0" fontId="41" fillId="4" borderId="121" xfId="1" applyFont="1" applyFill="1" applyBorder="1" applyAlignment="1">
      <alignment vertical="center" shrinkToFit="1"/>
    </xf>
    <xf numFmtId="177" fontId="37" fillId="5" borderId="122" xfId="1" applyNumberFormat="1" applyFont="1" applyFill="1" applyBorder="1" applyProtection="1">
      <alignment vertical="center"/>
      <protection locked="0"/>
    </xf>
    <xf numFmtId="177" fontId="37" fillId="5" borderId="123" xfId="1" applyNumberFormat="1" applyFont="1" applyFill="1" applyBorder="1" applyProtection="1">
      <alignment vertical="center"/>
      <protection locked="0"/>
    </xf>
    <xf numFmtId="177" fontId="37" fillId="5" borderId="124" xfId="1" applyNumberFormat="1" applyFont="1" applyFill="1" applyBorder="1" applyProtection="1">
      <alignment vertical="center"/>
      <protection locked="0"/>
    </xf>
    <xf numFmtId="177" fontId="37" fillId="5" borderId="125" xfId="1" applyNumberFormat="1" applyFont="1" applyFill="1" applyBorder="1" applyProtection="1">
      <alignment vertical="center"/>
      <protection locked="0"/>
    </xf>
    <xf numFmtId="177" fontId="37" fillId="5" borderId="126" xfId="1" applyNumberFormat="1" applyFont="1" applyFill="1" applyBorder="1" applyProtection="1">
      <alignment vertical="center"/>
      <protection locked="0"/>
    </xf>
    <xf numFmtId="177" fontId="37" fillId="0" borderId="121" xfId="1" applyNumberFormat="1" applyFont="1" applyBorder="1">
      <alignment vertical="center"/>
    </xf>
    <xf numFmtId="177" fontId="37" fillId="0" borderId="125" xfId="1" applyNumberFormat="1" applyFont="1" applyBorder="1">
      <alignment vertical="center"/>
    </xf>
    <xf numFmtId="0" fontId="41" fillId="4" borderId="44" xfId="1" applyFont="1" applyFill="1" applyBorder="1" applyAlignment="1">
      <alignment vertical="center" shrinkToFit="1"/>
    </xf>
    <xf numFmtId="177" fontId="37" fillId="0" borderId="45" xfId="1" applyNumberFormat="1" applyFont="1" applyBorder="1">
      <alignment vertical="center"/>
    </xf>
    <xf numFmtId="177" fontId="37" fillId="0" borderId="46" xfId="1" applyNumberFormat="1" applyFont="1" applyBorder="1">
      <alignment vertical="center"/>
    </xf>
    <xf numFmtId="177" fontId="37" fillId="0" borderId="47" xfId="1" applyNumberFormat="1" applyFont="1" applyBorder="1">
      <alignment vertical="center"/>
    </xf>
    <xf numFmtId="177" fontId="37" fillId="0" borderId="48" xfId="1" applyNumberFormat="1" applyFont="1" applyBorder="1">
      <alignment vertical="center"/>
    </xf>
    <xf numFmtId="177" fontId="37" fillId="0" borderId="49" xfId="1" applyNumberFormat="1" applyFont="1" applyBorder="1">
      <alignment vertical="center"/>
    </xf>
    <xf numFmtId="177" fontId="37" fillId="0" borderId="44" xfId="1" applyNumberFormat="1" applyFont="1" applyBorder="1">
      <alignment vertical="center"/>
    </xf>
    <xf numFmtId="0" fontId="37" fillId="0" borderId="0" xfId="1" applyFont="1" applyAlignment="1">
      <alignment horizontal="right" vertical="center"/>
    </xf>
    <xf numFmtId="0" fontId="22" fillId="0" borderId="0" xfId="1" applyFont="1" applyAlignment="1">
      <alignment horizontal="right" vertical="center"/>
    </xf>
    <xf numFmtId="177" fontId="37" fillId="5" borderId="66" xfId="1" applyNumberFormat="1" applyFont="1" applyFill="1" applyBorder="1" applyProtection="1">
      <alignment vertical="center"/>
      <protection locked="0"/>
    </xf>
    <xf numFmtId="177" fontId="37" fillId="5" borderId="55" xfId="1" applyNumberFormat="1" applyFont="1" applyFill="1" applyBorder="1" applyProtection="1">
      <alignment vertical="center"/>
      <protection locked="0"/>
    </xf>
    <xf numFmtId="177" fontId="37" fillId="5" borderId="14" xfId="1" applyNumberFormat="1" applyFont="1" applyFill="1" applyBorder="1" applyProtection="1">
      <alignment vertical="center"/>
      <protection locked="0"/>
    </xf>
    <xf numFmtId="177" fontId="37" fillId="5" borderId="67" xfId="1" applyNumberFormat="1" applyFont="1" applyFill="1" applyBorder="1" applyProtection="1">
      <alignment vertical="center"/>
      <protection locked="0"/>
    </xf>
    <xf numFmtId="177" fontId="37" fillId="0" borderId="10" xfId="1" applyNumberFormat="1" applyFont="1" applyBorder="1">
      <alignment vertical="center"/>
    </xf>
    <xf numFmtId="177" fontId="37" fillId="0" borderId="9" xfId="1" applyNumberFormat="1" applyFont="1" applyBorder="1">
      <alignment vertical="center"/>
    </xf>
    <xf numFmtId="177" fontId="37" fillId="0" borderId="68" xfId="1" applyNumberFormat="1" applyFont="1" applyBorder="1">
      <alignment vertical="center"/>
    </xf>
    <xf numFmtId="0" fontId="22" fillId="0" borderId="30" xfId="1" applyFont="1" applyBorder="1" applyAlignment="1">
      <alignment horizontal="center" vertical="center"/>
    </xf>
    <xf numFmtId="0" fontId="22" fillId="0" borderId="127" xfId="1" applyFont="1" applyBorder="1" applyAlignment="1">
      <alignment horizontal="center" vertical="center"/>
    </xf>
    <xf numFmtId="0" fontId="22" fillId="0" borderId="65" xfId="1" applyFont="1" applyBorder="1" applyAlignment="1">
      <alignment horizontal="center" vertical="center"/>
    </xf>
    <xf numFmtId="177" fontId="22" fillId="0" borderId="27" xfId="1" applyNumberFormat="1" applyFont="1" applyBorder="1">
      <alignment vertical="center"/>
    </xf>
    <xf numFmtId="0" fontId="22" fillId="0" borderId="128" xfId="1" applyFont="1" applyBorder="1" applyAlignment="1">
      <alignment horizontal="center" vertical="center"/>
    </xf>
    <xf numFmtId="177" fontId="22" fillId="0" borderId="85" xfId="1" applyNumberFormat="1" applyFont="1" applyBorder="1">
      <alignment vertical="center"/>
    </xf>
    <xf numFmtId="0" fontId="37" fillId="0" borderId="15" xfId="1" applyFont="1" applyBorder="1">
      <alignment vertical="center"/>
    </xf>
    <xf numFmtId="0" fontId="41" fillId="0" borderId="0" xfId="1" applyFont="1" applyAlignment="1">
      <alignment horizontal="left" vertical="center"/>
    </xf>
    <xf numFmtId="0" fontId="37" fillId="0" borderId="0" xfId="1" applyFont="1" applyAlignment="1">
      <alignment horizontal="left" vertical="center" wrapText="1"/>
    </xf>
    <xf numFmtId="0" fontId="25" fillId="0" borderId="96" xfId="1" applyFont="1" applyBorder="1" applyAlignment="1">
      <alignment horizontal="center" vertical="center" shrinkToFit="1"/>
    </xf>
    <xf numFmtId="0" fontId="41" fillId="4" borderId="1" xfId="1" applyFont="1" applyFill="1" applyBorder="1" applyAlignment="1">
      <alignment horizontal="center" vertical="center"/>
    </xf>
    <xf numFmtId="177" fontId="37" fillId="0" borderId="1" xfId="1" applyNumberFormat="1" applyFont="1" applyBorder="1">
      <alignment vertical="center"/>
    </xf>
    <xf numFmtId="177" fontId="37" fillId="5" borderId="1" xfId="1" applyNumberFormat="1" applyFont="1" applyFill="1" applyBorder="1" applyProtection="1">
      <alignment vertical="center"/>
      <protection locked="0"/>
    </xf>
    <xf numFmtId="0" fontId="41" fillId="0" borderId="0" xfId="1" quotePrefix="1" applyFont="1">
      <alignment vertical="center"/>
    </xf>
    <xf numFmtId="177" fontId="37" fillId="0" borderId="66" xfId="1" applyNumberFormat="1" applyFont="1" applyBorder="1">
      <alignment vertical="center"/>
    </xf>
    <xf numFmtId="177" fontId="37" fillId="0" borderId="55" xfId="1" applyNumberFormat="1" applyFont="1" applyBorder="1">
      <alignment vertical="center"/>
    </xf>
    <xf numFmtId="177" fontId="37" fillId="0" borderId="14" xfId="1" applyNumberFormat="1" applyFont="1" applyBorder="1">
      <alignment vertical="center"/>
    </xf>
    <xf numFmtId="177" fontId="37" fillId="0" borderId="67" xfId="1" applyNumberFormat="1" applyFont="1" applyBorder="1">
      <alignment vertical="center"/>
    </xf>
    <xf numFmtId="0" fontId="41" fillId="4" borderId="9" xfId="1" applyFont="1" applyFill="1" applyBorder="1" applyAlignment="1">
      <alignment vertical="center" shrinkToFit="1"/>
    </xf>
    <xf numFmtId="177" fontId="37" fillId="5" borderId="19" xfId="1" applyNumberFormat="1" applyFont="1" applyFill="1" applyBorder="1" applyProtection="1">
      <alignment vertical="center"/>
      <protection locked="0"/>
    </xf>
    <xf numFmtId="177" fontId="37" fillId="5" borderId="20" xfId="1" applyNumberFormat="1" applyFont="1" applyFill="1" applyBorder="1" applyProtection="1">
      <alignment vertical="center"/>
      <protection locked="0"/>
    </xf>
    <xf numFmtId="177" fontId="37" fillId="5" borderId="21" xfId="1" applyNumberFormat="1" applyFont="1" applyFill="1" applyBorder="1" applyProtection="1">
      <alignment vertical="center"/>
      <protection locked="0"/>
    </xf>
    <xf numFmtId="177" fontId="37" fillId="5" borderId="10" xfId="1" applyNumberFormat="1" applyFont="1" applyFill="1" applyBorder="1" applyProtection="1">
      <alignment vertical="center"/>
      <protection locked="0"/>
    </xf>
    <xf numFmtId="177" fontId="37" fillId="0" borderId="21" xfId="1" applyNumberFormat="1" applyFont="1" applyBorder="1">
      <alignment vertical="center"/>
    </xf>
    <xf numFmtId="0" fontId="41" fillId="4" borderId="1" xfId="1" applyFont="1" applyFill="1" applyBorder="1" applyAlignment="1">
      <alignment horizontal="center" vertical="center" wrapText="1"/>
    </xf>
    <xf numFmtId="0" fontId="25" fillId="0" borderId="1" xfId="1" applyFont="1" applyBorder="1" applyAlignment="1">
      <alignment horizontal="center" vertical="center" wrapText="1" shrinkToFit="1"/>
    </xf>
    <xf numFmtId="0" fontId="41" fillId="4" borderId="1" xfId="1" applyFont="1" applyFill="1" applyBorder="1" applyAlignment="1">
      <alignment vertical="center" shrinkToFit="1"/>
    </xf>
    <xf numFmtId="177" fontId="37" fillId="5" borderId="1" xfId="2" applyNumberFormat="1" applyFont="1" applyFill="1" applyBorder="1" applyProtection="1">
      <alignment vertical="center"/>
      <protection locked="0"/>
    </xf>
    <xf numFmtId="177" fontId="37" fillId="0" borderId="1" xfId="2" applyNumberFormat="1" applyFont="1" applyFill="1" applyBorder="1" applyProtection="1">
      <alignment vertical="center"/>
    </xf>
    <xf numFmtId="0" fontId="41" fillId="4" borderId="9" xfId="1" applyFont="1" applyFill="1" applyBorder="1" applyAlignment="1">
      <alignment horizontal="center" vertical="center"/>
    </xf>
    <xf numFmtId="0" fontId="41" fillId="4" borderId="1" xfId="1" applyFont="1" applyFill="1" applyBorder="1" applyAlignment="1">
      <alignment vertical="center" wrapText="1"/>
    </xf>
    <xf numFmtId="0" fontId="37" fillId="5" borderId="1" xfId="1" applyFont="1" applyFill="1" applyBorder="1" applyAlignment="1" applyProtection="1">
      <alignment horizontal="center" vertical="center"/>
      <protection locked="0"/>
    </xf>
    <xf numFmtId="0" fontId="41" fillId="4" borderId="1" xfId="1" applyFont="1" applyFill="1" applyBorder="1" applyAlignment="1">
      <alignment horizontal="center" vertical="center" shrinkToFit="1"/>
    </xf>
    <xf numFmtId="38" fontId="37" fillId="0" borderId="1" xfId="2" applyFont="1" applyFill="1" applyBorder="1" applyProtection="1">
      <alignment vertical="center"/>
    </xf>
    <xf numFmtId="182" fontId="22" fillId="0" borderId="1" xfId="1" applyNumberFormat="1" applyFont="1" applyBorder="1">
      <alignment vertical="center"/>
    </xf>
    <xf numFmtId="0" fontId="41" fillId="4" borderId="1" xfId="1" applyFont="1" applyFill="1" applyBorder="1" applyAlignment="1">
      <alignment horizontal="left" vertical="center"/>
    </xf>
    <xf numFmtId="0" fontId="37" fillId="0" borderId="1" xfId="1" applyFont="1" applyBorder="1" applyAlignment="1">
      <alignment horizontal="center" vertical="center"/>
    </xf>
    <xf numFmtId="183" fontId="37" fillId="0" borderId="1" xfId="1" applyNumberFormat="1" applyFont="1" applyBorder="1">
      <alignment vertical="center"/>
    </xf>
    <xf numFmtId="0" fontId="37" fillId="4" borderId="52" xfId="1" applyFont="1" applyFill="1" applyBorder="1" applyAlignment="1">
      <alignment horizontal="center" vertical="center"/>
    </xf>
    <xf numFmtId="0" fontId="41" fillId="4" borderId="52" xfId="1" applyFont="1" applyFill="1" applyBorder="1">
      <alignment vertical="center"/>
    </xf>
    <xf numFmtId="0" fontId="37" fillId="0" borderId="0" xfId="1" applyFont="1" applyAlignment="1">
      <alignment horizontal="center" vertical="center"/>
    </xf>
    <xf numFmtId="0" fontId="0" fillId="0" borderId="1" xfId="0" applyBorder="1" applyAlignment="1">
      <alignment horizontal="left" vertical="center"/>
    </xf>
    <xf numFmtId="0" fontId="47" fillId="0" borderId="4" xfId="0" applyFont="1" applyBorder="1" applyAlignment="1">
      <alignment horizontal="left" vertical="center"/>
    </xf>
    <xf numFmtId="0" fontId="47" fillId="0" borderId="9" xfId="0" applyFont="1" applyBorder="1" applyAlignment="1">
      <alignment horizontal="left" vertical="center"/>
    </xf>
    <xf numFmtId="0" fontId="47" fillId="0" borderId="7" xfId="0" applyFont="1" applyBorder="1" applyAlignment="1">
      <alignment horizontal="left" vertical="center"/>
    </xf>
    <xf numFmtId="0" fontId="47" fillId="0" borderId="8" xfId="0" applyFont="1" applyBorder="1" applyAlignment="1">
      <alignment horizontal="left" vertical="center"/>
    </xf>
    <xf numFmtId="176" fontId="47" fillId="0" borderId="1" xfId="0" applyNumberFormat="1" applyFont="1" applyBorder="1" applyAlignment="1">
      <alignment horizontal="right" vertical="center"/>
    </xf>
    <xf numFmtId="0" fontId="47" fillId="0" borderId="1" xfId="0" applyFont="1" applyBorder="1" applyAlignment="1">
      <alignment horizontal="left" vertical="center" wrapText="1"/>
    </xf>
    <xf numFmtId="0" fontId="48" fillId="0" borderId="0" xfId="0" applyFont="1" applyAlignment="1">
      <alignment horizontal="left" vertical="center"/>
    </xf>
    <xf numFmtId="0" fontId="12" fillId="0" borderId="4" xfId="0" applyFont="1" applyBorder="1" applyAlignment="1">
      <alignment horizontal="right" vertical="center" wrapText="1"/>
    </xf>
    <xf numFmtId="0" fontId="0" fillId="8" borderId="0" xfId="0" applyFill="1"/>
    <xf numFmtId="0" fontId="0" fillId="9" borderId="0" xfId="0" applyFill="1"/>
    <xf numFmtId="0" fontId="0" fillId="4" borderId="0" xfId="0" applyFill="1"/>
    <xf numFmtId="0" fontId="0" fillId="10" borderId="0" xfId="0" applyFill="1"/>
    <xf numFmtId="0" fontId="0" fillId="0" borderId="9" xfId="0" applyBorder="1" applyAlignment="1">
      <alignment horizontal="left" vertical="center"/>
    </xf>
    <xf numFmtId="0" fontId="0" fillId="0" borderId="10" xfId="0"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5"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4"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0" fillId="0" borderId="14" xfId="0" applyBorder="1" applyAlignment="1">
      <alignment horizontal="lef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18" fillId="3" borderId="0" xfId="0" applyFont="1" applyFill="1" applyAlignment="1">
      <alignment horizontal="center" vertical="center"/>
    </xf>
    <xf numFmtId="0" fontId="19" fillId="3" borderId="12" xfId="0" applyFont="1" applyFill="1" applyBorder="1" applyAlignment="1">
      <alignment horizontal="center" vertical="center"/>
    </xf>
    <xf numFmtId="0" fontId="0" fillId="0" borderId="1" xfId="0" applyBorder="1" applyAlignment="1">
      <alignment horizontal="center" vertical="center"/>
    </xf>
    <xf numFmtId="0" fontId="12" fillId="0" borderId="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3"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10" fillId="0" borderId="0" xfId="0" applyFont="1" applyAlignment="1">
      <alignment horizontal="left" vertical="center" wrapText="1"/>
    </xf>
    <xf numFmtId="0" fontId="10" fillId="0" borderId="0" xfId="0" applyFont="1" applyAlignment="1">
      <alignment horizontal="left" vertical="center"/>
    </xf>
    <xf numFmtId="0" fontId="47" fillId="0" borderId="9" xfId="0" applyFont="1" applyBorder="1" applyAlignment="1">
      <alignment vertical="center"/>
    </xf>
    <xf numFmtId="0" fontId="47" fillId="0" borderId="14" xfId="0" applyFont="1" applyBorder="1" applyAlignment="1">
      <alignment vertical="center"/>
    </xf>
    <xf numFmtId="0" fontId="47" fillId="0" borderId="10" xfId="0" applyFont="1" applyBorder="1" applyAlignment="1">
      <alignment vertical="center"/>
    </xf>
    <xf numFmtId="0" fontId="46" fillId="0" borderId="3"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4" xfId="0" applyFont="1" applyBorder="1" applyAlignment="1">
      <alignment horizontal="center" vertical="center" wrapText="1"/>
    </xf>
    <xf numFmtId="0" fontId="48" fillId="0" borderId="3" xfId="0" applyFont="1" applyBorder="1" applyAlignment="1">
      <alignment horizontal="right" vertical="center" wrapText="1"/>
    </xf>
    <xf numFmtId="0" fontId="48" fillId="0" borderId="13" xfId="0" applyFont="1" applyBorder="1" applyAlignment="1">
      <alignment horizontal="right" vertical="center" wrapText="1"/>
    </xf>
    <xf numFmtId="0" fontId="48" fillId="0" borderId="4" xfId="0" applyFont="1" applyBorder="1" applyAlignment="1">
      <alignment horizontal="right" vertical="center" wrapText="1"/>
    </xf>
    <xf numFmtId="0" fontId="48" fillId="0" borderId="3" xfId="0" applyFont="1" applyBorder="1" applyAlignment="1">
      <alignment vertical="center" wrapText="1"/>
    </xf>
    <xf numFmtId="0" fontId="48" fillId="0" borderId="13" xfId="0" applyFont="1" applyBorder="1" applyAlignment="1">
      <alignment vertical="center" wrapText="1"/>
    </xf>
    <xf numFmtId="0" fontId="48" fillId="0" borderId="4" xfId="0" applyFont="1" applyBorder="1" applyAlignment="1">
      <alignment vertical="center" wrapText="1"/>
    </xf>
    <xf numFmtId="0" fontId="12" fillId="0" borderId="3" xfId="0" applyFont="1" applyBorder="1" applyAlignment="1">
      <alignment vertical="center" wrapText="1"/>
    </xf>
    <xf numFmtId="0" fontId="12" fillId="0" borderId="13" xfId="0" applyFont="1" applyBorder="1" applyAlignment="1">
      <alignment vertical="center" wrapText="1"/>
    </xf>
    <xf numFmtId="0" fontId="12" fillId="0" borderId="4" xfId="0" applyFont="1" applyBorder="1" applyAlignment="1">
      <alignment vertical="center" wrapText="1"/>
    </xf>
    <xf numFmtId="0" fontId="0" fillId="0" borderId="1" xfId="0"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33" fillId="0" borderId="9" xfId="1" applyFont="1" applyBorder="1" applyAlignment="1" applyProtection="1">
      <alignment horizontal="left" vertical="center"/>
      <protection locked="0"/>
    </xf>
    <xf numFmtId="0" fontId="33" fillId="0" borderId="14" xfId="1" applyFont="1" applyBorder="1" applyAlignment="1" applyProtection="1">
      <alignment horizontal="left" vertical="center"/>
      <protection locked="0"/>
    </xf>
    <xf numFmtId="0" fontId="33" fillId="0" borderId="10" xfId="1" applyFont="1" applyBorder="1" applyAlignment="1" applyProtection="1">
      <alignment horizontal="left" vertical="center"/>
      <protection locked="0"/>
    </xf>
    <xf numFmtId="0" fontId="34" fillId="0" borderId="0" xfId="1" applyFont="1" applyAlignment="1" applyProtection="1">
      <alignment horizontal="left" vertical="top" wrapText="1"/>
      <protection locked="0"/>
    </xf>
    <xf numFmtId="0" fontId="25" fillId="0" borderId="16" xfId="1" applyFont="1" applyBorder="1" applyAlignment="1">
      <alignment horizontal="center" vertical="center" wrapText="1" shrinkToFit="1"/>
    </xf>
    <xf numFmtId="0" fontId="25" fillId="0" borderId="57" xfId="1" applyFont="1" applyBorder="1" applyAlignment="1">
      <alignment horizontal="center" vertical="center" shrinkToFit="1"/>
    </xf>
    <xf numFmtId="0" fontId="25" fillId="0" borderId="19" xfId="1" applyFont="1" applyBorder="1" applyAlignment="1">
      <alignment horizontal="center" vertical="center" shrinkToFit="1"/>
    </xf>
    <xf numFmtId="0" fontId="25" fillId="0" borderId="1" xfId="1" applyFont="1" applyBorder="1" applyAlignment="1">
      <alignment horizontal="center" vertical="center" shrinkToFit="1"/>
    </xf>
    <xf numFmtId="0" fontId="25" fillId="0" borderId="112" xfId="1" applyFont="1" applyBorder="1" applyAlignment="1">
      <alignment horizontal="center" vertical="center" wrapText="1" shrinkToFit="1"/>
    </xf>
    <xf numFmtId="0" fontId="25" fillId="0" borderId="9" xfId="1" applyFont="1" applyBorder="1" applyAlignment="1">
      <alignment horizontal="center" vertical="center" shrinkToFit="1"/>
    </xf>
    <xf numFmtId="0" fontId="25" fillId="0" borderId="113" xfId="1" applyFont="1" applyBorder="1" applyAlignment="1">
      <alignment horizontal="center" vertical="center" wrapText="1" shrinkToFit="1"/>
    </xf>
    <xf numFmtId="0" fontId="25" fillId="0" borderId="9" xfId="1" applyFont="1" applyBorder="1" applyAlignment="1">
      <alignment horizontal="center" vertical="center" wrapText="1" shrinkToFit="1"/>
    </xf>
    <xf numFmtId="0" fontId="25" fillId="0" borderId="116" xfId="1" applyFont="1" applyBorder="1" applyAlignment="1">
      <alignment horizontal="center" vertical="center" wrapText="1" shrinkToFit="1"/>
    </xf>
    <xf numFmtId="181" fontId="22" fillId="0" borderId="66" xfId="1" applyNumberFormat="1" applyFont="1" applyBorder="1" applyAlignment="1">
      <alignment horizontal="center" vertical="center"/>
    </xf>
    <xf numFmtId="181" fontId="22" fillId="0" borderId="111" xfId="1" applyNumberFormat="1" applyFont="1" applyBorder="1" applyAlignment="1">
      <alignment horizontal="center" vertical="center"/>
    </xf>
    <xf numFmtId="0" fontId="22" fillId="6" borderId="117" xfId="1" applyFont="1" applyFill="1" applyBorder="1" applyAlignment="1">
      <alignment horizontal="center" vertical="center"/>
    </xf>
    <xf numFmtId="0" fontId="22" fillId="6" borderId="51" xfId="1" applyFont="1" applyFill="1" applyBorder="1" applyAlignment="1">
      <alignment horizontal="center" vertical="center"/>
    </xf>
    <xf numFmtId="0" fontId="32" fillId="3" borderId="0" xfId="1" applyFont="1" applyFill="1" applyAlignment="1">
      <alignment horizontal="center" vertical="center"/>
    </xf>
    <xf numFmtId="0" fontId="22" fillId="4" borderId="1" xfId="1" applyFont="1" applyFill="1" applyBorder="1" applyAlignment="1">
      <alignment horizontal="center" vertical="center"/>
    </xf>
    <xf numFmtId="0" fontId="29" fillId="4" borderId="1" xfId="1" applyFont="1" applyFill="1" applyBorder="1" applyAlignment="1">
      <alignment horizontal="left" vertical="center" wrapText="1"/>
    </xf>
    <xf numFmtId="0" fontId="25" fillId="0" borderId="57" xfId="1" applyFont="1" applyBorder="1" applyAlignment="1">
      <alignment horizontal="center" vertical="center" wrapText="1" shrinkToFit="1"/>
    </xf>
    <xf numFmtId="0" fontId="22" fillId="0" borderId="17" xfId="1" applyFont="1" applyBorder="1" applyAlignment="1">
      <alignment horizontal="center" vertical="center" wrapText="1" shrinkToFit="1"/>
    </xf>
    <xf numFmtId="0" fontId="22" fillId="0" borderId="20" xfId="1" applyFont="1" applyBorder="1" applyAlignment="1">
      <alignment horizontal="center" vertical="center" shrinkToFit="1"/>
    </xf>
    <xf numFmtId="0" fontId="23" fillId="0" borderId="0" xfId="1" applyFont="1" applyAlignment="1">
      <alignment horizontal="left" vertical="top" wrapText="1"/>
    </xf>
    <xf numFmtId="0" fontId="23" fillId="0" borderId="0" xfId="1" applyFont="1" applyAlignment="1">
      <alignment horizontal="left" vertical="top"/>
    </xf>
    <xf numFmtId="0" fontId="23" fillId="0" borderId="0" xfId="1" applyFont="1" applyAlignment="1">
      <alignment horizontal="left" vertical="center" shrinkToFit="1"/>
    </xf>
    <xf numFmtId="0" fontId="22" fillId="4" borderId="3" xfId="1" applyFont="1" applyFill="1" applyBorder="1" applyAlignment="1">
      <alignment horizontal="center" vertical="center"/>
    </xf>
    <xf numFmtId="0" fontId="22" fillId="4" borderId="13" xfId="1" applyFont="1" applyFill="1" applyBorder="1" applyAlignment="1">
      <alignment horizontal="center" vertical="center"/>
    </xf>
    <xf numFmtId="0" fontId="22" fillId="4" borderId="4" xfId="1" applyFont="1" applyFill="1" applyBorder="1" applyAlignment="1">
      <alignment horizontal="center" vertical="center"/>
    </xf>
    <xf numFmtId="0" fontId="23" fillId="4" borderId="1" xfId="1" applyFont="1" applyFill="1" applyBorder="1" applyAlignment="1">
      <alignment horizontal="center" vertical="center" shrinkToFit="1"/>
    </xf>
    <xf numFmtId="0" fontId="23" fillId="4" borderId="1" xfId="1" applyFont="1" applyFill="1" applyBorder="1" applyAlignment="1">
      <alignment horizontal="center" vertical="center" wrapText="1"/>
    </xf>
    <xf numFmtId="0" fontId="23" fillId="4" borderId="1" xfId="1" applyFont="1" applyFill="1" applyBorder="1" applyAlignment="1">
      <alignment horizontal="center" vertical="center"/>
    </xf>
    <xf numFmtId="179" fontId="22" fillId="0" borderId="1" xfId="1" applyNumberFormat="1" applyFont="1" applyBorder="1" applyAlignment="1">
      <alignment horizontal="center" vertical="center"/>
    </xf>
    <xf numFmtId="177" fontId="22" fillId="0" borderId="1" xfId="1" applyNumberFormat="1" applyFont="1" applyBorder="1" applyAlignment="1">
      <alignment horizontal="center" vertical="center"/>
    </xf>
    <xf numFmtId="0" fontId="23" fillId="0" borderId="1" xfId="1" applyFont="1" applyBorder="1" applyAlignment="1">
      <alignment horizontal="center" vertical="center"/>
    </xf>
    <xf numFmtId="0" fontId="23" fillId="0" borderId="6" xfId="1" applyFont="1" applyBorder="1" applyAlignment="1">
      <alignment horizontal="center" vertical="center"/>
    </xf>
    <xf numFmtId="0" fontId="23" fillId="0" borderId="8" xfId="1" applyFont="1" applyBorder="1" applyAlignment="1">
      <alignment horizontal="center" vertical="center"/>
    </xf>
    <xf numFmtId="0" fontId="23" fillId="0" borderId="9" xfId="1" applyFont="1" applyBorder="1" applyAlignment="1">
      <alignment horizontal="center" vertical="center"/>
    </xf>
    <xf numFmtId="0" fontId="22" fillId="0" borderId="22" xfId="1" applyFont="1" applyBorder="1" applyAlignment="1">
      <alignment horizontal="center" vertical="center" shrinkToFit="1"/>
    </xf>
    <xf numFmtId="0" fontId="22" fillId="0" borderId="109" xfId="1" applyFont="1" applyBorder="1" applyAlignment="1">
      <alignment horizontal="center" vertical="center" shrinkToFit="1"/>
    </xf>
    <xf numFmtId="0" fontId="23" fillId="4" borderId="10" xfId="1" applyFont="1" applyFill="1" applyBorder="1" applyAlignment="1">
      <alignment horizontal="center" vertical="center"/>
    </xf>
    <xf numFmtId="0" fontId="23" fillId="4" borderId="5" xfId="1" applyFont="1" applyFill="1" applyBorder="1" applyAlignment="1">
      <alignment horizontal="center" vertical="center"/>
    </xf>
    <xf numFmtId="0" fontId="23" fillId="4" borderId="7" xfId="1" applyFont="1" applyFill="1" applyBorder="1" applyAlignment="1">
      <alignment horizontal="center" vertical="center"/>
    </xf>
    <xf numFmtId="0" fontId="23" fillId="0" borderId="5"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12"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5" fillId="4" borderId="5" xfId="1" applyFont="1" applyFill="1" applyBorder="1" applyAlignment="1">
      <alignment horizontal="center" vertical="center" wrapText="1"/>
    </xf>
    <xf numFmtId="0" fontId="25" fillId="4" borderId="7" xfId="1" applyFont="1" applyFill="1" applyBorder="1" applyAlignment="1">
      <alignment horizontal="center" vertical="center" wrapText="1"/>
    </xf>
    <xf numFmtId="0" fontId="23" fillId="4" borderId="5" xfId="1" applyFont="1" applyFill="1" applyBorder="1" applyAlignment="1">
      <alignment horizontal="center" vertical="center" wrapText="1"/>
    </xf>
    <xf numFmtId="0" fontId="23" fillId="4" borderId="7" xfId="1" applyFont="1" applyFill="1" applyBorder="1" applyAlignment="1">
      <alignment horizontal="center" vertical="center" wrapText="1"/>
    </xf>
    <xf numFmtId="0" fontId="23" fillId="4" borderId="16" xfId="1" applyFont="1" applyFill="1" applyBorder="1" applyAlignment="1">
      <alignment horizontal="center" vertical="center"/>
    </xf>
    <xf numFmtId="0" fontId="23" fillId="4" borderId="19" xfId="1" applyFont="1" applyFill="1" applyBorder="1" applyAlignment="1">
      <alignment horizontal="center" vertical="center"/>
    </xf>
    <xf numFmtId="0" fontId="23" fillId="4" borderId="17" xfId="1" applyFont="1" applyFill="1" applyBorder="1" applyAlignment="1">
      <alignment horizontal="center" vertical="center"/>
    </xf>
    <xf numFmtId="0" fontId="23" fillId="4" borderId="20" xfId="1" applyFont="1" applyFill="1" applyBorder="1" applyAlignment="1">
      <alignment horizontal="center" vertical="center"/>
    </xf>
    <xf numFmtId="0" fontId="23" fillId="4" borderId="14" xfId="1" applyFont="1" applyFill="1" applyBorder="1" applyAlignment="1">
      <alignment horizontal="center" vertical="center"/>
    </xf>
    <xf numFmtId="0" fontId="23" fillId="4" borderId="18" xfId="1" applyFont="1" applyFill="1" applyBorder="1" applyAlignment="1">
      <alignment horizontal="center" vertical="center"/>
    </xf>
    <xf numFmtId="0" fontId="23" fillId="4" borderId="21" xfId="1" applyFont="1" applyFill="1" applyBorder="1" applyAlignment="1">
      <alignment horizontal="center" vertical="center"/>
    </xf>
    <xf numFmtId="0" fontId="23" fillId="4" borderId="9" xfId="1" applyFont="1" applyFill="1" applyBorder="1" applyAlignment="1">
      <alignment horizontal="center" vertical="center" wrapText="1"/>
    </xf>
    <xf numFmtId="0" fontId="22" fillId="0" borderId="90" xfId="1" applyFont="1" applyBorder="1" applyAlignment="1">
      <alignment horizontal="center" vertical="center" shrinkToFit="1"/>
    </xf>
    <xf numFmtId="0" fontId="22" fillId="0" borderId="91" xfId="1" applyFont="1" applyBorder="1" applyAlignment="1">
      <alignment horizontal="center" vertical="center" shrinkToFit="1"/>
    </xf>
    <xf numFmtId="0" fontId="23" fillId="0" borderId="0" xfId="1" applyFont="1" applyAlignment="1">
      <alignment vertical="center" wrapText="1"/>
    </xf>
    <xf numFmtId="0" fontId="25" fillId="0" borderId="31" xfId="1" applyFont="1" applyBorder="1" applyAlignment="1">
      <alignment horizontal="center" vertical="center" wrapText="1"/>
    </xf>
    <xf numFmtId="0" fontId="25" fillId="0" borderId="56" xfId="1" applyFont="1" applyBorder="1" applyAlignment="1">
      <alignment horizontal="center" vertical="center" wrapText="1"/>
    </xf>
    <xf numFmtId="0" fontId="25" fillId="0" borderId="59" xfId="1" applyFont="1" applyBorder="1" applyAlignment="1">
      <alignment horizontal="center" vertical="center" wrapText="1"/>
    </xf>
    <xf numFmtId="0" fontId="25" fillId="0" borderId="12" xfId="1" applyFont="1" applyBorder="1" applyAlignment="1">
      <alignment horizontal="center" vertical="center" wrapText="1"/>
    </xf>
    <xf numFmtId="0" fontId="25" fillId="0" borderId="90" xfId="1" applyFont="1" applyBorder="1" applyAlignment="1">
      <alignment horizontal="center" vertical="center" wrapText="1"/>
    </xf>
    <xf numFmtId="0" fontId="25" fillId="0" borderId="91" xfId="1" applyFont="1" applyBorder="1" applyAlignment="1">
      <alignment horizontal="center" vertical="center" wrapText="1"/>
    </xf>
    <xf numFmtId="0" fontId="22" fillId="0" borderId="31" xfId="1" applyFont="1" applyBorder="1" applyAlignment="1">
      <alignment horizontal="center" vertical="center" wrapText="1" shrinkToFit="1"/>
    </xf>
    <xf numFmtId="0" fontId="22" fillId="0" borderId="23" xfId="1" applyFont="1" applyBorder="1" applyAlignment="1">
      <alignment horizontal="center" vertical="center" shrinkToFit="1"/>
    </xf>
    <xf numFmtId="0" fontId="22" fillId="0" borderId="59" xfId="1" applyFont="1" applyBorder="1" applyAlignment="1">
      <alignment horizontal="center" vertical="center" shrinkToFit="1"/>
    </xf>
    <xf numFmtId="0" fontId="22" fillId="0" borderId="0" xfId="1" applyFont="1" applyAlignment="1">
      <alignment horizontal="center" vertical="center" shrinkToFit="1"/>
    </xf>
    <xf numFmtId="177" fontId="22" fillId="6" borderId="106" xfId="1" applyNumberFormat="1" applyFont="1" applyFill="1" applyBorder="1" applyAlignment="1">
      <alignment horizontal="center" vertical="center"/>
    </xf>
    <xf numFmtId="0" fontId="22" fillId="6" borderId="107" xfId="1" applyFont="1" applyFill="1" applyBorder="1" applyAlignment="1">
      <alignment horizontal="center" vertical="center"/>
    </xf>
    <xf numFmtId="0" fontId="22" fillId="0" borderId="61" xfId="1" applyFont="1" applyBorder="1" applyAlignment="1">
      <alignment horizontal="center" vertical="center"/>
    </xf>
    <xf numFmtId="0" fontId="22" fillId="0" borderId="69" xfId="1" applyFont="1" applyBorder="1" applyAlignment="1">
      <alignment horizontal="center" vertical="center"/>
    </xf>
    <xf numFmtId="0" fontId="23" fillId="4" borderId="76" xfId="1" applyFont="1" applyFill="1" applyBorder="1" applyAlignment="1">
      <alignment horizontal="center" vertical="center" wrapText="1"/>
    </xf>
    <xf numFmtId="0" fontId="23" fillId="4" borderId="81" xfId="1" applyFont="1" applyFill="1" applyBorder="1" applyAlignment="1">
      <alignment horizontal="center" vertical="center" wrapText="1"/>
    </xf>
    <xf numFmtId="0" fontId="23" fillId="4" borderId="77" xfId="1" applyFont="1" applyFill="1" applyBorder="1" applyAlignment="1">
      <alignment horizontal="center" vertical="center"/>
    </xf>
    <xf numFmtId="0" fontId="23" fillId="4" borderId="60" xfId="1" applyFont="1" applyFill="1" applyBorder="1" applyAlignment="1">
      <alignment horizontal="center" vertical="center"/>
    </xf>
    <xf numFmtId="0" fontId="23" fillId="4" borderId="78" xfId="1" applyFont="1" applyFill="1" applyBorder="1" applyAlignment="1">
      <alignment horizontal="center" vertical="center"/>
    </xf>
    <xf numFmtId="0" fontId="23" fillId="4" borderId="82" xfId="1" applyFont="1" applyFill="1" applyBorder="1" applyAlignment="1">
      <alignment horizontal="center" vertical="center"/>
    </xf>
    <xf numFmtId="0" fontId="23" fillId="4" borderId="79" xfId="1" applyFont="1" applyFill="1" applyBorder="1" applyAlignment="1">
      <alignment horizontal="center" vertical="center"/>
    </xf>
    <xf numFmtId="0" fontId="23" fillId="4" borderId="83" xfId="1" applyFont="1" applyFill="1" applyBorder="1" applyAlignment="1">
      <alignment horizontal="center" vertical="center"/>
    </xf>
    <xf numFmtId="0" fontId="23" fillId="4" borderId="80" xfId="1" applyFont="1" applyFill="1" applyBorder="1" applyAlignment="1">
      <alignment horizontal="center" vertical="center"/>
    </xf>
    <xf numFmtId="0" fontId="22" fillId="4" borderId="58" xfId="1" applyFont="1" applyFill="1" applyBorder="1" applyAlignment="1">
      <alignment horizontal="center" vertical="center" shrinkToFit="1"/>
    </xf>
    <xf numFmtId="0" fontId="22" fillId="4" borderId="60" xfId="1" applyFont="1" applyFill="1" applyBorder="1" applyAlignment="1">
      <alignment horizontal="center" vertical="center" shrinkToFit="1"/>
    </xf>
    <xf numFmtId="0" fontId="22" fillId="0" borderId="16" xfId="1" applyFont="1" applyBorder="1" applyAlignment="1">
      <alignment horizontal="center" vertical="center" shrinkToFit="1"/>
    </xf>
    <xf numFmtId="0" fontId="22" fillId="0" borderId="57" xfId="1" applyFont="1" applyBorder="1" applyAlignment="1">
      <alignment horizontal="center" vertical="center" shrinkToFit="1"/>
    </xf>
    <xf numFmtId="0" fontId="22" fillId="0" borderId="84" xfId="1" applyFont="1" applyBorder="1" applyAlignment="1">
      <alignment horizontal="center" vertical="center" shrinkToFit="1"/>
    </xf>
    <xf numFmtId="0" fontId="22" fillId="0" borderId="30" xfId="1" applyFont="1" applyBorder="1" applyAlignment="1">
      <alignment horizontal="center" vertical="center" shrinkToFit="1"/>
    </xf>
    <xf numFmtId="0" fontId="25" fillId="0" borderId="20" xfId="1" applyFont="1" applyBorder="1" applyAlignment="1">
      <alignment horizontal="center" vertical="center" wrapText="1"/>
    </xf>
    <xf numFmtId="0" fontId="22" fillId="6" borderId="50" xfId="1" applyFont="1" applyFill="1" applyBorder="1" applyAlignment="1">
      <alignment horizontal="center" vertical="center"/>
    </xf>
    <xf numFmtId="0" fontId="23" fillId="0" borderId="0" xfId="1" applyFont="1" applyAlignment="1">
      <alignment horizontal="left" vertical="center" wrapText="1" shrinkToFit="1"/>
    </xf>
    <xf numFmtId="0" fontId="23" fillId="0" borderId="31" xfId="1" applyFont="1" applyBorder="1" applyAlignment="1">
      <alignment horizontal="center" vertical="center" wrapText="1"/>
    </xf>
    <xf numFmtId="0" fontId="23" fillId="0" borderId="56" xfId="1" applyFont="1" applyBorder="1" applyAlignment="1">
      <alignment horizontal="center" vertical="center"/>
    </xf>
    <xf numFmtId="0" fontId="23" fillId="0" borderId="59" xfId="1" applyFont="1" applyBorder="1" applyAlignment="1">
      <alignment horizontal="center" vertical="center"/>
    </xf>
    <xf numFmtId="0" fontId="23" fillId="0" borderId="12" xfId="1" applyFont="1" applyBorder="1" applyAlignment="1">
      <alignment horizontal="center" vertical="center"/>
    </xf>
    <xf numFmtId="0" fontId="23" fillId="0" borderId="41" xfId="1" applyFont="1" applyBorder="1" applyAlignment="1">
      <alignment horizontal="center" vertical="center"/>
    </xf>
    <xf numFmtId="0" fontId="23" fillId="0" borderId="57" xfId="1" applyFont="1" applyBorder="1" applyAlignment="1">
      <alignment horizontal="center" vertical="center"/>
    </xf>
    <xf numFmtId="0" fontId="23" fillId="0" borderId="17" xfId="1" applyFont="1" applyBorder="1" applyAlignment="1">
      <alignment horizontal="center" vertical="center"/>
    </xf>
    <xf numFmtId="0" fontId="23" fillId="0" borderId="20" xfId="1" applyFont="1" applyBorder="1" applyAlignment="1">
      <alignment horizontal="center" vertical="center"/>
    </xf>
    <xf numFmtId="0" fontId="23" fillId="0" borderId="58" xfId="1" applyFont="1" applyBorder="1" applyAlignment="1">
      <alignment horizontal="center" vertical="center"/>
    </xf>
    <xf numFmtId="0" fontId="23" fillId="0" borderId="60" xfId="1" applyFont="1" applyBorder="1" applyAlignment="1">
      <alignment horizontal="center" vertical="center"/>
    </xf>
    <xf numFmtId="0" fontId="23" fillId="4" borderId="10" xfId="1" applyFont="1" applyFill="1" applyBorder="1" applyAlignment="1">
      <alignment horizontal="center" vertical="center" wrapText="1"/>
    </xf>
    <xf numFmtId="0" fontId="25" fillId="0" borderId="22" xfId="1" applyFont="1" applyBorder="1" applyAlignment="1">
      <alignment horizontal="center" vertical="center" wrapText="1"/>
    </xf>
    <xf numFmtId="0" fontId="25" fillId="0" borderId="32" xfId="1" applyFont="1" applyBorder="1" applyAlignment="1">
      <alignment horizontal="center" vertical="center" wrapText="1"/>
    </xf>
    <xf numFmtId="0" fontId="25" fillId="0" borderId="43" xfId="1" applyFont="1" applyBorder="1" applyAlignment="1">
      <alignment horizontal="center" vertical="center" wrapText="1"/>
    </xf>
    <xf numFmtId="0" fontId="22" fillId="0" borderId="23" xfId="1" applyFont="1" applyBorder="1" applyAlignment="1">
      <alignment horizontal="center" vertical="center"/>
    </xf>
    <xf numFmtId="0" fontId="23" fillId="0" borderId="31" xfId="1" applyFont="1" applyBorder="1" applyAlignment="1">
      <alignment horizontal="center" vertical="center" wrapText="1" shrinkToFit="1"/>
    </xf>
    <xf numFmtId="0" fontId="23" fillId="0" borderId="24" xfId="1" applyFont="1" applyBorder="1" applyAlignment="1">
      <alignment horizontal="center" vertical="center" shrinkToFit="1"/>
    </xf>
    <xf numFmtId="0" fontId="23" fillId="0" borderId="41" xfId="1" applyFont="1" applyBorder="1" applyAlignment="1">
      <alignment horizontal="center" vertical="center" shrinkToFit="1"/>
    </xf>
    <xf numFmtId="0" fontId="23" fillId="0" borderId="42" xfId="1" applyFont="1" applyBorder="1" applyAlignment="1">
      <alignment horizontal="center" vertical="center" shrinkToFit="1"/>
    </xf>
    <xf numFmtId="0" fontId="25" fillId="0" borderId="33" xfId="1" applyFont="1" applyBorder="1" applyAlignment="1">
      <alignment horizontal="center" vertical="center" wrapText="1"/>
    </xf>
    <xf numFmtId="0" fontId="25" fillId="0" borderId="34" xfId="1" applyFont="1" applyBorder="1" applyAlignment="1">
      <alignment horizontal="center" vertical="center" wrapText="1"/>
    </xf>
    <xf numFmtId="0" fontId="45" fillId="0" borderId="0" xfId="1" applyFont="1" applyAlignment="1">
      <alignment horizontal="left" vertical="top" wrapText="1"/>
    </xf>
    <xf numFmtId="0" fontId="45" fillId="0" borderId="0" xfId="1" applyFont="1" applyAlignment="1">
      <alignment horizontal="left" vertical="top"/>
    </xf>
    <xf numFmtId="38" fontId="44" fillId="0" borderId="106" xfId="1" applyNumberFormat="1" applyFont="1" applyBorder="1" applyAlignment="1">
      <alignment horizontal="center" vertical="center"/>
    </xf>
    <xf numFmtId="38" fontId="44" fillId="0" borderId="107" xfId="1" applyNumberFormat="1" applyFont="1" applyBorder="1" applyAlignment="1">
      <alignment horizontal="center" vertical="center"/>
    </xf>
    <xf numFmtId="0" fontId="37" fillId="0" borderId="1" xfId="1" applyFont="1" applyBorder="1" applyAlignment="1">
      <alignment horizontal="center" vertical="center"/>
    </xf>
    <xf numFmtId="179" fontId="37" fillId="0" borderId="1" xfId="1" applyNumberFormat="1" applyFont="1" applyBorder="1" applyAlignment="1">
      <alignment horizontal="center" vertical="center"/>
    </xf>
    <xf numFmtId="0" fontId="37" fillId="4" borderId="1" xfId="1" applyFont="1" applyFill="1" applyBorder="1" applyAlignment="1">
      <alignment horizontal="center" vertical="center"/>
    </xf>
    <xf numFmtId="0" fontId="41" fillId="4" borderId="1" xfId="1" applyFont="1" applyFill="1" applyBorder="1" applyAlignment="1">
      <alignment horizontal="left" vertical="center" wrapText="1"/>
    </xf>
    <xf numFmtId="0" fontId="37" fillId="4" borderId="3" xfId="1" applyFont="1" applyFill="1" applyBorder="1" applyAlignment="1">
      <alignment horizontal="center" vertical="center"/>
    </xf>
    <xf numFmtId="0" fontId="37" fillId="4" borderId="13" xfId="1" applyFont="1" applyFill="1" applyBorder="1" applyAlignment="1">
      <alignment horizontal="center" vertical="center"/>
    </xf>
    <xf numFmtId="0" fontId="37" fillId="4" borderId="4" xfId="1" applyFont="1" applyFill="1" applyBorder="1" applyAlignment="1">
      <alignment horizontal="center" vertical="center"/>
    </xf>
    <xf numFmtId="0" fontId="41" fillId="0" borderId="0" xfId="1" applyFont="1" applyAlignment="1">
      <alignment horizontal="left" vertical="top" wrapText="1"/>
    </xf>
    <xf numFmtId="0" fontId="41" fillId="0" borderId="0" xfId="1" applyFont="1" applyAlignment="1">
      <alignment horizontal="left" vertical="top"/>
    </xf>
    <xf numFmtId="0" fontId="37" fillId="4" borderId="9" xfId="1" applyFont="1" applyFill="1" applyBorder="1" applyAlignment="1">
      <alignment horizontal="center" vertical="center" shrinkToFit="1"/>
    </xf>
    <xf numFmtId="0" fontId="37" fillId="4" borderId="10" xfId="1" applyFont="1" applyFill="1" applyBorder="1" applyAlignment="1">
      <alignment horizontal="center" vertical="center" shrinkToFit="1"/>
    </xf>
    <xf numFmtId="0" fontId="41" fillId="4" borderId="1" xfId="1" applyFont="1" applyFill="1" applyBorder="1" applyAlignment="1">
      <alignment horizontal="center" vertical="center" shrinkToFit="1"/>
    </xf>
    <xf numFmtId="0" fontId="41" fillId="4" borderId="1" xfId="1" applyFont="1" applyFill="1" applyBorder="1" applyAlignment="1">
      <alignment horizontal="center" vertical="center" wrapText="1"/>
    </xf>
    <xf numFmtId="0" fontId="41" fillId="4" borderId="1" xfId="1" applyFont="1" applyFill="1" applyBorder="1" applyAlignment="1">
      <alignment horizontal="center" vertical="center"/>
    </xf>
    <xf numFmtId="0" fontId="41" fillId="4" borderId="18" xfId="1" applyFont="1" applyFill="1" applyBorder="1" applyAlignment="1">
      <alignment horizontal="center" vertical="center"/>
    </xf>
    <xf numFmtId="0" fontId="41" fillId="4" borderId="21" xfId="1" applyFont="1" applyFill="1" applyBorder="1" applyAlignment="1">
      <alignment horizontal="center" vertical="center"/>
    </xf>
    <xf numFmtId="0" fontId="41" fillId="4" borderId="10" xfId="1" applyFont="1" applyFill="1" applyBorder="1" applyAlignment="1">
      <alignment horizontal="center" vertical="center"/>
    </xf>
    <xf numFmtId="0" fontId="41" fillId="4" borderId="5" xfId="1" applyFont="1" applyFill="1" applyBorder="1" applyAlignment="1">
      <alignment horizontal="center" vertical="center"/>
    </xf>
    <xf numFmtId="0" fontId="41" fillId="4" borderId="7" xfId="1" applyFont="1" applyFill="1" applyBorder="1" applyAlignment="1">
      <alignment horizontal="center" vertical="center"/>
    </xf>
    <xf numFmtId="0" fontId="41" fillId="4" borderId="5" xfId="1" applyFont="1" applyFill="1" applyBorder="1" applyAlignment="1">
      <alignment horizontal="center" vertical="center" shrinkToFit="1"/>
    </xf>
    <xf numFmtId="0" fontId="41" fillId="4" borderId="7" xfId="1" applyFont="1" applyFill="1" applyBorder="1" applyAlignment="1">
      <alignment horizontal="center" vertical="center" shrinkToFit="1"/>
    </xf>
    <xf numFmtId="0" fontId="41" fillId="4" borderId="16" xfId="1" applyFont="1" applyFill="1" applyBorder="1" applyAlignment="1">
      <alignment horizontal="center" vertical="center"/>
    </xf>
    <xf numFmtId="0" fontId="41" fillId="4" borderId="19" xfId="1" applyFont="1" applyFill="1" applyBorder="1" applyAlignment="1">
      <alignment horizontal="center" vertical="center"/>
    </xf>
    <xf numFmtId="0" fontId="41" fillId="4" borderId="17" xfId="1" applyFont="1" applyFill="1" applyBorder="1" applyAlignment="1">
      <alignment horizontal="center" vertical="center"/>
    </xf>
    <xf numFmtId="0" fontId="41" fillId="4" borderId="20" xfId="1" applyFont="1" applyFill="1" applyBorder="1" applyAlignment="1">
      <alignment horizontal="center" vertical="center"/>
    </xf>
    <xf numFmtId="0" fontId="41" fillId="4" borderId="14" xfId="1" applyFont="1" applyFill="1" applyBorder="1" applyAlignment="1">
      <alignment horizontal="center" vertical="center"/>
    </xf>
    <xf numFmtId="0" fontId="41" fillId="4" borderId="9" xfId="1" applyFont="1" applyFill="1" applyBorder="1" applyAlignment="1">
      <alignment horizontal="center" vertical="center" wrapText="1"/>
    </xf>
    <xf numFmtId="0" fontId="41" fillId="0" borderId="0" xfId="1" applyFont="1" applyAlignment="1">
      <alignment horizontal="left" vertical="top" wrapText="1" shrinkToFit="1"/>
    </xf>
    <xf numFmtId="0" fontId="41" fillId="0" borderId="0" xfId="1" applyFont="1" applyAlignment="1">
      <alignment horizontal="left" vertical="top" shrinkToFit="1"/>
    </xf>
    <xf numFmtId="0" fontId="37" fillId="4" borderId="1" xfId="1" applyFont="1" applyFill="1" applyBorder="1" applyAlignment="1">
      <alignment horizontal="center" vertical="center" shrinkToFit="1"/>
    </xf>
    <xf numFmtId="0" fontId="41" fillId="4" borderId="5" xfId="1" applyFont="1" applyFill="1" applyBorder="1" applyAlignment="1">
      <alignment horizontal="center" vertical="center" wrapText="1"/>
    </xf>
    <xf numFmtId="0" fontId="41" fillId="4" borderId="7" xfId="1" applyFont="1" applyFill="1" applyBorder="1" applyAlignment="1">
      <alignment horizontal="center" vertical="center" wrapText="1"/>
    </xf>
    <xf numFmtId="0" fontId="41" fillId="4" borderId="10" xfId="1" applyFont="1" applyFill="1" applyBorder="1" applyAlignment="1">
      <alignment horizontal="center" vertical="center" wrapText="1"/>
    </xf>
    <xf numFmtId="0" fontId="37" fillId="5" borderId="1" xfId="1" applyFont="1" applyFill="1" applyBorder="1" applyAlignment="1" applyProtection="1">
      <alignment horizontal="center" vertical="center" shrinkToFit="1"/>
      <protection locked="0"/>
    </xf>
    <xf numFmtId="0" fontId="37" fillId="5" borderId="9" xfId="1" applyFont="1" applyFill="1" applyBorder="1" applyAlignment="1">
      <alignment horizontal="center" vertical="center"/>
    </xf>
    <xf numFmtId="0" fontId="37" fillId="5" borderId="10" xfId="1" applyFont="1" applyFill="1" applyBorder="1" applyAlignment="1">
      <alignment horizontal="center" vertical="center"/>
    </xf>
    <xf numFmtId="0" fontId="37" fillId="4" borderId="9" xfId="1" applyFont="1" applyFill="1" applyBorder="1" applyAlignment="1">
      <alignment horizontal="center" vertical="center"/>
    </xf>
    <xf numFmtId="0" fontId="37" fillId="4" borderId="10" xfId="1" applyFont="1" applyFill="1" applyBorder="1" applyAlignment="1">
      <alignment horizontal="center" vertical="center"/>
    </xf>
    <xf numFmtId="0" fontId="37" fillId="4" borderId="14" xfId="1" applyFont="1" applyFill="1" applyBorder="1" applyAlignment="1">
      <alignment horizontal="center" vertical="center" shrinkToFit="1"/>
    </xf>
    <xf numFmtId="0" fontId="37" fillId="5" borderId="9" xfId="1" applyFont="1" applyFill="1" applyBorder="1" applyAlignment="1" applyProtection="1">
      <alignment horizontal="center" vertical="center" shrinkToFit="1"/>
      <protection locked="0"/>
    </xf>
    <xf numFmtId="0" fontId="37" fillId="5" borderId="14" xfId="1" applyFont="1" applyFill="1" applyBorder="1" applyAlignment="1" applyProtection="1">
      <alignment horizontal="center" vertical="center" shrinkToFit="1"/>
      <protection locked="0"/>
    </xf>
    <xf numFmtId="0" fontId="37" fillId="5" borderId="10" xfId="1" applyFont="1" applyFill="1" applyBorder="1" applyAlignment="1" applyProtection="1">
      <alignment horizontal="center" vertical="center" shrinkToFit="1"/>
      <protection locked="0"/>
    </xf>
    <xf numFmtId="0" fontId="37" fillId="0" borderId="1" xfId="1" applyFont="1" applyBorder="1" applyAlignment="1" applyProtection="1">
      <alignment horizontal="left" vertical="center"/>
      <protection locked="0"/>
    </xf>
    <xf numFmtId="0" fontId="34" fillId="0" borderId="0" xfId="1" applyFont="1" applyAlignment="1">
      <alignment horizontal="left" vertical="center" wrapText="1"/>
    </xf>
    <xf numFmtId="0" fontId="34" fillId="0" borderId="0" xfId="1" applyFont="1" applyAlignment="1">
      <alignment horizontal="left" vertical="center"/>
    </xf>
    <xf numFmtId="0" fontId="41" fillId="0" borderId="15" xfId="1" applyFont="1" applyBorder="1" applyAlignment="1">
      <alignment horizontal="center" vertical="top" wrapText="1"/>
    </xf>
    <xf numFmtId="38" fontId="36" fillId="0" borderId="9" xfId="2" applyFont="1" applyFill="1" applyBorder="1" applyAlignment="1">
      <alignment horizontal="center" vertical="center"/>
    </xf>
    <xf numFmtId="38" fontId="36" fillId="0" borderId="14" xfId="2" applyFont="1" applyFill="1" applyBorder="1" applyAlignment="1">
      <alignment horizontal="center" vertical="center"/>
    </xf>
    <xf numFmtId="38" fontId="36" fillId="0" borderId="10" xfId="2" applyFont="1" applyFill="1" applyBorder="1" applyAlignment="1">
      <alignment horizontal="center" vertical="center"/>
    </xf>
    <xf numFmtId="0" fontId="36" fillId="5" borderId="120" xfId="1" applyFont="1" applyFill="1" applyBorder="1" applyAlignment="1" applyProtection="1">
      <alignment horizontal="center" vertical="center"/>
      <protection locked="0"/>
    </xf>
    <xf numFmtId="0" fontId="36" fillId="5" borderId="102" xfId="1" applyFont="1" applyFill="1" applyBorder="1" applyAlignment="1" applyProtection="1">
      <alignment horizontal="center" vertical="center"/>
      <protection locked="0"/>
    </xf>
    <xf numFmtId="0" fontId="37" fillId="5" borderId="120" xfId="1" applyFont="1" applyFill="1" applyBorder="1" applyAlignment="1" applyProtection="1">
      <alignment horizontal="center" vertical="center"/>
      <protection locked="0"/>
    </xf>
    <xf numFmtId="0" fontId="37" fillId="5" borderId="102" xfId="1" applyFont="1" applyFill="1" applyBorder="1" applyAlignment="1" applyProtection="1">
      <alignment horizontal="center" vertical="center"/>
      <protection locked="0"/>
    </xf>
    <xf numFmtId="0" fontId="37" fillId="4" borderId="1" xfId="1" applyFont="1" applyFill="1" applyBorder="1" applyAlignment="1">
      <alignment horizontal="center" vertical="center" wrapText="1"/>
    </xf>
    <xf numFmtId="0" fontId="36" fillId="0" borderId="5" xfId="1" applyFont="1" applyBorder="1" applyAlignment="1">
      <alignment horizontal="center" vertical="center"/>
    </xf>
    <xf numFmtId="0" fontId="36" fillId="0" borderId="6" xfId="1" applyFont="1" applyBorder="1" applyAlignment="1">
      <alignment horizontal="center" vertical="center"/>
    </xf>
    <xf numFmtId="0" fontId="36" fillId="0" borderId="7" xfId="1" applyFont="1" applyBorder="1" applyAlignment="1">
      <alignment horizontal="center" vertical="center"/>
    </xf>
    <xf numFmtId="0" fontId="36" fillId="0" borderId="8" xfId="1" applyFont="1" applyBorder="1" applyAlignment="1">
      <alignment horizontal="center" vertical="center"/>
    </xf>
    <xf numFmtId="0" fontId="40" fillId="7" borderId="1" xfId="1" applyFont="1" applyFill="1" applyBorder="1" applyAlignment="1">
      <alignment horizontal="center" vertical="center"/>
    </xf>
    <xf numFmtId="0" fontId="37" fillId="5" borderId="5" xfId="1" applyFont="1" applyFill="1" applyBorder="1" applyAlignment="1" applyProtection="1">
      <alignment horizontal="center" vertical="center"/>
      <protection locked="0"/>
    </xf>
    <xf numFmtId="0" fontId="37" fillId="5" borderId="6" xfId="1" applyFont="1" applyFill="1" applyBorder="1" applyAlignment="1" applyProtection="1">
      <alignment horizontal="center" vertical="center"/>
      <protection locked="0"/>
    </xf>
    <xf numFmtId="0" fontId="37" fillId="4" borderId="5" xfId="1" applyFont="1" applyFill="1" applyBorder="1" applyAlignment="1">
      <alignment vertical="center" wrapText="1"/>
    </xf>
    <xf numFmtId="0" fontId="37" fillId="4" borderId="6" xfId="1" applyFont="1" applyFill="1" applyBorder="1" applyAlignment="1">
      <alignment vertical="center" wrapText="1"/>
    </xf>
    <xf numFmtId="0" fontId="37" fillId="4" borderId="7" xfId="1" applyFont="1" applyFill="1" applyBorder="1" applyAlignment="1">
      <alignment vertical="center" wrapText="1"/>
    </xf>
    <xf numFmtId="0" fontId="37" fillId="4" borderId="8" xfId="1" applyFont="1" applyFill="1" applyBorder="1" applyAlignment="1">
      <alignment vertical="center" wrapText="1"/>
    </xf>
    <xf numFmtId="0" fontId="41" fillId="4" borderId="9" xfId="1" applyFont="1" applyFill="1" applyBorder="1" applyAlignment="1">
      <alignment horizontal="center" vertical="center"/>
    </xf>
    <xf numFmtId="0" fontId="36" fillId="5" borderId="9" xfId="1" applyFont="1" applyFill="1" applyBorder="1" applyAlignment="1" applyProtection="1">
      <alignment horizontal="center" vertical="center"/>
      <protection locked="0"/>
    </xf>
    <xf numFmtId="0" fontId="36" fillId="5" borderId="10" xfId="1" applyFont="1" applyFill="1" applyBorder="1" applyAlignment="1" applyProtection="1">
      <alignment horizontal="center" vertical="center"/>
      <protection locked="0"/>
    </xf>
    <xf numFmtId="0" fontId="38" fillId="0" borderId="7" xfId="1" applyFont="1" applyBorder="1" applyAlignment="1">
      <alignment horizontal="center" wrapText="1" shrinkToFit="1"/>
    </xf>
    <xf numFmtId="0" fontId="38" fillId="0" borderId="2" xfId="1" applyFont="1" applyBorder="1" applyAlignment="1">
      <alignment horizontal="center" wrapText="1" shrinkToFit="1"/>
    </xf>
    <xf numFmtId="0" fontId="37" fillId="4" borderId="9" xfId="1" applyFont="1" applyFill="1" applyBorder="1" applyAlignment="1">
      <alignment vertical="center" wrapText="1"/>
    </xf>
    <xf numFmtId="0" fontId="37" fillId="4" borderId="3" xfId="1" applyFont="1" applyFill="1" applyBorder="1" applyAlignment="1">
      <alignment horizontal="center" vertical="center" wrapText="1"/>
    </xf>
    <xf numFmtId="0" fontId="40" fillId="4" borderId="9" xfId="1" applyFont="1" applyFill="1" applyBorder="1" applyAlignment="1">
      <alignment horizontal="center" vertical="center"/>
    </xf>
    <xf numFmtId="0" fontId="40" fillId="4" borderId="10" xfId="1" applyFont="1" applyFill="1" applyBorder="1" applyAlignment="1">
      <alignment horizontal="center" vertical="center"/>
    </xf>
    <xf numFmtId="0" fontId="36" fillId="5" borderId="5" xfId="1" applyFont="1" applyFill="1" applyBorder="1" applyAlignment="1" applyProtection="1">
      <alignment horizontal="center" vertical="center"/>
      <protection locked="0"/>
    </xf>
    <xf numFmtId="0" fontId="36" fillId="5" borderId="6" xfId="1" applyFont="1" applyFill="1" applyBorder="1" applyAlignment="1" applyProtection="1">
      <alignment horizontal="center" vertical="center"/>
      <protection locked="0"/>
    </xf>
    <xf numFmtId="0" fontId="36" fillId="5" borderId="119" xfId="1" applyFont="1" applyFill="1" applyBorder="1" applyAlignment="1" applyProtection="1">
      <alignment horizontal="center" vertical="center"/>
      <protection locked="0"/>
    </xf>
    <xf numFmtId="0" fontId="36" fillId="5" borderId="97" xfId="1" applyFont="1" applyFill="1" applyBorder="1" applyAlignment="1" applyProtection="1">
      <alignment horizontal="center" vertical="center"/>
      <protection locked="0"/>
    </xf>
    <xf numFmtId="0" fontId="37" fillId="5" borderId="119" xfId="1" applyFont="1" applyFill="1" applyBorder="1" applyAlignment="1" applyProtection="1">
      <alignment horizontal="center" vertical="center"/>
      <protection locked="0"/>
    </xf>
    <xf numFmtId="0" fontId="37" fillId="5" borderId="97" xfId="1" applyFont="1" applyFill="1" applyBorder="1" applyAlignment="1" applyProtection="1">
      <alignment horizontal="center" vertical="center"/>
      <protection locked="0"/>
    </xf>
    <xf numFmtId="0" fontId="37" fillId="4" borderId="1" xfId="1" applyFont="1" applyFill="1" applyBorder="1" applyAlignment="1">
      <alignment vertical="center" wrapText="1"/>
    </xf>
    <xf numFmtId="0" fontId="38" fillId="4" borderId="1" xfId="1" applyFont="1" applyFill="1" applyBorder="1" applyAlignment="1">
      <alignment horizontal="left" vertical="center" wrapText="1"/>
    </xf>
    <xf numFmtId="38" fontId="36" fillId="5" borderId="9" xfId="2" applyFont="1" applyFill="1" applyBorder="1" applyAlignment="1" applyProtection="1">
      <alignment horizontal="center" vertical="center"/>
      <protection locked="0"/>
    </xf>
    <xf numFmtId="38" fontId="36" fillId="5" borderId="14" xfId="2" applyFont="1" applyFill="1" applyBorder="1" applyAlignment="1" applyProtection="1">
      <alignment horizontal="center" vertical="center"/>
      <protection locked="0"/>
    </xf>
    <xf numFmtId="38" fontId="36" fillId="5" borderId="10" xfId="2" applyFont="1" applyFill="1" applyBorder="1" applyAlignment="1" applyProtection="1">
      <alignment horizontal="center" vertical="center"/>
      <protection locked="0"/>
    </xf>
    <xf numFmtId="0" fontId="36" fillId="5" borderId="1" xfId="1" applyFont="1" applyFill="1" applyBorder="1" applyAlignment="1" applyProtection="1">
      <alignment horizontal="center" vertical="center"/>
      <protection locked="0"/>
    </xf>
    <xf numFmtId="0" fontId="0" fillId="0" borderId="0" xfId="0" applyAlignment="1">
      <alignment horizontal="lef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7" fillId="0" borderId="7" xfId="0" applyFont="1" applyBorder="1" applyAlignment="1">
      <alignment horizontal="left" vertical="center"/>
    </xf>
    <xf numFmtId="0" fontId="47" fillId="0" borderId="8" xfId="0" applyFont="1" applyBorder="1" applyAlignment="1">
      <alignment horizontal="left" vertical="center"/>
    </xf>
    <xf numFmtId="0" fontId="7" fillId="0" borderId="9" xfId="0" applyFont="1" applyBorder="1" applyAlignment="1">
      <alignment horizontal="left" vertical="center"/>
    </xf>
    <xf numFmtId="0" fontId="7" fillId="0" borderId="14" xfId="0" applyFont="1" applyBorder="1" applyAlignment="1">
      <alignment horizontal="left" vertical="center"/>
    </xf>
    <xf numFmtId="0" fontId="7" fillId="0" borderId="10" xfId="0"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17">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57147</xdr:colOff>
      <xdr:row>11</xdr:row>
      <xdr:rowOff>152400</xdr:rowOff>
    </xdr:from>
    <xdr:to>
      <xdr:col>4</xdr:col>
      <xdr:colOff>3209924</xdr:colOff>
      <xdr:row>11</xdr:row>
      <xdr:rowOff>504826</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000122" y="2638425"/>
          <a:ext cx="3838577" cy="352426"/>
        </a:xfrm>
        <a:prstGeom prst="bracketPair">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95251</xdr:colOff>
      <xdr:row>11</xdr:row>
      <xdr:rowOff>142875</xdr:rowOff>
    </xdr:from>
    <xdr:to>
      <xdr:col>6</xdr:col>
      <xdr:colOff>3019425</xdr:colOff>
      <xdr:row>11</xdr:row>
      <xdr:rowOff>495301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6200776" y="2838450"/>
          <a:ext cx="2924174" cy="352426"/>
        </a:xfrm>
        <a:prstGeom prst="bracketPair">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590549</xdr:colOff>
      <xdr:row>11</xdr:row>
      <xdr:rowOff>142875</xdr:rowOff>
    </xdr:from>
    <xdr:to>
      <xdr:col>14</xdr:col>
      <xdr:colOff>247649</xdr:colOff>
      <xdr:row>11</xdr:row>
      <xdr:rowOff>495301</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438274" y="2705100"/>
          <a:ext cx="5229225" cy="352426"/>
        </a:xfrm>
        <a:prstGeom prst="bracketPair">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95251</xdr:colOff>
      <xdr:row>11</xdr:row>
      <xdr:rowOff>142875</xdr:rowOff>
    </xdr:from>
    <xdr:to>
      <xdr:col>17</xdr:col>
      <xdr:colOff>2733675</xdr:colOff>
      <xdr:row>11</xdr:row>
      <xdr:rowOff>495301</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8753476" y="2628900"/>
          <a:ext cx="2638424" cy="352426"/>
        </a:xfrm>
        <a:prstGeom prst="bracketPair">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57151</xdr:colOff>
      <xdr:row>11</xdr:row>
      <xdr:rowOff>209550</xdr:rowOff>
    </xdr:from>
    <xdr:to>
      <xdr:col>10</xdr:col>
      <xdr:colOff>1514475</xdr:colOff>
      <xdr:row>11</xdr:row>
      <xdr:rowOff>876300</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9344026" y="3371850"/>
          <a:ext cx="1457324" cy="666750"/>
        </a:xfrm>
        <a:prstGeom prst="bracketPair">
          <a:avLst>
            <a:gd name="adj" fmla="val 6667"/>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11</xdr:row>
      <xdr:rowOff>180975</xdr:rowOff>
    </xdr:from>
    <xdr:to>
      <xdr:col>6</xdr:col>
      <xdr:colOff>2486025</xdr:colOff>
      <xdr:row>11</xdr:row>
      <xdr:rowOff>866774</xdr:rowOff>
    </xdr:to>
    <xdr:sp macro="" textlink="">
      <xdr:nvSpPr>
        <xdr:cNvPr id="6" name="大かっこ 5">
          <a:extLst>
            <a:ext uri="{FF2B5EF4-FFF2-40B4-BE49-F238E27FC236}">
              <a16:creationId xmlns:a16="http://schemas.microsoft.com/office/drawing/2014/main" id="{00000000-0008-0000-0500-000006000000}"/>
            </a:ext>
          </a:extLst>
        </xdr:cNvPr>
        <xdr:cNvSpPr/>
      </xdr:nvSpPr>
      <xdr:spPr>
        <a:xfrm>
          <a:off x="3486150" y="3343275"/>
          <a:ext cx="2409825" cy="685799"/>
        </a:xfrm>
        <a:prstGeom prst="bracketPair">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38101</xdr:colOff>
      <xdr:row>11</xdr:row>
      <xdr:rowOff>161925</xdr:rowOff>
    </xdr:from>
    <xdr:to>
      <xdr:col>2</xdr:col>
      <xdr:colOff>676276</xdr:colOff>
      <xdr:row>11</xdr:row>
      <xdr:rowOff>838200</xdr:rowOff>
    </xdr:to>
    <xdr:sp macro="" textlink="">
      <xdr:nvSpPr>
        <xdr:cNvPr id="9" name="大かっこ 8">
          <a:extLst>
            <a:ext uri="{FF2B5EF4-FFF2-40B4-BE49-F238E27FC236}">
              <a16:creationId xmlns:a16="http://schemas.microsoft.com/office/drawing/2014/main" id="{00000000-0008-0000-0500-000009000000}"/>
            </a:ext>
          </a:extLst>
        </xdr:cNvPr>
        <xdr:cNvSpPr/>
      </xdr:nvSpPr>
      <xdr:spPr>
        <a:xfrm>
          <a:off x="104776" y="2828925"/>
          <a:ext cx="704850" cy="676275"/>
        </a:xfrm>
        <a:prstGeom prst="bracketPair">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11</xdr:row>
      <xdr:rowOff>219075</xdr:rowOff>
    </xdr:from>
    <xdr:to>
      <xdr:col>5</xdr:col>
      <xdr:colOff>1733550</xdr:colOff>
      <xdr:row>11</xdr:row>
      <xdr:rowOff>828674</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1657350" y="3381375"/>
          <a:ext cx="1685925" cy="609599"/>
        </a:xfrm>
        <a:prstGeom prst="bracketPair">
          <a:avLst>
            <a:gd name="adj" fmla="val 7292"/>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66674</xdr:colOff>
      <xdr:row>11</xdr:row>
      <xdr:rowOff>161926</xdr:rowOff>
    </xdr:from>
    <xdr:to>
      <xdr:col>7</xdr:col>
      <xdr:colOff>1133475</xdr:colOff>
      <xdr:row>11</xdr:row>
      <xdr:rowOff>952500</xdr:rowOff>
    </xdr:to>
    <xdr:sp macro="" textlink="">
      <xdr:nvSpPr>
        <xdr:cNvPr id="11" name="大かっこ 10">
          <a:extLst>
            <a:ext uri="{FF2B5EF4-FFF2-40B4-BE49-F238E27FC236}">
              <a16:creationId xmlns:a16="http://schemas.microsoft.com/office/drawing/2014/main" id="{00000000-0008-0000-0500-00000B000000}"/>
            </a:ext>
          </a:extLst>
        </xdr:cNvPr>
        <xdr:cNvSpPr/>
      </xdr:nvSpPr>
      <xdr:spPr>
        <a:xfrm>
          <a:off x="6019799" y="3324226"/>
          <a:ext cx="1066801" cy="790574"/>
        </a:xfrm>
        <a:prstGeom prst="bracketPair">
          <a:avLst>
            <a:gd name="adj" fmla="val 7292"/>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11</xdr:row>
      <xdr:rowOff>76200</xdr:rowOff>
    </xdr:from>
    <xdr:to>
      <xdr:col>8</xdr:col>
      <xdr:colOff>1143000</xdr:colOff>
      <xdr:row>11</xdr:row>
      <xdr:rowOff>1019175</xdr:rowOff>
    </xdr:to>
    <xdr:sp macro="" textlink="">
      <xdr:nvSpPr>
        <xdr:cNvPr id="12" name="大かっこ 11">
          <a:extLst>
            <a:ext uri="{FF2B5EF4-FFF2-40B4-BE49-F238E27FC236}">
              <a16:creationId xmlns:a16="http://schemas.microsoft.com/office/drawing/2014/main" id="{00000000-0008-0000-0500-00000C000000}"/>
            </a:ext>
          </a:extLst>
        </xdr:cNvPr>
        <xdr:cNvSpPr/>
      </xdr:nvSpPr>
      <xdr:spPr>
        <a:xfrm>
          <a:off x="7172325" y="3238500"/>
          <a:ext cx="1104900" cy="942975"/>
        </a:xfrm>
        <a:prstGeom prst="bracketPair">
          <a:avLst>
            <a:gd name="adj" fmla="val 7576"/>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66674</xdr:colOff>
      <xdr:row>11</xdr:row>
      <xdr:rowOff>76200</xdr:rowOff>
    </xdr:from>
    <xdr:to>
      <xdr:col>3</xdr:col>
      <xdr:colOff>952499</xdr:colOff>
      <xdr:row>11</xdr:row>
      <xdr:rowOff>990599</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952499" y="3238500"/>
          <a:ext cx="885825" cy="914399"/>
        </a:xfrm>
        <a:prstGeom prst="bracketPair">
          <a:avLst>
            <a:gd name="adj" fmla="val 8763"/>
          </a:avLst>
        </a:prstGeom>
        <a:ln>
          <a:solidFill>
            <a:schemeClr val="bg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900">
              <a:solidFill>
                <a:schemeClr val="bg1"/>
              </a:solidFill>
              <a:latin typeface="+mn-ea"/>
              <a:ea typeface="+mn-ea"/>
            </a:rPr>
            <a:t>表下に記載している①～③のうち該当するものを記載してください。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l-filezenra01\FZSRA\hamamotoyui\download\462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
      <sheetName val="（参考）総括表"/>
      <sheetName val="支給申請額算定シート（Ⅰ．代表医療機関）"/>
      <sheetName val="支給申請額算定シート（Ⅱ．統合関係医療機関）"/>
      <sheetName val="支給申請額算定シート（Ⅲ．統合関係医療機関）"/>
      <sheetName val="支給申請額算定シート（Ⅳ．統合関係医療機関）"/>
      <sheetName val="支給申請額算定シート（Ⅴ．統合関係医療機関）"/>
      <sheetName val="支給申請額算定シート（Ⅵ．統合関係医療機関）"/>
      <sheetName val="支給申請額算定シート（Ⅶ．統合関係医療機関）"/>
      <sheetName val="支給申請額算定シート（Ⅷ．統合関係医療機関）"/>
      <sheetName val="支給申請額算定シート（Ⅸ．統合関係医療機関）"/>
      <sheetName val="支給申請額算定シート（Ⅹ．統合関係医療機関）"/>
    </sheetNames>
    <sheetDataSet>
      <sheetData sheetId="0">
        <row r="190">
          <cell r="C190" t="str">
            <v>該当</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0"/>
  <sheetViews>
    <sheetView tabSelected="1" view="pageBreakPreview" zoomScaleNormal="100" zoomScaleSheetLayoutView="100" workbookViewId="0">
      <selection activeCell="E3" sqref="E3"/>
    </sheetView>
  </sheetViews>
  <sheetFormatPr defaultRowHeight="13.2"/>
  <cols>
    <col min="1" max="1" width="0.88671875" customWidth="1"/>
    <col min="2" max="2" width="0.88671875" hidden="1" customWidth="1"/>
    <col min="3" max="3" width="11.44140625" customWidth="1"/>
    <col min="5" max="5" width="43.33203125" customWidth="1"/>
    <col min="6" max="6" width="15.33203125" customWidth="1"/>
    <col min="7" max="7" width="40.33203125" customWidth="1"/>
    <col min="8" max="8" width="21.21875" customWidth="1"/>
    <col min="9" max="9" width="29.5546875" style="32" customWidth="1"/>
  </cols>
  <sheetData>
    <row r="1" spans="1:9" s="1" customFormat="1" ht="23.25" customHeight="1">
      <c r="C1" s="7" t="s">
        <v>335</v>
      </c>
      <c r="H1" s="26" t="s">
        <v>7</v>
      </c>
      <c r="I1" s="2"/>
    </row>
    <row r="2" spans="1:9" s="1" customFormat="1">
      <c r="A2" s="3"/>
      <c r="B2" s="3"/>
      <c r="I2" s="2"/>
    </row>
    <row r="3" spans="1:9" s="1" customFormat="1" ht="14.25" customHeight="1">
      <c r="A3" s="3"/>
      <c r="B3" s="3"/>
      <c r="C3" s="297" t="s">
        <v>0</v>
      </c>
      <c r="D3" s="298"/>
      <c r="E3" s="284"/>
      <c r="I3" s="2"/>
    </row>
    <row r="4" spans="1:9" s="1" customFormat="1" ht="14.25" customHeight="1">
      <c r="A4" s="3"/>
      <c r="B4" s="3"/>
      <c r="C4" s="299" t="s">
        <v>1</v>
      </c>
      <c r="D4" s="300"/>
      <c r="E4" s="284"/>
      <c r="I4" s="2"/>
    </row>
    <row r="5" spans="1:9" s="1" customFormat="1" ht="14.25" customHeight="1">
      <c r="A5" s="3"/>
      <c r="B5" s="3"/>
      <c r="C5" s="299" t="s">
        <v>2</v>
      </c>
      <c r="D5" s="300"/>
      <c r="E5" s="284"/>
      <c r="I5" s="2"/>
    </row>
    <row r="6" spans="1:9" s="1" customFormat="1" ht="14.25" customHeight="1">
      <c r="A6" s="3"/>
      <c r="B6" s="3"/>
      <c r="C6" s="299" t="s">
        <v>3</v>
      </c>
      <c r="D6" s="300"/>
      <c r="E6" s="284"/>
      <c r="I6" s="2"/>
    </row>
    <row r="7" spans="1:9" s="1" customFormat="1" ht="14.25" customHeight="1">
      <c r="A7" s="3"/>
      <c r="B7" s="3"/>
      <c r="C7" s="299" t="s">
        <v>9</v>
      </c>
      <c r="D7" s="300"/>
      <c r="E7" s="284"/>
      <c r="I7" s="2"/>
    </row>
    <row r="8" spans="1:9" s="1" customFormat="1" ht="9" customHeight="1">
      <c r="A8" s="3"/>
      <c r="B8" s="3"/>
      <c r="F8" s="2"/>
      <c r="G8" s="2"/>
      <c r="I8" s="2"/>
    </row>
    <row r="9" spans="1:9" s="1" customFormat="1" ht="92.4" customHeight="1">
      <c r="C9" s="307" t="s">
        <v>303</v>
      </c>
      <c r="D9" s="307"/>
      <c r="E9" s="307"/>
      <c r="F9" s="308"/>
      <c r="G9" s="308"/>
      <c r="H9" s="308"/>
      <c r="I9" s="2"/>
    </row>
    <row r="10" spans="1:9" s="1" customFormat="1" ht="7.5" customHeight="1">
      <c r="C10" s="4"/>
      <c r="F10" s="4"/>
      <c r="G10" s="4"/>
      <c r="H10" s="4"/>
      <c r="I10" s="2"/>
    </row>
    <row r="11" spans="1:9" s="6" customFormat="1" ht="21" customHeight="1">
      <c r="C11" s="303" t="s">
        <v>6</v>
      </c>
      <c r="D11" s="309" t="s">
        <v>4</v>
      </c>
      <c r="E11" s="310"/>
      <c r="F11" s="305" t="s">
        <v>20</v>
      </c>
      <c r="G11" s="8" t="s">
        <v>5</v>
      </c>
      <c r="H11" s="305" t="s">
        <v>14</v>
      </c>
      <c r="I11" s="31"/>
    </row>
    <row r="12" spans="1:9" s="6" customFormat="1" ht="47.25" customHeight="1">
      <c r="C12" s="304"/>
      <c r="D12" s="309" t="s">
        <v>30</v>
      </c>
      <c r="E12" s="310"/>
      <c r="F12" s="306"/>
      <c r="G12" s="23" t="s">
        <v>126</v>
      </c>
      <c r="H12" s="306"/>
      <c r="I12" s="31"/>
    </row>
    <row r="13" spans="1:9" s="6" customFormat="1" ht="60" customHeight="1">
      <c r="C13" s="29"/>
      <c r="D13" s="301"/>
      <c r="E13" s="302"/>
      <c r="F13" s="292"/>
      <c r="G13" s="30"/>
      <c r="H13" s="30"/>
      <c r="I13" s="291" t="e">
        <f>VLOOKUP(C13,$C$20:$D$90,2)</f>
        <v>#N/A</v>
      </c>
    </row>
    <row r="14" spans="1:9" s="6" customFormat="1" ht="60" customHeight="1">
      <c r="C14" s="29"/>
      <c r="D14" s="311"/>
      <c r="E14" s="312"/>
      <c r="F14" s="292"/>
      <c r="G14" s="30"/>
      <c r="H14" s="30"/>
      <c r="I14" s="291" t="e">
        <f t="shared" ref="I14:I16" si="0">VLOOKUP(C14,$C$20:$D$90,2)</f>
        <v>#N/A</v>
      </c>
    </row>
    <row r="15" spans="1:9" s="6" customFormat="1" ht="60" customHeight="1">
      <c r="C15" s="29"/>
      <c r="D15" s="311"/>
      <c r="E15" s="312"/>
      <c r="F15" s="292"/>
      <c r="G15" s="30"/>
      <c r="H15" s="30"/>
      <c r="I15" s="291" t="e">
        <f t="shared" si="0"/>
        <v>#N/A</v>
      </c>
    </row>
    <row r="16" spans="1:9" s="6" customFormat="1" ht="60" customHeight="1">
      <c r="C16" s="29"/>
      <c r="D16" s="301"/>
      <c r="E16" s="302"/>
      <c r="F16" s="292"/>
      <c r="G16" s="30"/>
      <c r="H16" s="30"/>
      <c r="I16" s="291" t="e">
        <f t="shared" si="0"/>
        <v>#N/A</v>
      </c>
    </row>
    <row r="17" spans="3:9" s="5" customFormat="1" ht="28.5" customHeight="1">
      <c r="C17" s="1"/>
      <c r="F17" s="11"/>
      <c r="G17" s="12"/>
      <c r="H17" s="12"/>
      <c r="I17" s="31"/>
    </row>
    <row r="18" spans="3:9" s="1" customFormat="1" ht="8.25" customHeight="1">
      <c r="C18" s="5"/>
      <c r="I18" s="2"/>
    </row>
    <row r="19" spans="3:9" s="1" customFormat="1">
      <c r="I19" s="2"/>
    </row>
    <row r="20" spans="3:9">
      <c r="C20" s="296" t="s">
        <v>306</v>
      </c>
      <c r="D20" t="s">
        <v>355</v>
      </c>
    </row>
    <row r="21" spans="3:9">
      <c r="C21" s="296" t="s">
        <v>46</v>
      </c>
      <c r="D21" t="s">
        <v>356</v>
      </c>
    </row>
    <row r="22" spans="3:9">
      <c r="C22" s="296" t="s">
        <v>85</v>
      </c>
      <c r="D22" t="s">
        <v>357</v>
      </c>
    </row>
    <row r="23" spans="3:9">
      <c r="C23" s="296" t="s">
        <v>47</v>
      </c>
      <c r="D23" t="s">
        <v>353</v>
      </c>
    </row>
    <row r="24" spans="3:9">
      <c r="C24" s="296" t="s">
        <v>48</v>
      </c>
      <c r="D24" t="s">
        <v>354</v>
      </c>
    </row>
    <row r="25" spans="3:9">
      <c r="C25" s="296" t="s">
        <v>49</v>
      </c>
      <c r="D25" t="s">
        <v>89</v>
      </c>
    </row>
    <row r="26" spans="3:9">
      <c r="C26" s="296" t="s">
        <v>50</v>
      </c>
      <c r="D26" t="s">
        <v>348</v>
      </c>
    </row>
    <row r="27" spans="3:9">
      <c r="C27" s="296" t="s">
        <v>51</v>
      </c>
      <c r="D27" t="s">
        <v>349</v>
      </c>
    </row>
    <row r="28" spans="3:9">
      <c r="C28" s="296" t="s">
        <v>339</v>
      </c>
      <c r="D28" t="s">
        <v>358</v>
      </c>
    </row>
    <row r="29" spans="3:9">
      <c r="C29" s="296" t="s">
        <v>340</v>
      </c>
      <c r="D29" t="s">
        <v>359</v>
      </c>
    </row>
    <row r="30" spans="3:9">
      <c r="C30" s="296" t="s">
        <v>341</v>
      </c>
      <c r="D30" t="s">
        <v>360</v>
      </c>
    </row>
    <row r="31" spans="3:9">
      <c r="C31" s="296" t="s">
        <v>342</v>
      </c>
      <c r="D31" t="s">
        <v>352</v>
      </c>
    </row>
    <row r="32" spans="3:9">
      <c r="C32" s="296" t="s">
        <v>343</v>
      </c>
      <c r="D32" t="s">
        <v>351</v>
      </c>
    </row>
    <row r="33" spans="3:4">
      <c r="C33" s="296" t="s">
        <v>344</v>
      </c>
      <c r="D33" t="s">
        <v>350</v>
      </c>
    </row>
    <row r="34" spans="3:4">
      <c r="C34" s="296" t="s">
        <v>345</v>
      </c>
      <c r="D34" t="s">
        <v>129</v>
      </c>
    </row>
    <row r="35" spans="3:4">
      <c r="C35" s="296" t="s">
        <v>346</v>
      </c>
      <c r="D35" t="s">
        <v>130</v>
      </c>
    </row>
    <row r="36" spans="3:4">
      <c r="C36" s="296" t="s">
        <v>347</v>
      </c>
      <c r="D36" t="s">
        <v>131</v>
      </c>
    </row>
    <row r="37" spans="3:4">
      <c r="C37" s="295" t="s">
        <v>52</v>
      </c>
      <c r="D37" t="s">
        <v>90</v>
      </c>
    </row>
    <row r="38" spans="3:4">
      <c r="C38" s="295" t="s">
        <v>307</v>
      </c>
      <c r="D38" t="s">
        <v>91</v>
      </c>
    </row>
    <row r="39" spans="3:4">
      <c r="C39" s="295" t="s">
        <v>53</v>
      </c>
      <c r="D39" t="s">
        <v>92</v>
      </c>
    </row>
    <row r="40" spans="3:4">
      <c r="C40" s="295" t="s">
        <v>54</v>
      </c>
      <c r="D40" t="s">
        <v>132</v>
      </c>
    </row>
    <row r="41" spans="3:4">
      <c r="C41" s="295" t="s">
        <v>55</v>
      </c>
      <c r="D41" t="s">
        <v>93</v>
      </c>
    </row>
    <row r="42" spans="3:4">
      <c r="C42" s="295" t="s">
        <v>56</v>
      </c>
      <c r="D42" t="s">
        <v>121</v>
      </c>
    </row>
    <row r="43" spans="3:4">
      <c r="C43" s="295" t="s">
        <v>57</v>
      </c>
      <c r="D43" t="s">
        <v>122</v>
      </c>
    </row>
    <row r="44" spans="3:4">
      <c r="C44" s="295" t="s">
        <v>86</v>
      </c>
      <c r="D44" t="s">
        <v>123</v>
      </c>
    </row>
    <row r="45" spans="3:4">
      <c r="C45" s="295" t="s">
        <v>58</v>
      </c>
      <c r="D45" t="s">
        <v>308</v>
      </c>
    </row>
    <row r="46" spans="3:4">
      <c r="C46" s="295" t="s">
        <v>87</v>
      </c>
      <c r="D46" t="s">
        <v>309</v>
      </c>
    </row>
    <row r="47" spans="3:4">
      <c r="C47" s="295" t="s">
        <v>59</v>
      </c>
      <c r="D47" t="s">
        <v>310</v>
      </c>
    </row>
    <row r="48" spans="3:4">
      <c r="C48" s="295" t="s">
        <v>88</v>
      </c>
      <c r="D48" t="s">
        <v>94</v>
      </c>
    </row>
    <row r="49" spans="3:4">
      <c r="C49" s="295" t="s">
        <v>311</v>
      </c>
      <c r="D49" t="s">
        <v>95</v>
      </c>
    </row>
    <row r="50" spans="3:4">
      <c r="C50" s="295" t="s">
        <v>312</v>
      </c>
      <c r="D50" t="s">
        <v>96</v>
      </c>
    </row>
    <row r="51" spans="3:4">
      <c r="C51" s="295" t="s">
        <v>315</v>
      </c>
      <c r="D51" t="s">
        <v>363</v>
      </c>
    </row>
    <row r="52" spans="3:4">
      <c r="C52" s="295" t="s">
        <v>316</v>
      </c>
      <c r="D52" t="s">
        <v>362</v>
      </c>
    </row>
    <row r="53" spans="3:4">
      <c r="C53" s="295" t="s">
        <v>317</v>
      </c>
      <c r="D53" t="s">
        <v>318</v>
      </c>
    </row>
    <row r="54" spans="3:4">
      <c r="C54" s="295" t="s">
        <v>361</v>
      </c>
      <c r="D54" t="s">
        <v>319</v>
      </c>
    </row>
    <row r="55" spans="3:4">
      <c r="C55" s="295" t="s">
        <v>366</v>
      </c>
      <c r="D55" t="s">
        <v>367</v>
      </c>
    </row>
    <row r="56" spans="3:4">
      <c r="C56" s="294" t="s">
        <v>60</v>
      </c>
      <c r="D56" t="s">
        <v>97</v>
      </c>
    </row>
    <row r="57" spans="3:4">
      <c r="C57" s="294" t="s">
        <v>61</v>
      </c>
      <c r="D57" t="s">
        <v>98</v>
      </c>
    </row>
    <row r="58" spans="3:4">
      <c r="C58" s="294" t="s">
        <v>62</v>
      </c>
      <c r="D58" t="s">
        <v>99</v>
      </c>
    </row>
    <row r="59" spans="3:4">
      <c r="C59" s="294" t="s">
        <v>63</v>
      </c>
      <c r="D59" t="s">
        <v>100</v>
      </c>
    </row>
    <row r="60" spans="3:4">
      <c r="C60" s="294" t="s">
        <v>64</v>
      </c>
      <c r="D60" t="s">
        <v>101</v>
      </c>
    </row>
    <row r="61" spans="3:4">
      <c r="C61" s="294" t="s">
        <v>65</v>
      </c>
      <c r="D61" t="s">
        <v>102</v>
      </c>
    </row>
    <row r="62" spans="3:4">
      <c r="C62" s="294" t="s">
        <v>66</v>
      </c>
      <c r="D62" t="s">
        <v>103</v>
      </c>
    </row>
    <row r="63" spans="3:4">
      <c r="C63" s="294" t="s">
        <v>67</v>
      </c>
      <c r="D63" t="s">
        <v>104</v>
      </c>
    </row>
    <row r="64" spans="3:4">
      <c r="C64" s="294" t="s">
        <v>68</v>
      </c>
      <c r="D64" t="s">
        <v>105</v>
      </c>
    </row>
    <row r="65" spans="3:4">
      <c r="C65" s="294" t="s">
        <v>69</v>
      </c>
      <c r="D65" t="s">
        <v>106</v>
      </c>
    </row>
    <row r="66" spans="3:4">
      <c r="C66" s="294" t="s">
        <v>70</v>
      </c>
      <c r="D66" t="s">
        <v>320</v>
      </c>
    </row>
    <row r="67" spans="3:4">
      <c r="C67" s="294" t="s">
        <v>71</v>
      </c>
      <c r="D67" t="s">
        <v>321</v>
      </c>
    </row>
    <row r="68" spans="3:4">
      <c r="C68" s="294" t="s">
        <v>72</v>
      </c>
      <c r="D68" t="s">
        <v>107</v>
      </c>
    </row>
    <row r="69" spans="3:4">
      <c r="C69" s="294" t="s">
        <v>73</v>
      </c>
      <c r="D69" t="s">
        <v>108</v>
      </c>
    </row>
    <row r="70" spans="3:4">
      <c r="C70" s="294" t="s">
        <v>74</v>
      </c>
      <c r="D70" t="s">
        <v>124</v>
      </c>
    </row>
    <row r="71" spans="3:4">
      <c r="C71" s="294" t="s">
        <v>75</v>
      </c>
      <c r="D71" t="s">
        <v>109</v>
      </c>
    </row>
    <row r="72" spans="3:4">
      <c r="C72" s="294" t="s">
        <v>76</v>
      </c>
      <c r="D72" t="s">
        <v>110</v>
      </c>
    </row>
    <row r="73" spans="3:4">
      <c r="C73" s="294" t="s">
        <v>77</v>
      </c>
      <c r="D73" t="s">
        <v>111</v>
      </c>
    </row>
    <row r="74" spans="3:4">
      <c r="C74" s="294" t="s">
        <v>78</v>
      </c>
      <c r="D74" t="s">
        <v>125</v>
      </c>
    </row>
    <row r="75" spans="3:4">
      <c r="C75" s="294" t="s">
        <v>79</v>
      </c>
      <c r="D75" t="s">
        <v>112</v>
      </c>
    </row>
    <row r="76" spans="3:4">
      <c r="C76" s="294" t="s">
        <v>80</v>
      </c>
      <c r="D76" t="s">
        <v>113</v>
      </c>
    </row>
    <row r="77" spans="3:4">
      <c r="C77" s="294" t="s">
        <v>81</v>
      </c>
      <c r="D77" t="s">
        <v>114</v>
      </c>
    </row>
    <row r="78" spans="3:4">
      <c r="C78" s="294" t="s">
        <v>82</v>
      </c>
      <c r="D78" t="s">
        <v>115</v>
      </c>
    </row>
    <row r="79" spans="3:4">
      <c r="C79" s="294" t="s">
        <v>83</v>
      </c>
      <c r="D79" t="s">
        <v>116</v>
      </c>
    </row>
    <row r="80" spans="3:4">
      <c r="C80" s="294" t="s">
        <v>84</v>
      </c>
      <c r="D80" t="s">
        <v>117</v>
      </c>
    </row>
    <row r="81" spans="3:4">
      <c r="C81" s="294" t="s">
        <v>313</v>
      </c>
      <c r="D81" t="s">
        <v>118</v>
      </c>
    </row>
    <row r="82" spans="3:4">
      <c r="C82" s="294" t="s">
        <v>322</v>
      </c>
      <c r="D82" t="s">
        <v>119</v>
      </c>
    </row>
    <row r="83" spans="3:4">
      <c r="C83" s="294" t="s">
        <v>323</v>
      </c>
      <c r="D83" t="s">
        <v>133</v>
      </c>
    </row>
    <row r="84" spans="3:4">
      <c r="C84" s="294" t="s">
        <v>324</v>
      </c>
      <c r="D84" t="s">
        <v>327</v>
      </c>
    </row>
    <row r="85" spans="3:4">
      <c r="C85" s="294" t="s">
        <v>325</v>
      </c>
      <c r="D85" t="s">
        <v>328</v>
      </c>
    </row>
    <row r="86" spans="3:4">
      <c r="C86" s="294" t="s">
        <v>326</v>
      </c>
      <c r="D86" t="s">
        <v>329</v>
      </c>
    </row>
    <row r="87" spans="3:4">
      <c r="C87" s="294" t="s">
        <v>330</v>
      </c>
      <c r="D87" t="s">
        <v>331</v>
      </c>
    </row>
    <row r="88" spans="3:4">
      <c r="C88" s="294" t="s">
        <v>364</v>
      </c>
      <c r="D88" t="s">
        <v>365</v>
      </c>
    </row>
    <row r="89" spans="3:4">
      <c r="C89" s="293" t="s">
        <v>314</v>
      </c>
      <c r="D89" t="s">
        <v>120</v>
      </c>
    </row>
    <row r="90" spans="3:4">
      <c r="C90" s="293" t="s">
        <v>333</v>
      </c>
      <c r="D90" t="s">
        <v>332</v>
      </c>
    </row>
  </sheetData>
  <mergeCells count="15">
    <mergeCell ref="D16:E16"/>
    <mergeCell ref="C11:C12"/>
    <mergeCell ref="F11:F12"/>
    <mergeCell ref="C9:H9"/>
    <mergeCell ref="H11:H12"/>
    <mergeCell ref="D11:E11"/>
    <mergeCell ref="D12:E12"/>
    <mergeCell ref="D13:E13"/>
    <mergeCell ref="D14:E14"/>
    <mergeCell ref="D15:E15"/>
    <mergeCell ref="C3:D3"/>
    <mergeCell ref="C4:D4"/>
    <mergeCell ref="C5:D5"/>
    <mergeCell ref="C6:D6"/>
    <mergeCell ref="C7:D7"/>
  </mergeCells>
  <phoneticPr fontId="2"/>
  <dataValidations count="1">
    <dataValidation type="list" allowBlank="1" showInputMessage="1" showErrorMessage="1" sqref="C13:C16" xr:uid="{00000000-0002-0000-0000-000000000000}">
      <formula1>$C$20:$C$90</formula1>
    </dataValidation>
  </dataValidations>
  <pageMargins left="0.51181102362204722" right="0.39370078740157483" top="0.74803149606299213" bottom="0.74803149606299213" header="0.31496062992125984" footer="0.31496062992125984"/>
  <pageSetup paperSize="9" scale="34" orientation="landscape" r:id="rId1"/>
  <headerFooter>
    <oddHeader>&amp;R（別紙様式）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1"/>
  <sheetViews>
    <sheetView view="pageBreakPreview" zoomScaleNormal="100" zoomScaleSheetLayoutView="100" workbookViewId="0">
      <selection activeCell="E5" sqref="E5:P5"/>
    </sheetView>
  </sheetViews>
  <sheetFormatPr defaultRowHeight="13.2"/>
  <cols>
    <col min="1" max="1" width="0.88671875" customWidth="1"/>
    <col min="2" max="2" width="0.88671875" hidden="1" customWidth="1"/>
    <col min="3" max="3" width="10.21875" customWidth="1"/>
    <col min="6" max="16" width="6.109375" customWidth="1"/>
    <col min="17" max="17" width="14.21875" customWidth="1"/>
    <col min="18" max="18" width="38.109375" customWidth="1"/>
    <col min="19" max="19" width="19.44140625" customWidth="1"/>
  </cols>
  <sheetData>
    <row r="1" spans="1:19" s="1" customFormat="1" ht="21.75" customHeight="1">
      <c r="C1" s="7" t="s">
        <v>335</v>
      </c>
      <c r="R1" s="319" t="s">
        <v>334</v>
      </c>
      <c r="S1" s="320"/>
    </row>
    <row r="2" spans="1:19" s="1" customFormat="1">
      <c r="A2" s="3"/>
      <c r="B2" s="3"/>
    </row>
    <row r="3" spans="1:19" s="1" customFormat="1" ht="14.25" customHeight="1">
      <c r="A3" s="3"/>
      <c r="B3" s="3"/>
      <c r="C3" s="297" t="s">
        <v>0</v>
      </c>
      <c r="D3" s="298"/>
      <c r="E3" s="297"/>
      <c r="F3" s="313"/>
      <c r="G3" s="313"/>
      <c r="H3" s="313"/>
      <c r="I3" s="313"/>
      <c r="J3" s="313"/>
      <c r="K3" s="313"/>
      <c r="L3" s="313"/>
      <c r="M3" s="313"/>
      <c r="N3" s="313"/>
      <c r="O3" s="313"/>
      <c r="P3" s="298"/>
    </row>
    <row r="4" spans="1:19" s="1" customFormat="1" ht="14.25" customHeight="1">
      <c r="A4" s="3"/>
      <c r="B4" s="3"/>
      <c r="C4" s="299" t="s">
        <v>1</v>
      </c>
      <c r="D4" s="300"/>
      <c r="E4" s="297"/>
      <c r="F4" s="313"/>
      <c r="G4" s="313"/>
      <c r="H4" s="313"/>
      <c r="I4" s="313"/>
      <c r="J4" s="313"/>
      <c r="K4" s="313"/>
      <c r="L4" s="313"/>
      <c r="M4" s="313"/>
      <c r="N4" s="313"/>
      <c r="O4" s="313"/>
      <c r="P4" s="298"/>
    </row>
    <row r="5" spans="1:19" s="1" customFormat="1" ht="14.25" customHeight="1">
      <c r="A5" s="3"/>
      <c r="B5" s="3"/>
      <c r="C5" s="299" t="s">
        <v>2</v>
      </c>
      <c r="D5" s="300"/>
      <c r="E5" s="297"/>
      <c r="F5" s="313"/>
      <c r="G5" s="313"/>
      <c r="H5" s="313"/>
      <c r="I5" s="313"/>
      <c r="J5" s="313"/>
      <c r="K5" s="313"/>
      <c r="L5" s="313"/>
      <c r="M5" s="313"/>
      <c r="N5" s="313"/>
      <c r="O5" s="313"/>
      <c r="P5" s="298"/>
    </row>
    <row r="6" spans="1:19" s="1" customFormat="1" ht="14.25" customHeight="1">
      <c r="A6" s="3"/>
      <c r="B6" s="3"/>
      <c r="C6" s="299" t="s">
        <v>3</v>
      </c>
      <c r="D6" s="300"/>
      <c r="E6" s="297"/>
      <c r="F6" s="313"/>
      <c r="G6" s="313"/>
      <c r="H6" s="313"/>
      <c r="I6" s="313"/>
      <c r="J6" s="313"/>
      <c r="K6" s="313"/>
      <c r="L6" s="313"/>
      <c r="M6" s="313"/>
      <c r="N6" s="313"/>
      <c r="O6" s="313"/>
      <c r="P6" s="298"/>
    </row>
    <row r="7" spans="1:19" s="1" customFormat="1" ht="14.25" customHeight="1">
      <c r="A7" s="3"/>
      <c r="B7" s="3"/>
      <c r="C7" s="299" t="s">
        <v>9</v>
      </c>
      <c r="D7" s="300"/>
      <c r="E7" s="297"/>
      <c r="F7" s="313"/>
      <c r="G7" s="313"/>
      <c r="H7" s="313"/>
      <c r="I7" s="313"/>
      <c r="J7" s="313"/>
      <c r="K7" s="313"/>
      <c r="L7" s="313"/>
      <c r="M7" s="313"/>
      <c r="N7" s="313"/>
      <c r="O7" s="313"/>
      <c r="P7" s="298"/>
    </row>
    <row r="8" spans="1:19" s="1" customFormat="1" ht="9" customHeight="1">
      <c r="A8" s="3"/>
      <c r="B8" s="3"/>
      <c r="Q8" s="2"/>
      <c r="R8" s="2"/>
    </row>
    <row r="9" spans="1:19" s="1" customFormat="1" ht="88.8" customHeight="1">
      <c r="C9" s="332" t="s">
        <v>304</v>
      </c>
      <c r="D9" s="332"/>
      <c r="E9" s="332"/>
      <c r="F9" s="332"/>
      <c r="G9" s="332"/>
      <c r="H9" s="332"/>
      <c r="I9" s="332"/>
      <c r="J9" s="332"/>
      <c r="K9" s="332"/>
      <c r="L9" s="332"/>
      <c r="M9" s="332"/>
      <c r="N9" s="332"/>
      <c r="O9" s="332"/>
      <c r="P9" s="332"/>
      <c r="Q9" s="333"/>
      <c r="R9" s="333"/>
      <c r="S9" s="333"/>
    </row>
    <row r="10" spans="1:19" s="1" customFormat="1" ht="7.5" customHeight="1">
      <c r="C10" s="4"/>
      <c r="Q10" s="4"/>
      <c r="R10" s="4"/>
      <c r="S10" s="4"/>
    </row>
    <row r="11" spans="1:19" s="6" customFormat="1" ht="21" customHeight="1">
      <c r="C11" s="314" t="s">
        <v>6</v>
      </c>
      <c r="D11" s="309" t="s">
        <v>4</v>
      </c>
      <c r="E11" s="310"/>
      <c r="F11" s="310"/>
      <c r="G11" s="310"/>
      <c r="H11" s="310"/>
      <c r="I11" s="310"/>
      <c r="J11" s="310"/>
      <c r="K11" s="310"/>
      <c r="L11" s="310"/>
      <c r="M11" s="310"/>
      <c r="N11" s="310"/>
      <c r="O11" s="310"/>
      <c r="P11" s="310"/>
      <c r="Q11" s="316" t="s">
        <v>20</v>
      </c>
      <c r="R11" s="8" t="s">
        <v>5</v>
      </c>
      <c r="S11" s="305" t="s">
        <v>14</v>
      </c>
    </row>
    <row r="12" spans="1:19" s="6" customFormat="1" ht="47.25" customHeight="1">
      <c r="C12" s="315"/>
      <c r="D12" s="317" t="s">
        <v>40</v>
      </c>
      <c r="E12" s="318"/>
      <c r="F12" s="318"/>
      <c r="G12" s="318"/>
      <c r="H12" s="318"/>
      <c r="I12" s="318"/>
      <c r="J12" s="318"/>
      <c r="K12" s="318"/>
      <c r="L12" s="318"/>
      <c r="M12" s="318"/>
      <c r="N12" s="318"/>
      <c r="O12" s="318"/>
      <c r="P12" s="318"/>
      <c r="Q12" s="304"/>
      <c r="R12" s="21" t="s">
        <v>127</v>
      </c>
      <c r="S12" s="306"/>
    </row>
    <row r="13" spans="1:19" s="6" customFormat="1" ht="24" customHeight="1">
      <c r="C13" s="337"/>
      <c r="D13" s="322" t="s">
        <v>22</v>
      </c>
      <c r="E13" s="323"/>
      <c r="F13" s="328" t="s">
        <v>23</v>
      </c>
      <c r="G13" s="328" t="s">
        <v>24</v>
      </c>
      <c r="H13" s="328" t="s">
        <v>25</v>
      </c>
      <c r="I13" s="328" t="s">
        <v>26</v>
      </c>
      <c r="J13" s="331" t="s">
        <v>38</v>
      </c>
      <c r="K13" s="331"/>
      <c r="L13" s="331"/>
      <c r="M13" s="331"/>
      <c r="N13" s="331"/>
      <c r="O13" s="331"/>
      <c r="P13" s="331"/>
      <c r="Q13" s="340"/>
      <c r="R13" s="343"/>
      <c r="S13" s="346"/>
    </row>
    <row r="14" spans="1:19" s="6" customFormat="1" ht="24" customHeight="1">
      <c r="C14" s="338"/>
      <c r="D14" s="324"/>
      <c r="E14" s="325"/>
      <c r="F14" s="329"/>
      <c r="G14" s="329"/>
      <c r="H14" s="329"/>
      <c r="I14" s="329"/>
      <c r="J14" s="331" t="s">
        <v>28</v>
      </c>
      <c r="K14" s="331"/>
      <c r="L14" s="331" t="s">
        <v>29</v>
      </c>
      <c r="M14" s="331"/>
      <c r="N14" s="331"/>
      <c r="O14" s="331"/>
      <c r="P14" s="328" t="s">
        <v>37</v>
      </c>
      <c r="Q14" s="341"/>
      <c r="R14" s="344"/>
      <c r="S14" s="347"/>
    </row>
    <row r="15" spans="1:19" s="6" customFormat="1" ht="47.25" customHeight="1">
      <c r="C15" s="338"/>
      <c r="D15" s="326"/>
      <c r="E15" s="327"/>
      <c r="F15" s="330"/>
      <c r="G15" s="330"/>
      <c r="H15" s="330"/>
      <c r="I15" s="330"/>
      <c r="J15" s="22" t="s">
        <v>31</v>
      </c>
      <c r="K15" s="22" t="s">
        <v>32</v>
      </c>
      <c r="L15" s="22" t="s">
        <v>33</v>
      </c>
      <c r="M15" s="22" t="s">
        <v>34</v>
      </c>
      <c r="N15" s="24" t="s">
        <v>36</v>
      </c>
      <c r="O15" s="25" t="s">
        <v>35</v>
      </c>
      <c r="P15" s="330"/>
      <c r="Q15" s="341"/>
      <c r="R15" s="344"/>
      <c r="S15" s="347"/>
    </row>
    <row r="16" spans="1:19" s="6" customFormat="1" ht="26.25" customHeight="1">
      <c r="C16" s="338"/>
      <c r="D16" s="321" t="s">
        <v>27</v>
      </c>
      <c r="E16" s="321"/>
      <c r="F16" s="22"/>
      <c r="G16" s="22"/>
      <c r="H16" s="22"/>
      <c r="I16" s="22"/>
      <c r="J16" s="354"/>
      <c r="K16" s="354"/>
      <c r="L16" s="354"/>
      <c r="M16" s="354"/>
      <c r="N16" s="352"/>
      <c r="O16" s="350"/>
      <c r="P16" s="328"/>
      <c r="Q16" s="341"/>
      <c r="R16" s="344"/>
      <c r="S16" s="347"/>
    </row>
    <row r="17" spans="2:19" s="6" customFormat="1" ht="35.25" customHeight="1">
      <c r="C17" s="338"/>
      <c r="D17" s="349" t="s">
        <v>39</v>
      </c>
      <c r="E17" s="321"/>
      <c r="F17" s="22"/>
      <c r="G17" s="22"/>
      <c r="H17" s="22"/>
      <c r="I17" s="22"/>
      <c r="J17" s="355"/>
      <c r="K17" s="355"/>
      <c r="L17" s="355"/>
      <c r="M17" s="355"/>
      <c r="N17" s="353"/>
      <c r="O17" s="351"/>
      <c r="P17" s="330"/>
      <c r="Q17" s="341"/>
      <c r="R17" s="344"/>
      <c r="S17" s="347"/>
    </row>
    <row r="18" spans="2:19" s="5" customFormat="1" ht="189" customHeight="1">
      <c r="B18" s="5" t="e">
        <f>#REF!</f>
        <v>#REF!</v>
      </c>
      <c r="C18" s="339"/>
      <c r="D18" s="334"/>
      <c r="E18" s="335"/>
      <c r="F18" s="335"/>
      <c r="G18" s="335"/>
      <c r="H18" s="335"/>
      <c r="I18" s="335"/>
      <c r="J18" s="335"/>
      <c r="K18" s="335"/>
      <c r="L18" s="335"/>
      <c r="M18" s="335"/>
      <c r="N18" s="335"/>
      <c r="O18" s="335"/>
      <c r="P18" s="336"/>
      <c r="Q18" s="342"/>
      <c r="R18" s="345"/>
      <c r="S18" s="348"/>
    </row>
    <row r="19" spans="2:19" s="5" customFormat="1" ht="4.5" customHeight="1">
      <c r="C19" s="10"/>
      <c r="Q19" s="11"/>
      <c r="R19" s="12"/>
      <c r="S19" s="12"/>
    </row>
    <row r="20" spans="2:19" s="1" customFormat="1">
      <c r="C20" s="5"/>
    </row>
    <row r="21" spans="2:19" s="1" customFormat="1"/>
  </sheetData>
  <mergeCells count="40">
    <mergeCell ref="D18:P18"/>
    <mergeCell ref="C13:C18"/>
    <mergeCell ref="Q13:Q18"/>
    <mergeCell ref="R13:R18"/>
    <mergeCell ref="S13:S18"/>
    <mergeCell ref="D17:E17"/>
    <mergeCell ref="P16:P17"/>
    <mergeCell ref="O16:O17"/>
    <mergeCell ref="N16:N17"/>
    <mergeCell ref="M16:M17"/>
    <mergeCell ref="L16:L17"/>
    <mergeCell ref="K16:K17"/>
    <mergeCell ref="J16:J17"/>
    <mergeCell ref="R1:S1"/>
    <mergeCell ref="D16:E16"/>
    <mergeCell ref="D13:E15"/>
    <mergeCell ref="F13:F15"/>
    <mergeCell ref="G13:G15"/>
    <mergeCell ref="H13:H15"/>
    <mergeCell ref="I13:I15"/>
    <mergeCell ref="J13:P13"/>
    <mergeCell ref="J14:K14"/>
    <mergeCell ref="L14:O14"/>
    <mergeCell ref="P14:P15"/>
    <mergeCell ref="C6:D6"/>
    <mergeCell ref="E6:P6"/>
    <mergeCell ref="C7:D7"/>
    <mergeCell ref="E7:P7"/>
    <mergeCell ref="C9:S9"/>
    <mergeCell ref="C11:C12"/>
    <mergeCell ref="D11:P11"/>
    <mergeCell ref="Q11:Q12"/>
    <mergeCell ref="S11:S12"/>
    <mergeCell ref="D12:P12"/>
    <mergeCell ref="C3:D3"/>
    <mergeCell ref="E3:P3"/>
    <mergeCell ref="C4:D4"/>
    <mergeCell ref="E4:P4"/>
    <mergeCell ref="C5:D5"/>
    <mergeCell ref="E5:P5"/>
  </mergeCells>
  <phoneticPr fontId="2"/>
  <pageMargins left="0.51181102362204722" right="0.39370078740157483" top="0.74803149606299213" bottom="0.74803149606299213" header="0.31496062992125984" footer="0.31496062992125984"/>
  <pageSetup paperSize="9" scale="83" fitToHeight="0" orientation="landscape" r:id="rId1"/>
  <headerFooter>
    <oddHeader>&amp;R（別紙様式）</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5"/>
  <sheetViews>
    <sheetView view="pageBreakPreview" zoomScale="85" zoomScaleNormal="85" zoomScaleSheetLayoutView="85" workbookViewId="0">
      <selection activeCell="C5" sqref="C5:G5"/>
    </sheetView>
  </sheetViews>
  <sheetFormatPr defaultColWidth="9" defaultRowHeight="17.399999999999999"/>
  <cols>
    <col min="1" max="1" width="5.44140625" style="34" customWidth="1"/>
    <col min="2" max="2" width="27.33203125" style="34" customWidth="1"/>
    <col min="3" max="8" width="10.77734375" style="34" customWidth="1"/>
    <col min="9" max="9" width="16.44140625" style="34" customWidth="1"/>
    <col min="10" max="10" width="9" style="34" hidden="1" customWidth="1"/>
    <col min="11" max="11" width="5.88671875" style="34" hidden="1" customWidth="1"/>
    <col min="12" max="12" width="9.6640625" style="34" hidden="1" customWidth="1"/>
    <col min="13" max="19" width="11.6640625" style="34" hidden="1" customWidth="1"/>
    <col min="20" max="20" width="11.6640625" style="34" customWidth="1"/>
    <col min="21" max="16384" width="9" style="34"/>
  </cols>
  <sheetData>
    <row r="1" spans="1:17" ht="12.6" customHeight="1"/>
    <row r="2" spans="1:17" ht="25.2" customHeight="1">
      <c r="F2" s="373" t="s">
        <v>336</v>
      </c>
      <c r="G2" s="373"/>
      <c r="H2" s="373"/>
      <c r="I2" s="373"/>
      <c r="J2" s="190"/>
    </row>
    <row r="3" spans="1:17" ht="25.8" customHeight="1">
      <c r="A3" s="7" t="s">
        <v>335</v>
      </c>
    </row>
    <row r="4" spans="1:17" ht="16.8" customHeight="1"/>
    <row r="5" spans="1:17">
      <c r="B5" s="191" t="s">
        <v>244</v>
      </c>
      <c r="C5" s="356"/>
      <c r="D5" s="357"/>
      <c r="E5" s="357"/>
      <c r="F5" s="357"/>
      <c r="G5" s="358"/>
    </row>
    <row r="6" spans="1:17">
      <c r="B6" s="191" t="s">
        <v>1</v>
      </c>
      <c r="C6" s="356"/>
      <c r="D6" s="357"/>
      <c r="E6" s="357"/>
      <c r="F6" s="357"/>
      <c r="G6" s="358"/>
    </row>
    <row r="7" spans="1:17">
      <c r="B7" s="191" t="s">
        <v>2</v>
      </c>
      <c r="C7" s="356"/>
      <c r="D7" s="357"/>
      <c r="E7" s="357"/>
      <c r="F7" s="357"/>
      <c r="G7" s="358"/>
    </row>
    <row r="8" spans="1:17">
      <c r="B8" s="191" t="s">
        <v>3</v>
      </c>
      <c r="C8" s="356"/>
      <c r="D8" s="357"/>
      <c r="E8" s="357"/>
      <c r="F8" s="357"/>
      <c r="G8" s="358"/>
    </row>
    <row r="9" spans="1:17">
      <c r="B9" s="191" t="s">
        <v>9</v>
      </c>
      <c r="C9" s="356"/>
      <c r="D9" s="357"/>
      <c r="E9" s="357"/>
      <c r="F9" s="357"/>
      <c r="G9" s="358"/>
    </row>
    <row r="12" spans="1:17" ht="39.6" customHeight="1">
      <c r="A12" s="359" t="s">
        <v>300</v>
      </c>
      <c r="B12" s="359"/>
      <c r="C12" s="359"/>
      <c r="D12" s="359"/>
      <c r="E12" s="359"/>
      <c r="F12" s="359"/>
      <c r="G12" s="359"/>
      <c r="H12" s="359"/>
      <c r="I12" s="359"/>
    </row>
    <row r="13" spans="1:17" ht="39.6" customHeight="1">
      <c r="A13" s="359"/>
      <c r="B13" s="359"/>
      <c r="C13" s="359"/>
      <c r="D13" s="359"/>
      <c r="E13" s="359"/>
      <c r="F13" s="359"/>
      <c r="G13" s="359"/>
      <c r="H13" s="359"/>
      <c r="I13" s="359"/>
    </row>
    <row r="14" spans="1:17" ht="34.5" customHeight="1" thickBot="1">
      <c r="A14" s="33" t="s">
        <v>245</v>
      </c>
    </row>
    <row r="15" spans="1:17" ht="14.1" customHeight="1" thickBot="1">
      <c r="A15" s="374">
        <v>1</v>
      </c>
      <c r="B15" s="407" t="s">
        <v>134</v>
      </c>
      <c r="C15" s="409" t="s">
        <v>135</v>
      </c>
      <c r="D15" s="411" t="s">
        <v>136</v>
      </c>
      <c r="E15" s="413" t="s">
        <v>137</v>
      </c>
      <c r="F15" s="414" t="s">
        <v>138</v>
      </c>
      <c r="G15" s="462" t="s">
        <v>139</v>
      </c>
      <c r="H15" s="397" t="s">
        <v>140</v>
      </c>
      <c r="I15" s="35"/>
      <c r="N15" s="34" t="s">
        <v>141</v>
      </c>
    </row>
    <row r="16" spans="1:17" ht="14.1" customHeight="1" thickBot="1">
      <c r="A16" s="374"/>
      <c r="B16" s="408"/>
      <c r="C16" s="410"/>
      <c r="D16" s="412"/>
      <c r="E16" s="413"/>
      <c r="F16" s="415"/>
      <c r="G16" s="396"/>
      <c r="H16" s="398"/>
      <c r="I16" s="36" t="s">
        <v>142</v>
      </c>
      <c r="N16" s="463" t="s">
        <v>143</v>
      </c>
      <c r="O16" s="466" t="s">
        <v>144</v>
      </c>
      <c r="P16" s="466"/>
      <c r="Q16" s="37" t="s">
        <v>145</v>
      </c>
    </row>
    <row r="17" spans="1:19" ht="24.9" customHeight="1">
      <c r="A17" s="374"/>
      <c r="B17" s="38" t="s">
        <v>146</v>
      </c>
      <c r="C17" s="39"/>
      <c r="D17" s="40"/>
      <c r="E17" s="41"/>
      <c r="F17" s="42"/>
      <c r="G17" s="43"/>
      <c r="H17" s="44">
        <f>SUM(C17:G17)</f>
        <v>0</v>
      </c>
      <c r="I17" s="45">
        <f>H17-E17-G17</f>
        <v>0</v>
      </c>
      <c r="K17" s="467" t="s">
        <v>147</v>
      </c>
      <c r="L17" s="468"/>
      <c r="N17" s="464"/>
      <c r="O17" s="471" t="s">
        <v>148</v>
      </c>
      <c r="P17" s="472" t="s">
        <v>149</v>
      </c>
      <c r="Q17" s="449" t="s">
        <v>150</v>
      </c>
    </row>
    <row r="18" spans="1:19" ht="24.9" customHeight="1" thickBot="1">
      <c r="A18" s="374"/>
      <c r="B18" s="46" t="s">
        <v>151</v>
      </c>
      <c r="C18" s="47"/>
      <c r="D18" s="48"/>
      <c r="E18" s="49"/>
      <c r="F18" s="50"/>
      <c r="G18" s="51"/>
      <c r="H18" s="52">
        <f>SUM(C18:G18)</f>
        <v>0</v>
      </c>
      <c r="I18" s="53">
        <f>H18-E18-G18</f>
        <v>0</v>
      </c>
      <c r="K18" s="469"/>
      <c r="L18" s="470"/>
      <c r="N18" s="465"/>
      <c r="O18" s="471"/>
      <c r="P18" s="472"/>
      <c r="Q18" s="449"/>
    </row>
    <row r="19" spans="1:19" ht="24.9" customHeight="1" thickTop="1" thickBot="1">
      <c r="A19" s="374"/>
      <c r="B19" s="54" t="str">
        <f>"③　再編前病床数＝"&amp; $K19&amp;" （※２）"</f>
        <v>③　再編前病床数＝② （※２）</v>
      </c>
      <c r="C19" s="55">
        <f>IF($K19="①",C17,C18)</f>
        <v>0</v>
      </c>
      <c r="D19" s="56">
        <f>IF($K19="①",D17,D18)</f>
        <v>0</v>
      </c>
      <c r="E19" s="57">
        <f>IF($K19="①",E17,E18)</f>
        <v>0</v>
      </c>
      <c r="F19" s="58">
        <f>IF($K19="①",F17,F18)</f>
        <v>0</v>
      </c>
      <c r="G19" s="59">
        <f>IF($K19="①",G17,G18)</f>
        <v>0</v>
      </c>
      <c r="H19" s="60">
        <f>SUM(C19:G19)</f>
        <v>0</v>
      </c>
      <c r="I19" s="58">
        <f>H19-E19-G19</f>
        <v>0</v>
      </c>
      <c r="K19" s="450" t="str">
        <f>IF(I17&lt;I18,"①","②")</f>
        <v>②</v>
      </c>
      <c r="L19" s="372"/>
      <c r="N19" s="61" t="b">
        <f>IF(OR(AND(O19,P19),Q19),TRUE)</f>
        <v>1</v>
      </c>
      <c r="O19" s="62" t="b">
        <f>IF(I19&lt;&gt;0,TRUE)</f>
        <v>0</v>
      </c>
      <c r="P19" s="63" t="b">
        <f>IF(I19&gt;I26,TRUE)</f>
        <v>0</v>
      </c>
      <c r="Q19" s="64" t="b">
        <f>IF(AND(H19=0,H26=0),TRUE)</f>
        <v>1</v>
      </c>
    </row>
    <row r="20" spans="1:19" ht="54" customHeight="1">
      <c r="A20" s="451" t="s">
        <v>152</v>
      </c>
      <c r="B20" s="381"/>
      <c r="C20" s="381"/>
      <c r="D20" s="381"/>
      <c r="E20" s="381"/>
      <c r="F20" s="381"/>
      <c r="G20" s="381"/>
      <c r="H20" s="381"/>
      <c r="I20" s="381"/>
    </row>
    <row r="21" spans="1:19" ht="18" thickBot="1">
      <c r="A21" s="381" t="s">
        <v>153</v>
      </c>
      <c r="B21" s="381"/>
      <c r="C21" s="381"/>
      <c r="D21" s="381"/>
      <c r="E21" s="381"/>
      <c r="F21" s="381"/>
      <c r="G21" s="381"/>
      <c r="H21" s="381"/>
      <c r="I21" s="381"/>
      <c r="M21" s="34" t="s">
        <v>154</v>
      </c>
    </row>
    <row r="22" spans="1:19">
      <c r="A22" s="381" t="s">
        <v>155</v>
      </c>
      <c r="B22" s="381"/>
      <c r="C22" s="381"/>
      <c r="D22" s="381"/>
      <c r="E22" s="381"/>
      <c r="F22" s="381"/>
      <c r="G22" s="381"/>
      <c r="H22" s="381"/>
      <c r="I22" s="381"/>
      <c r="K22" s="452" t="s">
        <v>156</v>
      </c>
      <c r="L22" s="453"/>
      <c r="M22" s="457" t="s">
        <v>135</v>
      </c>
      <c r="N22" s="457" t="s">
        <v>136</v>
      </c>
      <c r="O22" s="457" t="s">
        <v>137</v>
      </c>
      <c r="P22" s="458" t="s">
        <v>138</v>
      </c>
      <c r="Q22" s="460" t="s">
        <v>157</v>
      </c>
      <c r="R22" s="393" t="s">
        <v>140</v>
      </c>
      <c r="S22" s="65"/>
    </row>
    <row r="23" spans="1:19" ht="25.05" customHeight="1" thickBot="1">
      <c r="K23" s="454"/>
      <c r="L23" s="455"/>
      <c r="M23" s="390"/>
      <c r="N23" s="390"/>
      <c r="O23" s="390"/>
      <c r="P23" s="459"/>
      <c r="Q23" s="461"/>
      <c r="R23" s="393"/>
      <c r="S23" s="66" t="s">
        <v>158</v>
      </c>
    </row>
    <row r="24" spans="1:19" ht="12" customHeight="1" thickBot="1">
      <c r="A24" s="374">
        <v>2</v>
      </c>
      <c r="B24" s="416" t="s">
        <v>159</v>
      </c>
      <c r="C24" s="409" t="s">
        <v>135</v>
      </c>
      <c r="D24" s="411" t="s">
        <v>136</v>
      </c>
      <c r="E24" s="413" t="s">
        <v>137</v>
      </c>
      <c r="F24" s="414" t="s">
        <v>138</v>
      </c>
      <c r="G24" s="396" t="s">
        <v>157</v>
      </c>
      <c r="H24" s="397" t="s">
        <v>140</v>
      </c>
      <c r="I24" s="35"/>
      <c r="K24" s="456"/>
      <c r="L24" s="392"/>
      <c r="M24" s="67">
        <f t="shared" ref="M24:S24" si="0">C26-C19</f>
        <v>0</v>
      </c>
      <c r="N24" s="67">
        <f t="shared" si="0"/>
        <v>0</v>
      </c>
      <c r="O24" s="67">
        <f t="shared" si="0"/>
        <v>0</v>
      </c>
      <c r="P24" s="68">
        <f t="shared" si="0"/>
        <v>0</v>
      </c>
      <c r="Q24" s="69">
        <f t="shared" si="0"/>
        <v>0</v>
      </c>
      <c r="R24" s="70">
        <f t="shared" si="0"/>
        <v>0</v>
      </c>
      <c r="S24" s="67">
        <f t="shared" si="0"/>
        <v>0</v>
      </c>
    </row>
    <row r="25" spans="1:19" ht="12" customHeight="1">
      <c r="A25" s="374"/>
      <c r="B25" s="416"/>
      <c r="C25" s="410"/>
      <c r="D25" s="412"/>
      <c r="E25" s="413"/>
      <c r="F25" s="415"/>
      <c r="G25" s="396"/>
      <c r="H25" s="398"/>
      <c r="I25" s="36" t="s">
        <v>160</v>
      </c>
      <c r="K25" s="432" t="s">
        <v>161</v>
      </c>
      <c r="L25" s="71" t="s">
        <v>162</v>
      </c>
      <c r="M25" s="72">
        <f>IF(M24&gt;0,M24*-1,0)</f>
        <v>0</v>
      </c>
      <c r="N25" s="72">
        <f>IF(N24&gt;0,N24*-1,0)</f>
        <v>0</v>
      </c>
      <c r="O25" s="72">
        <f>IF(O24&gt;0,O24*-1,0)</f>
        <v>0</v>
      </c>
      <c r="P25" s="73">
        <f>IF(P24&gt;0,P24*-1,0)</f>
        <v>0</v>
      </c>
      <c r="Q25" s="74"/>
      <c r="R25" s="75"/>
      <c r="S25" s="76">
        <f>IF(S24&gt;0,S24*-1,0)</f>
        <v>0</v>
      </c>
    </row>
    <row r="26" spans="1:19" ht="24.9" customHeight="1" thickBot="1">
      <c r="A26" s="374"/>
      <c r="B26" s="416"/>
      <c r="C26" s="77"/>
      <c r="D26" s="78"/>
      <c r="E26" s="79"/>
      <c r="F26" s="80"/>
      <c r="G26" s="81">
        <v>0</v>
      </c>
      <c r="H26" s="82">
        <f>SUM(C26:G26)</f>
        <v>0</v>
      </c>
      <c r="I26" s="83">
        <f>H26-E26-G26</f>
        <v>0</v>
      </c>
      <c r="K26" s="433"/>
      <c r="L26" s="84" t="s">
        <v>163</v>
      </c>
      <c r="M26" s="85">
        <f>IF(M24&lt;0,M24*-1,0)</f>
        <v>0</v>
      </c>
      <c r="N26" s="85">
        <f>IF(N24&lt;0,N24*-1,0)</f>
        <v>0</v>
      </c>
      <c r="O26" s="85">
        <f>IF(O24&lt;0,O24*-1,0)</f>
        <v>0</v>
      </c>
      <c r="P26" s="86">
        <f>IF(P24&lt;0,P24*-1,0)</f>
        <v>0</v>
      </c>
      <c r="Q26" s="87"/>
      <c r="R26" s="88"/>
      <c r="S26" s="89">
        <f>IF(S24&lt;0,S24*-1,0)</f>
        <v>0</v>
      </c>
    </row>
    <row r="27" spans="1:19" ht="25.05" customHeight="1" thickBot="1">
      <c r="I27" s="90" t="s">
        <v>164</v>
      </c>
      <c r="R27" s="91"/>
      <c r="S27" s="92"/>
    </row>
    <row r="28" spans="1:19" ht="12.6" customHeight="1" thickBot="1">
      <c r="A28" s="382">
        <v>3</v>
      </c>
      <c r="B28" s="434" t="s">
        <v>165</v>
      </c>
      <c r="C28" s="436" t="s">
        <v>135</v>
      </c>
      <c r="D28" s="438" t="s">
        <v>136</v>
      </c>
      <c r="E28" s="440" t="s">
        <v>137</v>
      </c>
      <c r="F28" s="442" t="s">
        <v>138</v>
      </c>
      <c r="G28" s="443" t="s">
        <v>166</v>
      </c>
      <c r="K28" s="34" t="s">
        <v>167</v>
      </c>
      <c r="L28" s="91"/>
      <c r="M28" s="93"/>
      <c r="N28" s="93"/>
      <c r="O28" s="93"/>
      <c r="P28" s="93"/>
      <c r="Q28" s="91"/>
    </row>
    <row r="29" spans="1:19" ht="12.6" customHeight="1">
      <c r="A29" s="383"/>
      <c r="B29" s="435"/>
      <c r="C29" s="437"/>
      <c r="D29" s="439"/>
      <c r="E29" s="441"/>
      <c r="F29" s="441"/>
      <c r="G29" s="444"/>
      <c r="H29" s="94"/>
      <c r="I29" s="94"/>
      <c r="K29" s="445" t="s">
        <v>168</v>
      </c>
      <c r="L29" s="446"/>
      <c r="M29" s="95" t="s">
        <v>135</v>
      </c>
      <c r="N29" s="95" t="s">
        <v>136</v>
      </c>
      <c r="O29" s="95" t="s">
        <v>137</v>
      </c>
      <c r="P29" s="96" t="s">
        <v>138</v>
      </c>
      <c r="Q29" s="91"/>
    </row>
    <row r="30" spans="1:19" ht="24.9" customHeight="1">
      <c r="A30" s="383"/>
      <c r="B30" s="435"/>
      <c r="C30" s="97"/>
      <c r="D30" s="98"/>
      <c r="E30" s="99"/>
      <c r="F30" s="100"/>
      <c r="G30" s="101">
        <f>SUM(C30,D30,F30)</f>
        <v>0</v>
      </c>
      <c r="K30" s="447" t="s">
        <v>169</v>
      </c>
      <c r="L30" s="448"/>
      <c r="M30" s="102">
        <f>IF(C30&lt;0,C30,0)</f>
        <v>0</v>
      </c>
      <c r="N30" s="102">
        <f t="shared" ref="N30:P30" si="1">IF(D30&lt;0,D30,0)</f>
        <v>0</v>
      </c>
      <c r="O30" s="102">
        <f t="shared" si="1"/>
        <v>0</v>
      </c>
      <c r="P30" s="103">
        <f t="shared" si="1"/>
        <v>0</v>
      </c>
      <c r="Q30" s="91"/>
      <c r="R30" s="91"/>
      <c r="S30" s="92"/>
    </row>
    <row r="31" spans="1:19" ht="18" thickBot="1">
      <c r="A31" s="384"/>
      <c r="B31" s="104" t="s">
        <v>170</v>
      </c>
      <c r="C31" s="105"/>
      <c r="D31" s="106"/>
      <c r="E31" s="107"/>
      <c r="F31" s="108"/>
      <c r="G31" s="109">
        <f>SUM(C31,D31,F31)</f>
        <v>0</v>
      </c>
      <c r="K31" s="417" t="s">
        <v>171</v>
      </c>
      <c r="L31" s="418"/>
      <c r="M31" s="110">
        <f>IF(C30&gt;0,C30,0)</f>
        <v>0</v>
      </c>
      <c r="N31" s="110">
        <f t="shared" ref="N31:P31" si="2">IF(D30&gt;0,D30,0)</f>
        <v>0</v>
      </c>
      <c r="O31" s="110">
        <f t="shared" si="2"/>
        <v>0</v>
      </c>
      <c r="P31" s="111">
        <f t="shared" si="2"/>
        <v>0</v>
      </c>
      <c r="Q31" s="91"/>
    </row>
    <row r="32" spans="1:19" ht="13.5" customHeight="1">
      <c r="A32" s="419" t="s">
        <v>172</v>
      </c>
      <c r="B32" s="419"/>
      <c r="C32" s="419"/>
      <c r="D32" s="419"/>
      <c r="E32" s="419"/>
      <c r="F32" s="419"/>
      <c r="G32" s="419"/>
      <c r="H32" s="419"/>
      <c r="I32" s="419"/>
    </row>
    <row r="33" spans="1:19" ht="38.25" customHeight="1" thickBot="1">
      <c r="A33" s="419"/>
      <c r="B33" s="419"/>
      <c r="C33" s="419"/>
      <c r="D33" s="419"/>
      <c r="E33" s="419"/>
      <c r="F33" s="419"/>
      <c r="G33" s="419"/>
      <c r="H33" s="419"/>
      <c r="I33" s="419"/>
    </row>
    <row r="34" spans="1:19" ht="25.05" customHeight="1">
      <c r="K34" s="420" t="s">
        <v>173</v>
      </c>
      <c r="L34" s="421"/>
      <c r="M34" s="112" t="s">
        <v>174</v>
      </c>
      <c r="N34" s="113" t="s">
        <v>175</v>
      </c>
      <c r="O34" s="114" t="s">
        <v>176</v>
      </c>
      <c r="P34" s="426" t="s">
        <v>177</v>
      </c>
      <c r="Q34" s="427"/>
      <c r="R34" s="115"/>
      <c r="S34" s="116"/>
    </row>
    <row r="35" spans="1:19" ht="24.9" customHeight="1">
      <c r="A35" s="374">
        <v>4</v>
      </c>
      <c r="B35" s="386" t="s">
        <v>178</v>
      </c>
      <c r="C35" s="117" t="s">
        <v>137</v>
      </c>
      <c r="D35" s="117" t="s">
        <v>179</v>
      </c>
      <c r="E35" s="117" t="s">
        <v>140</v>
      </c>
      <c r="K35" s="422"/>
      <c r="L35" s="423"/>
      <c r="M35" s="118" t="s">
        <v>180</v>
      </c>
      <c r="N35" s="119" t="s">
        <v>181</v>
      </c>
      <c r="O35" s="120" t="s">
        <v>182</v>
      </c>
      <c r="P35" s="428"/>
      <c r="Q35" s="429"/>
      <c r="R35" s="121" t="s">
        <v>183</v>
      </c>
      <c r="S35" s="122" t="s">
        <v>184</v>
      </c>
    </row>
    <row r="36" spans="1:19" ht="24.9" customHeight="1" thickBot="1">
      <c r="A36" s="374"/>
      <c r="B36" s="386"/>
      <c r="C36" s="67">
        <f>IF(E19&lt;E26,P37,0)</f>
        <v>0</v>
      </c>
      <c r="D36" s="123">
        <v>0</v>
      </c>
      <c r="E36" s="67">
        <f>SUM(C36:D36)</f>
        <v>0</v>
      </c>
      <c r="K36" s="422"/>
      <c r="L36" s="423"/>
      <c r="M36" s="124" t="s">
        <v>185</v>
      </c>
      <c r="N36" s="125" t="s">
        <v>186</v>
      </c>
      <c r="O36" s="126" t="s">
        <v>187</v>
      </c>
      <c r="P36" s="428"/>
      <c r="Q36" s="429"/>
      <c r="R36" s="127" t="s">
        <v>188</v>
      </c>
      <c r="S36" s="128" t="s">
        <v>189</v>
      </c>
    </row>
    <row r="37" spans="1:19" ht="25.05" customHeight="1" thickBot="1">
      <c r="K37" s="424"/>
      <c r="L37" s="425"/>
      <c r="M37" s="129">
        <f>I19-I26</f>
        <v>0</v>
      </c>
      <c r="N37" s="130">
        <f>G30</f>
        <v>0</v>
      </c>
      <c r="O37" s="131">
        <f>IF(M37&gt;N37,M37-N37,0)</f>
        <v>0</v>
      </c>
      <c r="P37" s="430">
        <f>MIN(R37:S37)</f>
        <v>0</v>
      </c>
      <c r="Q37" s="431"/>
      <c r="R37" s="132">
        <f>O37-D36</f>
        <v>0</v>
      </c>
      <c r="S37" s="133">
        <f>E26+E30-E19</f>
        <v>0</v>
      </c>
    </row>
    <row r="38" spans="1:19" ht="12.6" customHeight="1" thickBot="1">
      <c r="A38" s="374">
        <v>5</v>
      </c>
      <c r="B38" s="416" t="s">
        <v>190</v>
      </c>
      <c r="C38" s="409" t="s">
        <v>135</v>
      </c>
      <c r="D38" s="411" t="s">
        <v>136</v>
      </c>
      <c r="E38" s="413" t="s">
        <v>137</v>
      </c>
      <c r="F38" s="414" t="s">
        <v>138</v>
      </c>
      <c r="G38" s="396" t="s">
        <v>139</v>
      </c>
      <c r="H38" s="397" t="s">
        <v>140</v>
      </c>
      <c r="I38" s="35"/>
    </row>
    <row r="39" spans="1:19" ht="12.6" customHeight="1">
      <c r="A39" s="374"/>
      <c r="B39" s="416"/>
      <c r="C39" s="410"/>
      <c r="D39" s="412"/>
      <c r="E39" s="413"/>
      <c r="F39" s="415"/>
      <c r="G39" s="396"/>
      <c r="H39" s="398"/>
      <c r="I39" s="36" t="s">
        <v>160</v>
      </c>
    </row>
    <row r="40" spans="1:19" ht="24.9" customHeight="1" thickBot="1">
      <c r="A40" s="374"/>
      <c r="B40" s="416"/>
      <c r="C40" s="134">
        <f>C19-C26</f>
        <v>0</v>
      </c>
      <c r="D40" s="135">
        <f>D19-D26</f>
        <v>0</v>
      </c>
      <c r="E40" s="136">
        <f>E19-E26</f>
        <v>0</v>
      </c>
      <c r="F40" s="137">
        <f>F19-F26</f>
        <v>0</v>
      </c>
      <c r="G40" s="69">
        <f>G19-G26</f>
        <v>0</v>
      </c>
      <c r="H40" s="70">
        <f>SUM(C40:G40)</f>
        <v>0</v>
      </c>
      <c r="I40" s="138">
        <f>C40+D40+F40</f>
        <v>0</v>
      </c>
    </row>
    <row r="41" spans="1:19" ht="25.05" customHeight="1" thickBot="1">
      <c r="I41" s="139"/>
    </row>
    <row r="42" spans="1:19" ht="24.9" customHeight="1">
      <c r="A42" s="374">
        <v>6</v>
      </c>
      <c r="B42" s="405" t="s">
        <v>191</v>
      </c>
      <c r="C42" s="140" t="s">
        <v>192</v>
      </c>
      <c r="E42" s="141" t="s">
        <v>193</v>
      </c>
      <c r="F42" s="140" t="s">
        <v>194</v>
      </c>
      <c r="G42" s="140" t="s">
        <v>195</v>
      </c>
      <c r="H42" s="142" t="s">
        <v>196</v>
      </c>
      <c r="I42" s="143" t="s">
        <v>197</v>
      </c>
    </row>
    <row r="43" spans="1:19" ht="24.9" customHeight="1" thickBot="1">
      <c r="A43" s="374"/>
      <c r="B43" s="406"/>
      <c r="C43" s="123">
        <v>0</v>
      </c>
      <c r="E43" s="67">
        <f>I40</f>
        <v>0</v>
      </c>
      <c r="F43" s="67">
        <f>E36</f>
        <v>0</v>
      </c>
      <c r="G43" s="67">
        <f>C43</f>
        <v>0</v>
      </c>
      <c r="H43" s="144">
        <f>IF(C31&gt;0,C31,0)+IF(D31&gt;0,D31,0)+IF(F31&gt;0,F31,0)</f>
        <v>0</v>
      </c>
      <c r="I43" s="137">
        <f>IF(E43-F43-G43-H43&lt;0,0,E43-F43-G43-H43)</f>
        <v>0</v>
      </c>
    </row>
    <row r="44" spans="1:19" ht="25.05" customHeight="1" thickBot="1">
      <c r="I44" s="139"/>
    </row>
    <row r="45" spans="1:19" ht="14.1" customHeight="1" thickBot="1">
      <c r="A45" s="374">
        <v>7</v>
      </c>
      <c r="B45" s="407" t="s">
        <v>198</v>
      </c>
      <c r="C45" s="409" t="s">
        <v>135</v>
      </c>
      <c r="D45" s="411" t="s">
        <v>136</v>
      </c>
      <c r="E45" s="413" t="s">
        <v>137</v>
      </c>
      <c r="F45" s="414" t="s">
        <v>138</v>
      </c>
      <c r="G45" s="396" t="s">
        <v>139</v>
      </c>
      <c r="H45" s="397" t="s">
        <v>140</v>
      </c>
      <c r="I45" s="35"/>
      <c r="K45" s="399" t="s">
        <v>199</v>
      </c>
      <c r="L45" s="400"/>
      <c r="M45" s="390" t="s">
        <v>135</v>
      </c>
      <c r="N45" s="390" t="s">
        <v>136</v>
      </c>
      <c r="O45" s="390" t="s">
        <v>137</v>
      </c>
      <c r="P45" s="390" t="s">
        <v>138</v>
      </c>
      <c r="Q45" s="391" t="s">
        <v>157</v>
      </c>
      <c r="R45" s="393" t="s">
        <v>140</v>
      </c>
      <c r="S45" s="65"/>
    </row>
    <row r="46" spans="1:19" ht="14.1" customHeight="1">
      <c r="A46" s="374"/>
      <c r="B46" s="408"/>
      <c r="C46" s="410"/>
      <c r="D46" s="412"/>
      <c r="E46" s="413"/>
      <c r="F46" s="415"/>
      <c r="G46" s="396"/>
      <c r="H46" s="398"/>
      <c r="I46" s="36" t="s">
        <v>160</v>
      </c>
      <c r="K46" s="401"/>
      <c r="L46" s="402"/>
      <c r="M46" s="390"/>
      <c r="N46" s="390"/>
      <c r="O46" s="390"/>
      <c r="P46" s="390"/>
      <c r="Q46" s="392"/>
      <c r="R46" s="393"/>
      <c r="S46" s="66" t="s">
        <v>158</v>
      </c>
    </row>
    <row r="47" spans="1:19" ht="24.9" customHeight="1">
      <c r="A47" s="374"/>
      <c r="B47" s="145" t="s">
        <v>146</v>
      </c>
      <c r="C47" s="146"/>
      <c r="D47" s="147"/>
      <c r="E47" s="148"/>
      <c r="F47" s="149"/>
      <c r="G47" s="150"/>
      <c r="H47" s="70">
        <f>SUM(C47:G47)</f>
        <v>0</v>
      </c>
      <c r="I47" s="151">
        <f>H47-E47-G47</f>
        <v>0</v>
      </c>
      <c r="K47" s="403"/>
      <c r="L47" s="404"/>
      <c r="M47" s="67">
        <f>C26-C47</f>
        <v>0</v>
      </c>
      <c r="N47" s="67">
        <f t="shared" ref="N47:S47" si="3">D26-D47</f>
        <v>0</v>
      </c>
      <c r="O47" s="67">
        <f t="shared" si="3"/>
        <v>0</v>
      </c>
      <c r="P47" s="67">
        <f t="shared" si="3"/>
        <v>0</v>
      </c>
      <c r="Q47" s="69">
        <f t="shared" si="3"/>
        <v>0</v>
      </c>
      <c r="R47" s="70">
        <f t="shared" si="3"/>
        <v>0</v>
      </c>
      <c r="S47" s="67">
        <f t="shared" si="3"/>
        <v>0</v>
      </c>
    </row>
    <row r="48" spans="1:19" ht="24.9" customHeight="1" thickBot="1">
      <c r="A48" s="374"/>
      <c r="B48" s="152" t="s">
        <v>200</v>
      </c>
      <c r="C48" s="153"/>
      <c r="D48" s="154"/>
      <c r="E48" s="148"/>
      <c r="F48" s="155"/>
      <c r="G48" s="150"/>
      <c r="H48" s="70">
        <f>SUM(C48:G48)</f>
        <v>0</v>
      </c>
      <c r="I48" s="137">
        <f>H48-E48-G48</f>
        <v>0</v>
      </c>
    </row>
    <row r="49" spans="1:19" ht="18.75" customHeight="1">
      <c r="A49" s="381" t="s">
        <v>201</v>
      </c>
      <c r="B49" s="381"/>
      <c r="C49" s="381"/>
      <c r="D49" s="381"/>
      <c r="E49" s="381"/>
      <c r="F49" s="381"/>
      <c r="G49" s="381"/>
      <c r="H49" s="381"/>
      <c r="I49" s="381"/>
    </row>
    <row r="50" spans="1:19" ht="25.05" customHeight="1" thickBot="1"/>
    <row r="51" spans="1:19" ht="33" customHeight="1">
      <c r="A51" s="374">
        <v>8</v>
      </c>
      <c r="B51" s="156" t="s">
        <v>202</v>
      </c>
      <c r="C51" s="117" t="s">
        <v>135</v>
      </c>
      <c r="D51" s="117" t="s">
        <v>136</v>
      </c>
      <c r="E51" s="117" t="s">
        <v>138</v>
      </c>
      <c r="F51" s="117" t="s">
        <v>140</v>
      </c>
      <c r="M51" s="157"/>
      <c r="N51" s="158" t="s">
        <v>203</v>
      </c>
      <c r="O51" s="158" t="s">
        <v>204</v>
      </c>
      <c r="Q51" s="394" t="s">
        <v>205</v>
      </c>
      <c r="R51" s="395"/>
      <c r="S51" s="159" t="s">
        <v>206</v>
      </c>
    </row>
    <row r="52" spans="1:19" ht="24.9" customHeight="1">
      <c r="A52" s="374"/>
      <c r="B52" s="160" t="s">
        <v>207</v>
      </c>
      <c r="C52" s="161"/>
      <c r="D52" s="161"/>
      <c r="E52" s="161"/>
      <c r="F52" s="162">
        <f>SUM(C52:E52)</f>
        <v>0</v>
      </c>
      <c r="N52" s="163">
        <f>IF(AND(I47&lt;&gt;I48,H63="Ｂ"),E63,E62)</f>
        <v>0</v>
      </c>
      <c r="O52" s="164">
        <f>IF(AND(I47&lt;&gt;I48,H63="Ｂ"),C63,C62)</f>
        <v>0</v>
      </c>
      <c r="Q52" s="165">
        <v>0</v>
      </c>
      <c r="R52" s="166" t="s">
        <v>208</v>
      </c>
      <c r="S52" s="68">
        <v>1140</v>
      </c>
    </row>
    <row r="53" spans="1:19" ht="24.9" customHeight="1">
      <c r="A53" s="374"/>
      <c r="B53" s="160" t="s">
        <v>209</v>
      </c>
      <c r="C53" s="161"/>
      <c r="D53" s="161"/>
      <c r="E53" s="161"/>
      <c r="F53" s="162">
        <f>SUM(C53:E53)</f>
        <v>0</v>
      </c>
      <c r="Q53" s="165">
        <v>0.5</v>
      </c>
      <c r="R53" s="166" t="s">
        <v>210</v>
      </c>
      <c r="S53" s="68">
        <v>1368</v>
      </c>
    </row>
    <row r="54" spans="1:19" ht="24" customHeight="1">
      <c r="A54" s="379" t="s">
        <v>211</v>
      </c>
      <c r="B54" s="380"/>
      <c r="C54" s="380"/>
      <c r="D54" s="380"/>
      <c r="E54" s="380"/>
      <c r="F54" s="380"/>
      <c r="G54" s="380"/>
      <c r="H54" s="380"/>
      <c r="I54" s="380"/>
      <c r="Q54" s="165">
        <v>0.6</v>
      </c>
      <c r="R54" s="166" t="s">
        <v>212</v>
      </c>
      <c r="S54" s="68">
        <v>1596</v>
      </c>
    </row>
    <row r="55" spans="1:19" ht="24" customHeight="1">
      <c r="A55" s="380"/>
      <c r="B55" s="380"/>
      <c r="C55" s="380"/>
      <c r="D55" s="380"/>
      <c r="E55" s="380"/>
      <c r="F55" s="380"/>
      <c r="G55" s="380"/>
      <c r="H55" s="380"/>
      <c r="I55" s="380"/>
      <c r="Q55" s="165">
        <v>0.7</v>
      </c>
      <c r="R55" s="166" t="s">
        <v>213</v>
      </c>
      <c r="S55" s="68">
        <v>1824</v>
      </c>
    </row>
    <row r="56" spans="1:19" ht="22.5" customHeight="1">
      <c r="A56" s="380"/>
      <c r="B56" s="380"/>
      <c r="C56" s="380"/>
      <c r="D56" s="380"/>
      <c r="E56" s="380"/>
      <c r="F56" s="380"/>
      <c r="G56" s="380"/>
      <c r="H56" s="380"/>
      <c r="I56" s="380"/>
      <c r="Q56" s="165">
        <v>0.8</v>
      </c>
      <c r="R56" s="166" t="s">
        <v>214</v>
      </c>
      <c r="S56" s="68">
        <v>2052</v>
      </c>
    </row>
    <row r="57" spans="1:19" ht="22.5" customHeight="1" thickBot="1">
      <c r="A57" s="380"/>
      <c r="B57" s="380"/>
      <c r="C57" s="380"/>
      <c r="D57" s="380"/>
      <c r="E57" s="380"/>
      <c r="F57" s="380"/>
      <c r="G57" s="380"/>
      <c r="H57" s="380"/>
      <c r="I57" s="380"/>
      <c r="Q57" s="167">
        <v>0.9</v>
      </c>
      <c r="R57" s="168"/>
      <c r="S57" s="135">
        <v>2280</v>
      </c>
    </row>
    <row r="58" spans="1:19" ht="22.5" customHeight="1">
      <c r="A58" s="380"/>
      <c r="B58" s="380"/>
      <c r="C58" s="380"/>
      <c r="D58" s="380"/>
      <c r="E58" s="380"/>
      <c r="F58" s="380"/>
      <c r="G58" s="380"/>
      <c r="H58" s="380"/>
      <c r="I58" s="380"/>
    </row>
    <row r="59" spans="1:19">
      <c r="A59" s="381" t="s">
        <v>215</v>
      </c>
      <c r="B59" s="381"/>
      <c r="C59" s="381"/>
      <c r="D59" s="381"/>
      <c r="E59" s="381"/>
      <c r="F59" s="381"/>
      <c r="G59" s="381"/>
      <c r="H59" s="381"/>
      <c r="I59" s="381"/>
    </row>
    <row r="60" spans="1:19" ht="25.05" customHeight="1"/>
    <row r="61" spans="1:19" ht="24.9" customHeight="1">
      <c r="A61" s="382">
        <v>9</v>
      </c>
      <c r="B61" s="169" t="s">
        <v>216</v>
      </c>
      <c r="C61" s="385" t="s">
        <v>217</v>
      </c>
      <c r="D61" s="385"/>
      <c r="E61" s="385" t="s">
        <v>218</v>
      </c>
      <c r="F61" s="385"/>
      <c r="H61" s="386" t="s">
        <v>219</v>
      </c>
      <c r="I61" s="170"/>
    </row>
    <row r="62" spans="1:19" ht="24.9" customHeight="1">
      <c r="A62" s="383"/>
      <c r="B62" s="171" t="s">
        <v>220</v>
      </c>
      <c r="C62" s="388">
        <f>IFERROR(ROUNDDOWN(F52/I47*1/365,3),0)</f>
        <v>0</v>
      </c>
      <c r="D62" s="388"/>
      <c r="E62" s="389">
        <f>ROUNDDOWN(C62*I47,0)</f>
        <v>0</v>
      </c>
      <c r="F62" s="389"/>
      <c r="G62" s="34" t="s">
        <v>221</v>
      </c>
      <c r="H62" s="387"/>
      <c r="I62" s="172" t="s">
        <v>222</v>
      </c>
    </row>
    <row r="63" spans="1:19" ht="24.9" customHeight="1">
      <c r="A63" s="384"/>
      <c r="B63" s="171" t="s">
        <v>223</v>
      </c>
      <c r="C63" s="388">
        <f>IFERROR(ROUNDDOWN(F53/I48*1/365,3),0)</f>
        <v>0</v>
      </c>
      <c r="D63" s="388"/>
      <c r="E63" s="389">
        <f>ROUNDDOWN(C63*I48,0)</f>
        <v>0</v>
      </c>
      <c r="F63" s="389"/>
      <c r="G63" s="34" t="s">
        <v>221</v>
      </c>
      <c r="H63" s="173" t="s">
        <v>224</v>
      </c>
      <c r="I63" s="172" t="s">
        <v>225</v>
      </c>
    </row>
    <row r="64" spans="1:19" ht="25.05" customHeight="1"/>
    <row r="65" spans="1:18" ht="26.1" customHeight="1" thickBot="1">
      <c r="A65" s="374">
        <v>10</v>
      </c>
      <c r="B65" s="375" t="s">
        <v>226</v>
      </c>
      <c r="C65" s="117" t="s">
        <v>227</v>
      </c>
      <c r="D65" s="117" t="s">
        <v>228</v>
      </c>
      <c r="E65" s="174" t="s">
        <v>229</v>
      </c>
      <c r="L65" s="34" t="s">
        <v>230</v>
      </c>
    </row>
    <row r="66" spans="1:18" ht="26.1" customHeight="1">
      <c r="A66" s="374"/>
      <c r="B66" s="375"/>
      <c r="C66" s="175">
        <f>VLOOKUP(O52,Q52:S57,3)</f>
        <v>1140</v>
      </c>
      <c r="D66" s="163">
        <f>IF(I19&lt;N52,0,IF(I19-N52&gt;I43+C43,I43,IF(I19-N52-C43&gt;0,I19-N52-C43,0)))</f>
        <v>0</v>
      </c>
      <c r="E66" s="175">
        <f>C66*D66</f>
        <v>0</v>
      </c>
      <c r="L66" s="360" t="s">
        <v>231</v>
      </c>
      <c r="M66" s="361"/>
      <c r="N66" s="376" t="s">
        <v>232</v>
      </c>
      <c r="O66" s="377" t="s">
        <v>233</v>
      </c>
    </row>
    <row r="67" spans="1:18" ht="25.05" customHeight="1">
      <c r="L67" s="362"/>
      <c r="M67" s="363"/>
      <c r="N67" s="363"/>
      <c r="O67" s="378"/>
    </row>
    <row r="68" spans="1:18" ht="26.1" customHeight="1" thickBot="1">
      <c r="A68" s="374">
        <v>11</v>
      </c>
      <c r="B68" s="375" t="s">
        <v>234</v>
      </c>
      <c r="C68" s="117" t="s">
        <v>227</v>
      </c>
      <c r="D68" s="117" t="s">
        <v>228</v>
      </c>
      <c r="E68" s="174" t="s">
        <v>229</v>
      </c>
      <c r="L68" s="369">
        <f>I17*0.9</f>
        <v>0</v>
      </c>
      <c r="M68" s="370"/>
      <c r="N68" s="176">
        <f>I26</f>
        <v>0</v>
      </c>
      <c r="O68" s="177" t="b">
        <f>IF(L68&gt;=N68,TRUE)</f>
        <v>1</v>
      </c>
    </row>
    <row r="69" spans="1:18" ht="26.1" customHeight="1">
      <c r="A69" s="374"/>
      <c r="B69" s="375"/>
      <c r="C69" s="175">
        <f>S57</f>
        <v>2280</v>
      </c>
      <c r="D69" s="67">
        <f>I43-D66</f>
        <v>0</v>
      </c>
      <c r="E69" s="175">
        <f>C69*D69</f>
        <v>0</v>
      </c>
      <c r="L69" s="178"/>
      <c r="M69" s="178"/>
      <c r="N69" s="179"/>
    </row>
    <row r="70" spans="1:18" ht="25.05" customHeight="1" thickBot="1">
      <c r="L70" s="34" t="s">
        <v>235</v>
      </c>
    </row>
    <row r="71" spans="1:18" ht="30" customHeight="1">
      <c r="A71" s="180" t="s">
        <v>236</v>
      </c>
      <c r="B71" s="181" t="s">
        <v>237</v>
      </c>
      <c r="C71" s="66" t="str">
        <f>IF(AND(O68,Q73),"○","×")</f>
        <v>○</v>
      </c>
      <c r="L71" s="360" t="s">
        <v>238</v>
      </c>
      <c r="M71" s="361"/>
      <c r="N71" s="364" t="s">
        <v>239</v>
      </c>
      <c r="O71" s="115"/>
      <c r="P71" s="115"/>
      <c r="Q71" s="364" t="s">
        <v>240</v>
      </c>
      <c r="R71" s="366"/>
    </row>
    <row r="72" spans="1:18" ht="25.05" customHeight="1" thickBot="1">
      <c r="L72" s="362"/>
      <c r="M72" s="363"/>
      <c r="N72" s="365"/>
      <c r="O72" s="182" t="s">
        <v>241</v>
      </c>
      <c r="P72" s="183" t="s">
        <v>242</v>
      </c>
      <c r="Q72" s="367"/>
      <c r="R72" s="368"/>
    </row>
    <row r="73" spans="1:18" ht="30" customHeight="1" thickBot="1">
      <c r="A73" s="184">
        <v>12</v>
      </c>
      <c r="B73" s="185" t="s">
        <v>246</v>
      </c>
      <c r="C73" s="186">
        <f>IF(C71="○",E66+E69,"－")</f>
        <v>0</v>
      </c>
      <c r="F73" s="91"/>
      <c r="L73" s="369">
        <f>I17*10%</f>
        <v>0</v>
      </c>
      <c r="M73" s="370"/>
      <c r="N73" s="187">
        <f>S47*-1</f>
        <v>0</v>
      </c>
      <c r="O73" s="188">
        <f>G30</f>
        <v>0</v>
      </c>
      <c r="P73" s="189">
        <f>N73-O73</f>
        <v>0</v>
      </c>
      <c r="Q73" s="371" t="b">
        <f>IF(L73&lt;=P73,TRUE)</f>
        <v>1</v>
      </c>
      <c r="R73" s="372"/>
    </row>
    <row r="74" spans="1:18" ht="14.1" customHeight="1"/>
    <row r="75" spans="1:18" ht="22.5" customHeight="1"/>
  </sheetData>
  <sheetProtection sheet="1" selectLockedCells="1"/>
  <mergeCells count="108">
    <mergeCell ref="G15:G16"/>
    <mergeCell ref="H15:H16"/>
    <mergeCell ref="N16:N18"/>
    <mergeCell ref="O16:P16"/>
    <mergeCell ref="K17:L18"/>
    <mergeCell ref="O17:O18"/>
    <mergeCell ref="P17:P18"/>
    <mergeCell ref="A15:A19"/>
    <mergeCell ref="B15:B16"/>
    <mergeCell ref="C15:C16"/>
    <mergeCell ref="D15:D16"/>
    <mergeCell ref="E15:E16"/>
    <mergeCell ref="F15:F16"/>
    <mergeCell ref="Q17:Q18"/>
    <mergeCell ref="K19:L19"/>
    <mergeCell ref="A20:I20"/>
    <mergeCell ref="A21:I21"/>
    <mergeCell ref="A22:I22"/>
    <mergeCell ref="K22:L24"/>
    <mergeCell ref="M22:M23"/>
    <mergeCell ref="N22:N23"/>
    <mergeCell ref="O22:O23"/>
    <mergeCell ref="P22:P23"/>
    <mergeCell ref="Q22:Q23"/>
    <mergeCell ref="R22:R23"/>
    <mergeCell ref="A24:A26"/>
    <mergeCell ref="B24:B26"/>
    <mergeCell ref="C24:C25"/>
    <mergeCell ref="D24:D25"/>
    <mergeCell ref="E24:E25"/>
    <mergeCell ref="F24:F25"/>
    <mergeCell ref="G24:G25"/>
    <mergeCell ref="H24:H25"/>
    <mergeCell ref="K31:L31"/>
    <mergeCell ref="A32:I33"/>
    <mergeCell ref="K34:L37"/>
    <mergeCell ref="P34:Q36"/>
    <mergeCell ref="A35:A36"/>
    <mergeCell ref="B35:B36"/>
    <mergeCell ref="P37:Q37"/>
    <mergeCell ref="K25:K26"/>
    <mergeCell ref="A28:A31"/>
    <mergeCell ref="B28:B30"/>
    <mergeCell ref="C28:C29"/>
    <mergeCell ref="D28:D29"/>
    <mergeCell ref="E28:E29"/>
    <mergeCell ref="F28:F29"/>
    <mergeCell ref="G28:G29"/>
    <mergeCell ref="K29:L29"/>
    <mergeCell ref="K30:L30"/>
    <mergeCell ref="G38:G39"/>
    <mergeCell ref="H38:H39"/>
    <mergeCell ref="A42:A43"/>
    <mergeCell ref="B42:B43"/>
    <mergeCell ref="A45:A48"/>
    <mergeCell ref="B45:B46"/>
    <mergeCell ref="C45:C46"/>
    <mergeCell ref="D45:D46"/>
    <mergeCell ref="E45:E46"/>
    <mergeCell ref="F45:F46"/>
    <mergeCell ref="A38:A40"/>
    <mergeCell ref="B38:B40"/>
    <mergeCell ref="C38:C39"/>
    <mergeCell ref="D38:D39"/>
    <mergeCell ref="E38:E39"/>
    <mergeCell ref="F38:F39"/>
    <mergeCell ref="E61:F61"/>
    <mergeCell ref="H61:H62"/>
    <mergeCell ref="C62:D62"/>
    <mergeCell ref="E62:F62"/>
    <mergeCell ref="C63:D63"/>
    <mergeCell ref="E63:F63"/>
    <mergeCell ref="P45:P46"/>
    <mergeCell ref="Q45:Q46"/>
    <mergeCell ref="R45:R46"/>
    <mergeCell ref="A49:I49"/>
    <mergeCell ref="A51:A53"/>
    <mergeCell ref="Q51:R51"/>
    <mergeCell ref="G45:G46"/>
    <mergeCell ref="H45:H46"/>
    <mergeCell ref="K45:L47"/>
    <mergeCell ref="M45:M46"/>
    <mergeCell ref="N45:N46"/>
    <mergeCell ref="O45:O46"/>
    <mergeCell ref="C5:G5"/>
    <mergeCell ref="A12:I13"/>
    <mergeCell ref="L71:M72"/>
    <mergeCell ref="N71:N72"/>
    <mergeCell ref="Q71:R72"/>
    <mergeCell ref="L73:M73"/>
    <mergeCell ref="Q73:R73"/>
    <mergeCell ref="F2:I2"/>
    <mergeCell ref="C9:G9"/>
    <mergeCell ref="C8:G8"/>
    <mergeCell ref="C7:G7"/>
    <mergeCell ref="C6:G6"/>
    <mergeCell ref="A65:A66"/>
    <mergeCell ref="B65:B66"/>
    <mergeCell ref="L66:M67"/>
    <mergeCell ref="N66:N67"/>
    <mergeCell ref="O66:O67"/>
    <mergeCell ref="A68:A69"/>
    <mergeCell ref="B68:B69"/>
    <mergeCell ref="L68:M68"/>
    <mergeCell ref="A54:I58"/>
    <mergeCell ref="A59:I59"/>
    <mergeCell ref="A61:A63"/>
    <mergeCell ref="C61:D61"/>
  </mergeCells>
  <phoneticPr fontId="2"/>
  <conditionalFormatting sqref="C62:F62">
    <cfRule type="expression" dxfId="16" priority="7">
      <formula>OR($I$47=$I$48,$H$63="Ａ")</formula>
    </cfRule>
  </conditionalFormatting>
  <conditionalFormatting sqref="C63:F63">
    <cfRule type="expression" dxfId="15" priority="6">
      <formula>AND($I$47&lt;&gt;$I$48,$H$63="Ｂ")</formula>
    </cfRule>
  </conditionalFormatting>
  <conditionalFormatting sqref="G62">
    <cfRule type="expression" dxfId="14" priority="5">
      <formula>AND($I$47&lt;&gt;$I$48,$H$63="Ｂ")</formula>
    </cfRule>
  </conditionalFormatting>
  <conditionalFormatting sqref="G63">
    <cfRule type="expression" dxfId="13" priority="4">
      <formula>OR($I$47=$I$48,$H$63="Ａ")</formula>
    </cfRule>
  </conditionalFormatting>
  <conditionalFormatting sqref="H61:H63">
    <cfRule type="expression" dxfId="12" priority="1">
      <formula>$I$47=$I$48</formula>
    </cfRule>
  </conditionalFormatting>
  <conditionalFormatting sqref="I26">
    <cfRule type="expression" dxfId="11" priority="3">
      <formula>NOT($N$19)</formula>
    </cfRule>
  </conditionalFormatting>
  <conditionalFormatting sqref="I27">
    <cfRule type="expression" dxfId="10" priority="2">
      <formula>NOT($N$19)</formula>
    </cfRule>
  </conditionalFormatting>
  <dataValidations count="12">
    <dataValidation type="whole" imeMode="disabled" allowBlank="1" showInputMessage="1" showErrorMessage="1" error="病床融通数以内の値を入力してください。" sqref="C31:F31" xr:uid="{00000000-0002-0000-0200-000000000000}">
      <formula1>M30</formula1>
      <formula2>M31</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30" xr:uid="{00000000-0002-0000-0200-000001000000}">
      <formula1>M25</formula1>
      <formula2>M26</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30" xr:uid="{00000000-0002-0000-0200-000002000000}">
      <formula1>N25</formula1>
      <formula2>N26</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30" xr:uid="{00000000-0002-0000-0200-000003000000}">
      <formula1>P25</formula1>
      <formula2>P26</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30" xr:uid="{00000000-0002-0000-0200-000004000000}">
      <formula1>O25</formula1>
      <formula2>O26</formula2>
    </dataValidation>
    <dataValidation type="whole" imeMode="disabled" allowBlank="1" showInputMessage="1" showErrorMessage="1" error="0以上かつ対象３区分の減少病床数の合計以内の値を入力してください。" sqref="C43" xr:uid="{00000000-0002-0000-0200-000005000000}">
      <formula1>0</formula1>
      <formula2>I40</formula2>
    </dataValidation>
    <dataValidation type="whole" imeMode="disabled" allowBlank="1" showInputMessage="1" showErrorMessage="1" error="対象３区分の減少病床数の合計（融通分を除く）を超える転換はできません。" sqref="D36" xr:uid="{00000000-0002-0000-0200-000006000000}">
      <formula1>0</formula1>
      <formula2>O37</formula2>
    </dataValidation>
    <dataValidation type="list" allowBlank="1" showInputMessage="1" showErrorMessage="1" sqref="H63" xr:uid="{00000000-0002-0000-0200-000007000000}">
      <formula1>IF($I$47&lt;&gt;$I$48,INDIRECT("I49:I50"),INDIRECT("I49"))</formula1>
    </dataValidation>
    <dataValidation type="whole" imeMode="disabled" operator="greaterThanOrEqual" allowBlank="1" showInputMessage="1" showErrorMessage="1" error="令和２年４月１日時点における稼働病床数未満の数値は入力できません。" sqref="C48:G48" xr:uid="{00000000-0002-0000-0200-000008000000}">
      <formula1>C18</formula1>
    </dataValidation>
    <dataValidation type="whole" imeMode="disabled" operator="greaterThanOrEqual" allowBlank="1" showInputMessage="1" showErrorMessage="1" error="平成30年度病床機能報告における稼働病床数未満の数値は入力できません。" sqref="C47:G47" xr:uid="{00000000-0002-0000-0200-000009000000}">
      <formula1>C17</formula1>
    </dataValidation>
    <dataValidation type="whole" imeMode="disabled" operator="greaterThanOrEqual" allowBlank="1" showInputMessage="1" showErrorMessage="1" error="0以上の値を入力してください。" sqref="C17:G18 C26:F26 C52:E53" xr:uid="{00000000-0002-0000-0200-00000A000000}">
      <formula1>0</formula1>
    </dataValidation>
    <dataValidation imeMode="disabled" allowBlank="1" showInputMessage="1" showErrorMessage="1" sqref="C19:G19" xr:uid="{00000000-0002-0000-0200-00000B000000}"/>
  </dataValidations>
  <pageMargins left="0.70866141732283472" right="0.70866141732283472" top="0.39370078740157483" bottom="0.39370078740157483" header="0.31496062992125984" footer="0.31496062992125984"/>
  <pageSetup paperSize="9" scale="78" fitToHeight="0" orientation="portrait" r:id="rId1"/>
  <headerFooter differentFirst="1">
    <firstHeader>&amp;R（別紙様式）</firstHeader>
  </headerFooter>
  <rowBreaks count="1" manualBreakCount="1">
    <brk id="49" max="18"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76"/>
  <sheetViews>
    <sheetView view="pageBreakPreview" zoomScale="85" zoomScaleNormal="100" zoomScaleSheetLayoutView="85" workbookViewId="0">
      <selection activeCell="C5" sqref="C5:G5"/>
    </sheetView>
  </sheetViews>
  <sheetFormatPr defaultColWidth="9" defaultRowHeight="17.399999999999999"/>
  <cols>
    <col min="1" max="1" width="5.44140625" style="193" customWidth="1"/>
    <col min="2" max="2" width="27.33203125" style="193" customWidth="1"/>
    <col min="3" max="8" width="10.77734375" style="193" customWidth="1"/>
    <col min="9" max="9" width="16.44140625" style="193" customWidth="1"/>
    <col min="10" max="12" width="9" style="193" hidden="1" customWidth="1"/>
    <col min="13" max="20" width="11.6640625" style="193" hidden="1" customWidth="1"/>
    <col min="21" max="21" width="11.6640625" style="193" customWidth="1"/>
    <col min="22" max="16384" width="9" style="193"/>
  </cols>
  <sheetData>
    <row r="1" spans="1:23" ht="9.6" customHeight="1"/>
    <row r="2" spans="1:23" s="34" customFormat="1" ht="25.2" customHeight="1">
      <c r="F2" s="373" t="s">
        <v>337</v>
      </c>
      <c r="G2" s="373"/>
      <c r="H2" s="373"/>
      <c r="I2" s="373"/>
      <c r="J2" s="190"/>
    </row>
    <row r="3" spans="1:23" s="34" customFormat="1" ht="25.8" customHeight="1">
      <c r="A3" s="7" t="s">
        <v>335</v>
      </c>
    </row>
    <row r="4" spans="1:23" s="34" customFormat="1" ht="12.6" customHeight="1"/>
    <row r="5" spans="1:23" s="34" customFormat="1">
      <c r="B5" s="191" t="s">
        <v>244</v>
      </c>
      <c r="C5" s="356"/>
      <c r="D5" s="357"/>
      <c r="E5" s="357"/>
      <c r="F5" s="357"/>
      <c r="G5" s="358"/>
    </row>
    <row r="6" spans="1:23" s="34" customFormat="1">
      <c r="B6" s="191" t="s">
        <v>1</v>
      </c>
      <c r="C6" s="356"/>
      <c r="D6" s="357"/>
      <c r="E6" s="357"/>
      <c r="F6" s="357"/>
      <c r="G6" s="358"/>
    </row>
    <row r="7" spans="1:23" s="34" customFormat="1">
      <c r="B7" s="191" t="s">
        <v>2</v>
      </c>
      <c r="C7" s="356"/>
      <c r="D7" s="357"/>
      <c r="E7" s="357"/>
      <c r="F7" s="357"/>
      <c r="G7" s="358"/>
    </row>
    <row r="8" spans="1:23" s="34" customFormat="1">
      <c r="B8" s="191" t="s">
        <v>3</v>
      </c>
      <c r="C8" s="356"/>
      <c r="D8" s="357"/>
      <c r="E8" s="357"/>
      <c r="F8" s="357"/>
      <c r="G8" s="358"/>
    </row>
    <row r="9" spans="1:23" s="34" customFormat="1">
      <c r="B9" s="191" t="s">
        <v>9</v>
      </c>
      <c r="C9" s="356"/>
      <c r="D9" s="357"/>
      <c r="E9" s="357"/>
      <c r="F9" s="357"/>
      <c r="G9" s="358"/>
    </row>
    <row r="10" spans="1:23" s="34" customFormat="1"/>
    <row r="11" spans="1:23" ht="122.4" customHeight="1">
      <c r="A11" s="473" t="s">
        <v>301</v>
      </c>
      <c r="B11" s="474"/>
      <c r="C11" s="474"/>
      <c r="D11" s="474"/>
      <c r="E11" s="474"/>
      <c r="F11" s="474"/>
      <c r="G11" s="474"/>
      <c r="H11" s="474"/>
      <c r="I11" s="474"/>
    </row>
    <row r="12" spans="1:23" ht="34.5" customHeight="1">
      <c r="A12" s="192" t="s">
        <v>264</v>
      </c>
    </row>
    <row r="13" spans="1:23">
      <c r="A13" s="486" t="s">
        <v>298</v>
      </c>
      <c r="B13" s="487"/>
      <c r="C13" s="486" t="s">
        <v>266</v>
      </c>
      <c r="D13" s="515"/>
      <c r="E13" s="515"/>
      <c r="F13" s="487"/>
      <c r="G13" s="506" t="s">
        <v>299</v>
      </c>
      <c r="H13" s="506"/>
      <c r="I13" s="506"/>
      <c r="K13" s="91"/>
      <c r="L13" s="91"/>
      <c r="M13" s="93"/>
      <c r="N13" s="93"/>
      <c r="O13" s="93"/>
      <c r="P13" s="93"/>
      <c r="Q13" s="91"/>
      <c r="R13" s="91"/>
      <c r="S13" s="93"/>
      <c r="T13" s="93"/>
      <c r="U13" s="93"/>
      <c r="V13" s="93"/>
      <c r="W13" s="91"/>
    </row>
    <row r="14" spans="1:23" ht="26.25" customHeight="1">
      <c r="A14" s="511"/>
      <c r="B14" s="512"/>
      <c r="C14" s="516"/>
      <c r="D14" s="517"/>
      <c r="E14" s="517"/>
      <c r="F14" s="518"/>
      <c r="G14" s="510"/>
      <c r="H14" s="510"/>
      <c r="I14" s="510"/>
    </row>
    <row r="15" spans="1:23" ht="15" customHeight="1">
      <c r="A15" s="513" t="s">
        <v>267</v>
      </c>
      <c r="B15" s="514"/>
      <c r="C15" s="506" t="s">
        <v>268</v>
      </c>
      <c r="D15" s="506"/>
      <c r="K15" s="91"/>
      <c r="L15" s="91"/>
      <c r="M15" s="93"/>
      <c r="N15" s="93"/>
      <c r="O15" s="93"/>
      <c r="P15" s="93"/>
      <c r="Q15" s="91"/>
      <c r="R15" s="91"/>
      <c r="S15" s="93"/>
      <c r="T15" s="93"/>
      <c r="U15" s="93"/>
      <c r="V15" s="93"/>
      <c r="W15" s="91"/>
    </row>
    <row r="16" spans="1:23" ht="26.25" customHeight="1">
      <c r="A16" s="511"/>
      <c r="B16" s="512"/>
      <c r="C16" s="510"/>
      <c r="D16" s="510"/>
      <c r="K16" s="91"/>
      <c r="L16" s="91"/>
      <c r="M16" s="93"/>
      <c r="N16" s="93"/>
      <c r="O16" s="93"/>
      <c r="P16" s="93"/>
    </row>
    <row r="17" spans="1:19" ht="25.05" customHeight="1" thickBot="1"/>
    <row r="18" spans="1:19" ht="14.1" customHeight="1" thickBot="1">
      <c r="A18" s="479">
        <v>1</v>
      </c>
      <c r="B18" s="507" t="s">
        <v>269</v>
      </c>
      <c r="C18" s="498" t="s">
        <v>135</v>
      </c>
      <c r="D18" s="500" t="s">
        <v>136</v>
      </c>
      <c r="E18" s="502" t="s">
        <v>137</v>
      </c>
      <c r="F18" s="491" t="s">
        <v>138</v>
      </c>
      <c r="G18" s="509" t="s">
        <v>139</v>
      </c>
      <c r="H18" s="494" t="s">
        <v>140</v>
      </c>
      <c r="I18" s="209"/>
    </row>
    <row r="19" spans="1:19" ht="14.1" customHeight="1" thickBot="1">
      <c r="A19" s="479"/>
      <c r="B19" s="508"/>
      <c r="C19" s="499"/>
      <c r="D19" s="501"/>
      <c r="E19" s="502"/>
      <c r="F19" s="492"/>
      <c r="G19" s="493"/>
      <c r="H19" s="495"/>
      <c r="I19" s="210" t="s">
        <v>142</v>
      </c>
      <c r="K19" s="193" t="s">
        <v>270</v>
      </c>
    </row>
    <row r="20" spans="1:19" ht="24" customHeight="1">
      <c r="A20" s="479"/>
      <c r="B20" s="211" t="s">
        <v>146</v>
      </c>
      <c r="C20" s="212"/>
      <c r="D20" s="213"/>
      <c r="E20" s="214"/>
      <c r="F20" s="215"/>
      <c r="G20" s="216"/>
      <c r="H20" s="217">
        <f>SUM(C20:G20)</f>
        <v>0</v>
      </c>
      <c r="I20" s="218">
        <f>SUM(C20,D20,F20)</f>
        <v>0</v>
      </c>
      <c r="K20" s="467" t="s">
        <v>147</v>
      </c>
      <c r="L20" s="468"/>
    </row>
    <row r="21" spans="1:19" ht="24" customHeight="1" thickBot="1">
      <c r="A21" s="479"/>
      <c r="B21" s="219" t="s">
        <v>151</v>
      </c>
      <c r="C21" s="220"/>
      <c r="D21" s="221"/>
      <c r="E21" s="222"/>
      <c r="F21" s="223"/>
      <c r="G21" s="224"/>
      <c r="H21" s="225">
        <f>SUM(C21:G21)</f>
        <v>0</v>
      </c>
      <c r="I21" s="226">
        <f>SUM(C21,D21,F21)</f>
        <v>0</v>
      </c>
      <c r="K21" s="469"/>
      <c r="L21" s="470"/>
    </row>
    <row r="22" spans="1:19" ht="24" customHeight="1" thickTop="1" thickBot="1">
      <c r="A22" s="479"/>
      <c r="B22" s="227" t="str">
        <f>"③　統合前病床数＝"&amp; $K22&amp;" （※２）"</f>
        <v>③　統合前病床数＝② （※２）</v>
      </c>
      <c r="C22" s="228">
        <f>IF($K22="①",C20,C21)</f>
        <v>0</v>
      </c>
      <c r="D22" s="229">
        <f>IF($K22="①",D20,D21)</f>
        <v>0</v>
      </c>
      <c r="E22" s="230">
        <f>IF($K22="①",E20,E21)</f>
        <v>0</v>
      </c>
      <c r="F22" s="231">
        <f>IF($K22="①",F20,F21)</f>
        <v>0</v>
      </c>
      <c r="G22" s="232">
        <f>IF($K22="①",G20,G21)</f>
        <v>0</v>
      </c>
      <c r="H22" s="233">
        <f>SUM(C22:G22)</f>
        <v>0</v>
      </c>
      <c r="I22" s="231">
        <f>SUM(C22,D22,F22)</f>
        <v>0</v>
      </c>
      <c r="K22" s="450" t="str">
        <f>IF(I20&lt;I21,"①","②")</f>
        <v>②</v>
      </c>
      <c r="L22" s="372"/>
    </row>
    <row r="23" spans="1:19" ht="54" customHeight="1">
      <c r="A23" s="504" t="s">
        <v>271</v>
      </c>
      <c r="B23" s="505"/>
      <c r="C23" s="505"/>
      <c r="D23" s="505"/>
      <c r="E23" s="505"/>
      <c r="F23" s="505"/>
      <c r="G23" s="505"/>
      <c r="H23" s="505"/>
      <c r="I23" s="505"/>
    </row>
    <row r="24" spans="1:19">
      <c r="A24" s="505" t="s">
        <v>272</v>
      </c>
      <c r="B24" s="505"/>
      <c r="C24" s="505"/>
      <c r="D24" s="505"/>
      <c r="E24" s="505"/>
      <c r="F24" s="505"/>
      <c r="G24" s="505"/>
      <c r="H24" s="505"/>
      <c r="I24" s="505"/>
      <c r="S24" s="234"/>
    </row>
    <row r="25" spans="1:19" ht="18" thickBot="1">
      <c r="A25" s="505" t="s">
        <v>155</v>
      </c>
      <c r="B25" s="505"/>
      <c r="C25" s="505"/>
      <c r="D25" s="505"/>
      <c r="E25" s="505"/>
      <c r="F25" s="505"/>
      <c r="G25" s="505"/>
      <c r="H25" s="505"/>
      <c r="I25" s="505"/>
      <c r="K25" s="193" t="s">
        <v>273</v>
      </c>
      <c r="S25" s="235"/>
    </row>
    <row r="26" spans="1:19" ht="25.05" customHeight="1" thickBot="1">
      <c r="K26" s="452" t="s">
        <v>156</v>
      </c>
      <c r="L26" s="453"/>
      <c r="M26" s="457" t="s">
        <v>135</v>
      </c>
      <c r="N26" s="457" t="s">
        <v>136</v>
      </c>
      <c r="O26" s="457" t="s">
        <v>137</v>
      </c>
      <c r="P26" s="458" t="s">
        <v>138</v>
      </c>
      <c r="Q26" s="391" t="s">
        <v>157</v>
      </c>
      <c r="R26" s="393" t="s">
        <v>140</v>
      </c>
      <c r="S26" s="65"/>
    </row>
    <row r="27" spans="1:19" ht="14.1" customHeight="1" thickBot="1">
      <c r="A27" s="479">
        <v>2</v>
      </c>
      <c r="B27" s="503" t="s">
        <v>274</v>
      </c>
      <c r="C27" s="498" t="s">
        <v>135</v>
      </c>
      <c r="D27" s="500" t="s">
        <v>136</v>
      </c>
      <c r="E27" s="502" t="s">
        <v>137</v>
      </c>
      <c r="F27" s="491" t="s">
        <v>138</v>
      </c>
      <c r="G27" s="493" t="s">
        <v>157</v>
      </c>
      <c r="H27" s="494" t="s">
        <v>140</v>
      </c>
      <c r="I27" s="209"/>
      <c r="K27" s="454"/>
      <c r="L27" s="455"/>
      <c r="M27" s="390"/>
      <c r="N27" s="390"/>
      <c r="O27" s="390"/>
      <c r="P27" s="459"/>
      <c r="Q27" s="392"/>
      <c r="R27" s="393"/>
      <c r="S27" s="66" t="s">
        <v>158</v>
      </c>
    </row>
    <row r="28" spans="1:19" ht="14.1" customHeight="1">
      <c r="A28" s="479"/>
      <c r="B28" s="503"/>
      <c r="C28" s="499"/>
      <c r="D28" s="501"/>
      <c r="E28" s="502"/>
      <c r="F28" s="492"/>
      <c r="G28" s="493"/>
      <c r="H28" s="495"/>
      <c r="I28" s="210" t="s">
        <v>160</v>
      </c>
      <c r="K28" s="456"/>
      <c r="L28" s="392"/>
      <c r="M28" s="67">
        <f>C29-C22</f>
        <v>0</v>
      </c>
      <c r="N28" s="67">
        <f>D29-D22</f>
        <v>0</v>
      </c>
      <c r="O28" s="67">
        <f>E29-E22</f>
        <v>0</v>
      </c>
      <c r="P28" s="68">
        <f>F29-F22</f>
        <v>0</v>
      </c>
      <c r="Q28" s="69">
        <f t="shared" ref="Q28" si="0">G29-G22</f>
        <v>0</v>
      </c>
      <c r="R28" s="70">
        <f>H29-H22</f>
        <v>0</v>
      </c>
      <c r="S28" s="67">
        <f>I29-I22</f>
        <v>0</v>
      </c>
    </row>
    <row r="29" spans="1:19" ht="24" customHeight="1" thickBot="1">
      <c r="A29" s="479"/>
      <c r="B29" s="503"/>
      <c r="C29" s="236"/>
      <c r="D29" s="237"/>
      <c r="E29" s="238"/>
      <c r="F29" s="239"/>
      <c r="G29" s="240">
        <v>0</v>
      </c>
      <c r="H29" s="241">
        <f>SUM(C29:G29)</f>
        <v>0</v>
      </c>
      <c r="I29" s="242">
        <f>SUM(C29,D29,F29)</f>
        <v>0</v>
      </c>
      <c r="K29" s="432" t="s">
        <v>161</v>
      </c>
      <c r="L29" s="243" t="s">
        <v>275</v>
      </c>
      <c r="M29" s="72">
        <f>IF(M28&gt;0,M28*-1,0)</f>
        <v>0</v>
      </c>
      <c r="N29" s="72">
        <f>IF(N28&gt;0,N28*-1,0)</f>
        <v>0</v>
      </c>
      <c r="O29" s="72">
        <f>IF(O28&gt;0,O28*-1,0)</f>
        <v>0</v>
      </c>
      <c r="P29" s="73">
        <f>IF(P28&gt;0,P28*-1,0)</f>
        <v>0</v>
      </c>
      <c r="Q29" s="244"/>
      <c r="R29" s="245"/>
      <c r="S29" s="246">
        <f>IF(S28&gt;0,S28*-1,0)</f>
        <v>0</v>
      </c>
    </row>
    <row r="30" spans="1:19" s="172" customFormat="1" ht="25.05" customHeight="1" thickBot="1">
      <c r="C30" s="34"/>
      <c r="D30" s="34"/>
      <c r="E30" s="34"/>
      <c r="F30" s="34"/>
      <c r="G30" s="34"/>
      <c r="H30" s="34"/>
      <c r="I30" s="179"/>
      <c r="K30" s="433"/>
      <c r="L30" s="247" t="s">
        <v>163</v>
      </c>
      <c r="M30" s="85">
        <f>IF(M28&lt;0,M28*-1,0)</f>
        <v>0</v>
      </c>
      <c r="N30" s="85">
        <f t="shared" ref="N30:P30" si="1">IF(N28&lt;0,N28*-1,0)</f>
        <v>0</v>
      </c>
      <c r="O30" s="85">
        <f t="shared" si="1"/>
        <v>0</v>
      </c>
      <c r="P30" s="86">
        <f t="shared" si="1"/>
        <v>0</v>
      </c>
      <c r="Q30" s="87"/>
      <c r="R30" s="88"/>
      <c r="S30" s="248">
        <f>IF(S28&lt;0,S28*-1,0)</f>
        <v>0</v>
      </c>
    </row>
    <row r="31" spans="1:19" ht="14.1" customHeight="1">
      <c r="A31" s="479">
        <v>3</v>
      </c>
      <c r="B31" s="503" t="s">
        <v>276</v>
      </c>
      <c r="C31" s="498" t="s">
        <v>135</v>
      </c>
      <c r="D31" s="500" t="s">
        <v>136</v>
      </c>
      <c r="E31" s="502" t="s">
        <v>137</v>
      </c>
      <c r="F31" s="491" t="s">
        <v>138</v>
      </c>
      <c r="G31" s="487" t="s">
        <v>166</v>
      </c>
      <c r="Q31" s="249"/>
    </row>
    <row r="32" spans="1:19" ht="14.1" customHeight="1">
      <c r="A32" s="479"/>
      <c r="B32" s="503"/>
      <c r="C32" s="499"/>
      <c r="D32" s="501"/>
      <c r="E32" s="502"/>
      <c r="F32" s="492"/>
      <c r="G32" s="487"/>
      <c r="K32" s="34"/>
      <c r="L32" s="34"/>
      <c r="M32" s="34"/>
      <c r="N32" s="34"/>
      <c r="O32" s="34"/>
      <c r="P32" s="34"/>
      <c r="R32" s="34"/>
      <c r="S32" s="34"/>
    </row>
    <row r="33" spans="1:19" ht="24" customHeight="1" thickBot="1">
      <c r="A33" s="479"/>
      <c r="B33" s="503"/>
      <c r="C33" s="236"/>
      <c r="D33" s="237"/>
      <c r="E33" s="238"/>
      <c r="F33" s="239"/>
      <c r="G33" s="240">
        <f>SUM(C33,D33,F33)</f>
        <v>0</v>
      </c>
    </row>
    <row r="34" spans="1:19" ht="18.75" customHeight="1" thickBot="1">
      <c r="A34" s="250" t="s">
        <v>277</v>
      </c>
      <c r="B34" s="251"/>
      <c r="K34" s="193" t="s">
        <v>278</v>
      </c>
      <c r="P34" s="193" t="s">
        <v>279</v>
      </c>
    </row>
    <row r="35" spans="1:19" ht="25.05" customHeight="1">
      <c r="K35" s="420" t="s">
        <v>173</v>
      </c>
      <c r="L35" s="421"/>
      <c r="M35" s="112" t="s">
        <v>174</v>
      </c>
      <c r="N35" s="113" t="s">
        <v>175</v>
      </c>
      <c r="O35" s="252" t="s">
        <v>176</v>
      </c>
      <c r="P35" s="426" t="s">
        <v>177</v>
      </c>
      <c r="Q35" s="427"/>
      <c r="R35" s="115"/>
      <c r="S35" s="116"/>
    </row>
    <row r="36" spans="1:19" ht="21.75" customHeight="1">
      <c r="A36" s="479">
        <v>4</v>
      </c>
      <c r="B36" s="489" t="s">
        <v>280</v>
      </c>
      <c r="C36" s="253" t="s">
        <v>137</v>
      </c>
      <c r="D36" s="253" t="s">
        <v>179</v>
      </c>
      <c r="E36" s="253" t="s">
        <v>140</v>
      </c>
      <c r="K36" s="422"/>
      <c r="L36" s="423"/>
      <c r="M36" s="118" t="s">
        <v>180</v>
      </c>
      <c r="N36" s="119" t="s">
        <v>181</v>
      </c>
      <c r="O36" s="120" t="s">
        <v>182</v>
      </c>
      <c r="P36" s="428"/>
      <c r="Q36" s="429"/>
      <c r="R36" s="121" t="s">
        <v>183</v>
      </c>
      <c r="S36" s="122" t="s">
        <v>184</v>
      </c>
    </row>
    <row r="37" spans="1:19" ht="25.5" customHeight="1" thickBot="1">
      <c r="A37" s="479"/>
      <c r="B37" s="489"/>
      <c r="C37" s="254">
        <f>IF(E22&lt;E29,P38,0)</f>
        <v>0</v>
      </c>
      <c r="D37" s="255"/>
      <c r="E37" s="254">
        <f>SUM(C37:D37)</f>
        <v>0</v>
      </c>
      <c r="F37" s="256"/>
      <c r="K37" s="422"/>
      <c r="L37" s="423"/>
      <c r="M37" s="124" t="s">
        <v>185</v>
      </c>
      <c r="N37" s="125" t="s">
        <v>186</v>
      </c>
      <c r="O37" s="126" t="s">
        <v>187</v>
      </c>
      <c r="P37" s="428"/>
      <c r="Q37" s="429"/>
      <c r="R37" s="127" t="s">
        <v>188</v>
      </c>
      <c r="S37" s="128" t="s">
        <v>189</v>
      </c>
    </row>
    <row r="38" spans="1:19" ht="25.05" customHeight="1" thickBot="1">
      <c r="K38" s="424"/>
      <c r="L38" s="425"/>
      <c r="M38" s="129">
        <f>I22-I29</f>
        <v>0</v>
      </c>
      <c r="N38" s="130">
        <f>G33</f>
        <v>0</v>
      </c>
      <c r="O38" s="131">
        <f>IF(M38&gt;N38,M38-N38,0)</f>
        <v>0</v>
      </c>
      <c r="P38" s="430">
        <f>MIN(R38:S38)</f>
        <v>0</v>
      </c>
      <c r="Q38" s="431"/>
      <c r="R38" s="132">
        <f>O38-D37</f>
        <v>0</v>
      </c>
      <c r="S38" s="133">
        <f>E29+E33-E22</f>
        <v>0</v>
      </c>
    </row>
    <row r="39" spans="1:19" ht="14.1" customHeight="1" thickBot="1">
      <c r="A39" s="479">
        <v>5</v>
      </c>
      <c r="B39" s="503" t="s">
        <v>281</v>
      </c>
      <c r="C39" s="498" t="s">
        <v>135</v>
      </c>
      <c r="D39" s="500" t="s">
        <v>136</v>
      </c>
      <c r="E39" s="502" t="s">
        <v>137</v>
      </c>
      <c r="F39" s="491" t="s">
        <v>138</v>
      </c>
      <c r="G39" s="493" t="s">
        <v>139</v>
      </c>
      <c r="H39" s="494" t="s">
        <v>140</v>
      </c>
      <c r="I39" s="209"/>
    </row>
    <row r="40" spans="1:19" ht="14.1" customHeight="1">
      <c r="A40" s="479"/>
      <c r="B40" s="503"/>
      <c r="C40" s="499"/>
      <c r="D40" s="501"/>
      <c r="E40" s="502"/>
      <c r="F40" s="492"/>
      <c r="G40" s="493"/>
      <c r="H40" s="495"/>
      <c r="I40" s="210" t="s">
        <v>160</v>
      </c>
    </row>
    <row r="41" spans="1:19" ht="24" customHeight="1" thickBot="1">
      <c r="A41" s="479"/>
      <c r="B41" s="503"/>
      <c r="C41" s="257">
        <f>C22-C29</f>
        <v>0</v>
      </c>
      <c r="D41" s="258">
        <f>D22-D29</f>
        <v>0</v>
      </c>
      <c r="E41" s="259">
        <f>E22-E29</f>
        <v>0</v>
      </c>
      <c r="F41" s="260">
        <f>F22-F29</f>
        <v>0</v>
      </c>
      <c r="G41" s="240">
        <f>G22-G29</f>
        <v>0</v>
      </c>
      <c r="H41" s="241">
        <f>SUM(C41:G41)</f>
        <v>0</v>
      </c>
      <c r="I41" s="138">
        <f>C41+D41+F41</f>
        <v>0</v>
      </c>
    </row>
    <row r="42" spans="1:19" ht="25.05" customHeight="1" thickBot="1"/>
    <row r="43" spans="1:19" ht="24.9" customHeight="1">
      <c r="F43" s="141" t="s">
        <v>193</v>
      </c>
      <c r="G43" s="140" t="s">
        <v>194</v>
      </c>
      <c r="H43" s="142" t="s">
        <v>196</v>
      </c>
      <c r="I43" s="143" t="s">
        <v>197</v>
      </c>
    </row>
    <row r="44" spans="1:19" ht="24.9" customHeight="1" thickBot="1">
      <c r="F44" s="67">
        <f>I41</f>
        <v>0</v>
      </c>
      <c r="G44" s="67">
        <f>E37</f>
        <v>0</v>
      </c>
      <c r="H44" s="68">
        <f>G33</f>
        <v>0</v>
      </c>
      <c r="I44" s="242">
        <f>IF(F44-G44-H44&lt;0,0,F44-G44-H44)</f>
        <v>0</v>
      </c>
    </row>
    <row r="45" spans="1:19" ht="25.05" customHeight="1" thickBot="1">
      <c r="I45" s="90" t="s">
        <v>282</v>
      </c>
    </row>
    <row r="46" spans="1:19" ht="14.1" customHeight="1" thickBot="1">
      <c r="A46" s="479">
        <v>6</v>
      </c>
      <c r="B46" s="496" t="s">
        <v>283</v>
      </c>
      <c r="C46" s="498" t="s">
        <v>135</v>
      </c>
      <c r="D46" s="500" t="s">
        <v>136</v>
      </c>
      <c r="E46" s="502" t="s">
        <v>137</v>
      </c>
      <c r="F46" s="491" t="s">
        <v>138</v>
      </c>
      <c r="G46" s="493" t="s">
        <v>157</v>
      </c>
      <c r="H46" s="494" t="s">
        <v>140</v>
      </c>
      <c r="I46" s="209"/>
    </row>
    <row r="47" spans="1:19" ht="14.1" customHeight="1">
      <c r="A47" s="479"/>
      <c r="B47" s="497"/>
      <c r="C47" s="499"/>
      <c r="D47" s="501"/>
      <c r="E47" s="502"/>
      <c r="F47" s="492"/>
      <c r="G47" s="493"/>
      <c r="H47" s="495"/>
      <c r="I47" s="210" t="s">
        <v>160</v>
      </c>
    </row>
    <row r="48" spans="1:19" ht="24" customHeight="1">
      <c r="A48" s="479"/>
      <c r="B48" s="261" t="s">
        <v>146</v>
      </c>
      <c r="C48" s="262"/>
      <c r="D48" s="263"/>
      <c r="E48" s="238"/>
      <c r="F48" s="264"/>
      <c r="G48" s="265"/>
      <c r="H48" s="241">
        <f>SUM(C48:G48)</f>
        <v>0</v>
      </c>
      <c r="I48" s="266">
        <f>SUM(C48,D48,F48)</f>
        <v>0</v>
      </c>
    </row>
    <row r="49" spans="1:19" ht="24" customHeight="1" thickBot="1">
      <c r="A49" s="479"/>
      <c r="B49" s="261" t="s">
        <v>284</v>
      </c>
      <c r="C49" s="236"/>
      <c r="D49" s="237"/>
      <c r="E49" s="238"/>
      <c r="F49" s="239"/>
      <c r="G49" s="265"/>
      <c r="H49" s="241">
        <f>SUM(C49:G49)</f>
        <v>0</v>
      </c>
      <c r="I49" s="260">
        <f>SUM(C49,D49,F49)</f>
        <v>0</v>
      </c>
    </row>
    <row r="50" spans="1:19" ht="18.75" customHeight="1">
      <c r="A50" s="250" t="s">
        <v>285</v>
      </c>
      <c r="B50" s="251"/>
      <c r="M50" s="193" t="s">
        <v>286</v>
      </c>
    </row>
    <row r="51" spans="1:19" ht="25.05" customHeight="1" thickBot="1">
      <c r="M51" s="193" t="s">
        <v>287</v>
      </c>
      <c r="N51" s="193" t="s">
        <v>288</v>
      </c>
      <c r="Q51" s="193" t="s">
        <v>288</v>
      </c>
    </row>
    <row r="52" spans="1:19" ht="33" customHeight="1">
      <c r="A52" s="481">
        <v>7</v>
      </c>
      <c r="B52" s="267" t="s">
        <v>202</v>
      </c>
      <c r="C52" s="253" t="s">
        <v>135</v>
      </c>
      <c r="D52" s="253" t="s">
        <v>136</v>
      </c>
      <c r="E52" s="253" t="s">
        <v>138</v>
      </c>
      <c r="F52" s="253" t="s">
        <v>140</v>
      </c>
      <c r="M52" s="268" t="s">
        <v>289</v>
      </c>
      <c r="N52" s="158" t="s">
        <v>290</v>
      </c>
      <c r="Q52" s="394" t="s">
        <v>205</v>
      </c>
      <c r="R52" s="395"/>
      <c r="S52" s="159" t="s">
        <v>206</v>
      </c>
    </row>
    <row r="53" spans="1:19" ht="23.25" customHeight="1">
      <c r="A53" s="482"/>
      <c r="B53" s="269" t="s">
        <v>291</v>
      </c>
      <c r="C53" s="270"/>
      <c r="D53" s="270"/>
      <c r="E53" s="270"/>
      <c r="F53" s="271">
        <f>SUM(C53:E53)</f>
        <v>0</v>
      </c>
      <c r="M53" s="163">
        <f>IF(AND(I48&lt;&gt;I49,H64="Ｂ"),E64,E63)</f>
        <v>0</v>
      </c>
      <c r="N53" s="164">
        <f>IF(AND(I48&lt;&gt;I49,H64="Ｂ"),C64,C63)</f>
        <v>0</v>
      </c>
      <c r="Q53" s="165">
        <v>0</v>
      </c>
      <c r="R53" s="166" t="s">
        <v>208</v>
      </c>
      <c r="S53" s="68">
        <v>1140</v>
      </c>
    </row>
    <row r="54" spans="1:19" ht="23.25" customHeight="1">
      <c r="A54" s="483"/>
      <c r="B54" s="269" t="s">
        <v>209</v>
      </c>
      <c r="C54" s="270"/>
      <c r="D54" s="270"/>
      <c r="E54" s="270"/>
      <c r="F54" s="271">
        <f>SUM(C54:E54)</f>
        <v>0</v>
      </c>
      <c r="Q54" s="165">
        <v>0.5</v>
      </c>
      <c r="R54" s="166" t="s">
        <v>210</v>
      </c>
      <c r="S54" s="68">
        <v>1368</v>
      </c>
    </row>
    <row r="55" spans="1:19" ht="23.25" customHeight="1">
      <c r="A55" s="484" t="s">
        <v>292</v>
      </c>
      <c r="B55" s="485"/>
      <c r="C55" s="485"/>
      <c r="D55" s="485"/>
      <c r="E55" s="485"/>
      <c r="F55" s="485"/>
      <c r="G55" s="485"/>
      <c r="H55" s="485"/>
      <c r="I55" s="485"/>
      <c r="Q55" s="165">
        <v>0.6</v>
      </c>
      <c r="R55" s="166" t="s">
        <v>212</v>
      </c>
      <c r="S55" s="68">
        <v>1596</v>
      </c>
    </row>
    <row r="56" spans="1:19" ht="23.25" customHeight="1">
      <c r="A56" s="485"/>
      <c r="B56" s="485"/>
      <c r="C56" s="485"/>
      <c r="D56" s="485"/>
      <c r="E56" s="485"/>
      <c r="F56" s="485"/>
      <c r="G56" s="485"/>
      <c r="H56" s="485"/>
      <c r="I56" s="485"/>
      <c r="Q56" s="165">
        <v>0.7</v>
      </c>
      <c r="R56" s="166" t="s">
        <v>213</v>
      </c>
      <c r="S56" s="68">
        <v>1824</v>
      </c>
    </row>
    <row r="57" spans="1:19" ht="23.25" customHeight="1">
      <c r="A57" s="485"/>
      <c r="B57" s="485"/>
      <c r="C57" s="485"/>
      <c r="D57" s="485"/>
      <c r="E57" s="485"/>
      <c r="F57" s="485"/>
      <c r="G57" s="485"/>
      <c r="H57" s="485"/>
      <c r="I57" s="485"/>
      <c r="Q57" s="165">
        <v>0.8</v>
      </c>
      <c r="R57" s="166" t="s">
        <v>214</v>
      </c>
      <c r="S57" s="68">
        <v>2052</v>
      </c>
    </row>
    <row r="58" spans="1:19" ht="23.25" customHeight="1" thickBot="1">
      <c r="A58" s="485"/>
      <c r="B58" s="485"/>
      <c r="C58" s="485"/>
      <c r="D58" s="485"/>
      <c r="E58" s="485"/>
      <c r="F58" s="485"/>
      <c r="G58" s="485"/>
      <c r="H58" s="485"/>
      <c r="I58" s="485"/>
      <c r="Q58" s="167">
        <v>0.9</v>
      </c>
      <c r="R58" s="168"/>
      <c r="S58" s="135">
        <v>2280</v>
      </c>
    </row>
    <row r="59" spans="1:19" ht="23.25" customHeight="1">
      <c r="A59" s="485"/>
      <c r="B59" s="485"/>
      <c r="C59" s="485"/>
      <c r="D59" s="485"/>
      <c r="E59" s="485"/>
      <c r="F59" s="485"/>
      <c r="G59" s="485"/>
      <c r="H59" s="485"/>
      <c r="I59" s="485"/>
    </row>
    <row r="60" spans="1:19" s="34" customFormat="1">
      <c r="A60" s="381" t="s">
        <v>293</v>
      </c>
      <c r="B60" s="381"/>
      <c r="C60" s="381"/>
      <c r="D60" s="381"/>
      <c r="E60" s="381"/>
      <c r="F60" s="381"/>
      <c r="G60" s="381"/>
      <c r="H60" s="381"/>
      <c r="I60" s="381"/>
      <c r="J60" s="193"/>
      <c r="K60" s="193"/>
      <c r="L60" s="193"/>
      <c r="M60" s="193"/>
      <c r="N60" s="193"/>
      <c r="O60" s="193"/>
      <c r="P60" s="193"/>
      <c r="Q60" s="193"/>
      <c r="R60" s="193"/>
      <c r="S60" s="193"/>
    </row>
    <row r="61" spans="1:19" ht="25.05" customHeight="1"/>
    <row r="62" spans="1:19" ht="24" customHeight="1">
      <c r="A62" s="481">
        <v>8</v>
      </c>
      <c r="B62" s="272" t="s">
        <v>216</v>
      </c>
      <c r="C62" s="488" t="s">
        <v>217</v>
      </c>
      <c r="D62" s="488"/>
      <c r="E62" s="488" t="s">
        <v>218</v>
      </c>
      <c r="F62" s="488"/>
      <c r="H62" s="489" t="s">
        <v>219</v>
      </c>
    </row>
    <row r="63" spans="1:19" ht="24" customHeight="1">
      <c r="A63" s="482"/>
      <c r="B63" s="273" t="s">
        <v>220</v>
      </c>
      <c r="C63" s="478">
        <f>IFERROR(ROUNDDOWN(F53/I48*1/365,3),0)</f>
        <v>0</v>
      </c>
      <c r="D63" s="478"/>
      <c r="E63" s="477">
        <f>ROUNDDOWN(C63*I48,0)</f>
        <v>0</v>
      </c>
      <c r="F63" s="477"/>
      <c r="G63" s="193" t="s">
        <v>221</v>
      </c>
      <c r="H63" s="490"/>
      <c r="I63" s="172" t="s">
        <v>222</v>
      </c>
    </row>
    <row r="64" spans="1:19" ht="24" customHeight="1">
      <c r="A64" s="483"/>
      <c r="B64" s="273" t="s">
        <v>294</v>
      </c>
      <c r="C64" s="478">
        <f>IFERROR(ROUNDDOWN(F54/I49*1/365,3),0)</f>
        <v>0</v>
      </c>
      <c r="D64" s="478"/>
      <c r="E64" s="477">
        <f>ROUNDDOWN(C64*I49,0)</f>
        <v>0</v>
      </c>
      <c r="F64" s="477"/>
      <c r="G64" s="193" t="s">
        <v>221</v>
      </c>
      <c r="H64" s="274" t="s">
        <v>224</v>
      </c>
      <c r="I64" s="172" t="s">
        <v>225</v>
      </c>
    </row>
    <row r="65" spans="1:6" ht="25.05" customHeight="1"/>
    <row r="66" spans="1:6" ht="25.5" customHeight="1">
      <c r="A66" s="479">
        <v>9</v>
      </c>
      <c r="B66" s="480" t="s">
        <v>295</v>
      </c>
      <c r="C66" s="275" t="s">
        <v>227</v>
      </c>
      <c r="D66" s="204" t="s">
        <v>228</v>
      </c>
      <c r="E66" s="275" t="s">
        <v>229</v>
      </c>
    </row>
    <row r="67" spans="1:6" ht="25.5" customHeight="1">
      <c r="A67" s="479"/>
      <c r="B67" s="480"/>
      <c r="C67" s="276">
        <f>VLOOKUP(N53,Q53:S58,3)</f>
        <v>1140</v>
      </c>
      <c r="D67" s="163">
        <f>IF(I22&lt;M53,0,IF(I22-M53&gt;I44,I44,I22-M53))</f>
        <v>0</v>
      </c>
      <c r="E67" s="276">
        <f>IF(D67&gt;0,C67*D67,0)</f>
        <v>0</v>
      </c>
    </row>
    <row r="68" spans="1:6" ht="25.05" customHeight="1"/>
    <row r="69" spans="1:6" ht="25.5" customHeight="1">
      <c r="A69" s="479">
        <v>10</v>
      </c>
      <c r="B69" s="480" t="s">
        <v>296</v>
      </c>
      <c r="C69" s="275" t="s">
        <v>227</v>
      </c>
      <c r="D69" s="204" t="s">
        <v>228</v>
      </c>
      <c r="E69" s="275" t="s">
        <v>229</v>
      </c>
    </row>
    <row r="70" spans="1:6" ht="25.5" customHeight="1">
      <c r="A70" s="479"/>
      <c r="B70" s="480"/>
      <c r="C70" s="276">
        <f>S58</f>
        <v>2280</v>
      </c>
      <c r="D70" s="277">
        <f>I44-D67</f>
        <v>0</v>
      </c>
      <c r="E70" s="276">
        <f>C70*D70</f>
        <v>0</v>
      </c>
    </row>
    <row r="71" spans="1:6" ht="25.05" customHeight="1"/>
    <row r="72" spans="1:6" ht="23.1" customHeight="1">
      <c r="A72" s="203">
        <v>11</v>
      </c>
      <c r="B72" s="278" t="s">
        <v>297</v>
      </c>
      <c r="C72" s="279" t="str">
        <f>[1]申請書!C190</f>
        <v>該当</v>
      </c>
      <c r="D72" s="280">
        <f>IF(C72="該当",1.5,1)</f>
        <v>1.5</v>
      </c>
    </row>
    <row r="73" spans="1:6" ht="25.05" customHeight="1" thickBot="1"/>
    <row r="74" spans="1:6" ht="23.1" customHeight="1" thickBot="1">
      <c r="A74" s="281">
        <v>12</v>
      </c>
      <c r="B74" s="282" t="s">
        <v>243</v>
      </c>
      <c r="C74" s="475">
        <f>(E67+E70)*D72</f>
        <v>0</v>
      </c>
      <c r="D74" s="476"/>
      <c r="F74" s="283"/>
    </row>
    <row r="76" spans="1:6" ht="24.75" customHeight="1"/>
  </sheetData>
  <sheetProtection sheet="1" selectLockedCells="1"/>
  <dataConsolidate/>
  <mergeCells count="91">
    <mergeCell ref="A14:B14"/>
    <mergeCell ref="C13:F13"/>
    <mergeCell ref="G13:I13"/>
    <mergeCell ref="C14:F14"/>
    <mergeCell ref="G14:I14"/>
    <mergeCell ref="C15:D15"/>
    <mergeCell ref="A24:I24"/>
    <mergeCell ref="A18:A22"/>
    <mergeCell ref="B18:B19"/>
    <mergeCell ref="C18:C19"/>
    <mergeCell ref="D18:D19"/>
    <mergeCell ref="E18:E19"/>
    <mergeCell ref="F18:F19"/>
    <mergeCell ref="G18:G19"/>
    <mergeCell ref="H18:H19"/>
    <mergeCell ref="C16:D16"/>
    <mergeCell ref="A16:B16"/>
    <mergeCell ref="A15:B15"/>
    <mergeCell ref="K20:L21"/>
    <mergeCell ref="K22:L22"/>
    <mergeCell ref="A23:I23"/>
    <mergeCell ref="A25:I25"/>
    <mergeCell ref="K26:L28"/>
    <mergeCell ref="A27:A29"/>
    <mergeCell ref="B27:B29"/>
    <mergeCell ref="C27:C28"/>
    <mergeCell ref="D27:D28"/>
    <mergeCell ref="E27:E28"/>
    <mergeCell ref="F27:F28"/>
    <mergeCell ref="G27:G28"/>
    <mergeCell ref="H27:H28"/>
    <mergeCell ref="K29:K30"/>
    <mergeCell ref="M26:M27"/>
    <mergeCell ref="N26:N27"/>
    <mergeCell ref="O26:O27"/>
    <mergeCell ref="Q26:Q27"/>
    <mergeCell ref="R26:R27"/>
    <mergeCell ref="P26:P27"/>
    <mergeCell ref="A36:A37"/>
    <mergeCell ref="B36:B37"/>
    <mergeCell ref="P38:Q38"/>
    <mergeCell ref="A31:A33"/>
    <mergeCell ref="B31:B33"/>
    <mergeCell ref="C31:C32"/>
    <mergeCell ref="D31:D32"/>
    <mergeCell ref="E31:E32"/>
    <mergeCell ref="H46:H47"/>
    <mergeCell ref="F31:F32"/>
    <mergeCell ref="G31:G32"/>
    <mergeCell ref="K35:L38"/>
    <mergeCell ref="P35:Q37"/>
    <mergeCell ref="E46:E47"/>
    <mergeCell ref="F46:F47"/>
    <mergeCell ref="G46:G47"/>
    <mergeCell ref="A39:A41"/>
    <mergeCell ref="B39:B41"/>
    <mergeCell ref="C39:C40"/>
    <mergeCell ref="D39:D40"/>
    <mergeCell ref="E39:E40"/>
    <mergeCell ref="Q52:R52"/>
    <mergeCell ref="A55:I59"/>
    <mergeCell ref="A60:I60"/>
    <mergeCell ref="A13:B13"/>
    <mergeCell ref="A62:A64"/>
    <mergeCell ref="C62:D62"/>
    <mergeCell ref="E62:F62"/>
    <mergeCell ref="H62:H63"/>
    <mergeCell ref="C63:D63"/>
    <mergeCell ref="F39:F40"/>
    <mergeCell ref="G39:G40"/>
    <mergeCell ref="H39:H40"/>
    <mergeCell ref="A46:A49"/>
    <mergeCell ref="B46:B47"/>
    <mergeCell ref="C46:C47"/>
    <mergeCell ref="D46:D47"/>
    <mergeCell ref="A11:I11"/>
    <mergeCell ref="C74:D74"/>
    <mergeCell ref="F2:I2"/>
    <mergeCell ref="C5:G5"/>
    <mergeCell ref="C6:G6"/>
    <mergeCell ref="C7:G7"/>
    <mergeCell ref="C8:G8"/>
    <mergeCell ref="C9:G9"/>
    <mergeCell ref="E63:F63"/>
    <mergeCell ref="C64:D64"/>
    <mergeCell ref="E64:F64"/>
    <mergeCell ref="A66:A67"/>
    <mergeCell ref="B66:B67"/>
    <mergeCell ref="A69:A70"/>
    <mergeCell ref="B69:B70"/>
    <mergeCell ref="A52:A54"/>
  </mergeCells>
  <phoneticPr fontId="2"/>
  <conditionalFormatting sqref="C63:F63">
    <cfRule type="expression" dxfId="9" priority="5">
      <formula>OR($I$48=$I$49,$H$64="Ａ")</formula>
    </cfRule>
  </conditionalFormatting>
  <conditionalFormatting sqref="C64:F64">
    <cfRule type="expression" dxfId="8" priority="4">
      <formula>AND($I$48&lt;&gt;$I$49,$H$64="Ｂ")</formula>
    </cfRule>
  </conditionalFormatting>
  <conditionalFormatting sqref="G63">
    <cfRule type="expression" dxfId="7" priority="3">
      <formula>AND($I$48&lt;&gt;$I$49,$H$64="Ｂ")</formula>
    </cfRule>
  </conditionalFormatting>
  <conditionalFormatting sqref="G64">
    <cfRule type="expression" dxfId="6" priority="2">
      <formula>OR($I$48=$I$49,$H$64="Ａ")</formula>
    </cfRule>
  </conditionalFormatting>
  <conditionalFormatting sqref="H62:H64">
    <cfRule type="expression" dxfId="5" priority="1">
      <formula>$I$48=$I$49</formula>
    </cfRule>
  </conditionalFormatting>
  <conditionalFormatting sqref="I44">
    <cfRule type="expression" dxfId="4" priority="6">
      <formula>$I$44&lt;0</formula>
    </cfRule>
  </conditionalFormatting>
  <conditionalFormatting sqref="I45">
    <cfRule type="expression" dxfId="3" priority="7">
      <formula>$I$44&lt;0</formula>
    </cfRule>
  </conditionalFormatting>
  <dataValidations count="11">
    <dataValidation type="list" allowBlank="1" showInputMessage="1" showErrorMessage="1" sqref="C16:D16" xr:uid="{00000000-0002-0000-0300-000000000000}">
      <formula1>"存続,廃止,廃止（有床診療所化）,廃止（無床診療所化）"</formula1>
    </dataValidation>
    <dataValidation imeMode="disabled" allowBlank="1" showInputMessage="1" showErrorMessage="1" sqref="C22:G22" xr:uid="{00000000-0002-0000-03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33" xr:uid="{00000000-0002-0000-0300-000002000000}">
      <formula1>O29</formula1>
      <formula2>O30</formula2>
    </dataValidation>
    <dataValidation type="whole" imeMode="disabled" operator="greaterThanOrEqual" allowBlank="1" showInputMessage="1" showErrorMessage="1" error="令和２年４月１日時点における稼働病床数未満の数値は入力できません。" sqref="C49:G49" xr:uid="{00000000-0002-0000-0300-000003000000}">
      <formula1>C21</formula1>
    </dataValidation>
    <dataValidation type="whole" imeMode="disabled" operator="greaterThanOrEqual" allowBlank="1" showInputMessage="1" showErrorMessage="1" error="0以上の値を入力してください。" sqref="C20:G21 C29:F29 C53:E54" xr:uid="{00000000-0002-0000-03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33" xr:uid="{00000000-0002-0000-0300-000005000000}">
      <formula1>P29</formula1>
      <formula2>P30</formula2>
    </dataValidation>
    <dataValidation type="whole" imeMode="disabled" allowBlank="1" showInputMessage="1" showErrorMessage="1" error="対象３区分の減少病床数の合計（融通分を除く）を超える転換はできません。" sqref="D37" xr:uid="{00000000-0002-0000-0300-000006000000}">
      <formula1>0</formula1>
      <formula2>O38</formula2>
    </dataValidation>
    <dataValidation type="list" allowBlank="1" showInputMessage="1" showErrorMessage="1" sqref="H64" xr:uid="{00000000-0002-0000-0300-000007000000}">
      <formula1>IF($I$48&lt;&gt;$I$49,INDIRECT("I46:I47"),INDIRECT("I46"))</formula1>
    </dataValidation>
    <dataValidation type="whole" imeMode="disabled" operator="greaterThanOrEqual" allowBlank="1" showInputMessage="1" showErrorMessage="1" error="平成30年度病床機能報告における稼働病床数未満の数値は入力できません。" sqref="C48:G48" xr:uid="{00000000-0002-0000-0300-000008000000}">
      <formula1>C20</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33" xr:uid="{00000000-0002-0000-0300-000009000000}">
      <formula1>N29</formula1>
      <formula2>N30</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33" xr:uid="{00000000-0002-0000-0300-00000A000000}">
      <formula1>M29</formula1>
      <formula2>M30</formula2>
    </dataValidation>
  </dataValidations>
  <pageMargins left="0.70866141732283472" right="0.70866141732283472" top="0.39370078740157483" bottom="0.39370078740157483" header="0.31496062992125984" footer="0.31496062992125984"/>
  <pageSetup paperSize="9" scale="78" fitToHeight="0" orientation="portrait" r:id="rId1"/>
  <headerFooter differentFirst="1">
    <firstHeader>&amp;R（別紙様式）</firstHeader>
  </headerFooter>
  <rowBreaks count="1" manualBreakCount="1">
    <brk id="44" max="8" man="1"/>
  </rowBreaks>
  <colBreaks count="1" manualBreakCount="1">
    <brk id="9" min="11" max="68"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85" zoomScaleSheetLayoutView="100" workbookViewId="0">
      <selection activeCell="C5" sqref="C5:F5"/>
    </sheetView>
  </sheetViews>
  <sheetFormatPr defaultColWidth="9" defaultRowHeight="17.399999999999999"/>
  <cols>
    <col min="1" max="1" width="4.88671875" style="193" customWidth="1"/>
    <col min="2" max="2" width="24.88671875" style="193" customWidth="1"/>
    <col min="3" max="3" width="11.21875" style="193" customWidth="1"/>
    <col min="4" max="7" width="10.6640625" style="193" customWidth="1"/>
    <col min="8" max="8" width="9.88671875" style="193" customWidth="1"/>
    <col min="9" max="9" width="15.109375" style="193" customWidth="1"/>
    <col min="10" max="16384" width="9" style="193"/>
  </cols>
  <sheetData>
    <row r="1" spans="1:10">
      <c r="C1" s="373" t="s">
        <v>338</v>
      </c>
      <c r="D1" s="373"/>
      <c r="E1" s="373"/>
      <c r="F1" s="373"/>
      <c r="G1" s="373"/>
      <c r="H1" s="206"/>
      <c r="I1" s="206"/>
      <c r="J1" s="206"/>
    </row>
    <row r="2" spans="1:10" ht="6.6" customHeight="1">
      <c r="A2" s="207"/>
    </row>
    <row r="3" spans="1:10" ht="25.2" customHeight="1">
      <c r="A3" s="207" t="s">
        <v>335</v>
      </c>
    </row>
    <row r="4" spans="1:10" ht="6" customHeight="1">
      <c r="A4" s="207"/>
    </row>
    <row r="5" spans="1:10">
      <c r="A5" s="207"/>
      <c r="B5" s="208" t="s">
        <v>244</v>
      </c>
      <c r="C5" s="519"/>
      <c r="D5" s="519"/>
      <c r="E5" s="519"/>
      <c r="F5" s="519"/>
    </row>
    <row r="6" spans="1:10">
      <c r="A6" s="207"/>
      <c r="B6" s="208" t="s">
        <v>1</v>
      </c>
      <c r="C6" s="519"/>
      <c r="D6" s="519"/>
      <c r="E6" s="519"/>
      <c r="F6" s="519"/>
    </row>
    <row r="7" spans="1:10">
      <c r="A7" s="207"/>
      <c r="B7" s="208" t="s">
        <v>2</v>
      </c>
      <c r="C7" s="519"/>
      <c r="D7" s="519"/>
      <c r="E7" s="519"/>
      <c r="F7" s="519"/>
    </row>
    <row r="8" spans="1:10">
      <c r="A8" s="207"/>
      <c r="B8" s="208" t="s">
        <v>3</v>
      </c>
      <c r="C8" s="519"/>
      <c r="D8" s="519"/>
      <c r="E8" s="519"/>
      <c r="F8" s="519"/>
    </row>
    <row r="9" spans="1:10">
      <c r="A9" s="207"/>
      <c r="B9" s="208" t="s">
        <v>9</v>
      </c>
      <c r="C9" s="519"/>
      <c r="D9" s="519"/>
      <c r="E9" s="519"/>
      <c r="F9" s="519"/>
    </row>
    <row r="10" spans="1:10" ht="13.2" customHeight="1">
      <c r="A10" s="207"/>
    </row>
    <row r="11" spans="1:10" ht="93.6" customHeight="1">
      <c r="A11" s="520" t="s">
        <v>302</v>
      </c>
      <c r="B11" s="521"/>
      <c r="C11" s="521"/>
      <c r="D11" s="521"/>
      <c r="E11" s="521"/>
      <c r="F11" s="521"/>
      <c r="G11" s="521"/>
    </row>
    <row r="12" spans="1:10" ht="34.5" customHeight="1">
      <c r="A12" s="192" t="s">
        <v>264</v>
      </c>
    </row>
    <row r="13" spans="1:10" ht="30" customHeight="1">
      <c r="A13" s="479">
        <v>1</v>
      </c>
      <c r="B13" s="557" t="s">
        <v>247</v>
      </c>
      <c r="C13" s="558" t="s">
        <v>248</v>
      </c>
      <c r="D13" s="558"/>
      <c r="E13" s="558"/>
    </row>
    <row r="14" spans="1:10" ht="25.95" customHeight="1">
      <c r="A14" s="479"/>
      <c r="B14" s="557"/>
      <c r="C14" s="559"/>
      <c r="D14" s="560"/>
      <c r="E14" s="561"/>
    </row>
    <row r="15" spans="1:10" ht="35.1" customHeight="1"/>
    <row r="16" spans="1:10" ht="30" customHeight="1">
      <c r="A16" s="479">
        <v>2</v>
      </c>
      <c r="B16" s="557" t="s">
        <v>249</v>
      </c>
      <c r="C16" s="558" t="s">
        <v>250</v>
      </c>
      <c r="D16" s="558"/>
      <c r="E16" s="558"/>
    </row>
    <row r="17" spans="1:9" ht="25.95" customHeight="1">
      <c r="A17" s="479"/>
      <c r="B17" s="557"/>
      <c r="C17" s="562"/>
      <c r="D17" s="562"/>
      <c r="E17" s="562"/>
      <c r="F17" s="194"/>
      <c r="G17" s="195"/>
      <c r="H17" s="195"/>
    </row>
    <row r="18" spans="1:9" ht="35.1" customHeight="1"/>
    <row r="19" spans="1:9" ht="20.100000000000001" customHeight="1">
      <c r="A19" s="479">
        <v>3</v>
      </c>
      <c r="B19" s="538" t="s">
        <v>251</v>
      </c>
      <c r="C19" s="539"/>
      <c r="D19" s="542" t="s">
        <v>252</v>
      </c>
      <c r="E19" s="493"/>
    </row>
    <row r="20" spans="1:9" ht="35.25" customHeight="1">
      <c r="A20" s="479"/>
      <c r="B20" s="540"/>
      <c r="C20" s="541"/>
      <c r="D20" s="543"/>
      <c r="E20" s="544"/>
      <c r="F20" s="545" t="s">
        <v>253</v>
      </c>
      <c r="G20" s="546"/>
      <c r="H20" s="196"/>
    </row>
    <row r="21" spans="1:9" ht="20.100000000000001" customHeight="1">
      <c r="A21" s="479"/>
      <c r="B21" s="547" t="s">
        <v>254</v>
      </c>
      <c r="C21" s="530" t="s">
        <v>255</v>
      </c>
      <c r="D21" s="542" t="s">
        <v>256</v>
      </c>
      <c r="E21" s="493"/>
      <c r="F21" s="549" t="s">
        <v>257</v>
      </c>
      <c r="G21" s="550"/>
    </row>
    <row r="22" spans="1:9" ht="25.05" customHeight="1">
      <c r="A22" s="479"/>
      <c r="B22" s="547"/>
      <c r="C22" s="548"/>
      <c r="D22" s="551"/>
      <c r="E22" s="552"/>
      <c r="F22" s="536"/>
      <c r="G22" s="537"/>
      <c r="H22" s="197"/>
    </row>
    <row r="23" spans="1:9" ht="25.05" customHeight="1">
      <c r="A23" s="479"/>
      <c r="B23" s="547"/>
      <c r="C23" s="198" t="s">
        <v>258</v>
      </c>
      <c r="D23" s="553"/>
      <c r="E23" s="554"/>
      <c r="F23" s="555"/>
      <c r="G23" s="556"/>
      <c r="H23" s="199"/>
    </row>
    <row r="24" spans="1:9" ht="25.05" customHeight="1">
      <c r="A24" s="479"/>
      <c r="B24" s="547"/>
      <c r="C24" s="198" t="s">
        <v>259</v>
      </c>
      <c r="D24" s="553"/>
      <c r="E24" s="554"/>
      <c r="F24" s="555"/>
      <c r="G24" s="556"/>
      <c r="H24" s="199"/>
    </row>
    <row r="25" spans="1:9" ht="25.05" customHeight="1">
      <c r="A25" s="479"/>
      <c r="B25" s="547"/>
      <c r="C25" s="198" t="s">
        <v>260</v>
      </c>
      <c r="D25" s="553"/>
      <c r="E25" s="554"/>
      <c r="F25" s="555"/>
      <c r="G25" s="556"/>
      <c r="H25" s="199"/>
    </row>
    <row r="26" spans="1:9" ht="25.05" customHeight="1">
      <c r="A26" s="479"/>
      <c r="B26" s="547"/>
      <c r="C26" s="200" t="s">
        <v>261</v>
      </c>
      <c r="D26" s="526"/>
      <c r="E26" s="527"/>
      <c r="F26" s="528"/>
      <c r="G26" s="529"/>
      <c r="H26" s="199"/>
    </row>
    <row r="27" spans="1:9" ht="15.75" customHeight="1">
      <c r="A27" s="479"/>
      <c r="B27" s="547"/>
      <c r="C27" s="530" t="s">
        <v>262</v>
      </c>
      <c r="D27" s="531" t="str">
        <f>IF(SUM(F22:G26)=0,"",(D22*F22+D23*F23+D24*F24+D25*F25+D26*F26)/SUM(F22:G26))</f>
        <v/>
      </c>
      <c r="E27" s="532"/>
      <c r="F27" s="535" t="s">
        <v>263</v>
      </c>
      <c r="G27" s="535"/>
    </row>
    <row r="28" spans="1:9" ht="25.5" customHeight="1">
      <c r="A28" s="479"/>
      <c r="B28" s="547"/>
      <c r="C28" s="530"/>
      <c r="D28" s="533"/>
      <c r="E28" s="534"/>
      <c r="F28" s="477" t="str">
        <f>IF(SUM(F22:G26)&lt;=20,"○","×")</f>
        <v>○</v>
      </c>
      <c r="G28" s="477"/>
    </row>
    <row r="29" spans="1:9" ht="35.1" customHeight="1">
      <c r="C29" s="201"/>
      <c r="D29" s="201"/>
      <c r="E29" s="201"/>
      <c r="F29" s="522"/>
      <c r="G29" s="522"/>
      <c r="H29" s="201"/>
      <c r="I29" s="202"/>
    </row>
    <row r="30" spans="1:9" ht="30" customHeight="1">
      <c r="A30" s="203">
        <v>4</v>
      </c>
      <c r="B30" s="204" t="s">
        <v>265</v>
      </c>
      <c r="C30" s="523">
        <f>ROUNDDOWN(IF(C17="有",IF(F28="○",IF(D27&lt;=0.5,C14,0.5*C14/D27),0),IF(D20&lt;=0.5,C14,0.5*C14/D20)),-3)</f>
        <v>0</v>
      </c>
      <c r="D30" s="524"/>
      <c r="E30" s="525"/>
    </row>
    <row r="31" spans="1:9" ht="25.5" customHeight="1"/>
    <row r="32" spans="1:9" ht="21" customHeight="1">
      <c r="B32" s="205"/>
      <c r="C32" s="205"/>
      <c r="D32" s="205"/>
      <c r="E32" s="205"/>
    </row>
    <row r="33" spans="2:5" ht="21" customHeight="1">
      <c r="B33" s="205"/>
      <c r="C33" s="205"/>
      <c r="D33" s="205"/>
      <c r="E33" s="205"/>
    </row>
    <row r="34" spans="2:5" ht="21" customHeight="1">
      <c r="B34" s="205"/>
      <c r="C34" s="205"/>
      <c r="D34" s="205"/>
      <c r="E34" s="205"/>
    </row>
    <row r="35" spans="2:5" ht="21" customHeight="1">
      <c r="B35" s="205"/>
      <c r="C35" s="205"/>
      <c r="D35" s="205"/>
      <c r="E35" s="205"/>
    </row>
    <row r="36" spans="2:5" ht="21" customHeight="1"/>
    <row r="37" spans="2:5" ht="40.5" customHeight="1"/>
    <row r="38" spans="2:5" ht="40.5" customHeight="1"/>
    <row r="39" spans="2:5" ht="40.5" customHeight="1"/>
    <row r="40" spans="2:5" ht="40.5" customHeight="1"/>
    <row r="41" spans="2:5" ht="40.5" customHeight="1"/>
    <row r="42" spans="2:5" ht="40.5" customHeight="1"/>
    <row r="43" spans="2:5" ht="40.5" customHeight="1"/>
    <row r="44" spans="2:5" ht="40.5" customHeight="1"/>
    <row r="45" spans="2:5" ht="40.5" customHeight="1"/>
    <row r="46" spans="2:5" ht="40.5" customHeight="1"/>
    <row r="47" spans="2:5" ht="40.5" customHeight="1"/>
    <row r="48" spans="2:5" ht="40.5" customHeight="1"/>
    <row r="49" ht="40.5" customHeight="1"/>
    <row r="50" ht="40.5" customHeight="1"/>
    <row r="51" ht="40.5" customHeight="1"/>
    <row r="52" ht="40.5" customHeight="1"/>
    <row r="53" ht="40.5" customHeight="1"/>
    <row r="54" ht="40.5" customHeight="1"/>
    <row r="55" ht="40.5" customHeight="1"/>
    <row r="56" ht="40.5" customHeight="1"/>
    <row r="57" ht="40.5" customHeight="1"/>
  </sheetData>
  <sheetProtection sheet="1" selectLockedCells="1"/>
  <mergeCells count="40">
    <mergeCell ref="A13:A14"/>
    <mergeCell ref="B13:B14"/>
    <mergeCell ref="C13:E13"/>
    <mergeCell ref="C14:E14"/>
    <mergeCell ref="A16:A17"/>
    <mergeCell ref="B16:B17"/>
    <mergeCell ref="C16:E16"/>
    <mergeCell ref="C17:E17"/>
    <mergeCell ref="A19:A28"/>
    <mergeCell ref="B19:C20"/>
    <mergeCell ref="D19:E19"/>
    <mergeCell ref="D20:E20"/>
    <mergeCell ref="F20:G20"/>
    <mergeCell ref="B21:B28"/>
    <mergeCell ref="C21:C22"/>
    <mergeCell ref="D21:E21"/>
    <mergeCell ref="F21:G21"/>
    <mergeCell ref="D22:E22"/>
    <mergeCell ref="D23:E23"/>
    <mergeCell ref="F23:G23"/>
    <mergeCell ref="D24:E24"/>
    <mergeCell ref="F24:G24"/>
    <mergeCell ref="D25:E25"/>
    <mergeCell ref="F25:G25"/>
    <mergeCell ref="C5:F5"/>
    <mergeCell ref="A11:G11"/>
    <mergeCell ref="F29:G29"/>
    <mergeCell ref="C30:E30"/>
    <mergeCell ref="C1:G1"/>
    <mergeCell ref="C9:F9"/>
    <mergeCell ref="C8:F8"/>
    <mergeCell ref="C7:F7"/>
    <mergeCell ref="C6:F6"/>
    <mergeCell ref="D26:E26"/>
    <mergeCell ref="F26:G26"/>
    <mergeCell ref="C27:C28"/>
    <mergeCell ref="D27:E28"/>
    <mergeCell ref="F27:G27"/>
    <mergeCell ref="F28:G28"/>
    <mergeCell ref="F22:G22"/>
  </mergeCells>
  <phoneticPr fontId="2"/>
  <conditionalFormatting sqref="D20">
    <cfRule type="expression" dxfId="2" priority="2">
      <formula>$C$17="有"</formula>
    </cfRule>
  </conditionalFormatting>
  <conditionalFormatting sqref="D22:G26 D27 F28">
    <cfRule type="expression" dxfId="1" priority="3">
      <formula>$C$17="無"</formula>
    </cfRule>
  </conditionalFormatting>
  <conditionalFormatting sqref="F20">
    <cfRule type="expression" dxfId="0" priority="1">
      <formula>$C$17="無"</formula>
    </cfRule>
  </conditionalFormatting>
  <dataValidations count="2">
    <dataValidation imeMode="disabled" allowBlank="1" showInputMessage="1" showErrorMessage="1" sqref="D22:G26 D20:E20 C14:E14" xr:uid="{00000000-0002-0000-0400-000000000000}"/>
    <dataValidation type="list" allowBlank="1" showInputMessage="1" showErrorMessage="1" sqref="C17:E17" xr:uid="{00000000-0002-0000-0400-000001000000}">
      <formula1>"無,有"</formula1>
    </dataValidation>
  </dataValidations>
  <pageMargins left="0.70866141732283472" right="0.70866141732283472" top="0.74803149606299213" bottom="0.74803149606299213" header="0.31496062992125984" footer="0.31496062992125984"/>
  <pageSetup paperSize="9" fitToHeight="0" orientation="portrait" r:id="rId1"/>
  <headerFooter>
    <oddHeader>&amp;R（別紙様式）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6"/>
  <sheetViews>
    <sheetView view="pageBreakPreview" zoomScaleNormal="100" zoomScaleSheetLayoutView="100" workbookViewId="0">
      <selection activeCell="B13" sqref="B13:C13"/>
    </sheetView>
  </sheetViews>
  <sheetFormatPr defaultRowHeight="13.2"/>
  <cols>
    <col min="1" max="2" width="0.88671875" customWidth="1"/>
    <col min="3" max="3" width="10.77734375" customWidth="1"/>
    <col min="4" max="4" width="13.109375" customWidth="1"/>
    <col min="5" max="5" width="9.44140625" customWidth="1"/>
    <col min="6" max="6" width="23.6640625" customWidth="1"/>
    <col min="7" max="7" width="33.33203125" customWidth="1"/>
    <col min="8" max="8" width="15.44140625" customWidth="1"/>
    <col min="9" max="9" width="16.33203125" customWidth="1"/>
    <col min="10" max="10" width="12.77734375" customWidth="1"/>
    <col min="11" max="11" width="22" customWidth="1"/>
    <col min="12" max="12" width="15.6640625" customWidth="1"/>
  </cols>
  <sheetData>
    <row r="1" spans="1:12" s="1" customFormat="1" ht="21.75" customHeight="1">
      <c r="C1" s="7" t="s">
        <v>335</v>
      </c>
      <c r="D1" s="7"/>
      <c r="E1" s="7"/>
      <c r="F1" s="7"/>
      <c r="G1" s="7"/>
      <c r="K1" s="319" t="s">
        <v>8</v>
      </c>
      <c r="L1" s="320"/>
    </row>
    <row r="2" spans="1:12" s="1" customFormat="1">
      <c r="A2" s="3"/>
      <c r="B2" s="3"/>
      <c r="C2" s="3"/>
      <c r="D2" s="3"/>
      <c r="E2" s="3"/>
      <c r="F2" s="3"/>
      <c r="H2" s="3"/>
      <c r="I2" s="3"/>
    </row>
    <row r="3" spans="1:12" s="1" customFormat="1" ht="18" customHeight="1">
      <c r="A3" s="3"/>
      <c r="B3" s="3"/>
      <c r="C3" s="13" t="s">
        <v>18</v>
      </c>
      <c r="D3" s="568"/>
      <c r="E3" s="569"/>
      <c r="F3" s="569"/>
      <c r="G3" s="570"/>
      <c r="H3" s="3"/>
      <c r="I3" s="3"/>
    </row>
    <row r="4" spans="1:12" s="1" customFormat="1" ht="18" customHeight="1">
      <c r="A4" s="3"/>
      <c r="B4" s="3"/>
      <c r="C4" s="13" t="s">
        <v>1</v>
      </c>
      <c r="D4" s="568"/>
      <c r="E4" s="569"/>
      <c r="F4" s="569"/>
      <c r="G4" s="570"/>
      <c r="H4" s="3"/>
      <c r="I4" s="3"/>
      <c r="J4" s="2"/>
    </row>
    <row r="5" spans="1:12" s="1" customFormat="1" ht="18" customHeight="1">
      <c r="A5" s="3"/>
      <c r="B5" s="3"/>
      <c r="C5" s="13" t="s">
        <v>2</v>
      </c>
      <c r="D5" s="568"/>
      <c r="E5" s="569"/>
      <c r="F5" s="569"/>
      <c r="G5" s="570"/>
      <c r="H5" s="3"/>
      <c r="I5" s="3"/>
      <c r="J5" s="2"/>
    </row>
    <row r="6" spans="1:12" s="1" customFormat="1" ht="18" customHeight="1">
      <c r="A6" s="3"/>
      <c r="B6" s="3"/>
      <c r="C6" s="13" t="s">
        <v>3</v>
      </c>
      <c r="D6" s="568"/>
      <c r="E6" s="569"/>
      <c r="F6" s="569"/>
      <c r="G6" s="570"/>
      <c r="H6" s="3"/>
      <c r="I6" s="3"/>
      <c r="J6" s="2"/>
    </row>
    <row r="7" spans="1:12" s="1" customFormat="1" ht="18" customHeight="1">
      <c r="A7" s="3"/>
      <c r="B7" s="3"/>
      <c r="C7" s="13" t="s">
        <v>9</v>
      </c>
      <c r="D7" s="568"/>
      <c r="E7" s="569"/>
      <c r="F7" s="569"/>
      <c r="G7" s="570"/>
      <c r="H7" s="3"/>
      <c r="I7" s="3"/>
      <c r="J7" s="2"/>
    </row>
    <row r="8" spans="1:12" s="1" customFormat="1" ht="9" customHeight="1">
      <c r="A8" s="3"/>
      <c r="B8" s="3"/>
      <c r="C8" s="3"/>
      <c r="D8" s="3"/>
      <c r="E8" s="3"/>
      <c r="F8" s="3"/>
      <c r="H8" s="3"/>
      <c r="I8" s="3"/>
      <c r="J8" s="2"/>
      <c r="K8" s="2"/>
    </row>
    <row r="9" spans="1:12" s="1" customFormat="1" ht="91.8" customHeight="1">
      <c r="C9" s="332" t="s">
        <v>305</v>
      </c>
      <c r="D9" s="332"/>
      <c r="E9" s="332"/>
      <c r="F9" s="332"/>
      <c r="G9" s="332"/>
      <c r="H9" s="332"/>
      <c r="I9" s="332"/>
      <c r="J9" s="332"/>
      <c r="K9" s="332"/>
      <c r="L9" s="332"/>
    </row>
    <row r="10" spans="1:12" s="1" customFormat="1" ht="7.5" customHeight="1">
      <c r="G10" s="4"/>
      <c r="J10" s="4"/>
      <c r="K10" s="4"/>
      <c r="L10" s="4"/>
    </row>
    <row r="11" spans="1:12" s="6" customFormat="1" ht="49.5" customHeight="1">
      <c r="B11" s="564" t="s">
        <v>12</v>
      </c>
      <c r="C11" s="565"/>
      <c r="D11" s="27" t="s">
        <v>43</v>
      </c>
      <c r="E11" s="8" t="s">
        <v>10</v>
      </c>
      <c r="F11" s="8" t="s">
        <v>11</v>
      </c>
      <c r="G11" s="15" t="s">
        <v>4</v>
      </c>
      <c r="H11" s="15" t="s">
        <v>15</v>
      </c>
      <c r="I11" s="15" t="s">
        <v>21</v>
      </c>
      <c r="J11" s="8" t="s">
        <v>13</v>
      </c>
      <c r="K11" s="8" t="s">
        <v>5</v>
      </c>
      <c r="L11" s="305" t="s">
        <v>14</v>
      </c>
    </row>
    <row r="12" spans="1:12" s="6" customFormat="1" ht="85.5" customHeight="1">
      <c r="B12" s="17"/>
      <c r="C12" s="18" t="s">
        <v>17</v>
      </c>
      <c r="D12" s="18"/>
      <c r="E12" s="19"/>
      <c r="F12" s="19" t="s">
        <v>19</v>
      </c>
      <c r="G12" s="16" t="s">
        <v>45</v>
      </c>
      <c r="H12" s="20" t="s">
        <v>41</v>
      </c>
      <c r="I12" s="20" t="s">
        <v>42</v>
      </c>
      <c r="J12" s="14" t="s">
        <v>16</v>
      </c>
      <c r="K12" s="9" t="s">
        <v>128</v>
      </c>
      <c r="L12" s="306"/>
    </row>
    <row r="13" spans="1:12" s="5" customFormat="1" ht="186" customHeight="1">
      <c r="B13" s="566"/>
      <c r="C13" s="567"/>
      <c r="D13" s="288"/>
      <c r="E13" s="285"/>
      <c r="F13" s="285"/>
      <c r="G13" s="286"/>
      <c r="H13" s="287"/>
      <c r="I13" s="287"/>
      <c r="J13" s="289"/>
      <c r="K13" s="290"/>
      <c r="L13" s="290"/>
    </row>
    <row r="14" spans="1:12" s="5" customFormat="1" ht="4.5" customHeight="1">
      <c r="G14" s="10"/>
      <c r="J14" s="11"/>
      <c r="K14" s="12"/>
      <c r="L14" s="12"/>
    </row>
    <row r="15" spans="1:12" s="1" customFormat="1" ht="68.25" customHeight="1">
      <c r="C15" s="563" t="s">
        <v>44</v>
      </c>
      <c r="D15" s="563"/>
      <c r="E15" s="563"/>
      <c r="F15" s="563"/>
      <c r="G15" s="563"/>
      <c r="H15" s="563"/>
      <c r="I15" s="563"/>
      <c r="J15" s="563"/>
      <c r="K15" s="563"/>
      <c r="L15" s="563"/>
    </row>
    <row r="16" spans="1:12" s="1" customFormat="1">
      <c r="C16" s="28"/>
    </row>
  </sheetData>
  <mergeCells count="11">
    <mergeCell ref="C15:L15"/>
    <mergeCell ref="B11:C11"/>
    <mergeCell ref="B13:C13"/>
    <mergeCell ref="C9:L9"/>
    <mergeCell ref="K1:L1"/>
    <mergeCell ref="L11:L12"/>
    <mergeCell ref="D7:G7"/>
    <mergeCell ref="D6:G6"/>
    <mergeCell ref="D5:G5"/>
    <mergeCell ref="D4:G4"/>
    <mergeCell ref="D3:G3"/>
  </mergeCells>
  <phoneticPr fontId="2"/>
  <pageMargins left="0.51181102362204722" right="0.39370078740157483" top="0.74803149606299213" bottom="0.74803149606299213" header="0.31496062992125984" footer="0.31496062992125984"/>
  <pageSetup paperSize="9" scale="80" fitToHeight="0" orientation="landscape" r:id="rId1"/>
  <headerFooter>
    <oddHeader>&amp;R（別紙様式）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既存事業シート</vt:lpstr>
      <vt:lpstr>既存事業シート (1⑨⑩病床機能分化)</vt:lpstr>
      <vt:lpstr>既存事業シート（1⑮単独支援給付金支給事業）</vt:lpstr>
      <vt:lpstr>既存事業シート（1⑯統合支援給付金支給事業）</vt:lpstr>
      <vt:lpstr>既存事業シート（1⑰債務整理支援給付金支給事業）</vt:lpstr>
      <vt:lpstr>新規事業シート</vt:lpstr>
      <vt:lpstr>既存事業シート!Print_Area</vt:lpstr>
      <vt:lpstr>'既存事業シート (1⑨⑩病床機能分化)'!Print_Area</vt:lpstr>
      <vt:lpstr>'既存事業シート（1⑮単独支援給付金支給事業）'!Print_Area</vt:lpstr>
      <vt:lpstr>'既存事業シート（1⑯統合支援給付金支給事業）'!Print_Area</vt:lpstr>
      <vt:lpstr>'既存事業シート（1⑰債務整理支援給付金支給事業）'!Print_Area</vt:lpstr>
      <vt:lpstr>新規事業シート!Print_Area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2026-01-09T11:01:23Z</dcterms:modified>
</cp:coreProperties>
</file>