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6-1" sheetId="1" r:id="rId1"/>
    <sheet name="76-2" sheetId="2" r:id="rId2"/>
  </sheets>
  <definedNames>
    <definedName name="_xlnm.Print_Area" localSheetId="0">'76-1'!$A$1:$T$17</definedName>
    <definedName name="_xlnm.Print_Area" localSheetId="1">'76-2'!$A$1:$W$17</definedName>
  </definedNames>
  <calcPr fullCalcOnLoad="1"/>
</workbook>
</file>

<file path=xl/sharedStrings.xml><?xml version="1.0" encoding="utf-8"?>
<sst xmlns="http://schemas.openxmlformats.org/spreadsheetml/2006/main" count="113" uniqueCount="81">
  <si>
    <t>年次・市郡</t>
  </si>
  <si>
    <t>住宅　1)</t>
  </si>
  <si>
    <t>舗等</t>
  </si>
  <si>
    <t>床面積</t>
  </si>
  <si>
    <t>決定価格</t>
  </si>
  <si>
    <t>13</t>
  </si>
  <si>
    <t>〃　</t>
  </si>
  <si>
    <t>〃　　</t>
  </si>
  <si>
    <r>
      <t xml:space="preserve">  76  市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部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郡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部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別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固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定</t>
    </r>
  </si>
  <si>
    <r>
      <t xml:space="preserve">  資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産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の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状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況</t>
    </r>
  </si>
  <si>
    <t xml:space="preserve">   平成12～平成16年</t>
  </si>
  <si>
    <t xml:space="preserve">    １   木                造</t>
  </si>
  <si>
    <t xml:space="preserve">  家                 屋</t>
  </si>
  <si>
    <t xml:space="preserve"> （単位　㎡　千円）</t>
  </si>
  <si>
    <t xml:space="preserve">県税務課「家屋に関する概要調書」  </t>
  </si>
  <si>
    <t>総               数</t>
  </si>
  <si>
    <t>店　　　　</t>
  </si>
  <si>
    <t>2)</t>
  </si>
  <si>
    <t>工場及び倉庫3)</t>
  </si>
  <si>
    <t>そ  の  他  の  家  屋　4)</t>
  </si>
  <si>
    <t>年次
市郡</t>
  </si>
  <si>
    <r>
      <t xml:space="preserve">棟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</si>
  <si>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棟   数</t>
  </si>
  <si>
    <t>棟  数</t>
  </si>
  <si>
    <t xml:space="preserve">    平成12</t>
  </si>
  <si>
    <t>年1月1日</t>
  </si>
  <si>
    <t>385 010</t>
  </si>
  <si>
    <t>30 655 838</t>
  </si>
  <si>
    <t>498 631 611</t>
  </si>
  <si>
    <t>210 261</t>
  </si>
  <si>
    <t>22 895 413</t>
  </si>
  <si>
    <t>450 276 062</t>
  </si>
  <si>
    <t>4 707</t>
  </si>
  <si>
    <t>529 173</t>
  </si>
  <si>
    <t>12</t>
  </si>
  <si>
    <t>年</t>
  </si>
  <si>
    <t>〃　</t>
  </si>
  <si>
    <t xml:space="preserve">   14</t>
  </si>
  <si>
    <t>14</t>
  </si>
  <si>
    <t>15</t>
  </si>
  <si>
    <t>16</t>
  </si>
  <si>
    <t>市       部</t>
  </si>
  <si>
    <t>市  部</t>
  </si>
  <si>
    <t>郡       部</t>
  </si>
  <si>
    <t>郡  部</t>
  </si>
  <si>
    <t>（注）　1）専用住宅、共同住宅・寄宿舎、併用住宅、農家住宅、養蚕住宅、漁業者住宅。2）事務所、銀行、ホテル・旅館・料亭・待合、店舗。</t>
  </si>
  <si>
    <t xml:space="preserve"> 3)平成９年から工場は「工場及び倉庫」となった。   4）劇場・映画館、病院、浴場、土蔵、その他。</t>
  </si>
  <si>
    <t>市　部　郡　部　別　固　定</t>
  </si>
  <si>
    <t xml:space="preserve">  資    産 　の 　状   況</t>
  </si>
  <si>
    <t xml:space="preserve">   平成12～平成16年</t>
  </si>
  <si>
    <t>２</t>
  </si>
  <si>
    <t xml:space="preserve">  木       造       以</t>
  </si>
  <si>
    <t xml:space="preserve">  外       の       家       屋</t>
  </si>
  <si>
    <t xml:space="preserve">県税務課「家屋に関する概要調書」  </t>
  </si>
  <si>
    <t>総                                  数</t>
  </si>
  <si>
    <t xml:space="preserve">住   </t>
  </si>
  <si>
    <t xml:space="preserve">            宅       　1)</t>
  </si>
  <si>
    <t>そ    の    他    の    家    屋  　 2)</t>
  </si>
  <si>
    <t>年  次
市  郡</t>
  </si>
  <si>
    <t>棟          数</t>
  </si>
  <si>
    <t>床    面    積</t>
  </si>
  <si>
    <t>決  定  価  格</t>
  </si>
  <si>
    <t>棟         数</t>
  </si>
  <si>
    <t>平成12</t>
  </si>
  <si>
    <t>65 723</t>
  </si>
  <si>
    <t>14 342 262</t>
  </si>
  <si>
    <t>644 091 804</t>
  </si>
  <si>
    <t>18 983</t>
  </si>
  <si>
    <t>3 173 239</t>
  </si>
  <si>
    <t>143 503 337</t>
  </si>
  <si>
    <t>46 740</t>
  </si>
  <si>
    <t>年</t>
  </si>
  <si>
    <t xml:space="preserve">    13</t>
  </si>
  <si>
    <t>〃　　</t>
  </si>
  <si>
    <t>13</t>
  </si>
  <si>
    <t>16</t>
  </si>
  <si>
    <t>市       部</t>
  </si>
  <si>
    <t>市  部</t>
  </si>
  <si>
    <t>郡       部</t>
  </si>
  <si>
    <t>郡  部</t>
  </si>
  <si>
    <t>（注）　　1）住宅・アパート     2）事務所・店舗・百貨店、その他。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</si>
</sst>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22"/>
      <name val="太ミンA101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4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49" fontId="8" fillId="0" borderId="6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197" fontId="8" fillId="0" borderId="0" xfId="17" applyNumberFormat="1" applyFont="1" applyFill="1" applyBorder="1" applyAlignment="1">
      <alignment horizontal="right" vertical="center"/>
    </xf>
    <xf numFmtId="184" fontId="8" fillId="0" borderId="0" xfId="17" applyNumberFormat="1" applyFont="1" applyFill="1" applyBorder="1" applyAlignment="1">
      <alignment horizontal="right" vertical="center"/>
    </xf>
    <xf numFmtId="184" fontId="8" fillId="0" borderId="14" xfId="17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4" fontId="8" fillId="0" borderId="0" xfId="17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center" vertical="center"/>
    </xf>
    <xf numFmtId="184" fontId="14" fillId="0" borderId="0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4" fontId="14" fillId="0" borderId="0" xfId="17" applyNumberFormat="1" applyFont="1" applyFill="1" applyBorder="1" applyAlignment="1">
      <alignment horizontal="right" vertical="center" shrinkToFit="1"/>
    </xf>
    <xf numFmtId="184" fontId="14" fillId="0" borderId="14" xfId="17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94" fontId="8" fillId="0" borderId="0" xfId="17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80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8" fontId="8" fillId="0" borderId="2" xfId="17" applyFont="1" applyBorder="1" applyAlignment="1">
      <alignment horizontal="left"/>
    </xf>
    <xf numFmtId="0" fontId="0" fillId="0" borderId="2" xfId="0" applyBorder="1" applyAlignment="1">
      <alignment horizontal="left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8" fillId="0" borderId="0" xfId="17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84" fontId="8" fillId="0" borderId="12" xfId="17" applyNumberFormat="1" applyFont="1" applyFill="1" applyBorder="1" applyAlignment="1">
      <alignment horizontal="right" vertical="center"/>
    </xf>
    <xf numFmtId="184" fontId="8" fillId="0" borderId="0" xfId="17" applyNumberFormat="1" applyFont="1" applyFill="1" applyBorder="1" applyAlignment="1">
      <alignment horizontal="right" vertical="center"/>
    </xf>
    <xf numFmtId="184" fontId="8" fillId="0" borderId="0" xfId="17" applyNumberFormat="1" applyFont="1" applyFill="1" applyAlignment="1">
      <alignment horizontal="right" vertical="center"/>
    </xf>
    <xf numFmtId="184" fontId="8" fillId="0" borderId="14" xfId="17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4" fontId="14" fillId="0" borderId="0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84" fontId="13" fillId="0" borderId="12" xfId="17" applyNumberFormat="1" applyFont="1" applyFill="1" applyBorder="1" applyAlignment="1">
      <alignment horizontal="right"/>
    </xf>
    <xf numFmtId="184" fontId="13" fillId="0" borderId="0" xfId="17" applyNumberFormat="1" applyFont="1" applyFill="1" applyBorder="1" applyAlignment="1">
      <alignment horizontal="right"/>
    </xf>
    <xf numFmtId="184" fontId="13" fillId="0" borderId="0" xfId="17" applyNumberFormat="1" applyFont="1" applyFill="1" applyBorder="1" applyAlignment="1">
      <alignment horizontal="right"/>
    </xf>
    <xf numFmtId="184" fontId="13" fillId="0" borderId="0" xfId="17" applyNumberFormat="1" applyFont="1" applyFill="1" applyAlignment="1">
      <alignment horizontal="left" vertical="center"/>
    </xf>
    <xf numFmtId="184" fontId="8" fillId="0" borderId="0" xfId="17" applyNumberFormat="1" applyFont="1" applyFill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18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left" vertical="center"/>
    </xf>
    <xf numFmtId="183" fontId="8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SheetLayoutView="75" workbookViewId="0" topLeftCell="A1">
      <pane xSplit="2" ySplit="6" topLeftCell="G7" activePane="bottomRight" state="frozen"/>
      <selection pane="topLeft" activeCell="L3" sqref="L3:P3"/>
      <selection pane="topRight" activeCell="L3" sqref="L3:P3"/>
      <selection pane="bottomLeft" activeCell="L3" sqref="L3:P3"/>
      <selection pane="bottomRight" activeCell="L3" sqref="L3:P3"/>
    </sheetView>
  </sheetViews>
  <sheetFormatPr defaultColWidth="9.00390625" defaultRowHeight="13.5"/>
  <cols>
    <col min="1" max="1" width="7.00390625" style="102" customWidth="1"/>
    <col min="2" max="2" width="10.125" style="48" customWidth="1"/>
    <col min="3" max="3" width="14.125" style="48" customWidth="1"/>
    <col min="4" max="4" width="16.625" style="48" customWidth="1"/>
    <col min="5" max="5" width="17.625" style="48" customWidth="1"/>
    <col min="6" max="6" width="14.625" style="48" customWidth="1"/>
    <col min="7" max="7" width="16.50390625" style="48" customWidth="1"/>
    <col min="8" max="8" width="17.875" style="48" customWidth="1"/>
    <col min="9" max="9" width="13.625" style="48" customWidth="1"/>
    <col min="10" max="10" width="1.12109375" style="48" customWidth="1"/>
    <col min="11" max="11" width="14.125" style="48" customWidth="1"/>
    <col min="12" max="12" width="15.125" style="48" customWidth="1"/>
    <col min="13" max="14" width="14.375" style="48" customWidth="1"/>
    <col min="15" max="15" width="13.625" style="48" customWidth="1"/>
    <col min="16" max="16" width="14.625" style="48" customWidth="1"/>
    <col min="17" max="17" width="15.875" style="48" customWidth="1"/>
    <col min="18" max="18" width="18.50390625" style="48" customWidth="1"/>
    <col min="19" max="20" width="5.00390625" style="48" customWidth="1"/>
    <col min="21" max="16384" width="9.00390625" style="48" customWidth="1"/>
  </cols>
  <sheetData>
    <row r="1" spans="1:20" s="2" customFormat="1" ht="27.75" customHeight="1">
      <c r="A1" s="1"/>
      <c r="E1" s="3" t="s">
        <v>8</v>
      </c>
      <c r="F1" s="4"/>
      <c r="G1" s="4"/>
      <c r="H1" s="4"/>
      <c r="I1" s="4"/>
      <c r="J1" s="5"/>
      <c r="K1" s="6" t="s">
        <v>9</v>
      </c>
      <c r="L1" s="7"/>
      <c r="M1" s="7"/>
      <c r="N1" s="7"/>
      <c r="O1" s="8" t="s">
        <v>10</v>
      </c>
      <c r="P1" s="9"/>
      <c r="Q1" s="9"/>
      <c r="T1" s="10"/>
    </row>
    <row r="2" spans="1:20" s="2" customFormat="1" ht="7.5" customHeight="1">
      <c r="A2" s="1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4"/>
      <c r="Q2" s="14"/>
      <c r="R2" s="15"/>
      <c r="S2" s="10"/>
      <c r="T2" s="10"/>
    </row>
    <row r="3" spans="6:20" s="2" customFormat="1" ht="21.75" customHeight="1">
      <c r="F3" s="16"/>
      <c r="G3" s="17" t="s">
        <v>11</v>
      </c>
      <c r="H3" s="18"/>
      <c r="I3" s="18"/>
      <c r="J3" s="18"/>
      <c r="K3" s="18"/>
      <c r="L3" s="19" t="s">
        <v>12</v>
      </c>
      <c r="M3" s="19"/>
      <c r="N3" s="19"/>
      <c r="O3" s="19"/>
      <c r="P3" s="20"/>
      <c r="Q3" s="20"/>
      <c r="R3" s="21"/>
      <c r="S3" s="10"/>
      <c r="T3" s="10"/>
    </row>
    <row r="4" spans="1:20" s="30" customFormat="1" ht="21.75" customHeight="1" thickBot="1">
      <c r="A4" s="22" t="s">
        <v>13</v>
      </c>
      <c r="B4" s="22"/>
      <c r="C4" s="23"/>
      <c r="D4" s="23"/>
      <c r="E4" s="23"/>
      <c r="F4" s="24"/>
      <c r="G4" s="25"/>
      <c r="H4" s="24"/>
      <c r="I4" s="24"/>
      <c r="J4" s="26"/>
      <c r="K4" s="24"/>
      <c r="L4" s="24"/>
      <c r="M4" s="24"/>
      <c r="N4" s="24"/>
      <c r="O4" s="24"/>
      <c r="P4" s="27"/>
      <c r="Q4" s="28"/>
      <c r="R4" s="29" t="s">
        <v>14</v>
      </c>
      <c r="S4" s="29"/>
      <c r="T4" s="29"/>
    </row>
    <row r="5" spans="1:20" ht="30" customHeight="1" thickTop="1">
      <c r="A5" s="31" t="s">
        <v>0</v>
      </c>
      <c r="B5" s="32"/>
      <c r="C5" s="33" t="s">
        <v>15</v>
      </c>
      <c r="D5" s="34"/>
      <c r="E5" s="35"/>
      <c r="F5" s="36" t="s">
        <v>1</v>
      </c>
      <c r="G5" s="37"/>
      <c r="H5" s="38"/>
      <c r="I5" s="39" t="s">
        <v>16</v>
      </c>
      <c r="J5" s="40"/>
      <c r="K5" s="41" t="s">
        <v>2</v>
      </c>
      <c r="L5" s="42" t="s">
        <v>17</v>
      </c>
      <c r="M5" s="36" t="s">
        <v>18</v>
      </c>
      <c r="N5" s="43"/>
      <c r="O5" s="38"/>
      <c r="P5" s="33" t="s">
        <v>19</v>
      </c>
      <c r="Q5" s="44"/>
      <c r="R5" s="45"/>
      <c r="S5" s="46" t="s">
        <v>20</v>
      </c>
      <c r="T5" s="47"/>
    </row>
    <row r="6" spans="1:20" ht="30" customHeight="1">
      <c r="A6" s="49"/>
      <c r="B6" s="50"/>
      <c r="C6" s="51" t="s">
        <v>21</v>
      </c>
      <c r="D6" s="52" t="s">
        <v>3</v>
      </c>
      <c r="E6" s="52" t="s">
        <v>4</v>
      </c>
      <c r="F6" s="51" t="s">
        <v>22</v>
      </c>
      <c r="G6" s="52" t="s">
        <v>3</v>
      </c>
      <c r="H6" s="52" t="s">
        <v>4</v>
      </c>
      <c r="I6" s="51" t="s">
        <v>22</v>
      </c>
      <c r="J6" s="53"/>
      <c r="K6" s="54" t="s">
        <v>3</v>
      </c>
      <c r="L6" s="54" t="s">
        <v>4</v>
      </c>
      <c r="M6" s="51" t="s">
        <v>23</v>
      </c>
      <c r="N6" s="52" t="s">
        <v>3</v>
      </c>
      <c r="O6" s="52" t="s">
        <v>4</v>
      </c>
      <c r="P6" s="51" t="s">
        <v>22</v>
      </c>
      <c r="Q6" s="52" t="s">
        <v>3</v>
      </c>
      <c r="R6" s="52" t="s">
        <v>4</v>
      </c>
      <c r="S6" s="55"/>
      <c r="T6" s="56"/>
    </row>
    <row r="7" spans="1:20" ht="15" customHeight="1">
      <c r="A7" s="57"/>
      <c r="B7" s="5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59"/>
      <c r="S7" s="60"/>
      <c r="T7" s="61"/>
    </row>
    <row r="8" spans="1:20" s="69" customFormat="1" ht="25.5" customHeight="1">
      <c r="A8" s="62" t="s">
        <v>24</v>
      </c>
      <c r="B8" s="63" t="s">
        <v>25</v>
      </c>
      <c r="C8" s="64" t="s">
        <v>26</v>
      </c>
      <c r="D8" s="65" t="s">
        <v>27</v>
      </c>
      <c r="E8" s="65" t="s">
        <v>28</v>
      </c>
      <c r="F8" s="65" t="s">
        <v>29</v>
      </c>
      <c r="G8" s="65" t="s">
        <v>30</v>
      </c>
      <c r="H8" s="65" t="s">
        <v>31</v>
      </c>
      <c r="I8" s="65" t="s">
        <v>32</v>
      </c>
      <c r="J8" s="65"/>
      <c r="K8" s="65" t="s">
        <v>33</v>
      </c>
      <c r="L8" s="65">
        <v>9145211</v>
      </c>
      <c r="M8" s="65">
        <v>4742</v>
      </c>
      <c r="N8" s="65">
        <v>503279</v>
      </c>
      <c r="O8" s="65">
        <v>2898710</v>
      </c>
      <c r="P8" s="65">
        <v>165300</v>
      </c>
      <c r="Q8" s="65">
        <v>6727973</v>
      </c>
      <c r="R8" s="66">
        <v>40731608</v>
      </c>
      <c r="S8" s="67" t="s">
        <v>34</v>
      </c>
      <c r="T8" s="68" t="s">
        <v>35</v>
      </c>
    </row>
    <row r="9" spans="1:20" s="69" customFormat="1" ht="25.5" customHeight="1">
      <c r="A9" s="62">
        <v>13</v>
      </c>
      <c r="B9" s="70" t="s">
        <v>36</v>
      </c>
      <c r="C9" s="64">
        <v>381325</v>
      </c>
      <c r="D9" s="65">
        <v>30740167</v>
      </c>
      <c r="E9" s="65">
        <v>520705396</v>
      </c>
      <c r="F9" s="65">
        <v>209853</v>
      </c>
      <c r="G9" s="65">
        <v>23046010</v>
      </c>
      <c r="H9" s="65">
        <v>470665500</v>
      </c>
      <c r="I9" s="65">
        <v>4703</v>
      </c>
      <c r="J9" s="65"/>
      <c r="K9" s="65">
        <v>528036</v>
      </c>
      <c r="L9" s="65">
        <v>9461105</v>
      </c>
      <c r="M9" s="65">
        <v>4666</v>
      </c>
      <c r="N9" s="65">
        <v>495373</v>
      </c>
      <c r="O9" s="65">
        <v>2984226</v>
      </c>
      <c r="P9" s="65">
        <v>162103</v>
      </c>
      <c r="Q9" s="65">
        <v>6670748</v>
      </c>
      <c r="R9" s="66">
        <v>42330439</v>
      </c>
      <c r="S9" s="67" t="s">
        <v>5</v>
      </c>
      <c r="T9" s="71"/>
    </row>
    <row r="10" spans="1:20" s="69" customFormat="1" ht="25.5" customHeight="1">
      <c r="A10" s="62" t="s">
        <v>37</v>
      </c>
      <c r="B10" s="70" t="s">
        <v>6</v>
      </c>
      <c r="C10" s="65">
        <v>380044</v>
      </c>
      <c r="D10" s="65">
        <v>30921027</v>
      </c>
      <c r="E10" s="65">
        <v>541148962</v>
      </c>
      <c r="F10" s="65">
        <v>210426</v>
      </c>
      <c r="G10" s="65">
        <v>23263163</v>
      </c>
      <c r="H10" s="65">
        <v>489538243</v>
      </c>
      <c r="I10" s="65">
        <v>4707</v>
      </c>
      <c r="J10" s="65"/>
      <c r="K10" s="65">
        <v>525089</v>
      </c>
      <c r="L10" s="65">
        <v>9640365</v>
      </c>
      <c r="M10" s="65">
        <v>4680</v>
      </c>
      <c r="N10" s="65">
        <v>496520</v>
      </c>
      <c r="O10" s="72">
        <v>3214482</v>
      </c>
      <c r="P10" s="65">
        <v>160231</v>
      </c>
      <c r="Q10" s="65">
        <v>6636255</v>
      </c>
      <c r="R10" s="66">
        <v>38755872</v>
      </c>
      <c r="S10" s="67" t="s">
        <v>38</v>
      </c>
      <c r="T10" s="71"/>
    </row>
    <row r="11" spans="1:20" s="74" customFormat="1" ht="25.5" customHeight="1">
      <c r="A11" s="62" t="s">
        <v>39</v>
      </c>
      <c r="B11" s="70" t="s">
        <v>6</v>
      </c>
      <c r="C11" s="65">
        <v>378978</v>
      </c>
      <c r="D11" s="65">
        <v>31080615</v>
      </c>
      <c r="E11" s="65">
        <v>481770369</v>
      </c>
      <c r="F11" s="65">
        <v>210858</v>
      </c>
      <c r="G11" s="65">
        <v>23457486</v>
      </c>
      <c r="H11" s="65">
        <v>436615354</v>
      </c>
      <c r="I11" s="65">
        <v>4692</v>
      </c>
      <c r="J11" s="69"/>
      <c r="K11" s="65">
        <v>521361</v>
      </c>
      <c r="L11" s="65">
        <v>8435642</v>
      </c>
      <c r="M11" s="65">
        <v>4677</v>
      </c>
      <c r="N11" s="65">
        <v>491967</v>
      </c>
      <c r="O11" s="72">
        <v>2845769</v>
      </c>
      <c r="P11" s="65">
        <v>158751</v>
      </c>
      <c r="Q11" s="65">
        <v>6609801</v>
      </c>
      <c r="R11" s="66">
        <v>33873604</v>
      </c>
      <c r="S11" s="67" t="s">
        <v>39</v>
      </c>
      <c r="T11" s="73"/>
    </row>
    <row r="12" spans="1:20" s="78" customFormat="1" ht="25.5" customHeight="1">
      <c r="A12" s="75" t="s">
        <v>40</v>
      </c>
      <c r="B12" s="76" t="s">
        <v>6</v>
      </c>
      <c r="C12" s="77">
        <v>377575</v>
      </c>
      <c r="D12" s="77">
        <v>31246660</v>
      </c>
      <c r="E12" s="77">
        <v>501272226</v>
      </c>
      <c r="F12" s="77">
        <f>177982+2491+7950+22509</f>
        <v>210932</v>
      </c>
      <c r="G12" s="77">
        <f>19617172+470087+975811+2597572</f>
        <v>23660642</v>
      </c>
      <c r="H12" s="77">
        <f>422840013+11870687+13913558+6119478</f>
        <v>454743736</v>
      </c>
      <c r="I12" s="77">
        <f>842+3834</f>
        <v>4676</v>
      </c>
      <c r="K12" s="77">
        <f>169407+350670</f>
        <v>520077</v>
      </c>
      <c r="L12" s="77">
        <f>2107585+6625134</f>
        <v>8732719</v>
      </c>
      <c r="M12" s="77">
        <v>4664</v>
      </c>
      <c r="N12" s="77">
        <v>486186</v>
      </c>
      <c r="O12" s="79">
        <v>2906934</v>
      </c>
      <c r="P12" s="77">
        <f>196+34+24617+132456</f>
        <v>157303</v>
      </c>
      <c r="Q12" s="77">
        <f>34125+3858+541513+6000259</f>
        <v>6579755</v>
      </c>
      <c r="R12" s="80">
        <f>801284+56993+2281228+31749332</f>
        <v>34888837</v>
      </c>
      <c r="S12" s="81" t="s">
        <v>40</v>
      </c>
      <c r="T12" s="82"/>
    </row>
    <row r="13" spans="1:20" s="78" customFormat="1" ht="18.75" customHeight="1">
      <c r="A13" s="83"/>
      <c r="B13" s="70"/>
      <c r="C13" s="77"/>
      <c r="D13" s="77"/>
      <c r="E13" s="77"/>
      <c r="F13" s="77"/>
      <c r="G13" s="77"/>
      <c r="H13" s="77"/>
      <c r="I13" s="77"/>
      <c r="K13" s="77"/>
      <c r="L13" s="77"/>
      <c r="M13" s="77"/>
      <c r="N13" s="77"/>
      <c r="O13" s="77"/>
      <c r="P13" s="77"/>
      <c r="Q13" s="77"/>
      <c r="R13" s="80"/>
      <c r="S13" s="84"/>
      <c r="T13" s="82"/>
    </row>
    <row r="14" spans="1:20" s="69" customFormat="1" ht="25.5" customHeight="1">
      <c r="A14" s="85" t="s">
        <v>41</v>
      </c>
      <c r="B14" s="86"/>
      <c r="C14" s="87">
        <v>170119</v>
      </c>
      <c r="D14" s="65">
        <v>15117429</v>
      </c>
      <c r="E14" s="65">
        <v>272586539</v>
      </c>
      <c r="F14" s="87">
        <f>102574+2154+4511+5490</f>
        <v>114729</v>
      </c>
      <c r="G14" s="65">
        <f>10997229+404379+555443+665331</f>
        <v>12622382</v>
      </c>
      <c r="H14" s="65">
        <f>235734742+9947949+8119078+1336245</f>
        <v>255138014</v>
      </c>
      <c r="I14" s="65">
        <f>261+2205</f>
        <v>2466</v>
      </c>
      <c r="K14" s="65">
        <f>54374+212964</f>
        <v>267338</v>
      </c>
      <c r="L14" s="65">
        <f>567752+4041294</f>
        <v>4609046</v>
      </c>
      <c r="M14" s="65">
        <v>1773</v>
      </c>
      <c r="N14" s="65">
        <v>242579</v>
      </c>
      <c r="O14" s="65">
        <v>1292289</v>
      </c>
      <c r="P14" s="65">
        <f>141+25+5389+45596</f>
        <v>51151</v>
      </c>
      <c r="Q14" s="65">
        <f>24940+2555+143965+1813670</f>
        <v>1985130</v>
      </c>
      <c r="R14" s="66">
        <f>601669+25992+611273+10308256</f>
        <v>11547190</v>
      </c>
      <c r="S14" s="85" t="s">
        <v>42</v>
      </c>
      <c r="T14" s="85"/>
    </row>
    <row r="15" spans="1:20" s="69" customFormat="1" ht="25.5" customHeight="1">
      <c r="A15" s="85" t="s">
        <v>43</v>
      </c>
      <c r="B15" s="86"/>
      <c r="C15" s="87">
        <v>207456</v>
      </c>
      <c r="D15" s="65">
        <v>16129231</v>
      </c>
      <c r="E15" s="65">
        <v>228685687</v>
      </c>
      <c r="F15" s="87">
        <f>75408+337+3439+17019</f>
        <v>96203</v>
      </c>
      <c r="G15" s="65">
        <f>8619943+65708+420368+1932241</f>
        <v>11038260</v>
      </c>
      <c r="H15" s="65">
        <f>187105271+1922738+5794480+4783233</f>
        <v>199605722</v>
      </c>
      <c r="I15" s="65">
        <f>581+1629</f>
        <v>2210</v>
      </c>
      <c r="K15" s="65">
        <f>115033+137706</f>
        <v>252739</v>
      </c>
      <c r="L15" s="65">
        <f>1539833+2583840</f>
        <v>4123673</v>
      </c>
      <c r="M15" s="65">
        <v>2891</v>
      </c>
      <c r="N15" s="65">
        <v>243607</v>
      </c>
      <c r="O15" s="65">
        <v>1614645</v>
      </c>
      <c r="P15" s="65">
        <f>55+9+19228+86860</f>
        <v>106152</v>
      </c>
      <c r="Q15" s="65">
        <f>9185+1303+397548+4186589</f>
        <v>4594625</v>
      </c>
      <c r="R15" s="66">
        <f>199615+31001+1669955+21441076</f>
        <v>23341647</v>
      </c>
      <c r="S15" s="85" t="s">
        <v>44</v>
      </c>
      <c r="T15" s="85"/>
    </row>
    <row r="16" spans="1:20" ht="13.5" customHeight="1" thickBot="1">
      <c r="A16" s="88"/>
      <c r="B16" s="89"/>
      <c r="C16" s="90"/>
      <c r="D16" s="89"/>
      <c r="E16" s="89"/>
      <c r="F16" s="89"/>
      <c r="G16" s="89"/>
      <c r="H16" s="89"/>
      <c r="I16" s="89"/>
      <c r="J16" s="91"/>
      <c r="K16" s="89"/>
      <c r="L16" s="89"/>
      <c r="M16" s="89"/>
      <c r="N16" s="89"/>
      <c r="O16" s="89"/>
      <c r="P16" s="89"/>
      <c r="Q16" s="89"/>
      <c r="R16" s="89"/>
      <c r="S16" s="90"/>
      <c r="T16" s="89"/>
    </row>
    <row r="17" spans="1:25" ht="19.5" customHeight="1" thickTop="1">
      <c r="A17" s="92" t="s">
        <v>45</v>
      </c>
      <c r="B17" s="93"/>
      <c r="C17" s="93"/>
      <c r="D17" s="93"/>
      <c r="E17" s="93"/>
      <c r="F17" s="93"/>
      <c r="G17" s="93"/>
      <c r="H17" s="93"/>
      <c r="I17" s="93"/>
      <c r="J17" s="94"/>
      <c r="K17" s="93"/>
      <c r="L17" s="95" t="s">
        <v>46</v>
      </c>
      <c r="M17" s="96"/>
      <c r="N17" s="96"/>
      <c r="O17" s="96"/>
      <c r="P17" s="96"/>
      <c r="Q17" s="96"/>
      <c r="R17" s="96"/>
      <c r="S17" s="96"/>
      <c r="T17" s="96"/>
      <c r="U17" s="97"/>
      <c r="V17" s="97"/>
      <c r="W17" s="97"/>
      <c r="X17" s="91"/>
      <c r="Y17" s="91"/>
    </row>
    <row r="18" spans="1:25" ht="19.5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01"/>
      <c r="N18" s="101"/>
      <c r="O18" s="101"/>
      <c r="P18" s="101"/>
      <c r="Q18" s="101"/>
      <c r="R18" s="101"/>
      <c r="S18" s="101"/>
      <c r="T18" s="101"/>
      <c r="U18" s="97"/>
      <c r="V18" s="97"/>
      <c r="W18" s="97"/>
      <c r="X18" s="91"/>
      <c r="Y18" s="91"/>
    </row>
    <row r="19" spans="21:25" ht="13.5">
      <c r="U19" s="97"/>
      <c r="V19" s="97"/>
      <c r="W19" s="97"/>
      <c r="X19" s="91"/>
      <c r="Y19" s="91"/>
    </row>
    <row r="20" spans="21:25" ht="14.25" customHeight="1">
      <c r="U20" s="97"/>
      <c r="V20" s="97"/>
      <c r="W20" s="97"/>
      <c r="X20" s="91"/>
      <c r="Y20" s="91"/>
    </row>
    <row r="21" spans="21:25" ht="13.5" customHeight="1">
      <c r="U21" s="97"/>
      <c r="V21" s="97"/>
      <c r="W21" s="97"/>
      <c r="X21" s="91"/>
      <c r="Y21" s="91"/>
    </row>
    <row r="22" spans="21:25" ht="13.5" customHeight="1">
      <c r="U22" s="97"/>
      <c r="V22" s="97"/>
      <c r="W22" s="97"/>
      <c r="X22" s="91"/>
      <c r="Y22" s="91"/>
    </row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5" customHeight="1"/>
    <row r="30" spans="21:25" ht="13.5" customHeight="1">
      <c r="U30" s="97"/>
      <c r="V30" s="97"/>
      <c r="W30" s="97"/>
      <c r="X30" s="91"/>
      <c r="Y30" s="91"/>
    </row>
    <row r="31" spans="21:25" ht="13.5" customHeight="1">
      <c r="U31" s="97"/>
      <c r="V31" s="97"/>
      <c r="W31" s="97"/>
      <c r="X31" s="91"/>
      <c r="Y31" s="91"/>
    </row>
    <row r="32" ht="13.5" customHeight="1"/>
    <row r="33" ht="13.5" customHeight="1"/>
    <row r="34" ht="13.5" customHeight="1"/>
    <row r="35" ht="13.5" customHeight="1"/>
    <row r="36" ht="13.5" customHeight="1"/>
    <row r="37" ht="14.25" customHeight="1"/>
    <row r="39" ht="14.2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4.25" customHeight="1"/>
  </sheetData>
  <mergeCells count="14">
    <mergeCell ref="S14:T14"/>
    <mergeCell ref="S15:T15"/>
    <mergeCell ref="C5:E5"/>
    <mergeCell ref="S5:T6"/>
    <mergeCell ref="M5:O5"/>
    <mergeCell ref="P5:R5"/>
    <mergeCell ref="A5:B6"/>
    <mergeCell ref="A14:B14"/>
    <mergeCell ref="A15:B15"/>
    <mergeCell ref="A17:K17"/>
    <mergeCell ref="K1:N1"/>
    <mergeCell ref="E1:I1"/>
    <mergeCell ref="F5:H5"/>
    <mergeCell ref="R4:T4"/>
  </mergeCells>
  <printOptions/>
  <pageMargins left="0.5" right="0.1968503937007874" top="0.8661417322834646" bottom="0" header="4.724409448818898" footer="0.5118110236220472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zoomScale="85" zoomScaleNormal="85" zoomScaleSheetLayoutView="75" workbookViewId="0" topLeftCell="A1">
      <pane xSplit="2" ySplit="6" topLeftCell="E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:P3"/>
    </sheetView>
  </sheetViews>
  <sheetFormatPr defaultColWidth="9.00390625" defaultRowHeight="13.5"/>
  <cols>
    <col min="1" max="1" width="6.625" style="139" customWidth="1"/>
    <col min="2" max="2" width="10.625" style="139" customWidth="1"/>
    <col min="3" max="3" width="9.125" style="139" customWidth="1"/>
    <col min="4" max="4" width="16.00390625" style="139" customWidth="1"/>
    <col min="5" max="5" width="9.125" style="139" customWidth="1"/>
    <col min="6" max="6" width="15.50390625" style="139" customWidth="1"/>
    <col min="7" max="7" width="9.125" style="139" customWidth="1"/>
    <col min="8" max="8" width="16.125" style="139" customWidth="1"/>
    <col min="9" max="9" width="9.125" style="139" customWidth="1"/>
    <col min="10" max="10" width="15.625" style="139" customWidth="1"/>
    <col min="11" max="11" width="1.4921875" style="139" customWidth="1"/>
    <col min="12" max="12" width="9.125" style="139" bestFit="1" customWidth="1"/>
    <col min="13" max="13" width="12.375" style="139" customWidth="1"/>
    <col min="14" max="14" width="10.50390625" style="139" bestFit="1" customWidth="1"/>
    <col min="15" max="15" width="12.375" style="139" customWidth="1"/>
    <col min="16" max="16" width="9.125" style="139" bestFit="1" customWidth="1"/>
    <col min="17" max="17" width="12.125" style="139" customWidth="1"/>
    <col min="18" max="18" width="9.125" style="139" customWidth="1"/>
    <col min="19" max="19" width="12.125" style="139" customWidth="1"/>
    <col min="20" max="20" width="8.875" style="139" customWidth="1"/>
    <col min="21" max="21" width="13.875" style="139" customWidth="1"/>
    <col min="22" max="23" width="4.625" style="139" customWidth="1"/>
    <col min="24" max="16384" width="9.00390625" style="139" customWidth="1"/>
  </cols>
  <sheetData>
    <row r="1" spans="5:23" s="103" customFormat="1" ht="25.5" customHeight="1">
      <c r="E1" s="104">
        <v>76</v>
      </c>
      <c r="F1" s="105" t="s">
        <v>47</v>
      </c>
      <c r="G1" s="105"/>
      <c r="H1" s="105"/>
      <c r="I1" s="105"/>
      <c r="J1" s="105"/>
      <c r="K1" s="106"/>
      <c r="L1" s="107" t="s">
        <v>48</v>
      </c>
      <c r="M1" s="107"/>
      <c r="N1" s="107"/>
      <c r="O1" s="107"/>
      <c r="P1" s="108"/>
      <c r="Q1" s="109" t="s">
        <v>49</v>
      </c>
      <c r="S1" s="109"/>
      <c r="T1" s="110"/>
      <c r="U1" s="106"/>
      <c r="V1" s="111"/>
      <c r="W1" s="111"/>
    </row>
    <row r="2" spans="6:23" s="103" customFormat="1" ht="6" customHeight="1">
      <c r="F2" s="112"/>
      <c r="G2" s="112"/>
      <c r="H2" s="112"/>
      <c r="I2" s="112"/>
      <c r="J2" s="112"/>
      <c r="K2" s="106"/>
      <c r="L2" s="113"/>
      <c r="M2" s="113"/>
      <c r="N2" s="113"/>
      <c r="O2" s="113"/>
      <c r="P2" s="114"/>
      <c r="Q2" s="114"/>
      <c r="R2" s="114"/>
      <c r="S2" s="110"/>
      <c r="T2" s="110"/>
      <c r="U2" s="106"/>
      <c r="V2" s="111"/>
      <c r="W2" s="111"/>
    </row>
    <row r="3" spans="6:23" s="103" customFormat="1" ht="19.5" customHeight="1">
      <c r="F3" s="112"/>
      <c r="G3" s="115" t="s">
        <v>50</v>
      </c>
      <c r="H3" s="116" t="s">
        <v>51</v>
      </c>
      <c r="I3" s="116"/>
      <c r="J3" s="116"/>
      <c r="K3" s="106"/>
      <c r="L3" s="116" t="s">
        <v>52</v>
      </c>
      <c r="M3" s="116"/>
      <c r="N3" s="116"/>
      <c r="O3" s="117"/>
      <c r="P3" s="117"/>
      <c r="Q3" s="109"/>
      <c r="R3" s="110"/>
      <c r="S3" s="110"/>
      <c r="T3" s="110"/>
      <c r="U3" s="106"/>
      <c r="V3" s="106"/>
      <c r="W3" s="106"/>
    </row>
    <row r="4" spans="1:23" s="122" customFormat="1" ht="21.75" customHeight="1" thickBot="1">
      <c r="A4" s="118" t="s">
        <v>13</v>
      </c>
      <c r="B4" s="118"/>
      <c r="C4" s="119"/>
      <c r="D4" s="119"/>
      <c r="E4" s="119"/>
      <c r="F4" s="120"/>
      <c r="G4" s="121"/>
      <c r="H4" s="120"/>
      <c r="I4" s="120"/>
      <c r="J4" s="120"/>
      <c r="L4" s="123"/>
      <c r="M4" s="123"/>
      <c r="N4" s="123"/>
      <c r="O4" s="123"/>
      <c r="P4" s="124"/>
      <c r="Q4" s="125"/>
      <c r="R4" s="123"/>
      <c r="S4" s="126" t="s">
        <v>53</v>
      </c>
      <c r="T4" s="126"/>
      <c r="U4" s="126"/>
      <c r="V4" s="126"/>
      <c r="W4" s="126"/>
    </row>
    <row r="5" spans="1:24" ht="22.5" customHeight="1" thickTop="1">
      <c r="A5" s="127" t="s">
        <v>0</v>
      </c>
      <c r="B5" s="128"/>
      <c r="C5" s="129" t="s">
        <v>54</v>
      </c>
      <c r="D5" s="130"/>
      <c r="E5" s="130"/>
      <c r="F5" s="130"/>
      <c r="G5" s="130"/>
      <c r="H5" s="131"/>
      <c r="I5" s="132" t="s">
        <v>55</v>
      </c>
      <c r="J5" s="133"/>
      <c r="K5" s="134"/>
      <c r="L5" s="135" t="s">
        <v>56</v>
      </c>
      <c r="M5" s="135"/>
      <c r="N5" s="135"/>
      <c r="O5" s="136"/>
      <c r="P5" s="129" t="s">
        <v>57</v>
      </c>
      <c r="Q5" s="130"/>
      <c r="R5" s="130"/>
      <c r="S5" s="130"/>
      <c r="T5" s="130"/>
      <c r="U5" s="131"/>
      <c r="V5" s="137" t="s">
        <v>58</v>
      </c>
      <c r="W5" s="138"/>
      <c r="X5" s="134"/>
    </row>
    <row r="6" spans="1:24" ht="22.5" customHeight="1">
      <c r="A6" s="140"/>
      <c r="B6" s="141"/>
      <c r="C6" s="142" t="s">
        <v>59</v>
      </c>
      <c r="D6" s="143"/>
      <c r="E6" s="144" t="s">
        <v>3</v>
      </c>
      <c r="F6" s="145"/>
      <c r="G6" s="144" t="s">
        <v>4</v>
      </c>
      <c r="H6" s="145"/>
      <c r="I6" s="142" t="s">
        <v>59</v>
      </c>
      <c r="J6" s="143"/>
      <c r="K6" s="146"/>
      <c r="L6" s="147" t="s">
        <v>60</v>
      </c>
      <c r="M6" s="143"/>
      <c r="N6" s="142" t="s">
        <v>61</v>
      </c>
      <c r="O6" s="143"/>
      <c r="P6" s="142" t="s">
        <v>62</v>
      </c>
      <c r="Q6" s="143"/>
      <c r="R6" s="142" t="s">
        <v>60</v>
      </c>
      <c r="S6" s="143"/>
      <c r="T6" s="142" t="s">
        <v>61</v>
      </c>
      <c r="U6" s="143"/>
      <c r="V6" s="148"/>
      <c r="W6" s="149"/>
      <c r="X6" s="134"/>
    </row>
    <row r="7" spans="1:24" ht="6" customHeight="1">
      <c r="A7" s="150"/>
      <c r="B7" s="151"/>
      <c r="C7" s="152"/>
      <c r="D7" s="153"/>
      <c r="E7" s="153"/>
      <c r="F7" s="153"/>
      <c r="G7" s="153"/>
      <c r="H7" s="153"/>
      <c r="I7" s="153"/>
      <c r="J7" s="153"/>
      <c r="K7" s="146"/>
      <c r="L7" s="154"/>
      <c r="M7" s="154"/>
      <c r="N7" s="154"/>
      <c r="O7" s="154"/>
      <c r="P7" s="154"/>
      <c r="Q7" s="154"/>
      <c r="R7" s="154"/>
      <c r="S7" s="154"/>
      <c r="T7" s="154"/>
      <c r="U7" s="155"/>
      <c r="V7" s="156"/>
      <c r="W7" s="157"/>
      <c r="X7" s="134"/>
    </row>
    <row r="8" spans="1:24" s="69" customFormat="1" ht="17.25" customHeight="1">
      <c r="A8" s="67" t="s">
        <v>63</v>
      </c>
      <c r="B8" s="63" t="s">
        <v>25</v>
      </c>
      <c r="C8" s="158" t="s">
        <v>64</v>
      </c>
      <c r="D8" s="159"/>
      <c r="E8" s="159" t="s">
        <v>65</v>
      </c>
      <c r="F8" s="159"/>
      <c r="G8" s="159" t="s">
        <v>66</v>
      </c>
      <c r="H8" s="159"/>
      <c r="I8" s="159" t="s">
        <v>67</v>
      </c>
      <c r="J8" s="159"/>
      <c r="K8" s="65"/>
      <c r="L8" s="159" t="s">
        <v>68</v>
      </c>
      <c r="M8" s="159"/>
      <c r="N8" s="159" t="s">
        <v>69</v>
      </c>
      <c r="O8" s="159"/>
      <c r="P8" s="160" t="s">
        <v>70</v>
      </c>
      <c r="Q8" s="160"/>
      <c r="R8" s="160" t="s">
        <v>65</v>
      </c>
      <c r="S8" s="160"/>
      <c r="T8" s="160" t="s">
        <v>66</v>
      </c>
      <c r="U8" s="161"/>
      <c r="V8" s="162" t="s">
        <v>34</v>
      </c>
      <c r="W8" s="71" t="s">
        <v>71</v>
      </c>
      <c r="X8" s="71"/>
    </row>
    <row r="9" spans="1:24" s="69" customFormat="1" ht="17.25" customHeight="1">
      <c r="A9" s="67" t="s">
        <v>72</v>
      </c>
      <c r="B9" s="70" t="s">
        <v>73</v>
      </c>
      <c r="C9" s="158">
        <v>66366</v>
      </c>
      <c r="D9" s="159"/>
      <c r="E9" s="159">
        <v>14656462</v>
      </c>
      <c r="F9" s="159"/>
      <c r="G9" s="159">
        <v>676262027</v>
      </c>
      <c r="H9" s="159"/>
      <c r="I9" s="159">
        <v>19594</v>
      </c>
      <c r="J9" s="159"/>
      <c r="K9" s="65"/>
      <c r="L9" s="159">
        <v>3306180</v>
      </c>
      <c r="M9" s="159"/>
      <c r="N9" s="159">
        <v>154839617</v>
      </c>
      <c r="O9" s="159"/>
      <c r="P9" s="160">
        <v>46772</v>
      </c>
      <c r="Q9" s="160"/>
      <c r="R9" s="160">
        <v>14656462</v>
      </c>
      <c r="S9" s="160"/>
      <c r="T9" s="160">
        <v>676262027</v>
      </c>
      <c r="U9" s="161"/>
      <c r="V9" s="162" t="s">
        <v>74</v>
      </c>
      <c r="W9" s="71"/>
      <c r="X9" s="71"/>
    </row>
    <row r="10" spans="1:24" s="69" customFormat="1" ht="17.25" customHeight="1">
      <c r="A10" s="67" t="s">
        <v>37</v>
      </c>
      <c r="B10" s="70" t="s">
        <v>7</v>
      </c>
      <c r="C10" s="159">
        <v>66887</v>
      </c>
      <c r="D10" s="159"/>
      <c r="E10" s="159">
        <v>14900330</v>
      </c>
      <c r="F10" s="159"/>
      <c r="G10" s="159">
        <v>700217461</v>
      </c>
      <c r="H10" s="159"/>
      <c r="I10" s="159">
        <v>20108</v>
      </c>
      <c r="J10" s="159"/>
      <c r="K10" s="65"/>
      <c r="L10" s="159">
        <v>3440033</v>
      </c>
      <c r="M10" s="159"/>
      <c r="N10" s="159">
        <v>165946431</v>
      </c>
      <c r="O10" s="159"/>
      <c r="P10" s="159">
        <v>46779</v>
      </c>
      <c r="Q10" s="163"/>
      <c r="R10" s="159">
        <v>11460297</v>
      </c>
      <c r="S10" s="163"/>
      <c r="T10" s="159">
        <v>534271030</v>
      </c>
      <c r="U10" s="163"/>
      <c r="V10" s="162" t="s">
        <v>38</v>
      </c>
      <c r="W10" s="71"/>
      <c r="X10" s="71"/>
    </row>
    <row r="11" spans="1:24" s="74" customFormat="1" ht="17.25" customHeight="1">
      <c r="A11" s="67" t="s">
        <v>39</v>
      </c>
      <c r="B11" s="70" t="s">
        <v>7</v>
      </c>
      <c r="C11" s="159">
        <v>67348</v>
      </c>
      <c r="D11" s="159"/>
      <c r="E11" s="159">
        <v>15072092</v>
      </c>
      <c r="F11" s="159"/>
      <c r="G11" s="159">
        <v>643247700</v>
      </c>
      <c r="H11" s="159"/>
      <c r="I11" s="159">
        <v>20539</v>
      </c>
      <c r="J11" s="159"/>
      <c r="K11" s="65"/>
      <c r="L11" s="159">
        <v>3560246</v>
      </c>
      <c r="M11" s="159"/>
      <c r="N11" s="159">
        <v>155669625</v>
      </c>
      <c r="O11" s="159"/>
      <c r="P11" s="159">
        <v>46809</v>
      </c>
      <c r="Q11" s="163"/>
      <c r="R11" s="159">
        <v>11511846</v>
      </c>
      <c r="S11" s="163"/>
      <c r="T11" s="159">
        <v>487578075</v>
      </c>
      <c r="U11" s="163"/>
      <c r="V11" s="162" t="s">
        <v>39</v>
      </c>
      <c r="W11" s="73"/>
      <c r="X11" s="73"/>
    </row>
    <row r="12" spans="1:24" s="78" customFormat="1" ht="17.25" customHeight="1">
      <c r="A12" s="81" t="s">
        <v>75</v>
      </c>
      <c r="B12" s="76" t="s">
        <v>7</v>
      </c>
      <c r="C12" s="164">
        <v>67169</v>
      </c>
      <c r="D12" s="164"/>
      <c r="E12" s="164">
        <v>15291502</v>
      </c>
      <c r="F12" s="164"/>
      <c r="G12" s="164">
        <v>665359107</v>
      </c>
      <c r="H12" s="164"/>
      <c r="I12" s="164">
        <v>20502</v>
      </c>
      <c r="J12" s="164"/>
      <c r="K12" s="77"/>
      <c r="L12" s="164">
        <v>3689455</v>
      </c>
      <c r="M12" s="164"/>
      <c r="N12" s="164">
        <v>166743675</v>
      </c>
      <c r="O12" s="164"/>
      <c r="P12" s="164">
        <f>C12-I12</f>
        <v>46667</v>
      </c>
      <c r="Q12" s="165"/>
      <c r="R12" s="164">
        <f>E12-L12</f>
        <v>11602047</v>
      </c>
      <c r="S12" s="165"/>
      <c r="T12" s="164">
        <f>G12-N12</f>
        <v>498615432</v>
      </c>
      <c r="U12" s="165"/>
      <c r="V12" s="166" t="s">
        <v>40</v>
      </c>
      <c r="W12" s="82"/>
      <c r="X12" s="82"/>
    </row>
    <row r="13" spans="1:24" s="177" customFormat="1" ht="8.25" customHeight="1">
      <c r="A13" s="167"/>
      <c r="B13" s="168"/>
      <c r="C13" s="169"/>
      <c r="D13" s="170"/>
      <c r="E13" s="170"/>
      <c r="F13" s="170"/>
      <c r="G13" s="170"/>
      <c r="H13" s="170"/>
      <c r="I13" s="170"/>
      <c r="J13" s="170"/>
      <c r="K13" s="171"/>
      <c r="L13" s="170"/>
      <c r="M13" s="170"/>
      <c r="N13" s="170"/>
      <c r="O13" s="170"/>
      <c r="P13" s="172"/>
      <c r="Q13" s="172"/>
      <c r="R13" s="173"/>
      <c r="S13" s="173"/>
      <c r="T13" s="173"/>
      <c r="U13" s="173"/>
      <c r="V13" s="174"/>
      <c r="W13" s="175"/>
      <c r="X13" s="176"/>
    </row>
    <row r="14" spans="1:24" s="69" customFormat="1" ht="17.25" customHeight="1">
      <c r="A14" s="85" t="s">
        <v>76</v>
      </c>
      <c r="B14" s="86"/>
      <c r="C14" s="158">
        <v>40327</v>
      </c>
      <c r="D14" s="159"/>
      <c r="E14" s="159">
        <v>10686358</v>
      </c>
      <c r="F14" s="159"/>
      <c r="G14" s="159">
        <v>504772426</v>
      </c>
      <c r="H14" s="159"/>
      <c r="I14" s="159">
        <v>15956</v>
      </c>
      <c r="J14" s="159"/>
      <c r="K14" s="65"/>
      <c r="L14" s="159">
        <v>3095616</v>
      </c>
      <c r="M14" s="159"/>
      <c r="N14" s="159">
        <v>143669335</v>
      </c>
      <c r="O14" s="159"/>
      <c r="P14" s="159">
        <f>C14-I14</f>
        <v>24371</v>
      </c>
      <c r="Q14" s="163"/>
      <c r="R14" s="159">
        <f>E14-L14</f>
        <v>7590742</v>
      </c>
      <c r="S14" s="163"/>
      <c r="T14" s="159">
        <f>G14-N14</f>
        <v>361103091</v>
      </c>
      <c r="U14" s="163"/>
      <c r="V14" s="178" t="s">
        <v>77</v>
      </c>
      <c r="W14" s="85"/>
      <c r="X14" s="71"/>
    </row>
    <row r="15" spans="1:24" s="69" customFormat="1" ht="17.25" customHeight="1">
      <c r="A15" s="85" t="s">
        <v>78</v>
      </c>
      <c r="B15" s="86"/>
      <c r="C15" s="158">
        <v>26842</v>
      </c>
      <c r="D15" s="159"/>
      <c r="E15" s="159">
        <v>4605144</v>
      </c>
      <c r="F15" s="159"/>
      <c r="G15" s="159">
        <v>160586681</v>
      </c>
      <c r="H15" s="159"/>
      <c r="I15" s="159">
        <v>4546</v>
      </c>
      <c r="J15" s="159"/>
      <c r="K15" s="65"/>
      <c r="L15" s="159">
        <v>593839</v>
      </c>
      <c r="M15" s="159"/>
      <c r="N15" s="159">
        <v>23074340</v>
      </c>
      <c r="O15" s="159"/>
      <c r="P15" s="159">
        <f>C15-I15</f>
        <v>22296</v>
      </c>
      <c r="Q15" s="163"/>
      <c r="R15" s="159">
        <f>E15-L15</f>
        <v>4011305</v>
      </c>
      <c r="S15" s="163"/>
      <c r="T15" s="159">
        <f>G15-N15</f>
        <v>137512341</v>
      </c>
      <c r="U15" s="163"/>
      <c r="V15" s="178" t="s">
        <v>79</v>
      </c>
      <c r="W15" s="85"/>
      <c r="X15" s="71"/>
    </row>
    <row r="16" spans="1:23" ht="6" customHeight="1" thickBot="1">
      <c r="A16" s="179"/>
      <c r="B16" s="179"/>
      <c r="C16" s="180"/>
      <c r="D16" s="179"/>
      <c r="E16" s="179"/>
      <c r="F16" s="179"/>
      <c r="G16" s="179"/>
      <c r="H16" s="179"/>
      <c r="I16" s="179"/>
      <c r="J16" s="179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81"/>
      <c r="W16" s="125"/>
    </row>
    <row r="17" spans="1:28" ht="19.5" customHeight="1" thickTop="1">
      <c r="A17" s="182" t="s">
        <v>80</v>
      </c>
      <c r="B17" s="182"/>
      <c r="C17" s="182"/>
      <c r="D17" s="182"/>
      <c r="E17" s="183"/>
      <c r="F17" s="183"/>
      <c r="G17" s="183"/>
      <c r="H17" s="183"/>
      <c r="I17" s="183"/>
      <c r="J17" s="183"/>
      <c r="K17" s="184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10"/>
      <c r="X17" s="134"/>
      <c r="Y17" s="134"/>
      <c r="Z17" s="134"/>
      <c r="AA17" s="134"/>
      <c r="AB17" s="134"/>
    </row>
  </sheetData>
  <mergeCells count="96">
    <mergeCell ref="T11:U11"/>
    <mergeCell ref="P11:Q11"/>
    <mergeCell ref="R11:S11"/>
    <mergeCell ref="I11:J11"/>
    <mergeCell ref="P10:Q10"/>
    <mergeCell ref="R10:S10"/>
    <mergeCell ref="T10:U10"/>
    <mergeCell ref="I10:J10"/>
    <mergeCell ref="N10:O10"/>
    <mergeCell ref="L10:M10"/>
    <mergeCell ref="P9:Q9"/>
    <mergeCell ref="R9:S9"/>
    <mergeCell ref="L9:M9"/>
    <mergeCell ref="T9:U9"/>
    <mergeCell ref="N9:O9"/>
    <mergeCell ref="G9:H9"/>
    <mergeCell ref="G10:H10"/>
    <mergeCell ref="L8:M8"/>
    <mergeCell ref="I8:J8"/>
    <mergeCell ref="A17:J17"/>
    <mergeCell ref="C6:D6"/>
    <mergeCell ref="E6:F6"/>
    <mergeCell ref="G8:H8"/>
    <mergeCell ref="A5:B6"/>
    <mergeCell ref="C9:D9"/>
    <mergeCell ref="E9:F9"/>
    <mergeCell ref="C8:D8"/>
    <mergeCell ref="E8:F8"/>
    <mergeCell ref="C11:D11"/>
    <mergeCell ref="F1:J1"/>
    <mergeCell ref="S4:W4"/>
    <mergeCell ref="L3:P3"/>
    <mergeCell ref="C5:H5"/>
    <mergeCell ref="I5:J5"/>
    <mergeCell ref="L5:O5"/>
    <mergeCell ref="P5:U5"/>
    <mergeCell ref="H3:J3"/>
    <mergeCell ref="V5:W6"/>
    <mergeCell ref="I6:J6"/>
    <mergeCell ref="L6:M6"/>
    <mergeCell ref="N6:O6"/>
    <mergeCell ref="G6:H6"/>
    <mergeCell ref="R6:S6"/>
    <mergeCell ref="T6:U6"/>
    <mergeCell ref="P6:Q6"/>
    <mergeCell ref="G11:H11"/>
    <mergeCell ref="L11:M11"/>
    <mergeCell ref="N11:O11"/>
    <mergeCell ref="T8:U8"/>
    <mergeCell ref="R8:S8"/>
    <mergeCell ref="P8:Q8"/>
    <mergeCell ref="N8:O8"/>
    <mergeCell ref="I9:J9"/>
    <mergeCell ref="L12:M12"/>
    <mergeCell ref="N12:O12"/>
    <mergeCell ref="C10:D10"/>
    <mergeCell ref="E10:F10"/>
    <mergeCell ref="C12:D12"/>
    <mergeCell ref="E12:F12"/>
    <mergeCell ref="G12:H12"/>
    <mergeCell ref="I12:J12"/>
    <mergeCell ref="E11:F11"/>
    <mergeCell ref="P12:Q12"/>
    <mergeCell ref="R12:S12"/>
    <mergeCell ref="T12:U12"/>
    <mergeCell ref="C13:D13"/>
    <mergeCell ref="E13:F13"/>
    <mergeCell ref="G13:H13"/>
    <mergeCell ref="I13:J13"/>
    <mergeCell ref="L13:M13"/>
    <mergeCell ref="N13:O13"/>
    <mergeCell ref="P13:Q13"/>
    <mergeCell ref="R13:S13"/>
    <mergeCell ref="T13:U13"/>
    <mergeCell ref="A14:B14"/>
    <mergeCell ref="C14:D14"/>
    <mergeCell ref="E14:F14"/>
    <mergeCell ref="G14:H14"/>
    <mergeCell ref="I14:J14"/>
    <mergeCell ref="L14:M14"/>
    <mergeCell ref="N14:O14"/>
    <mergeCell ref="P14:Q14"/>
    <mergeCell ref="R14:S14"/>
    <mergeCell ref="T14:U14"/>
    <mergeCell ref="V14:W14"/>
    <mergeCell ref="A15:B15"/>
    <mergeCell ref="C15:D15"/>
    <mergeCell ref="E15:F15"/>
    <mergeCell ref="G15:H15"/>
    <mergeCell ref="I15:J15"/>
    <mergeCell ref="L15:M15"/>
    <mergeCell ref="N15:O15"/>
    <mergeCell ref="P15:Q15"/>
    <mergeCell ref="R15:S15"/>
    <mergeCell ref="T15:U15"/>
    <mergeCell ref="V15:W15"/>
  </mergeCells>
  <printOptions/>
  <pageMargins left="0.53" right="0.19" top="0.71" bottom="0" header="3.91" footer="0.5118110236220472"/>
  <pageSetup horizontalDpi="1200" verticalDpi="1200" orientation="portrait" paperSize="9" scale="76"/>
  <colBreaks count="1" manualBreakCount="1">
    <brk id="10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2006-12-27T07:34:54Z</dcterms:created>
  <dcterms:modified xsi:type="dcterms:W3CDTF">2006-12-27T07:34:58Z</dcterms:modified>
  <cp:category/>
  <cp:version/>
  <cp:contentType/>
  <cp:contentStatus/>
</cp:coreProperties>
</file>