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27" firstSheet="1" activeTab="1"/>
  </bookViews>
  <sheets>
    <sheet name="あたま" sheetId="1" r:id="rId1"/>
    <sheet name="総括表" sheetId="2" r:id="rId2"/>
    <sheet name="内訳書（測量）" sheetId="3" r:id="rId3"/>
    <sheet name="代価表第１号" sheetId="4" r:id="rId4"/>
    <sheet name="代価表第２号" sheetId="5" r:id="rId5"/>
    <sheet name="代価表第３号" sheetId="6" r:id="rId6"/>
    <sheet name="代価表第４号" sheetId="7" r:id="rId7"/>
    <sheet name="代価表第５号" sheetId="8" r:id="rId8"/>
    <sheet name="代価表６号" sheetId="9" r:id="rId9"/>
    <sheet name="代価表７号" sheetId="10" r:id="rId10"/>
    <sheet name="代価表８号" sheetId="11" r:id="rId11"/>
    <sheet name="代価表９号" sheetId="12" r:id="rId12"/>
    <sheet name="代価表第１０号" sheetId="13" r:id="rId13"/>
  </sheets>
  <definedNames>
    <definedName name="_xlnm.Print_Area" localSheetId="1">'総括表'!$A$1:$G$13</definedName>
    <definedName name="_xlnm.Print_Area" localSheetId="12">'代価表第１０号'!$B$4:$I$18</definedName>
    <definedName name="_xlnm.Print_Area" localSheetId="3">'代価表第１号'!$B$1:$I$14</definedName>
    <definedName name="_xlnm.Print_Area" localSheetId="4">'代価表第２号'!$B$4:$I$33</definedName>
    <definedName name="_xlnm.Print_Area" localSheetId="6">'代価表第４号'!$B$4:$I$14</definedName>
    <definedName name="_xlnm.Print_Area" localSheetId="7">'代価表第５号'!$B$4:$I$14</definedName>
    <definedName name="_xlnm.Print_Area" localSheetId="2">'内訳書（測量）'!$A$4:$G$26</definedName>
  </definedNames>
  <calcPr fullCalcOnLoad="1"/>
</workbook>
</file>

<file path=xl/sharedStrings.xml><?xml version="1.0" encoding="utf-8"?>
<sst xmlns="http://schemas.openxmlformats.org/spreadsheetml/2006/main" count="202" uniqueCount="113">
  <si>
    <t>式</t>
  </si>
  <si>
    <t>合　計</t>
  </si>
  <si>
    <t>単　　価</t>
  </si>
  <si>
    <t>金　　　額</t>
  </si>
  <si>
    <t>内　訳　書</t>
  </si>
  <si>
    <t>業務名称</t>
  </si>
  <si>
    <t>業務場所</t>
  </si>
  <si>
    <t>金</t>
  </si>
  <si>
    <t>円也</t>
  </si>
  <si>
    <t xml:space="preserve"> </t>
  </si>
  <si>
    <t>名　　　称</t>
  </si>
  <si>
    <t>種　　別</t>
  </si>
  <si>
    <t>単　位</t>
  </si>
  <si>
    <t>数　量</t>
  </si>
  <si>
    <t>摘　　　要</t>
  </si>
  <si>
    <t>合計</t>
  </si>
  <si>
    <t>　測量</t>
  </si>
  <si>
    <t>工種・項目</t>
  </si>
  <si>
    <t>種別・細目</t>
  </si>
  <si>
    <t>単位</t>
  </si>
  <si>
    <t>数量</t>
  </si>
  <si>
    <t>単価</t>
  </si>
  <si>
    <t>金額</t>
  </si>
  <si>
    <t>摘要</t>
  </si>
  <si>
    <t>４級基準点・永久標識設置なし（伐採なし）</t>
  </si>
  <si>
    <t>点</t>
  </si>
  <si>
    <t>測量主任技師</t>
  </si>
  <si>
    <t>測量技師</t>
  </si>
  <si>
    <t>測量技師補</t>
  </si>
  <si>
    <t>測量助手</t>
  </si>
  <si>
    <t>測量補助員</t>
  </si>
  <si>
    <t>計（３５点あたり）</t>
  </si>
  <si>
    <t>　　　作業計画</t>
  </si>
  <si>
    <t>　　　選点</t>
  </si>
  <si>
    <t>　　　観測</t>
  </si>
  <si>
    <t>　　　計算整理</t>
  </si>
  <si>
    <t>　精度管理費</t>
  </si>
  <si>
    <t>　材料費</t>
  </si>
  <si>
    <t>　通信運搬費</t>
  </si>
  <si>
    <t>　機械経費</t>
  </si>
  <si>
    <t>４級基準点・永久標識設置なし（伐採なし）・３５点</t>
  </si>
  <si>
    <t>　直接人件費　</t>
  </si>
  <si>
    <t>　　　成果物納入時</t>
  </si>
  <si>
    <t>　　　中間打合せ</t>
  </si>
  <si>
    <t>　　　業務着手時</t>
  </si>
  <si>
    <t>内 訳 書（測量）</t>
  </si>
  <si>
    <t>第１号代価表</t>
  </si>
  <si>
    <t>第２号代価表</t>
  </si>
  <si>
    <t>第３号代価表</t>
  </si>
  <si>
    <t>第５号代価表</t>
  </si>
  <si>
    <t>業務</t>
  </si>
  <si>
    <t>直接測量費</t>
  </si>
  <si>
    <t>諸経費</t>
  </si>
  <si>
    <t>測量業務価格</t>
  </si>
  <si>
    <t>第４号代価表</t>
  </si>
  <si>
    <t>現地踏査</t>
  </si>
  <si>
    <t>レーザ計測（岩盤・庭園）</t>
  </si>
  <si>
    <t>点群データ作成（岩盤・庭園）</t>
  </si>
  <si>
    <t>基準点測量</t>
  </si>
  <si>
    <t>レーザ計測</t>
  </si>
  <si>
    <t>レーザ計測データ視覚化図面作成</t>
  </si>
  <si>
    <t>写真撮影</t>
  </si>
  <si>
    <t>微地形表現図作成</t>
  </si>
  <si>
    <t>庭園鳥瞰図作成</t>
  </si>
  <si>
    <t>庭園立面図（濃淡図）作成</t>
  </si>
  <si>
    <t>庭園平面図（濃淡図）作成</t>
  </si>
  <si>
    <t>撮影</t>
  </si>
  <si>
    <t>打ち合わせ（中間１回）</t>
  </si>
  <si>
    <t>打ち合せ等</t>
  </si>
  <si>
    <t>旅費交通費</t>
  </si>
  <si>
    <t>％</t>
  </si>
  <si>
    <t>電子成果品作成費</t>
  </si>
  <si>
    <t xml:space="preserve">現地踏査 </t>
  </si>
  <si>
    <t>代価表３号</t>
  </si>
  <si>
    <t>代価表１号</t>
  </si>
  <si>
    <t xml:space="preserve">
点群データ作成（岩盤・庭園）</t>
  </si>
  <si>
    <t>微地形表現図作成</t>
  </si>
  <si>
    <t xml:space="preserve">
微地形表現図作成</t>
  </si>
  <si>
    <t>庭園鳥瞰図作成</t>
  </si>
  <si>
    <t>庭園鳥瞰図作成</t>
  </si>
  <si>
    <t>庭園立面図（濃淡図）作成</t>
  </si>
  <si>
    <t>庭園立面図（濃淡図）作成</t>
  </si>
  <si>
    <t>庭園平面図（濃淡図）作成</t>
  </si>
  <si>
    <t>庭園平面図（濃淡図）作成</t>
  </si>
  <si>
    <t>代価表２号</t>
  </si>
  <si>
    <t>代価表４号</t>
  </si>
  <si>
    <t>代価表６号</t>
  </si>
  <si>
    <t>代価表７号</t>
  </si>
  <si>
    <t>代価表８号</t>
  </si>
  <si>
    <t>代価表９号</t>
  </si>
  <si>
    <t>代価表１０号</t>
  </si>
  <si>
    <t>第６号代価表</t>
  </si>
  <si>
    <t>第７号代価表</t>
  </si>
  <si>
    <t>第８号代価表</t>
  </si>
  <si>
    <t>第９号代価表</t>
  </si>
  <si>
    <t>第１０号代価表</t>
  </si>
  <si>
    <t>西伯郡大山町大山１４、１５、１７－８</t>
  </si>
  <si>
    <t>観證院庭園他２件測量調査業務</t>
  </si>
  <si>
    <t>観證院庭園他２件測量調査業務　予算設計書</t>
  </si>
  <si>
    <t>（Ａ）</t>
  </si>
  <si>
    <t>（Ｂ）＝（Ａ）×３％</t>
  </si>
  <si>
    <t>（Ｃ）＝（Ａ）×３％</t>
  </si>
  <si>
    <t>（Ｄ）＝（Ａ）×２．５％</t>
  </si>
  <si>
    <t>（Ｅ）＝（Ａ＋Ｂ）×９％</t>
  </si>
  <si>
    <t>（Ａ）＋（Ｂ）＋（Ｃ）＋（Ｄ）＋（Ｅ）</t>
  </si>
  <si>
    <t>　　　　　　　　　　　１点あたり</t>
  </si>
  <si>
    <t>　　　　　　　　　　　８点あたり</t>
  </si>
  <si>
    <t>代価表５号</t>
  </si>
  <si>
    <t>変化率</t>
  </si>
  <si>
    <t>補正</t>
  </si>
  <si>
    <t>標準歩掛*変化率</t>
  </si>
  <si>
    <t>補正（高山地・森林）</t>
  </si>
  <si>
    <t>　消費税相当額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</si>
</sst>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;[Red]\-#,##0.0000"/>
    <numFmt numFmtId="178" formatCode="0.0;[Red]0.0"/>
    <numFmt numFmtId="179" formatCode="#,##0;[Red]#,##0"/>
    <numFmt numFmtId="180" formatCode="0.0;&quot;▲ &quot;0.0"/>
    <numFmt numFmtId="181" formatCode="#,##0.000;[Red]#,##0.000"/>
    <numFmt numFmtId="182" formatCode="0;[Red]0"/>
    <numFmt numFmtId="183" formatCode="#,##0_ ;[Red]\-#,##0\ "/>
    <numFmt numFmtId="184" formatCode="#,##0_ "/>
    <numFmt numFmtId="185" formatCode="#,##0.0;&quot;▲ &quot;#,##0.0"/>
    <numFmt numFmtId="186" formatCode="#,##0.0;[Red]\-#,##0.0"/>
    <numFmt numFmtId="187" formatCode="&quot;¥&quot;#,##0_);[Red]\(&quot;¥&quot;#,##0\)"/>
    <numFmt numFmtId="188" formatCode="#,##0_);[Red]\(#,##0\)"/>
    <numFmt numFmtId="189" formatCode="0.000%"/>
    <numFmt numFmtId="190" formatCode="0.0%"/>
    <numFmt numFmtId="191" formatCode="#,##0.0"/>
    <numFmt numFmtId="192" formatCode="#,##0.000"/>
    <numFmt numFmtId="193" formatCode="#,##0.0000"/>
    <numFmt numFmtId="194" formatCode="#,##0.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80999529361725"/>
        <bgColor indexed="64"/>
      </patternFill>
    </fill>
    <fill>
      <patternFill patternType="solid">
        <fgColor theme="2" tint="-0.2498099952936172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8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16" xfId="0" applyBorder="1" applyAlignment="1">
      <alignment horizontal="center"/>
    </xf>
    <xf numFmtId="38" fontId="0" fillId="0" borderId="16" xfId="49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/>
    </xf>
    <xf numFmtId="38" fontId="0" fillId="0" borderId="0" xfId="49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38" fontId="8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/>
    </xf>
    <xf numFmtId="38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21" xfId="49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38" fontId="0" fillId="0" borderId="23" xfId="49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49" applyFont="1" applyBorder="1" applyAlignment="1">
      <alignment/>
    </xf>
    <xf numFmtId="186" fontId="0" fillId="0" borderId="24" xfId="49" applyNumberFormat="1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38" fontId="0" fillId="33" borderId="25" xfId="49" applyFont="1" applyFill="1" applyBorder="1" applyAlignment="1">
      <alignment/>
    </xf>
    <xf numFmtId="188" fontId="2" fillId="0" borderId="11" xfId="0" applyNumberFormat="1" applyFont="1" applyBorder="1" applyAlignment="1">
      <alignment horizontal="right"/>
    </xf>
    <xf numFmtId="38" fontId="10" fillId="0" borderId="26" xfId="49" applyFont="1" applyBorder="1" applyAlignment="1">
      <alignment/>
    </xf>
    <xf numFmtId="38" fontId="10" fillId="0" borderId="26" xfId="49" applyFont="1" applyBorder="1" applyAlignment="1">
      <alignment horizontal="right"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center"/>
    </xf>
    <xf numFmtId="186" fontId="0" fillId="34" borderId="24" xfId="49" applyNumberFormat="1" applyFont="1" applyFill="1" applyBorder="1" applyAlignment="1">
      <alignment/>
    </xf>
    <xf numFmtId="38" fontId="0" fillId="34" borderId="24" xfId="49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38" fontId="2" fillId="0" borderId="20" xfId="49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8" fontId="0" fillId="34" borderId="24" xfId="0" applyNumberFormat="1" applyFont="1" applyFill="1" applyBorder="1" applyAlignment="1">
      <alignment/>
    </xf>
    <xf numFmtId="0" fontId="2" fillId="0" borderId="49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50" xfId="0" applyFont="1" applyBorder="1" applyAlignment="1">
      <alignment horizontal="left" vertical="top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 wrapText="1"/>
    </xf>
    <xf numFmtId="190" fontId="2" fillId="0" borderId="23" xfId="0" applyNumberFormat="1" applyFont="1" applyBorder="1" applyAlignment="1">
      <alignment/>
    </xf>
    <xf numFmtId="0" fontId="2" fillId="0" borderId="49" xfId="0" applyFont="1" applyBorder="1" applyAlignment="1">
      <alignment wrapText="1"/>
    </xf>
    <xf numFmtId="0" fontId="2" fillId="0" borderId="27" xfId="0" applyFont="1" applyFill="1" applyBorder="1" applyAlignment="1">
      <alignment/>
    </xf>
    <xf numFmtId="0" fontId="2" fillId="0" borderId="50" xfId="0" applyFont="1" applyBorder="1" applyAlignment="1">
      <alignment vertical="top"/>
    </xf>
    <xf numFmtId="0" fontId="2" fillId="0" borderId="2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Border="1" applyAlignment="1">
      <alignment/>
    </xf>
    <xf numFmtId="38" fontId="2" fillId="0" borderId="20" xfId="49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1" xfId="0" applyFont="1" applyBorder="1" applyAlignment="1">
      <alignment/>
    </xf>
    <xf numFmtId="188" fontId="2" fillId="0" borderId="51" xfId="0" applyNumberFormat="1" applyFont="1" applyFill="1" applyBorder="1" applyAlignment="1">
      <alignment horizontal="right"/>
    </xf>
    <xf numFmtId="0" fontId="2" fillId="0" borderId="32" xfId="0" applyFont="1" applyBorder="1" applyAlignment="1">
      <alignment/>
    </xf>
    <xf numFmtId="1" fontId="2" fillId="0" borderId="5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0" fontId="2" fillId="0" borderId="50" xfId="0" applyFont="1" applyBorder="1" applyAlignment="1">
      <alignment/>
    </xf>
    <xf numFmtId="178" fontId="2" fillId="0" borderId="1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3" xfId="0" applyFont="1" applyBorder="1" applyAlignment="1">
      <alignment/>
    </xf>
    <xf numFmtId="3" fontId="2" fillId="0" borderId="51" xfId="0" applyNumberFormat="1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5" xfId="0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51" xfId="49" applyFont="1" applyBorder="1" applyAlignment="1">
      <alignment/>
    </xf>
    <xf numFmtId="38" fontId="2" fillId="0" borderId="51" xfId="49" applyFont="1" applyFill="1" applyBorder="1" applyAlignment="1">
      <alignment horizontal="right"/>
    </xf>
    <xf numFmtId="38" fontId="2" fillId="0" borderId="0" xfId="0" applyNumberFormat="1" applyFont="1" applyAlignment="1">
      <alignment/>
    </xf>
    <xf numFmtId="0" fontId="2" fillId="0" borderId="27" xfId="0" applyFont="1" applyBorder="1" applyAlignment="1">
      <alignment/>
    </xf>
    <xf numFmtId="0" fontId="2" fillId="0" borderId="38" xfId="0" applyFont="1" applyBorder="1" applyAlignment="1">
      <alignment wrapText="1"/>
    </xf>
    <xf numFmtId="0" fontId="2" fillId="0" borderId="23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176" fontId="2" fillId="0" borderId="23" xfId="0" applyNumberFormat="1" applyFont="1" applyBorder="1" applyAlignment="1">
      <alignment/>
    </xf>
    <xf numFmtId="38" fontId="2" fillId="0" borderId="23" xfId="49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23" xfId="0" applyNumberFormat="1" applyFont="1" applyBorder="1" applyAlignment="1">
      <alignment horizontal="left"/>
    </xf>
    <xf numFmtId="38" fontId="2" fillId="0" borderId="23" xfId="49" applyFont="1" applyBorder="1" applyAlignment="1">
      <alignment horizontal="left"/>
    </xf>
    <xf numFmtId="38" fontId="2" fillId="0" borderId="13" xfId="49" applyFont="1" applyBorder="1" applyAlignment="1">
      <alignment horizontal="left" vertical="center"/>
    </xf>
    <xf numFmtId="3" fontId="2" fillId="0" borderId="51" xfId="0" applyNumberFormat="1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38" fontId="0" fillId="33" borderId="24" xfId="49" applyFont="1" applyFill="1" applyBorder="1" applyAlignment="1">
      <alignment/>
    </xf>
    <xf numFmtId="0" fontId="2" fillId="0" borderId="46" xfId="0" applyFont="1" applyBorder="1" applyAlignment="1">
      <alignment horizontal="left" vertical="top"/>
    </xf>
    <xf numFmtId="0" fontId="2" fillId="0" borderId="51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 wrapText="1"/>
    </xf>
    <xf numFmtId="0" fontId="2" fillId="0" borderId="50" xfId="0" applyFont="1" applyFill="1" applyBorder="1" applyAlignment="1">
      <alignment vertical="top"/>
    </xf>
    <xf numFmtId="0" fontId="2" fillId="0" borderId="50" xfId="0" applyFont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38" fontId="2" fillId="0" borderId="23" xfId="49" applyFont="1" applyFill="1" applyBorder="1" applyAlignment="1">
      <alignment/>
    </xf>
    <xf numFmtId="38" fontId="2" fillId="0" borderId="23" xfId="49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5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3.5"/>
  <cols>
    <col min="1" max="1" width="4.00390625" style="0" customWidth="1"/>
  </cols>
  <sheetData>
    <row r="2" spans="2:13" ht="13.5">
      <c r="B2" s="161" t="s">
        <v>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2:13" ht="13.5"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</row>
    <row r="4" spans="2:13" ht="13.5"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</row>
    <row r="5" spans="2:13" ht="13.5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2:13" ht="13.5"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</row>
    <row r="7" spans="2:13" ht="13.5"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6"/>
    </row>
    <row r="8" spans="2:13" ht="13.5"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2:13" ht="13.5"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6"/>
    </row>
    <row r="10" spans="2:13" ht="13.5"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6"/>
    </row>
    <row r="11" spans="2:13" ht="13.5"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</row>
    <row r="12" spans="2:13" ht="13.5"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</row>
    <row r="13" spans="2:13" ht="13.5"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</row>
    <row r="14" spans="2:13" ht="13.5">
      <c r="B14" s="16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</row>
    <row r="15" spans="2:13" ht="13.5"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</row>
    <row r="16" spans="2:13" ht="13.5"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</row>
    <row r="17" spans="2:13" ht="13.5"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</row>
    <row r="18" spans="2:13" ht="13.5"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9"/>
    </row>
    <row r="19" spans="2:13" ht="12.7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</row>
    <row r="20" spans="2:13" ht="12.75" customHeight="1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</row>
    <row r="21" spans="2:13" ht="12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2:13" ht="12.7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</row>
    <row r="23" spans="2:13" ht="21">
      <c r="B23" s="23"/>
      <c r="C23" s="24"/>
      <c r="D23" s="24" t="s">
        <v>5</v>
      </c>
      <c r="E23" s="24"/>
      <c r="F23" s="24" t="s">
        <v>97</v>
      </c>
      <c r="G23" s="24"/>
      <c r="H23" s="24"/>
      <c r="I23" s="24"/>
      <c r="J23" s="24"/>
      <c r="K23" s="24"/>
      <c r="L23" s="24"/>
      <c r="M23" s="25"/>
    </row>
    <row r="24" spans="2:13" ht="12.7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2:13" ht="21">
      <c r="B25" s="23"/>
      <c r="C25" s="24"/>
      <c r="D25" s="24" t="s">
        <v>6</v>
      </c>
      <c r="E25" s="24"/>
      <c r="F25" s="24" t="s">
        <v>96</v>
      </c>
      <c r="G25" s="24"/>
      <c r="H25" s="24"/>
      <c r="I25" s="24"/>
      <c r="J25" s="24"/>
      <c r="K25" s="24"/>
      <c r="L25" s="24"/>
      <c r="M25" s="25"/>
    </row>
    <row r="26" spans="2:13" ht="12.7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2:13" ht="12.7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2:13" ht="12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</row>
    <row r="29" spans="2:13" ht="12.7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2:13" ht="12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2:13" ht="12.7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2:13" ht="12.7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2:13" ht="12.7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2:13" ht="12.7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2:13" ht="12.75" customHeight="1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</row>
  </sheetData>
  <sheetProtection/>
  <mergeCells count="1">
    <mergeCell ref="B2:M18"/>
  </mergeCells>
  <printOptions/>
  <pageMargins left="1.5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24.12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80</v>
      </c>
      <c r="C4" s="175"/>
      <c r="D4" s="175"/>
      <c r="E4" s="175"/>
      <c r="F4" s="4"/>
      <c r="G4" s="4"/>
      <c r="H4" s="65"/>
      <c r="I4" s="83" t="s">
        <v>92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1:9" ht="13.5" customHeight="1" thickTop="1">
      <c r="A9" s="4"/>
      <c r="B9" s="104" t="s">
        <v>81</v>
      </c>
      <c r="C9" s="15"/>
      <c r="D9" s="15"/>
      <c r="E9" s="15"/>
      <c r="F9" s="15"/>
      <c r="G9" s="15"/>
      <c r="H9" s="78"/>
      <c r="I9" s="95"/>
    </row>
    <row r="10" spans="1:9" ht="13.5" customHeight="1">
      <c r="A10" s="4"/>
      <c r="B10" s="138"/>
      <c r="C10" s="139"/>
      <c r="D10" s="140"/>
      <c r="E10" s="140">
        <v>1</v>
      </c>
      <c r="F10" s="140">
        <v>1</v>
      </c>
      <c r="G10" s="140"/>
      <c r="H10" s="141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19">
        <f>C8*C10</f>
        <v>0</v>
      </c>
      <c r="D14" s="119">
        <f>D8*D10</f>
        <v>0</v>
      </c>
      <c r="E14" s="119">
        <f>E8*E10</f>
        <v>0</v>
      </c>
      <c r="F14" s="119">
        <f>F8*F10</f>
        <v>0</v>
      </c>
      <c r="G14" s="119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24.12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82</v>
      </c>
      <c r="C4" s="175"/>
      <c r="D4" s="175"/>
      <c r="E4" s="175"/>
      <c r="F4" s="4"/>
      <c r="G4" s="4"/>
      <c r="H4" s="65"/>
      <c r="I4" s="83" t="s">
        <v>93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1:9" ht="13.5" customHeight="1" thickTop="1">
      <c r="A9" s="4"/>
      <c r="B9" s="104" t="s">
        <v>83</v>
      </c>
      <c r="C9" s="15"/>
      <c r="D9" s="15"/>
      <c r="E9" s="15"/>
      <c r="F9" s="15"/>
      <c r="G9" s="15"/>
      <c r="H9" s="78"/>
      <c r="I9" s="95"/>
    </row>
    <row r="10" spans="1:9" ht="13.5" customHeight="1">
      <c r="A10" s="4"/>
      <c r="B10" s="138"/>
      <c r="C10" s="139"/>
      <c r="D10" s="140"/>
      <c r="E10" s="140">
        <v>2</v>
      </c>
      <c r="F10" s="140">
        <v>2</v>
      </c>
      <c r="G10" s="140"/>
      <c r="H10" s="141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19">
        <f>C8*C10</f>
        <v>0</v>
      </c>
      <c r="D14" s="119">
        <f>D8*D10</f>
        <v>0</v>
      </c>
      <c r="E14" s="119">
        <f>E8*E10</f>
        <v>0</v>
      </c>
      <c r="F14" s="119">
        <f>F8*F10</f>
        <v>0</v>
      </c>
      <c r="G14" s="119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24.12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66</v>
      </c>
      <c r="C4" s="175"/>
      <c r="D4" s="175"/>
      <c r="E4" s="175"/>
      <c r="F4" s="4"/>
      <c r="G4" s="4"/>
      <c r="H4" s="65"/>
      <c r="I4" s="83" t="s">
        <v>94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1:9" ht="13.5" customHeight="1" thickTop="1">
      <c r="A9" s="4"/>
      <c r="B9" s="104" t="s">
        <v>66</v>
      </c>
      <c r="C9" s="15"/>
      <c r="D9" s="15"/>
      <c r="E9" s="15"/>
      <c r="F9" s="15"/>
      <c r="G9" s="15"/>
      <c r="H9" s="78"/>
      <c r="I9" s="95"/>
    </row>
    <row r="10" spans="1:9" ht="13.5" customHeight="1">
      <c r="A10" s="4"/>
      <c r="B10" s="138"/>
      <c r="C10" s="139"/>
      <c r="D10" s="140"/>
      <c r="E10" s="140">
        <v>1</v>
      </c>
      <c r="F10" s="140">
        <v>1</v>
      </c>
      <c r="G10" s="140"/>
      <c r="H10" s="141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19">
        <f>C8*C10</f>
        <v>0</v>
      </c>
      <c r="D14" s="119">
        <f>D8*D10</f>
        <v>0</v>
      </c>
      <c r="E14" s="119">
        <f>E8*E10</f>
        <v>0</v>
      </c>
      <c r="F14" s="119">
        <f>F8*F10</f>
        <v>0</v>
      </c>
      <c r="G14" s="119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18"/>
  <sheetViews>
    <sheetView zoomScaleSheetLayoutView="100" zoomScalePageLayoutView="0" workbookViewId="0" topLeftCell="A1">
      <selection activeCell="L18" sqref="L18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24.12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67</v>
      </c>
      <c r="C4" s="175"/>
      <c r="D4" s="175"/>
      <c r="E4" s="175"/>
      <c r="F4" s="4"/>
      <c r="G4" s="4"/>
      <c r="H4" s="65"/>
      <c r="I4" s="14" t="s">
        <v>95</v>
      </c>
    </row>
    <row r="5" spans="2:9" ht="9.75" customHeight="1">
      <c r="B5" s="176"/>
      <c r="C5" s="81"/>
      <c r="D5" s="81"/>
      <c r="E5" s="81"/>
      <c r="F5" s="81"/>
      <c r="G5" s="81"/>
      <c r="H5" s="82"/>
      <c r="I5" s="84"/>
    </row>
    <row r="6" spans="2:9" ht="12" customHeight="1"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2:9" ht="9.75" customHeight="1">
      <c r="B7" s="177"/>
      <c r="C7" s="1"/>
      <c r="D7" s="9"/>
      <c r="E7" s="9"/>
      <c r="F7" s="9"/>
      <c r="G7" s="9"/>
      <c r="H7" s="76"/>
      <c r="I7" s="85"/>
    </row>
    <row r="8" spans="2:9" ht="14.25" customHeight="1" thickBot="1"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2:9" ht="13.5" customHeight="1" thickTop="1">
      <c r="B9" s="87" t="s">
        <v>44</v>
      </c>
      <c r="C9" s="6"/>
      <c r="D9" s="6"/>
      <c r="E9" s="6"/>
      <c r="F9" s="6"/>
      <c r="G9" s="6"/>
      <c r="H9" s="78"/>
      <c r="I9" s="95"/>
    </row>
    <row r="10" spans="2:9" ht="13.5" customHeight="1">
      <c r="B10" s="87"/>
      <c r="C10" s="7">
        <v>0.5</v>
      </c>
      <c r="D10" s="7">
        <v>0.5</v>
      </c>
      <c r="E10" s="18"/>
      <c r="F10" s="18"/>
      <c r="G10" s="18"/>
      <c r="H10" s="79">
        <f>C8*C10+D8*D10+E8*E10+F8*F10+G8*G10</f>
        <v>0</v>
      </c>
      <c r="I10" s="70"/>
    </row>
    <row r="11" spans="2:9" ht="13.5" customHeight="1">
      <c r="B11" s="89" t="s">
        <v>43</v>
      </c>
      <c r="C11" s="6"/>
      <c r="D11" s="6"/>
      <c r="E11" s="6"/>
      <c r="F11" s="6"/>
      <c r="G11" s="6"/>
      <c r="H11" s="75"/>
      <c r="I11" s="85"/>
    </row>
    <row r="12" spans="2:9" ht="13.5" customHeight="1">
      <c r="B12" s="90"/>
      <c r="C12" s="7">
        <v>0.5</v>
      </c>
      <c r="D12" s="10"/>
      <c r="E12" s="7">
        <v>0.5</v>
      </c>
      <c r="F12" s="10"/>
      <c r="G12" s="10"/>
      <c r="H12" s="79">
        <f>C8*C12+D8*D12+E8*E12+F8*F12+G8*G12</f>
        <v>0</v>
      </c>
      <c r="I12" s="70"/>
    </row>
    <row r="13" spans="2:9" ht="13.5" customHeight="1">
      <c r="B13" s="89" t="s">
        <v>42</v>
      </c>
      <c r="C13" s="6"/>
      <c r="D13" s="6"/>
      <c r="E13" s="6"/>
      <c r="F13" s="6"/>
      <c r="G13" s="6"/>
      <c r="H13" s="75"/>
      <c r="I13" s="85"/>
    </row>
    <row r="14" spans="2:9" ht="13.5" customHeight="1">
      <c r="B14" s="90"/>
      <c r="C14" s="7">
        <v>0.5</v>
      </c>
      <c r="D14" s="7">
        <v>0.5</v>
      </c>
      <c r="E14" s="10"/>
      <c r="F14" s="10"/>
      <c r="G14" s="10"/>
      <c r="H14" s="79">
        <f>C8*C14+D8*D14+E8*E14+F8*F14+G8*G14</f>
        <v>0</v>
      </c>
      <c r="I14" s="70"/>
    </row>
    <row r="15" spans="2:9" s="108" customFormat="1" ht="13.5" customHeight="1">
      <c r="B15" s="91"/>
      <c r="C15" s="113"/>
      <c r="D15" s="113"/>
      <c r="E15" s="113"/>
      <c r="F15" s="113"/>
      <c r="G15" s="113"/>
      <c r="H15" s="114"/>
      <c r="I15" s="116"/>
    </row>
    <row r="16" spans="2:9" s="108" customFormat="1" ht="13.5" customHeight="1">
      <c r="B16" s="90"/>
      <c r="C16" s="110"/>
      <c r="D16" s="110"/>
      <c r="E16" s="111"/>
      <c r="F16" s="111"/>
      <c r="G16" s="111"/>
      <c r="H16" s="112"/>
      <c r="I16" s="115"/>
    </row>
    <row r="17" spans="2:9" s="108" customFormat="1" ht="13.5" customHeight="1">
      <c r="B17" s="91"/>
      <c r="C17" s="113"/>
      <c r="D17" s="113"/>
      <c r="E17" s="113"/>
      <c r="F17" s="113"/>
      <c r="G17" s="113"/>
      <c r="H17" s="114"/>
      <c r="I17" s="116"/>
    </row>
    <row r="18" spans="2:11" s="108" customFormat="1" ht="13.5" customHeight="1" thickBot="1">
      <c r="B18" s="93" t="s">
        <v>41</v>
      </c>
      <c r="C18" s="142">
        <f>C8*C10+C8*C12+C8*C14</f>
        <v>0</v>
      </c>
      <c r="D18" s="142">
        <f>D8*D10+D8*D12+D8*D14</f>
        <v>0</v>
      </c>
      <c r="E18" s="142">
        <f>E8*E10+E8*E12+E8*E14</f>
        <v>0</v>
      </c>
      <c r="F18" s="142">
        <f>F8*F10+F8*F12+F8*F14</f>
        <v>0</v>
      </c>
      <c r="G18" s="142">
        <f>G8*G10+G8*G12+G8*G14</f>
        <v>0</v>
      </c>
      <c r="H18" s="143">
        <f>SUM(C18:G18)</f>
        <v>0</v>
      </c>
      <c r="I18" s="118"/>
      <c r="K18" s="144"/>
    </row>
  </sheetData>
  <sheetProtection/>
  <mergeCells count="2">
    <mergeCell ref="B4:E4"/>
    <mergeCell ref="B5:B8"/>
  </mergeCells>
  <printOptions/>
  <pageMargins left="0.81" right="0.75" top="1" bottom="0.27" header="0.512" footer="0.34"/>
  <pageSetup horizontalDpi="600" verticalDpi="600" orientation="landscape" pageOrder="overThenDown" paperSize="9" scale="95" r:id="rId1"/>
  <rowBreaks count="1" manualBreakCount="1">
    <brk id="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9.25390625" style="3" bestFit="1" customWidth="1"/>
    <col min="2" max="2" width="60.25390625" style="12" bestFit="1" customWidth="1"/>
    <col min="3" max="4" width="6.50390625" style="3" bestFit="1" customWidth="1"/>
    <col min="5" max="5" width="9.25390625" style="3" bestFit="1" customWidth="1"/>
    <col min="6" max="6" width="10.25390625" style="3" bestFit="1" customWidth="1"/>
    <col min="7" max="7" width="20.125" style="3" customWidth="1"/>
    <col min="8" max="16384" width="9.00390625" style="3" customWidth="1"/>
  </cols>
  <sheetData>
    <row r="1" spans="1:7" ht="10.5" customHeight="1">
      <c r="A1" s="31"/>
      <c r="B1" s="32"/>
      <c r="C1" s="29"/>
      <c r="D1" s="30"/>
      <c r="E1" s="30"/>
      <c r="F1" s="30"/>
      <c r="G1" s="33"/>
    </row>
    <row r="2" spans="1:7" ht="16.5" customHeight="1">
      <c r="A2" s="34"/>
      <c r="B2" t="s">
        <v>98</v>
      </c>
      <c r="C2" s="35"/>
      <c r="D2" s="36"/>
      <c r="E2" s="36"/>
      <c r="F2" s="36"/>
      <c r="G2" s="37"/>
    </row>
    <row r="3" spans="1:8" ht="17.25" customHeight="1">
      <c r="A3" s="38"/>
      <c r="B3" s="39"/>
      <c r="C3" s="35"/>
      <c r="D3" s="36"/>
      <c r="E3" s="36"/>
      <c r="F3" s="36"/>
      <c r="G3" s="37"/>
      <c r="H3" s="5"/>
    </row>
    <row r="4" spans="1:7" ht="21" customHeight="1">
      <c r="A4" s="34" t="s">
        <v>7</v>
      </c>
      <c r="B4" s="40">
        <f>F12</f>
        <v>0</v>
      </c>
      <c r="C4" s="41" t="s">
        <v>8</v>
      </c>
      <c r="D4" s="36"/>
      <c r="E4" s="36"/>
      <c r="F4" s="36"/>
      <c r="G4" s="37"/>
    </row>
    <row r="5" spans="1:7" ht="13.5" customHeight="1">
      <c r="A5" s="42" t="s">
        <v>9</v>
      </c>
      <c r="B5" s="43"/>
      <c r="C5" s="44"/>
      <c r="D5" s="45"/>
      <c r="E5" s="45"/>
      <c r="F5" s="45"/>
      <c r="G5" s="46"/>
    </row>
    <row r="6" spans="1:7" ht="13.5" customHeight="1">
      <c r="A6" s="47" t="s">
        <v>10</v>
      </c>
      <c r="B6" s="47" t="s">
        <v>11</v>
      </c>
      <c r="C6" s="47" t="s">
        <v>12</v>
      </c>
      <c r="D6" s="48" t="s">
        <v>13</v>
      </c>
      <c r="E6" s="48" t="s">
        <v>2</v>
      </c>
      <c r="F6" s="48" t="s">
        <v>3</v>
      </c>
      <c r="G6" s="47" t="s">
        <v>14</v>
      </c>
    </row>
    <row r="7" spans="1:7" ht="13.5" customHeight="1">
      <c r="A7" s="49"/>
      <c r="B7" s="49"/>
      <c r="C7" s="50"/>
      <c r="D7" s="52"/>
      <c r="E7" s="51"/>
      <c r="F7" s="63"/>
      <c r="G7" s="49"/>
    </row>
    <row r="8" spans="1:7" ht="13.5" customHeight="1">
      <c r="A8" s="59" t="s">
        <v>16</v>
      </c>
      <c r="B8" s="59"/>
      <c r="C8" s="60"/>
      <c r="D8" s="61"/>
      <c r="E8" s="62"/>
      <c r="F8" s="96">
        <f>'内訳書（測量）'!F26</f>
        <v>0</v>
      </c>
      <c r="G8" s="59"/>
    </row>
    <row r="9" spans="1:7" ht="13.5" customHeight="1">
      <c r="A9" s="49"/>
      <c r="B9" s="49"/>
      <c r="C9" s="50"/>
      <c r="D9" s="51"/>
      <c r="E9" s="51"/>
      <c r="F9" s="51"/>
      <c r="G9" s="49"/>
    </row>
    <row r="10" spans="1:7" ht="13.5" customHeight="1">
      <c r="A10" s="156" t="s">
        <v>112</v>
      </c>
      <c r="B10" s="156"/>
      <c r="C10" s="157" t="s">
        <v>70</v>
      </c>
      <c r="D10" s="158"/>
      <c r="E10" s="158"/>
      <c r="F10" s="158">
        <f>F8*0.1</f>
        <v>0</v>
      </c>
      <c r="G10" s="59"/>
    </row>
    <row r="11" spans="1:7" ht="13.5" customHeight="1">
      <c r="A11" s="49"/>
      <c r="B11" s="49"/>
      <c r="C11" s="50"/>
      <c r="D11" s="51"/>
      <c r="E11" s="51"/>
      <c r="F11" s="51"/>
      <c r="G11" s="49"/>
    </row>
    <row r="12" spans="1:7" ht="13.5" customHeight="1">
      <c r="A12" s="53" t="s">
        <v>15</v>
      </c>
      <c r="B12" s="53"/>
      <c r="C12" s="54"/>
      <c r="D12" s="55"/>
      <c r="E12" s="55"/>
      <c r="F12" s="55">
        <f>F8+F10</f>
        <v>0</v>
      </c>
      <c r="G12" s="53"/>
    </row>
    <row r="13" spans="1:7" ht="20.25" customHeight="1">
      <c r="A13" s="4"/>
      <c r="B13" s="8"/>
      <c r="C13" s="4"/>
      <c r="D13" s="4"/>
      <c r="E13" s="4"/>
      <c r="F13" s="11"/>
      <c r="G13" s="17"/>
    </row>
  </sheetData>
  <sheetProtection/>
  <printOptions/>
  <pageMargins left="0.7480314960629921" right="0.6692913385826772" top="1.1023622047244095" bottom="0.5511811023622047" header="0.984251968503937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21.50390625" style="12" bestFit="1" customWidth="1"/>
    <col min="2" max="2" width="32.50390625" style="3" bestFit="1" customWidth="1"/>
    <col min="3" max="4" width="4.75390625" style="3" bestFit="1" customWidth="1"/>
    <col min="5" max="5" width="12.625" style="3" customWidth="1"/>
    <col min="6" max="6" width="13.75390625" style="3" customWidth="1"/>
    <col min="7" max="7" width="21.875" style="3" customWidth="1"/>
    <col min="8" max="8" width="12.625" style="3" customWidth="1"/>
    <col min="9" max="9" width="11.37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1:8" ht="21" customHeight="1" thickBot="1">
      <c r="A4" s="170" t="s">
        <v>45</v>
      </c>
      <c r="B4" s="170"/>
      <c r="C4" s="170"/>
      <c r="D4" s="170"/>
      <c r="E4" s="170"/>
      <c r="F4" s="170"/>
      <c r="G4" s="170"/>
      <c r="H4" s="65"/>
    </row>
    <row r="5" spans="1:8" s="64" customFormat="1" ht="19.5" customHeight="1">
      <c r="A5" s="71" t="s">
        <v>17</v>
      </c>
      <c r="B5" s="72" t="s">
        <v>18</v>
      </c>
      <c r="C5" s="72" t="s">
        <v>19</v>
      </c>
      <c r="D5" s="72" t="s">
        <v>20</v>
      </c>
      <c r="E5" s="72" t="s">
        <v>21</v>
      </c>
      <c r="F5" s="72" t="s">
        <v>22</v>
      </c>
      <c r="G5" s="73" t="s">
        <v>23</v>
      </c>
      <c r="H5" s="66"/>
    </row>
    <row r="6" spans="1:8" s="64" customFormat="1" ht="18.75" customHeight="1">
      <c r="A6" s="173" t="s">
        <v>55</v>
      </c>
      <c r="B6" s="100"/>
      <c r="C6" s="101" t="s">
        <v>0</v>
      </c>
      <c r="D6" s="101">
        <v>1</v>
      </c>
      <c r="E6" s="192"/>
      <c r="F6" s="193">
        <f>F7</f>
        <v>0</v>
      </c>
      <c r="G6" s="105"/>
      <c r="H6" s="66"/>
    </row>
    <row r="7" spans="1:8" s="64" customFormat="1" ht="18.75" customHeight="1">
      <c r="A7" s="173"/>
      <c r="B7" s="101" t="s">
        <v>55</v>
      </c>
      <c r="C7" s="101" t="s">
        <v>50</v>
      </c>
      <c r="D7" s="101">
        <v>1</v>
      </c>
      <c r="E7" s="192">
        <f>'代価表第１号'!H14</f>
        <v>0</v>
      </c>
      <c r="F7" s="192">
        <f>E7</f>
        <v>0</v>
      </c>
      <c r="G7" s="105" t="s">
        <v>74</v>
      </c>
      <c r="H7" s="66"/>
    </row>
    <row r="8" spans="1:7" ht="18.75" customHeight="1">
      <c r="A8" s="171" t="s">
        <v>58</v>
      </c>
      <c r="B8" s="67"/>
      <c r="C8" s="67" t="s">
        <v>0</v>
      </c>
      <c r="D8" s="67">
        <v>1</v>
      </c>
      <c r="E8" s="68"/>
      <c r="F8" s="152">
        <f>F9</f>
        <v>0</v>
      </c>
      <c r="G8" s="69"/>
    </row>
    <row r="9" spans="1:7" ht="18.75" customHeight="1">
      <c r="A9" s="171"/>
      <c r="B9" s="67" t="s">
        <v>24</v>
      </c>
      <c r="C9" s="67" t="s">
        <v>25</v>
      </c>
      <c r="D9" s="67">
        <v>8</v>
      </c>
      <c r="E9" s="68">
        <f>'代価表第２号'!H33</f>
        <v>0</v>
      </c>
      <c r="F9" s="68">
        <f>D9*E9</f>
        <v>0</v>
      </c>
      <c r="G9" s="69" t="s">
        <v>84</v>
      </c>
    </row>
    <row r="10" spans="1:7" ht="18.75" customHeight="1">
      <c r="A10" s="171" t="s">
        <v>59</v>
      </c>
      <c r="B10" s="67"/>
      <c r="C10" s="67" t="s">
        <v>0</v>
      </c>
      <c r="D10" s="67">
        <v>1</v>
      </c>
      <c r="E10" s="68"/>
      <c r="F10" s="152">
        <f>SUM(F11:F12)</f>
        <v>0</v>
      </c>
      <c r="G10" s="105"/>
    </row>
    <row r="11" spans="1:7" ht="18.75" customHeight="1">
      <c r="A11" s="171"/>
      <c r="B11" s="67" t="s">
        <v>56</v>
      </c>
      <c r="C11" s="67" t="s">
        <v>0</v>
      </c>
      <c r="D11" s="67">
        <v>1</v>
      </c>
      <c r="E11" s="68">
        <f>'代価表第３号'!H14</f>
        <v>0</v>
      </c>
      <c r="F11" s="68">
        <f>D11*E11</f>
        <v>0</v>
      </c>
      <c r="G11" s="105" t="s">
        <v>73</v>
      </c>
    </row>
    <row r="12" spans="1:7" ht="18.75" customHeight="1">
      <c r="A12" s="171"/>
      <c r="B12" s="67" t="s">
        <v>57</v>
      </c>
      <c r="C12" s="67" t="s">
        <v>0</v>
      </c>
      <c r="D12" s="67">
        <v>1</v>
      </c>
      <c r="E12" s="68">
        <f>'代価表第４号'!H14</f>
        <v>0</v>
      </c>
      <c r="F12" s="68">
        <f>D12*E12</f>
        <v>0</v>
      </c>
      <c r="G12" s="105" t="s">
        <v>85</v>
      </c>
    </row>
    <row r="13" spans="1:7" ht="18.75" customHeight="1">
      <c r="A13" s="172" t="s">
        <v>60</v>
      </c>
      <c r="B13" s="67"/>
      <c r="C13" s="67" t="s">
        <v>0</v>
      </c>
      <c r="D13" s="67">
        <v>1</v>
      </c>
      <c r="E13" s="68"/>
      <c r="F13" s="152">
        <f>SUM(F14:F17)</f>
        <v>0</v>
      </c>
      <c r="G13" s="105"/>
    </row>
    <row r="14" spans="1:7" ht="18.75" customHeight="1">
      <c r="A14" s="172"/>
      <c r="B14" s="67" t="s">
        <v>62</v>
      </c>
      <c r="C14" s="67" t="s">
        <v>0</v>
      </c>
      <c r="D14" s="67">
        <v>1</v>
      </c>
      <c r="E14" s="68">
        <f>'代価表第５号'!H14</f>
        <v>0</v>
      </c>
      <c r="F14" s="68">
        <f>D14*E14</f>
        <v>0</v>
      </c>
      <c r="G14" s="105" t="s">
        <v>107</v>
      </c>
    </row>
    <row r="15" spans="1:7" ht="18.75" customHeight="1">
      <c r="A15" s="172"/>
      <c r="B15" s="67" t="s">
        <v>63</v>
      </c>
      <c r="C15" s="67" t="s">
        <v>0</v>
      </c>
      <c r="D15" s="67">
        <v>1</v>
      </c>
      <c r="E15" s="68">
        <f>'代価表６号'!H14</f>
        <v>0</v>
      </c>
      <c r="F15" s="68">
        <f aca="true" t="shared" si="0" ref="F15:F21">D15*E15</f>
        <v>0</v>
      </c>
      <c r="G15" s="105" t="s">
        <v>86</v>
      </c>
    </row>
    <row r="16" spans="1:7" ht="18.75" customHeight="1">
      <c r="A16" s="172"/>
      <c r="B16" s="67" t="s">
        <v>64</v>
      </c>
      <c r="C16" s="67" t="s">
        <v>0</v>
      </c>
      <c r="D16" s="67">
        <v>1</v>
      </c>
      <c r="E16" s="68">
        <f>'代価表７号'!H14</f>
        <v>0</v>
      </c>
      <c r="F16" s="68">
        <f t="shared" si="0"/>
        <v>0</v>
      </c>
      <c r="G16" s="105" t="s">
        <v>87</v>
      </c>
    </row>
    <row r="17" spans="1:7" ht="18.75" customHeight="1">
      <c r="A17" s="172"/>
      <c r="B17" s="67" t="s">
        <v>65</v>
      </c>
      <c r="C17" s="67" t="s">
        <v>0</v>
      </c>
      <c r="D17" s="67">
        <v>1</v>
      </c>
      <c r="E17" s="68">
        <f>'代価表８号'!H14</f>
        <v>0</v>
      </c>
      <c r="F17" s="68">
        <f t="shared" si="0"/>
        <v>0</v>
      </c>
      <c r="G17" s="105" t="s">
        <v>88</v>
      </c>
    </row>
    <row r="18" spans="1:7" ht="18.75" customHeight="1">
      <c r="A18" s="174" t="s">
        <v>61</v>
      </c>
      <c r="B18" s="67"/>
      <c r="C18" s="67" t="s">
        <v>0</v>
      </c>
      <c r="D18" s="67">
        <v>1</v>
      </c>
      <c r="E18" s="68"/>
      <c r="F18" s="152">
        <f>F19</f>
        <v>0</v>
      </c>
      <c r="G18" s="105"/>
    </row>
    <row r="19" spans="1:7" ht="18.75" customHeight="1">
      <c r="A19" s="174"/>
      <c r="B19" s="67" t="s">
        <v>66</v>
      </c>
      <c r="C19" s="67" t="s">
        <v>0</v>
      </c>
      <c r="D19" s="67">
        <v>1</v>
      </c>
      <c r="E19" s="68">
        <f>'代価表９号'!H14</f>
        <v>0</v>
      </c>
      <c r="F19" s="68">
        <f t="shared" si="0"/>
        <v>0</v>
      </c>
      <c r="G19" s="105" t="s">
        <v>89</v>
      </c>
    </row>
    <row r="20" spans="1:7" ht="18.75" customHeight="1">
      <c r="A20" s="171" t="s">
        <v>68</v>
      </c>
      <c r="B20" s="67"/>
      <c r="C20" s="67" t="s">
        <v>0</v>
      </c>
      <c r="D20" s="67">
        <v>1</v>
      </c>
      <c r="E20" s="68"/>
      <c r="F20" s="153">
        <f>F21</f>
        <v>0</v>
      </c>
      <c r="G20" s="105"/>
    </row>
    <row r="21" spans="1:9" ht="18.75" customHeight="1">
      <c r="A21" s="171"/>
      <c r="B21" s="67" t="s">
        <v>67</v>
      </c>
      <c r="C21" s="67" t="s">
        <v>50</v>
      </c>
      <c r="D21" s="67">
        <v>1</v>
      </c>
      <c r="E21" s="68">
        <f>'代価表第１０号'!H18</f>
        <v>0</v>
      </c>
      <c r="F21" s="68">
        <f t="shared" si="0"/>
        <v>0</v>
      </c>
      <c r="G21" s="105" t="s">
        <v>90</v>
      </c>
      <c r="I21" s="64"/>
    </row>
    <row r="22" spans="1:9" ht="18.75" customHeight="1">
      <c r="A22" s="106" t="s">
        <v>69</v>
      </c>
      <c r="B22" s="67"/>
      <c r="C22" s="67" t="s">
        <v>0</v>
      </c>
      <c r="D22" s="67">
        <v>1</v>
      </c>
      <c r="E22" s="68"/>
      <c r="F22" s="154"/>
      <c r="G22" s="146"/>
      <c r="I22" s="64"/>
    </row>
    <row r="23" spans="1:10" ht="12">
      <c r="A23" s="99" t="s">
        <v>71</v>
      </c>
      <c r="B23" s="102"/>
      <c r="C23" s="67" t="s">
        <v>0</v>
      </c>
      <c r="D23" s="67">
        <v>1</v>
      </c>
      <c r="E23" s="150"/>
      <c r="F23" s="68"/>
      <c r="G23" s="107"/>
      <c r="H23" s="151"/>
      <c r="I23" s="151"/>
      <c r="J23" s="108"/>
    </row>
    <row r="24" spans="1:8" ht="18" customHeight="1">
      <c r="A24" s="99" t="s">
        <v>51</v>
      </c>
      <c r="B24" s="67"/>
      <c r="C24" s="67" t="s">
        <v>0</v>
      </c>
      <c r="D24" s="67">
        <v>1</v>
      </c>
      <c r="E24" s="132"/>
      <c r="F24" s="68"/>
      <c r="G24" s="145"/>
      <c r="H24" s="64"/>
    </row>
    <row r="25" spans="1:8" ht="12">
      <c r="A25" s="99" t="s">
        <v>52</v>
      </c>
      <c r="B25" s="103"/>
      <c r="C25" s="67" t="s">
        <v>0</v>
      </c>
      <c r="D25" s="67">
        <v>1</v>
      </c>
      <c r="E25" s="132"/>
      <c r="F25" s="132"/>
      <c r="G25" s="107"/>
      <c r="H25" s="108"/>
    </row>
    <row r="26" spans="1:7" ht="18.75" customHeight="1" thickBot="1">
      <c r="A26" s="159" t="s">
        <v>53</v>
      </c>
      <c r="B26" s="160"/>
      <c r="C26" s="160" t="s">
        <v>0</v>
      </c>
      <c r="D26" s="160">
        <v>1</v>
      </c>
      <c r="E26" s="135"/>
      <c r="F26" s="155"/>
      <c r="G26" s="74"/>
    </row>
    <row r="27" ht="18.75" customHeight="1"/>
    <row r="28" ht="12">
      <c r="F28" s="98"/>
    </row>
  </sheetData>
  <sheetProtection/>
  <mergeCells count="7">
    <mergeCell ref="A4:G4"/>
    <mergeCell ref="A8:A9"/>
    <mergeCell ref="A10:A12"/>
    <mergeCell ref="A20:A21"/>
    <mergeCell ref="A13:A17"/>
    <mergeCell ref="A6:A7"/>
    <mergeCell ref="A18:A19"/>
  </mergeCells>
  <printOptions/>
  <pageMargins left="0.81" right="0.75" top="1" bottom="0.27" header="0.512" footer="0.34"/>
  <pageSetup fitToHeight="1" fitToWidth="1" horizontalDpi="600" verticalDpi="600" orientation="landscape" pageOrder="overThenDown" paperSize="9" r:id="rId1"/>
  <rowBreaks count="1" manualBreakCount="1">
    <brk id="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47" sqref="B47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30.875" style="3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72</v>
      </c>
      <c r="C4" s="175"/>
      <c r="D4" s="175"/>
      <c r="E4" s="175"/>
      <c r="F4" s="4"/>
      <c r="G4" s="4"/>
      <c r="H4" s="65"/>
      <c r="I4" s="83" t="s">
        <v>46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/>
      <c r="D8" s="57"/>
      <c r="E8" s="57"/>
      <c r="F8" s="57"/>
      <c r="G8" s="57"/>
      <c r="H8" s="77"/>
      <c r="I8" s="86"/>
    </row>
    <row r="9" spans="1:9" ht="13.5" customHeight="1" thickTop="1">
      <c r="A9" s="4"/>
      <c r="B9" s="97" t="s">
        <v>55</v>
      </c>
      <c r="C9" s="15"/>
      <c r="D9" s="15"/>
      <c r="E9" s="15"/>
      <c r="F9" s="15"/>
      <c r="G9" s="15"/>
      <c r="H9" s="78"/>
      <c r="I9" s="95"/>
    </row>
    <row r="10" spans="1:9" ht="13.5" customHeight="1">
      <c r="A10" s="4"/>
      <c r="B10" s="138"/>
      <c r="C10" s="139">
        <v>1</v>
      </c>
      <c r="D10" s="140">
        <v>1</v>
      </c>
      <c r="E10" s="140">
        <v>1</v>
      </c>
      <c r="F10" s="140"/>
      <c r="G10" s="140"/>
      <c r="H10" s="79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42">
        <f>C8*C10</f>
        <v>0</v>
      </c>
      <c r="D14" s="142">
        <f>D8*D10</f>
        <v>0</v>
      </c>
      <c r="E14" s="142">
        <f>E8*E10</f>
        <v>0</v>
      </c>
      <c r="F14" s="142">
        <f>F8*F10</f>
        <v>0</v>
      </c>
      <c r="G14" s="142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J30" sqref="J30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29.00390625" style="3" bestFit="1" customWidth="1"/>
    <col min="10" max="10" width="11.375" style="3" bestFit="1" customWidth="1"/>
    <col min="11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40</v>
      </c>
      <c r="C4" s="175"/>
      <c r="D4" s="175"/>
      <c r="E4" s="175"/>
      <c r="F4" s="4"/>
      <c r="G4" s="4"/>
      <c r="H4" s="65"/>
      <c r="I4" s="83" t="s">
        <v>47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/>
      <c r="D8" s="57"/>
      <c r="E8" s="57"/>
      <c r="F8" s="57"/>
      <c r="G8" s="57"/>
      <c r="H8" s="77"/>
      <c r="I8" s="86"/>
    </row>
    <row r="9" spans="1:9" ht="13.5" customHeight="1" thickTop="1">
      <c r="A9" s="4"/>
      <c r="B9" s="87" t="s">
        <v>32</v>
      </c>
      <c r="C9" s="6"/>
      <c r="D9" s="6"/>
      <c r="E9" s="6"/>
      <c r="F9" s="6"/>
      <c r="G9" s="6"/>
      <c r="H9" s="114"/>
      <c r="I9" s="88"/>
    </row>
    <row r="10" spans="1:9" ht="13.5" customHeight="1">
      <c r="A10" s="4"/>
      <c r="B10" s="87"/>
      <c r="C10" s="19">
        <v>0.5</v>
      </c>
      <c r="D10" s="18">
        <v>1</v>
      </c>
      <c r="E10" s="18">
        <v>0.5</v>
      </c>
      <c r="F10" s="18"/>
      <c r="G10" s="18"/>
      <c r="H10" s="112">
        <f>C8*C10+D8*D10+E8*E10+F8*F10+G8*G10</f>
        <v>0</v>
      </c>
      <c r="I10" s="70"/>
    </row>
    <row r="11" spans="1:9" ht="13.5" customHeight="1">
      <c r="A11" s="4"/>
      <c r="B11" s="89" t="s">
        <v>33</v>
      </c>
      <c r="C11" s="6"/>
      <c r="D11" s="6"/>
      <c r="E11" s="6"/>
      <c r="F11" s="6"/>
      <c r="G11" s="6"/>
      <c r="H11" s="109"/>
      <c r="I11" s="85"/>
    </row>
    <row r="12" spans="1:9" ht="13.5" customHeight="1">
      <c r="A12" s="4"/>
      <c r="B12" s="90"/>
      <c r="C12" s="10"/>
      <c r="D12" s="10">
        <v>2.5</v>
      </c>
      <c r="E12" s="10">
        <v>2.5</v>
      </c>
      <c r="F12" s="10">
        <v>2</v>
      </c>
      <c r="G12" s="10"/>
      <c r="H12" s="112">
        <f>C8*C12+D8*D12+E8*E12+F8*F12+G8*G12</f>
        <v>0</v>
      </c>
      <c r="I12" s="70"/>
    </row>
    <row r="13" spans="1:9" ht="13.5" customHeight="1">
      <c r="A13" s="4"/>
      <c r="B13" s="89" t="s">
        <v>34</v>
      </c>
      <c r="C13" s="9"/>
      <c r="D13" s="9"/>
      <c r="E13" s="9"/>
      <c r="F13" s="9"/>
      <c r="G13" s="9"/>
      <c r="H13" s="114"/>
      <c r="I13" s="85"/>
    </row>
    <row r="14" spans="1:9" ht="13.5" customHeight="1">
      <c r="A14" s="4"/>
      <c r="B14" s="90"/>
      <c r="C14" s="9"/>
      <c r="D14" s="16">
        <v>3</v>
      </c>
      <c r="E14" s="16">
        <v>3</v>
      </c>
      <c r="F14" s="16">
        <v>5</v>
      </c>
      <c r="G14" s="16"/>
      <c r="H14" s="112">
        <f>C8*C14+D8*D14+E8*E14+F8*F14+G8*G14</f>
        <v>0</v>
      </c>
      <c r="I14" s="70"/>
    </row>
    <row r="15" spans="1:9" ht="13.5" customHeight="1">
      <c r="A15" s="4"/>
      <c r="B15" s="89" t="s">
        <v>35</v>
      </c>
      <c r="C15" s="6"/>
      <c r="D15" s="6"/>
      <c r="E15" s="6"/>
      <c r="F15" s="6"/>
      <c r="G15" s="6"/>
      <c r="H15" s="109"/>
      <c r="I15" s="85"/>
    </row>
    <row r="16" spans="1:9" ht="13.5" customHeight="1">
      <c r="A16" s="4"/>
      <c r="B16" s="90"/>
      <c r="C16" s="7">
        <v>0.5</v>
      </c>
      <c r="D16" s="7">
        <v>1.5</v>
      </c>
      <c r="E16" s="10">
        <v>2</v>
      </c>
      <c r="F16" s="10">
        <v>1</v>
      </c>
      <c r="G16" s="10"/>
      <c r="H16" s="112">
        <f>C8*C16+D8*D16+E8*E16+F8*F16+G8*G16</f>
        <v>0</v>
      </c>
      <c r="I16" s="70"/>
    </row>
    <row r="17" spans="1:9" s="108" customFormat="1" ht="13.5" customHeight="1">
      <c r="A17" s="120"/>
      <c r="B17" s="91"/>
      <c r="C17" s="113"/>
      <c r="D17" s="113"/>
      <c r="E17" s="113"/>
      <c r="F17" s="113"/>
      <c r="G17" s="113"/>
      <c r="H17" s="114"/>
      <c r="I17" s="116"/>
    </row>
    <row r="18" spans="1:9" s="108" customFormat="1" ht="13.5" customHeight="1" thickBot="1">
      <c r="A18" s="120"/>
      <c r="B18" s="90" t="s">
        <v>41</v>
      </c>
      <c r="C18" s="110"/>
      <c r="D18" s="110"/>
      <c r="E18" s="110"/>
      <c r="F18" s="111"/>
      <c r="G18" s="111"/>
      <c r="H18" s="56">
        <f>SUM(H10:H16)</f>
        <v>0</v>
      </c>
      <c r="I18" s="115" t="s">
        <v>99</v>
      </c>
    </row>
    <row r="19" spans="1:9" s="108" customFormat="1" ht="13.5" customHeight="1">
      <c r="A19" s="120"/>
      <c r="B19" s="92"/>
      <c r="C19" s="180"/>
      <c r="D19" s="181"/>
      <c r="E19" s="181"/>
      <c r="F19" s="181"/>
      <c r="G19" s="182"/>
      <c r="H19" s="121"/>
      <c r="I19" s="122"/>
    </row>
    <row r="20" spans="1:9" s="108" customFormat="1" ht="13.5" customHeight="1" thickBot="1">
      <c r="A20" s="120"/>
      <c r="B20" s="93" t="s">
        <v>39</v>
      </c>
      <c r="C20" s="183"/>
      <c r="D20" s="184"/>
      <c r="E20" s="184"/>
      <c r="F20" s="184"/>
      <c r="G20" s="185"/>
      <c r="H20" s="123">
        <f>ROUNDDOWN(H18*3%,0)</f>
        <v>0</v>
      </c>
      <c r="I20" s="118" t="s">
        <v>100</v>
      </c>
    </row>
    <row r="21" spans="1:9" s="108" customFormat="1" ht="13.5" customHeight="1">
      <c r="A21" s="120"/>
      <c r="B21" s="91"/>
      <c r="C21" s="186"/>
      <c r="D21" s="187"/>
      <c r="E21" s="187"/>
      <c r="F21" s="187"/>
      <c r="G21" s="188"/>
      <c r="H21" s="114"/>
      <c r="I21" s="116"/>
    </row>
    <row r="22" spans="1:9" s="108" customFormat="1" ht="13.5" customHeight="1" thickBot="1">
      <c r="A22" s="120"/>
      <c r="B22" s="93" t="s">
        <v>38</v>
      </c>
      <c r="C22" s="186"/>
      <c r="D22" s="187"/>
      <c r="E22" s="187"/>
      <c r="F22" s="187"/>
      <c r="G22" s="188"/>
      <c r="H22" s="123">
        <f>ROUNDDOWN(H18*3%,0)</f>
        <v>0</v>
      </c>
      <c r="I22" s="118" t="s">
        <v>101</v>
      </c>
    </row>
    <row r="23" spans="1:9" s="108" customFormat="1" ht="13.5" customHeight="1">
      <c r="A23" s="120"/>
      <c r="B23" s="91"/>
      <c r="C23" s="180"/>
      <c r="D23" s="181"/>
      <c r="E23" s="181"/>
      <c r="F23" s="181"/>
      <c r="G23" s="182"/>
      <c r="H23" s="114"/>
      <c r="I23" s="116"/>
    </row>
    <row r="24" spans="1:9" s="108" customFormat="1" ht="13.5" customHeight="1" thickBot="1">
      <c r="A24" s="120"/>
      <c r="B24" s="93" t="s">
        <v>37</v>
      </c>
      <c r="C24" s="183"/>
      <c r="D24" s="184"/>
      <c r="E24" s="184"/>
      <c r="F24" s="184"/>
      <c r="G24" s="185"/>
      <c r="H24" s="123">
        <f>ROUNDDOWN(H18*2.5%,0)</f>
        <v>0</v>
      </c>
      <c r="I24" s="118" t="s">
        <v>102</v>
      </c>
    </row>
    <row r="25" spans="1:9" s="108" customFormat="1" ht="13.5" customHeight="1">
      <c r="A25" s="120"/>
      <c r="B25" s="91"/>
      <c r="C25" s="186"/>
      <c r="D25" s="187"/>
      <c r="E25" s="187"/>
      <c r="F25" s="187"/>
      <c r="G25" s="188"/>
      <c r="H25" s="114"/>
      <c r="I25" s="116"/>
    </row>
    <row r="26" spans="1:9" s="108" customFormat="1" ht="13.5" customHeight="1" thickBot="1">
      <c r="A26" s="120"/>
      <c r="B26" s="94" t="s">
        <v>36</v>
      </c>
      <c r="C26" s="189"/>
      <c r="D26" s="190"/>
      <c r="E26" s="190"/>
      <c r="F26" s="190"/>
      <c r="G26" s="191"/>
      <c r="H26" s="124">
        <f>ROUNDDOWN((H18+H20)*9%,0)</f>
        <v>0</v>
      </c>
      <c r="I26" s="125" t="s">
        <v>103</v>
      </c>
    </row>
    <row r="27" spans="1:9" s="108" customFormat="1" ht="13.5" customHeight="1" thickTop="1">
      <c r="A27" s="120"/>
      <c r="B27" s="126"/>
      <c r="C27" s="113"/>
      <c r="D27" s="113"/>
      <c r="E27" s="113"/>
      <c r="F27" s="113"/>
      <c r="G27" s="113"/>
      <c r="H27" s="114"/>
      <c r="I27" s="116"/>
    </row>
    <row r="28" spans="1:10" s="108" customFormat="1" ht="13.5" customHeight="1">
      <c r="A28" s="120"/>
      <c r="B28" s="127" t="s">
        <v>31</v>
      </c>
      <c r="C28" s="111">
        <f>SUM(C9:C26)</f>
        <v>1</v>
      </c>
      <c r="D28" s="111">
        <f>SUM(D9:D26)</f>
        <v>8</v>
      </c>
      <c r="E28" s="111">
        <f>SUM(E9:E26)</f>
        <v>8</v>
      </c>
      <c r="F28" s="111">
        <f>SUM(F9:F26)</f>
        <v>8</v>
      </c>
      <c r="G28" s="128">
        <f>SUM(G10:G26)</f>
        <v>0</v>
      </c>
      <c r="H28" s="129">
        <f>SUM(H17:H26)</f>
        <v>0</v>
      </c>
      <c r="I28" s="115" t="s">
        <v>104</v>
      </c>
      <c r="J28" s="120"/>
    </row>
    <row r="29" spans="1:10" s="108" customFormat="1" ht="13.5" customHeight="1">
      <c r="A29" s="120"/>
      <c r="B29" s="130" t="s">
        <v>105</v>
      </c>
      <c r="C29" s="113"/>
      <c r="D29" s="113"/>
      <c r="E29" s="113"/>
      <c r="F29" s="113"/>
      <c r="G29" s="131"/>
      <c r="H29" s="132">
        <f>H28/35</f>
        <v>0</v>
      </c>
      <c r="I29" s="116"/>
      <c r="J29" s="66"/>
    </row>
    <row r="30" spans="1:10" s="108" customFormat="1" ht="16.5" customHeight="1" thickBot="1">
      <c r="A30" s="120"/>
      <c r="B30" s="133" t="s">
        <v>106</v>
      </c>
      <c r="C30" s="134"/>
      <c r="D30" s="134"/>
      <c r="E30" s="134"/>
      <c r="F30" s="134"/>
      <c r="G30" s="134"/>
      <c r="H30" s="135">
        <f>H29*8</f>
        <v>0</v>
      </c>
      <c r="I30" s="136"/>
      <c r="J30" s="137"/>
    </row>
    <row r="32" spans="2:9" s="108" customFormat="1" ht="12">
      <c r="B32" s="147" t="s">
        <v>108</v>
      </c>
      <c r="C32" s="179" t="s">
        <v>111</v>
      </c>
      <c r="D32" s="179"/>
      <c r="E32" s="179"/>
      <c r="F32" s="179"/>
      <c r="G32" s="179"/>
      <c r="H32" s="149">
        <v>1.3</v>
      </c>
      <c r="I32" s="147"/>
    </row>
    <row r="33" spans="2:9" s="108" customFormat="1" ht="12">
      <c r="B33" s="147" t="s">
        <v>109</v>
      </c>
      <c r="C33" s="179" t="s">
        <v>110</v>
      </c>
      <c r="D33" s="179"/>
      <c r="E33" s="179"/>
      <c r="F33" s="179"/>
      <c r="G33" s="179"/>
      <c r="H33" s="148">
        <f>ROUNDDOWN(H29*H32,0)</f>
        <v>0</v>
      </c>
      <c r="I33" s="147"/>
    </row>
  </sheetData>
  <sheetProtection/>
  <mergeCells count="8">
    <mergeCell ref="C32:G32"/>
    <mergeCell ref="C33:G33"/>
    <mergeCell ref="B4:E4"/>
    <mergeCell ref="B5:B8"/>
    <mergeCell ref="C19:G20"/>
    <mergeCell ref="C21:G22"/>
    <mergeCell ref="C23:G24"/>
    <mergeCell ref="C25:G26"/>
  </mergeCells>
  <printOptions/>
  <pageMargins left="0.81" right="0.75" top="1" bottom="0.27" header="0.512" footer="0.34"/>
  <pageSetup horizontalDpi="600" verticalDpi="600" orientation="landscape" pageOrder="overThenDown" paperSize="9" scale="95" r:id="rId1"/>
  <rowBreaks count="1" manualBreakCount="1">
    <brk id="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4">
      <selection activeCell="G23" sqref="G23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34.87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56</v>
      </c>
      <c r="C4" s="175"/>
      <c r="D4" s="175"/>
      <c r="E4" s="175"/>
      <c r="F4" s="4"/>
      <c r="G4" s="4"/>
      <c r="H4" s="65"/>
      <c r="I4" s="83" t="s">
        <v>48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1:9" ht="13.5" customHeight="1" thickTop="1">
      <c r="A9" s="4"/>
      <c r="B9" s="97" t="s">
        <v>56</v>
      </c>
      <c r="C9" s="15"/>
      <c r="D9" s="15"/>
      <c r="E9" s="15"/>
      <c r="F9" s="15"/>
      <c r="G9" s="15"/>
      <c r="H9" s="15"/>
      <c r="I9" s="95"/>
    </row>
    <row r="10" spans="1:9" ht="13.5" customHeight="1">
      <c r="A10" s="4"/>
      <c r="B10" s="138"/>
      <c r="C10" s="139"/>
      <c r="D10" s="140">
        <v>3.5</v>
      </c>
      <c r="E10" s="140">
        <v>3.5</v>
      </c>
      <c r="F10" s="140">
        <v>2</v>
      </c>
      <c r="G10" s="140"/>
      <c r="H10" s="141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19">
        <f>C8*C10</f>
        <v>0</v>
      </c>
      <c r="D14" s="142">
        <f>D8*D10</f>
        <v>0</v>
      </c>
      <c r="E14" s="142">
        <f>E8*E10</f>
        <v>0</v>
      </c>
      <c r="F14" s="142">
        <f>F8*F10</f>
        <v>0</v>
      </c>
      <c r="G14" s="119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SheetLayoutView="100" zoomScalePageLayoutView="0" workbookViewId="0" topLeftCell="A1">
      <selection activeCell="F11" sqref="F11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34.875" style="3" bestFit="1" customWidth="1"/>
    <col min="10" max="10" width="11.375" style="3" bestFit="1" customWidth="1"/>
    <col min="11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57</v>
      </c>
      <c r="C4" s="175"/>
      <c r="D4" s="175"/>
      <c r="E4" s="175"/>
      <c r="F4" s="4"/>
      <c r="G4" s="4"/>
      <c r="H4" s="65"/>
      <c r="I4" s="83" t="s">
        <v>54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1:9" ht="13.5" customHeight="1" thickTop="1">
      <c r="A9" s="4"/>
      <c r="B9" s="104" t="s">
        <v>75</v>
      </c>
      <c r="C9" s="15"/>
      <c r="D9" s="15"/>
      <c r="E9" s="15"/>
      <c r="F9" s="15"/>
      <c r="G9" s="15"/>
      <c r="H9" s="15"/>
      <c r="I9" s="95"/>
    </row>
    <row r="10" spans="1:9" ht="13.5" customHeight="1">
      <c r="A10" s="4"/>
      <c r="B10" s="138"/>
      <c r="C10" s="139">
        <v>1.1</v>
      </c>
      <c r="D10" s="140">
        <v>4.4</v>
      </c>
      <c r="E10" s="140">
        <v>2.9</v>
      </c>
      <c r="F10" s="140">
        <v>7.1</v>
      </c>
      <c r="G10" s="140"/>
      <c r="H10" s="141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19">
        <f>C8*C10</f>
        <v>0</v>
      </c>
      <c r="D14" s="119">
        <f>D8*D10</f>
        <v>0</v>
      </c>
      <c r="E14" s="119">
        <f>E8*E10</f>
        <v>0</v>
      </c>
      <c r="F14" s="119">
        <f>F8*F10</f>
        <v>0</v>
      </c>
      <c r="G14" s="119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81" right="0.75" top="1" bottom="0.27" header="0.512" footer="0.34"/>
  <pageSetup fitToHeight="1" fitToWidth="1" horizontalDpi="600" verticalDpi="600" orientation="landscape" pageOrder="overThenDown" paperSize="9" scale="98" r:id="rId1"/>
  <rowBreaks count="1" manualBreakCount="1">
    <brk id="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24.12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>
      <c r="C2" s="14"/>
      <c r="H2" s="13"/>
    </row>
    <row r="3" ht="12" hidden="1"/>
    <row r="4" spans="2:9" ht="21" customHeight="1" thickBot="1">
      <c r="B4" s="175" t="s">
        <v>76</v>
      </c>
      <c r="C4" s="175"/>
      <c r="D4" s="175"/>
      <c r="E4" s="175"/>
      <c r="F4" s="4"/>
      <c r="G4" s="4"/>
      <c r="H4" s="65"/>
      <c r="I4" s="83" t="s">
        <v>49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1:9" ht="13.5" customHeight="1" thickTop="1">
      <c r="A9" s="4"/>
      <c r="B9" s="104" t="s">
        <v>77</v>
      </c>
      <c r="C9" s="15"/>
      <c r="D9" s="15"/>
      <c r="E9" s="15"/>
      <c r="F9" s="15"/>
      <c r="G9" s="15"/>
      <c r="H9" s="78"/>
      <c r="I9" s="95"/>
    </row>
    <row r="10" spans="1:9" ht="13.5" customHeight="1">
      <c r="A10" s="4"/>
      <c r="B10" s="138"/>
      <c r="C10" s="139"/>
      <c r="D10" s="140">
        <v>2.5</v>
      </c>
      <c r="E10" s="140">
        <v>3</v>
      </c>
      <c r="F10" s="140">
        <v>3</v>
      </c>
      <c r="G10" s="140"/>
      <c r="H10" s="141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19">
        <f>C8*C10</f>
        <v>0</v>
      </c>
      <c r="D14" s="119">
        <f>D8*D10</f>
        <v>0</v>
      </c>
      <c r="E14" s="119">
        <f>E8*E10</f>
        <v>0</v>
      </c>
      <c r="F14" s="119">
        <f>F8*F10</f>
        <v>0</v>
      </c>
      <c r="G14" s="119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8267716535433072" right="0.7480314960629921" top="0.984251968503937" bottom="0.2755905511811024" header="0.5118110236220472" footer="0.35433070866141736"/>
  <pageSetup horizontalDpi="600" verticalDpi="600" orientation="landscape" pageOrder="overThenDown" paperSize="9" scale="95" r:id="rId1"/>
  <rowBreaks count="1" manualBreakCount="1">
    <brk id="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3.50390625" style="3" customWidth="1"/>
    <col min="2" max="2" width="31.50390625" style="3" customWidth="1"/>
    <col min="3" max="3" width="11.375" style="3" bestFit="1" customWidth="1"/>
    <col min="4" max="4" width="10.375" style="3" customWidth="1"/>
    <col min="5" max="5" width="10.875" style="3" customWidth="1"/>
    <col min="6" max="6" width="10.375" style="3" customWidth="1"/>
    <col min="7" max="7" width="11.75390625" style="3" customWidth="1"/>
    <col min="8" max="8" width="12.75390625" style="3" customWidth="1"/>
    <col min="9" max="9" width="24.125" style="3" bestFit="1" customWidth="1"/>
    <col min="10" max="16384" width="9.00390625" style="3" customWidth="1"/>
  </cols>
  <sheetData>
    <row r="1" ht="16.5" customHeight="1">
      <c r="C1" s="14"/>
    </row>
    <row r="2" spans="3:8" ht="11.25" customHeight="1" hidden="1" thickBot="1">
      <c r="C2" s="14"/>
      <c r="H2" s="13"/>
    </row>
    <row r="3" ht="12" hidden="1"/>
    <row r="4" spans="2:9" ht="21" customHeight="1" thickBot="1">
      <c r="B4" s="175" t="s">
        <v>78</v>
      </c>
      <c r="C4" s="175"/>
      <c r="D4" s="175"/>
      <c r="E4" s="175"/>
      <c r="F4" s="4"/>
      <c r="G4" s="4"/>
      <c r="H4" s="65"/>
      <c r="I4" s="83" t="s">
        <v>91</v>
      </c>
    </row>
    <row r="5" spans="1:9" ht="9.75" customHeight="1">
      <c r="A5" s="4"/>
      <c r="B5" s="176"/>
      <c r="C5" s="81"/>
      <c r="D5" s="81"/>
      <c r="E5" s="81"/>
      <c r="F5" s="81"/>
      <c r="G5" s="81"/>
      <c r="H5" s="82"/>
      <c r="I5" s="84"/>
    </row>
    <row r="6" spans="1:9" ht="12" customHeight="1">
      <c r="A6" s="4"/>
      <c r="B6" s="177"/>
      <c r="C6" s="2" t="s">
        <v>26</v>
      </c>
      <c r="D6" s="2" t="s">
        <v>27</v>
      </c>
      <c r="E6" s="2" t="s">
        <v>28</v>
      </c>
      <c r="F6" s="2" t="s">
        <v>29</v>
      </c>
      <c r="G6" s="2" t="s">
        <v>30</v>
      </c>
      <c r="H6" s="80" t="s">
        <v>1</v>
      </c>
      <c r="I6" s="70"/>
    </row>
    <row r="7" spans="1:9" ht="9.75" customHeight="1">
      <c r="A7" s="4"/>
      <c r="B7" s="177"/>
      <c r="C7" s="1"/>
      <c r="D7" s="9"/>
      <c r="E7" s="9"/>
      <c r="F7" s="9"/>
      <c r="G7" s="9"/>
      <c r="H7" s="76"/>
      <c r="I7" s="85"/>
    </row>
    <row r="8" spans="1:9" ht="14.25" customHeight="1" thickBot="1">
      <c r="A8" s="4"/>
      <c r="B8" s="178"/>
      <c r="C8" s="58">
        <f>'代価表第１号'!C8</f>
        <v>0</v>
      </c>
      <c r="D8" s="57">
        <f>'代価表第１号'!D8</f>
        <v>0</v>
      </c>
      <c r="E8" s="57">
        <f>'代価表第１号'!E8</f>
        <v>0</v>
      </c>
      <c r="F8" s="57">
        <f>'代価表第１号'!F8</f>
        <v>0</v>
      </c>
      <c r="G8" s="57">
        <f>'代価表第１号'!G8</f>
        <v>0</v>
      </c>
      <c r="H8" s="77"/>
      <c r="I8" s="86"/>
    </row>
    <row r="9" spans="1:9" ht="13.5" customHeight="1" thickTop="1">
      <c r="A9" s="4"/>
      <c r="B9" s="104" t="s">
        <v>79</v>
      </c>
      <c r="C9" s="15"/>
      <c r="D9" s="15"/>
      <c r="E9" s="15"/>
      <c r="F9" s="15"/>
      <c r="G9" s="15"/>
      <c r="H9" s="78"/>
      <c r="I9" s="95"/>
    </row>
    <row r="10" spans="1:9" ht="13.5" customHeight="1">
      <c r="A10" s="4"/>
      <c r="B10" s="138"/>
      <c r="C10" s="139">
        <v>0.2</v>
      </c>
      <c r="D10" s="140">
        <v>4</v>
      </c>
      <c r="E10" s="140">
        <v>5</v>
      </c>
      <c r="F10" s="140">
        <v>4</v>
      </c>
      <c r="G10" s="140"/>
      <c r="H10" s="141">
        <f>C8*C10+D8*D10+E8*E10+F8*F10+G8*G10</f>
        <v>0</v>
      </c>
      <c r="I10" s="70"/>
    </row>
    <row r="11" spans="2:9" s="108" customFormat="1" ht="13.5" customHeight="1">
      <c r="B11" s="91"/>
      <c r="C11" s="113"/>
      <c r="D11" s="113"/>
      <c r="E11" s="113"/>
      <c r="F11" s="113"/>
      <c r="G11" s="113"/>
      <c r="H11" s="114"/>
      <c r="I11" s="116"/>
    </row>
    <row r="12" spans="2:9" s="108" customFormat="1" ht="13.5" customHeight="1">
      <c r="B12" s="90"/>
      <c r="C12" s="110"/>
      <c r="D12" s="110"/>
      <c r="E12" s="111"/>
      <c r="F12" s="111"/>
      <c r="G12" s="111"/>
      <c r="H12" s="112"/>
      <c r="I12" s="115"/>
    </row>
    <row r="13" spans="2:9" s="108" customFormat="1" ht="13.5" customHeight="1">
      <c r="B13" s="91"/>
      <c r="C13" s="113"/>
      <c r="D13" s="113"/>
      <c r="E13" s="113"/>
      <c r="F13" s="113"/>
      <c r="G13" s="113"/>
      <c r="H13" s="114"/>
      <c r="I13" s="116"/>
    </row>
    <row r="14" spans="2:9" s="108" customFormat="1" ht="13.5" customHeight="1" thickBot="1">
      <c r="B14" s="93" t="s">
        <v>41</v>
      </c>
      <c r="C14" s="119">
        <f>C8*C10</f>
        <v>0</v>
      </c>
      <c r="D14" s="119">
        <f>D8*D10</f>
        <v>0</v>
      </c>
      <c r="E14" s="119">
        <f>E8*E10</f>
        <v>0</v>
      </c>
      <c r="F14" s="119">
        <f>F8*F10</f>
        <v>0</v>
      </c>
      <c r="G14" s="119">
        <f>G8*G10</f>
        <v>0</v>
      </c>
      <c r="H14" s="117">
        <f>SUM(C14:G14)</f>
        <v>0</v>
      </c>
      <c r="I14" s="118"/>
    </row>
  </sheetData>
  <sheetProtection/>
  <mergeCells count="2">
    <mergeCell ref="B4:E4"/>
    <mergeCell ref="B5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 智美</dc:creator>
  <cp:keywords/>
  <dc:description/>
  <cp:lastModifiedBy>鳥取県</cp:lastModifiedBy>
  <cp:lastPrinted>2022-11-04T07:37:09Z</cp:lastPrinted>
  <dcterms:modified xsi:type="dcterms:W3CDTF">2022-11-16T07:10:18Z</dcterms:modified>
  <cp:category/>
  <cp:version/>
  <cp:contentType/>
  <cp:contentStatus/>
</cp:coreProperties>
</file>