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kamurarei\Desktop\保存用\10_湯梨浜町\"/>
    </mc:Choice>
  </mc:AlternateContent>
  <workbookProtection workbookAlgorithmName="SHA-512" workbookHashValue="RMNBWV9XpdTDogvYs7ig2qe+VmyRkXmrCdwbx9EEP0PoHrPRrkp6gHGqNMIktC+GR4L6MA94m73wXuWGf2T1gw==" workbookSaltValue="NAfBPRXFIYcMLO2E7Q56sA==" workbookSpinCount="100000" lockStructure="1"/>
  <bookViews>
    <workbookView xWindow="0" yWindow="0" windowWidth="18030" windowHeight="6645"/>
  </bookViews>
  <sheets>
    <sheet name="法適用_観光施設・休養宿泊施設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KV78" i="4" s="1"/>
  <c r="EA7" i="5"/>
  <c r="DZ7" i="5"/>
  <c r="DY7" i="5"/>
  <c r="DX7" i="5"/>
  <c r="LJ77" i="4" s="1"/>
  <c r="DW7" i="5"/>
  <c r="DV7" i="5"/>
  <c r="DT7" i="5"/>
  <c r="DS7" i="5"/>
  <c r="DR7" i="5"/>
  <c r="DQ7" i="5"/>
  <c r="DP7" i="5"/>
  <c r="DO7" i="5"/>
  <c r="DN7" i="5"/>
  <c r="DM7" i="5"/>
  <c r="DL7" i="5"/>
  <c r="DK7" i="5"/>
  <c r="DJ7" i="5"/>
  <c r="DI7" i="5"/>
  <c r="DG7" i="5"/>
  <c r="DF7" i="5"/>
  <c r="BH78" i="4" s="1"/>
  <c r="DE7" i="5"/>
  <c r="DD7" i="5"/>
  <c r="DC7" i="5"/>
  <c r="DB7" i="5"/>
  <c r="BV77" i="4" s="1"/>
  <c r="DA7" i="5"/>
  <c r="CZ7" i="5"/>
  <c r="CY7" i="5"/>
  <c r="CX7" i="5"/>
  <c r="R77" i="4" s="1"/>
  <c r="CV7" i="5"/>
  <c r="CU7" i="5"/>
  <c r="CT7" i="5"/>
  <c r="CS7" i="5"/>
  <c r="KV54" i="4" s="1"/>
  <c r="CR7" i="5"/>
  <c r="CQ7" i="5"/>
  <c r="CP7" i="5"/>
  <c r="CO7" i="5"/>
  <c r="CN7" i="5"/>
  <c r="CM7" i="5"/>
  <c r="CK7" i="5"/>
  <c r="CJ7" i="5"/>
  <c r="CI7" i="5"/>
  <c r="CH7" i="5"/>
  <c r="CG7" i="5"/>
  <c r="CF7" i="5"/>
  <c r="IX53" i="4" s="1"/>
  <c r="CE7" i="5"/>
  <c r="CD7" i="5"/>
  <c r="CC7" i="5"/>
  <c r="CB7" i="5"/>
  <c r="GT53" i="4" s="1"/>
  <c r="BZ7" i="5"/>
  <c r="BY7" i="5"/>
  <c r="BX7" i="5"/>
  <c r="BW7" i="5"/>
  <c r="DT54" i="4" s="1"/>
  <c r="BV7" i="5"/>
  <c r="BU7" i="5"/>
  <c r="BT7" i="5"/>
  <c r="BS7" i="5"/>
  <c r="BR7" i="5"/>
  <c r="BQ7" i="5"/>
  <c r="BO7" i="5"/>
  <c r="BN7" i="5"/>
  <c r="BM7" i="5"/>
  <c r="BL7" i="5"/>
  <c r="BK7" i="5"/>
  <c r="BJ7" i="5"/>
  <c r="BV53" i="4" s="1"/>
  <c r="BI7" i="5"/>
  <c r="BH7" i="5"/>
  <c r="BG7" i="5"/>
  <c r="BF7" i="5"/>
  <c r="R53" i="4" s="1"/>
  <c r="BD7" i="5"/>
  <c r="BC7" i="5"/>
  <c r="BB7" i="5"/>
  <c r="BA7" i="5"/>
  <c r="HH32" i="4" s="1"/>
  <c r="AZ7" i="5"/>
  <c r="AY7" i="5"/>
  <c r="AX7" i="5"/>
  <c r="AW7" i="5"/>
  <c r="HV31" i="4" s="1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F32" i="4" s="1"/>
  <c r="AD7" i="5"/>
  <c r="AC7" i="5"/>
  <c r="AB7" i="5"/>
  <c r="AA7" i="5"/>
  <c r="AT31" i="4" s="1"/>
  <c r="Z7" i="5"/>
  <c r="Y7" i="5"/>
  <c r="X7" i="5"/>
  <c r="W7" i="5"/>
  <c r="JV10" i="4" s="1"/>
  <c r="V7" i="5"/>
  <c r="U7" i="5"/>
  <c r="T7" i="5"/>
  <c r="S7" i="5"/>
  <c r="IC8" i="4" s="1"/>
  <c r="R7" i="5"/>
  <c r="Q7" i="5"/>
  <c r="P7" i="5"/>
  <c r="O7" i="5"/>
  <c r="N7" i="5"/>
  <c r="M7" i="5"/>
  <c r="L7" i="5"/>
  <c r="K7" i="5"/>
  <c r="AQ8" i="4" s="1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M88" i="4" s="1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I88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H88" i="4"/>
  <c r="G88" i="4"/>
  <c r="F88" i="4"/>
  <c r="D88" i="4"/>
  <c r="C88" i="4"/>
  <c r="ML78" i="4"/>
  <c r="LX78" i="4"/>
  <c r="LJ78" i="4"/>
  <c r="KH78" i="4"/>
  <c r="IX78" i="4"/>
  <c r="IJ78" i="4"/>
  <c r="HV78" i="4"/>
  <c r="HH78" i="4"/>
  <c r="GT78" i="4"/>
  <c r="BV78" i="4"/>
  <c r="AT78" i="4"/>
  <c r="AF78" i="4"/>
  <c r="R78" i="4"/>
  <c r="ML77" i="4"/>
  <c r="LX77" i="4"/>
  <c r="KV77" i="4"/>
  <c r="KH77" i="4"/>
  <c r="IX77" i="4"/>
  <c r="IJ77" i="4"/>
  <c r="HV77" i="4"/>
  <c r="HH77" i="4"/>
  <c r="GT77" i="4"/>
  <c r="BH77" i="4"/>
  <c r="AT77" i="4"/>
  <c r="AF77" i="4"/>
  <c r="CU76" i="4"/>
  <c r="CU67" i="4"/>
  <c r="ML54" i="4"/>
  <c r="LX54" i="4"/>
  <c r="LJ54" i="4"/>
  <c r="KH54" i="4"/>
  <c r="IX54" i="4"/>
  <c r="IJ54" i="4"/>
  <c r="HV54" i="4"/>
  <c r="HH54" i="4"/>
  <c r="GT54" i="4"/>
  <c r="FJ54" i="4"/>
  <c r="EV54" i="4"/>
  <c r="EH54" i="4"/>
  <c r="DF54" i="4"/>
  <c r="BV54" i="4"/>
  <c r="BH54" i="4"/>
  <c r="AT54" i="4"/>
  <c r="AF54" i="4"/>
  <c r="R54" i="4"/>
  <c r="ML53" i="4"/>
  <c r="LX53" i="4"/>
  <c r="LJ53" i="4"/>
  <c r="KV53" i="4"/>
  <c r="KH53" i="4"/>
  <c r="IJ53" i="4"/>
  <c r="HV53" i="4"/>
  <c r="HH53" i="4"/>
  <c r="FJ53" i="4"/>
  <c r="EV53" i="4"/>
  <c r="EH53" i="4"/>
  <c r="DT53" i="4"/>
  <c r="DF53" i="4"/>
  <c r="BH53" i="4"/>
  <c r="AT53" i="4"/>
  <c r="AF53" i="4"/>
  <c r="IX32" i="4"/>
  <c r="IJ32" i="4"/>
  <c r="HV32" i="4"/>
  <c r="GT32" i="4"/>
  <c r="FJ32" i="4"/>
  <c r="EV32" i="4"/>
  <c r="EH32" i="4"/>
  <c r="DT32" i="4"/>
  <c r="DF32" i="4"/>
  <c r="BV32" i="4"/>
  <c r="BH32" i="4"/>
  <c r="AT32" i="4"/>
  <c r="R32" i="4"/>
  <c r="IX31" i="4"/>
  <c r="IJ31" i="4"/>
  <c r="HH31" i="4"/>
  <c r="GT31" i="4"/>
  <c r="FJ31" i="4"/>
  <c r="EV31" i="4"/>
  <c r="EH31" i="4"/>
  <c r="DT31" i="4"/>
  <c r="DF31" i="4"/>
  <c r="BV31" i="4"/>
  <c r="BH31" i="4"/>
  <c r="AF31" i="4"/>
  <c r="R31" i="4"/>
  <c r="LO10" i="4"/>
  <c r="IC10" i="4"/>
  <c r="DU10" i="4"/>
  <c r="CF10" i="4"/>
  <c r="AQ10" i="4"/>
  <c r="B10" i="4"/>
  <c r="LO8" i="4"/>
  <c r="JV8" i="4"/>
  <c r="FJ8" i="4"/>
  <c r="DU8" i="4"/>
  <c r="CF8" i="4"/>
  <c r="B8" i="4"/>
  <c r="BV76" i="4" l="1"/>
  <c r="ML76" i="4"/>
  <c r="BV52" i="4"/>
  <c r="FJ30" i="4"/>
  <c r="IX76" i="4"/>
  <c r="ML52" i="4"/>
  <c r="BV30" i="4"/>
  <c r="IX52" i="4"/>
  <c r="FJ52" i="4"/>
  <c r="IX30" i="4"/>
  <c r="C11" i="5"/>
  <c r="D11" i="5"/>
  <c r="E11" i="5"/>
  <c r="B11" i="5"/>
  <c r="LJ52" i="4" l="1"/>
  <c r="HV52" i="4"/>
  <c r="AT76" i="4"/>
  <c r="EH52" i="4"/>
  <c r="HV30" i="4"/>
  <c r="LJ76" i="4"/>
  <c r="AT52" i="4"/>
  <c r="EH30" i="4"/>
  <c r="HV76" i="4"/>
  <c r="AT30" i="4"/>
  <c r="HH76" i="4"/>
  <c r="KV52" i="4"/>
  <c r="AF30" i="4"/>
  <c r="HH52" i="4"/>
  <c r="AF76" i="4"/>
  <c r="KV76" i="4"/>
  <c r="DT52" i="4"/>
  <c r="HH30" i="4"/>
  <c r="AF52" i="4"/>
  <c r="DT30" i="4"/>
  <c r="GT30" i="4"/>
  <c r="KH76" i="4"/>
  <c r="R52" i="4"/>
  <c r="DF30" i="4"/>
  <c r="GT76" i="4"/>
  <c r="KH52" i="4"/>
  <c r="R30" i="4"/>
  <c r="GT52" i="4"/>
  <c r="R76" i="4"/>
  <c r="DF52" i="4"/>
  <c r="BH76" i="4"/>
  <c r="EV52" i="4"/>
  <c r="IJ30" i="4"/>
  <c r="LX76" i="4"/>
  <c r="BH52" i="4"/>
  <c r="EV30" i="4"/>
  <c r="LX52" i="4"/>
  <c r="IJ76" i="4"/>
  <c r="BH30" i="4"/>
  <c r="IJ52" i="4"/>
</calcChain>
</file>

<file path=xl/sharedStrings.xml><?xml version="1.0" encoding="utf-8"?>
<sst xmlns="http://schemas.openxmlformats.org/spreadsheetml/2006/main" count="255" uniqueCount="135">
  <si>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</si>
  <si>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</si>
  <si>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</si>
  <si>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</si>
  <si>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</si>
  <si>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</si>
  <si>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</si>
  <si>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</si>
  <si>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</si>
  <si>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</si>
  <si>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</si>
  <si>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</si>
  <si>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</si>
  <si>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</si>
  <si>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</si>
  <si>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</si>
  <si>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</si>
  <si>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</si>
  <si>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</si>
  <si>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</si>
  <si>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</si>
  <si>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</si>
  <si>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</si>
  <si>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</si>
  <si>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</si>
  <si>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</si>
  <si>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</si>
  <si>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</si>
  <si>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</si>
  <si>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</si>
  <si>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</si>
  <si>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</si>
  <si>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</si>
  <si>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</si>
  <si>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</si>
  <si>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</si>
  <si>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</si>
  <si>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</si>
  <si>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</si>
  <si>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</si>
  <si>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</si>
  <si>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</si>
  <si>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</si>
  <si>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</si>
  <si>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</si>
  <si>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</si>
  <si>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</si>
  <si>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</si>
  <si>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</si>
  <si>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</si>
  <si>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</si>
  <si>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</si>
  <si>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</si>
  <si>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</si>
  <si>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</si>
  <si>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</si>
  <si>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</si>
  <si>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</si>
  <si>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</si>
  <si>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</si>
  <si>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</si>
  <si>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</si>
  <si>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</si>
  <si>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</si>
  <si>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</si>
  <si>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</si>
  <si>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</si>
  <si>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</si>
  <si>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</si>
  <si>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</si>
  <si>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</si>
  <si>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</si>
  <si>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</si>
  <si>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</si>
  <si>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</si>
  <si>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</si>
  <si>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</si>
  <si>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</si>
  <si>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</si>
  <si>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</si>
  <si>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</si>
  <si>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</si>
  <si>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</si>
  <si>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</si>
  <si>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</si>
  <si>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</si>
  <si>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</si>
  <si>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</si>
  <si>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</si>
  <si>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</si>
  <si>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</si>
  <si>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</si>
  <si>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</si>
  <si>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</si>
  <si>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</si>
  <si>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</si>
  <si>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</si>
  <si>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</si>
  <si>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</si>
  <si>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</si>
  <si>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</si>
  <si>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</si>
  <si>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</si>
  <si>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</si>
  <si>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</si>
  <si>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</si>
  <si>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</si>
  <si>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</si>
  <si>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</si>
  <si>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</si>
  <si>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</si>
  <si>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</si>
  <si>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</si>
  <si>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</si>
  <si>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</si>
  <si>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</si>
  <si>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</si>
  <si>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鳥取県　湯梨浜町</t>
  </si>
  <si>
    <t>国民宿舎　水明荘</t>
  </si>
  <si>
    <t>法適用</t>
  </si>
  <si>
    <t>観光施設事業</t>
  </si>
  <si>
    <t>休養宿泊施設</t>
  </si>
  <si>
    <t>Ａ２Ｂ２</t>
  </si>
  <si>
    <t>非設置</t>
  </si>
  <si>
    <t>導入なし</t>
  </si>
  <si>
    <t>有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</si>
  <si>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</si>
  <si>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</si>
  <si>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</si>
  <si>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</si>
  <si>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</si>
  <si>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 経常収支比率は前年度並みであるが、平均値を下回った。高い水準にあるのは、一般会計から長期借入金の継続によるものである。
　他会計補助金は、一般会計からの職員に係る児童手当相当繰入分のみ。
　定員稼働率は、７月の西日本豪雨、10月には週末（2週連続）の大型台風の影響により観光客が減少、前年度を下回った。
　売上高人件費率は、人件費は前年度と比較して微増に対し、売上高が減少したことによる上昇。
　売上高GOP比率は微減傾向にあるが、類似施設平均値よりは高い水準にある。
　EBITDAは類似施設平均値より高い水準にあるが、経年での比較をした場合、減少傾向にある。</t>
    <rPh sb="1" eb="3">
      <t>ケイジョウ</t>
    </rPh>
    <rPh sb="3" eb="5">
      <t>シュウシ</t>
    </rPh>
    <rPh sb="5" eb="7">
      <t>ヒリツ</t>
    </rPh>
    <rPh sb="8" eb="10">
      <t>ゼンネン</t>
    </rPh>
    <rPh sb="10" eb="11">
      <t>ド</t>
    </rPh>
    <rPh sb="11" eb="12">
      <t>ナ</t>
    </rPh>
    <rPh sb="18" eb="21">
      <t>ヘイキンチ</t>
    </rPh>
    <rPh sb="22" eb="24">
      <t>シタマワ</t>
    </rPh>
    <rPh sb="27" eb="28">
      <t>タカ</t>
    </rPh>
    <rPh sb="29" eb="31">
      <t>スイジュン</t>
    </rPh>
    <rPh sb="37" eb="39">
      <t>イッパン</t>
    </rPh>
    <rPh sb="39" eb="41">
      <t>カイケイ</t>
    </rPh>
    <rPh sb="43" eb="45">
      <t>チョウキ</t>
    </rPh>
    <rPh sb="45" eb="47">
      <t>カリイレ</t>
    </rPh>
    <rPh sb="47" eb="48">
      <t>キン</t>
    </rPh>
    <rPh sb="49" eb="51">
      <t>ケイゾク</t>
    </rPh>
    <rPh sb="62" eb="63">
      <t>タ</t>
    </rPh>
    <rPh sb="63" eb="65">
      <t>カイケイ</t>
    </rPh>
    <rPh sb="65" eb="68">
      <t>ホジョキン</t>
    </rPh>
    <rPh sb="70" eb="72">
      <t>イッパン</t>
    </rPh>
    <rPh sb="72" eb="74">
      <t>カイケイ</t>
    </rPh>
    <rPh sb="77" eb="79">
      <t>ショクイン</t>
    </rPh>
    <rPh sb="80" eb="81">
      <t>カカワ</t>
    </rPh>
    <rPh sb="82" eb="84">
      <t>ジドウ</t>
    </rPh>
    <rPh sb="84" eb="86">
      <t>テアテ</t>
    </rPh>
    <rPh sb="86" eb="88">
      <t>ソウトウ</t>
    </rPh>
    <rPh sb="88" eb="90">
      <t>クリイレ</t>
    </rPh>
    <rPh sb="90" eb="91">
      <t>ブン</t>
    </rPh>
    <rPh sb="96" eb="98">
      <t>テイイン</t>
    </rPh>
    <rPh sb="98" eb="100">
      <t>カドウ</t>
    </rPh>
    <rPh sb="100" eb="101">
      <t>リツ</t>
    </rPh>
    <rPh sb="104" eb="105">
      <t>ガツ</t>
    </rPh>
    <rPh sb="106" eb="107">
      <t>ニシ</t>
    </rPh>
    <rPh sb="107" eb="109">
      <t>ニホン</t>
    </rPh>
    <rPh sb="109" eb="111">
      <t>ゴウウ</t>
    </rPh>
    <rPh sb="114" eb="115">
      <t>ガツ</t>
    </rPh>
    <rPh sb="117" eb="119">
      <t>シュウマツ</t>
    </rPh>
    <rPh sb="121" eb="122">
      <t>シュウ</t>
    </rPh>
    <rPh sb="122" eb="124">
      <t>レンゾク</t>
    </rPh>
    <rPh sb="126" eb="128">
      <t>オオガタ</t>
    </rPh>
    <rPh sb="128" eb="130">
      <t>タイフウ</t>
    </rPh>
    <rPh sb="131" eb="133">
      <t>エイキョウ</t>
    </rPh>
    <rPh sb="136" eb="139">
      <t>カンコウキャク</t>
    </rPh>
    <rPh sb="140" eb="142">
      <t>ゲンショウ</t>
    </rPh>
    <rPh sb="143" eb="146">
      <t>ゼンネンド</t>
    </rPh>
    <rPh sb="147" eb="149">
      <t>シタマワ</t>
    </rPh>
    <rPh sb="154" eb="156">
      <t>ウリアゲ</t>
    </rPh>
    <rPh sb="156" eb="157">
      <t>ダカ</t>
    </rPh>
    <rPh sb="157" eb="160">
      <t>ジンケンヒ</t>
    </rPh>
    <rPh sb="160" eb="161">
      <t>リツ</t>
    </rPh>
    <rPh sb="163" eb="166">
      <t>ジンケンヒ</t>
    </rPh>
    <rPh sb="169" eb="170">
      <t>ド</t>
    </rPh>
    <rPh sb="171" eb="173">
      <t>ヒカク</t>
    </rPh>
    <rPh sb="181" eb="183">
      <t>ウリアゲ</t>
    </rPh>
    <rPh sb="183" eb="184">
      <t>ダカ</t>
    </rPh>
    <rPh sb="185" eb="187">
      <t>ゲンショウ</t>
    </rPh>
    <rPh sb="194" eb="196">
      <t>ジョウショウ</t>
    </rPh>
    <rPh sb="199" eb="201">
      <t>ウリアゲ</t>
    </rPh>
    <rPh sb="201" eb="202">
      <t>ダカ</t>
    </rPh>
    <rPh sb="205" eb="207">
      <t>ヒリツ</t>
    </rPh>
    <rPh sb="208" eb="210">
      <t>ビゲン</t>
    </rPh>
    <rPh sb="210" eb="212">
      <t>ケイコウ</t>
    </rPh>
    <rPh sb="217" eb="219">
      <t>ルイジ</t>
    </rPh>
    <rPh sb="219" eb="221">
      <t>シセツ</t>
    </rPh>
    <rPh sb="221" eb="224">
      <t>ヘイキンチ</t>
    </rPh>
    <rPh sb="227" eb="228">
      <t>タカ</t>
    </rPh>
    <rPh sb="229" eb="231">
      <t>スイジュン</t>
    </rPh>
    <rPh sb="244" eb="246">
      <t>ルイジ</t>
    </rPh>
    <rPh sb="246" eb="248">
      <t>シセツ</t>
    </rPh>
    <rPh sb="248" eb="251">
      <t>ヘイキンチ</t>
    </rPh>
    <rPh sb="253" eb="254">
      <t>タカ</t>
    </rPh>
    <rPh sb="255" eb="257">
      <t>スイジュン</t>
    </rPh>
    <rPh sb="262" eb="264">
      <t>ケイネン</t>
    </rPh>
    <rPh sb="266" eb="268">
      <t>ヒカク</t>
    </rPh>
    <rPh sb="271" eb="273">
      <t>バアイ</t>
    </rPh>
    <rPh sb="274" eb="276">
      <t>ゲンショウ</t>
    </rPh>
    <rPh sb="276" eb="278">
      <t>ケイコウ</t>
    </rPh>
    <phoneticPr fontId="5"/>
  </si>
  <si>
    <t>　有形固定資産減価償却率が高く、耐用年数を経過した施設・機器の老朽化が進行している。施設・機器の長寿命化を図り、ライフサイクルコストの低減に努めるが、起債の償還完了を31年度にひかえ、老朽化による設備更新に備えた、施設整備・更新計画の策定に取り組む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3" eb="14">
      <t>タカ</t>
    </rPh>
    <rPh sb="16" eb="18">
      <t>タイヨウ</t>
    </rPh>
    <rPh sb="18" eb="20">
      <t>ネンスウ</t>
    </rPh>
    <rPh sb="21" eb="23">
      <t>ケイカ</t>
    </rPh>
    <rPh sb="25" eb="27">
      <t>シセツ</t>
    </rPh>
    <rPh sb="28" eb="30">
      <t>キキ</t>
    </rPh>
    <rPh sb="31" eb="34">
      <t>ロウキュウカ</t>
    </rPh>
    <rPh sb="35" eb="37">
      <t>シンコウ</t>
    </rPh>
    <rPh sb="42" eb="44">
      <t>シセツ</t>
    </rPh>
    <rPh sb="45" eb="47">
      <t>キキ</t>
    </rPh>
    <rPh sb="48" eb="51">
      <t>チョウジュミョウ</t>
    </rPh>
    <rPh sb="51" eb="52">
      <t>カ</t>
    </rPh>
    <rPh sb="53" eb="54">
      <t>ハカ</t>
    </rPh>
    <rPh sb="67" eb="69">
      <t>テイゲン</t>
    </rPh>
    <rPh sb="70" eb="71">
      <t>ツト</t>
    </rPh>
    <rPh sb="75" eb="77">
      <t>キサイ</t>
    </rPh>
    <rPh sb="78" eb="80">
      <t>ショウカン</t>
    </rPh>
    <rPh sb="80" eb="82">
      <t>カンリョウ</t>
    </rPh>
    <rPh sb="85" eb="87">
      <t>ネンド</t>
    </rPh>
    <rPh sb="92" eb="95">
      <t>ロウキュウカ</t>
    </rPh>
    <rPh sb="103" eb="104">
      <t>ソナ</t>
    </rPh>
    <rPh sb="107" eb="109">
      <t>シセツ</t>
    </rPh>
    <rPh sb="109" eb="111">
      <t>セイビ</t>
    </rPh>
    <rPh sb="112" eb="114">
      <t>コウシン</t>
    </rPh>
    <rPh sb="114" eb="116">
      <t>ケイカク</t>
    </rPh>
    <rPh sb="117" eb="119">
      <t>サクテイ</t>
    </rPh>
    <rPh sb="120" eb="121">
      <t>ト</t>
    </rPh>
    <rPh sb="122" eb="123">
      <t>ク</t>
    </rPh>
    <phoneticPr fontId="5"/>
  </si>
  <si>
    <t>　公営企業の宿泊者動向数は、近隣市町村の増加傾向と相反する減少傾向になっており、営業施策の見直しと対策が急務となっている。ネットエージェント・リアルエージェントそれぞれへ、多様化するニーズに応えるべく営業活動を展開し、経営改善に取り組む。</t>
    <rPh sb="1" eb="3">
      <t>コウエイ</t>
    </rPh>
    <rPh sb="3" eb="5">
      <t>キギョウ</t>
    </rPh>
    <rPh sb="6" eb="9">
      <t>シュクハクシャ</t>
    </rPh>
    <rPh sb="9" eb="11">
      <t>ドウコウ</t>
    </rPh>
    <rPh sb="11" eb="12">
      <t>スウ</t>
    </rPh>
    <rPh sb="14" eb="16">
      <t>キンリン</t>
    </rPh>
    <rPh sb="16" eb="19">
      <t>シチョウソン</t>
    </rPh>
    <rPh sb="20" eb="22">
      <t>ゾウカ</t>
    </rPh>
    <rPh sb="22" eb="24">
      <t>ケイコウ</t>
    </rPh>
    <rPh sb="25" eb="27">
      <t>アイハン</t>
    </rPh>
    <rPh sb="29" eb="31">
      <t>ゲンショウ</t>
    </rPh>
    <rPh sb="31" eb="33">
      <t>ケイコウ</t>
    </rPh>
    <rPh sb="40" eb="42">
      <t>エイギョウ</t>
    </rPh>
    <rPh sb="42" eb="44">
      <t>シサク</t>
    </rPh>
    <rPh sb="45" eb="47">
      <t>ミナオ</t>
    </rPh>
    <rPh sb="49" eb="51">
      <t>タイサク</t>
    </rPh>
    <rPh sb="52" eb="54">
      <t>キュウム</t>
    </rPh>
    <rPh sb="86" eb="89">
      <t>タヨウカ</t>
    </rPh>
    <rPh sb="95" eb="96">
      <t>コタ</t>
    </rPh>
    <rPh sb="100" eb="102">
      <t>エイギョウ</t>
    </rPh>
    <rPh sb="102" eb="104">
      <t>カツドウ</t>
    </rPh>
    <rPh sb="105" eb="107">
      <t>テンカイ</t>
    </rPh>
    <rPh sb="109" eb="111">
      <t>ケイエイ</t>
    </rPh>
    <rPh sb="111" eb="113">
      <t>カイゼン</t>
    </rPh>
    <rPh sb="114" eb="115">
      <t>ト</t>
    </rPh>
    <rPh sb="116" eb="117">
      <t>ク</t>
    </rPh>
    <phoneticPr fontId="5"/>
  </si>
  <si>
    <t>経営診断士策定の経営改善計画の実施により、継続的に経営改善に努めるとともに、営業施策の見直しが急務となっている。施設の必要性と公営企業としての運営適否の検討も、今後の継続的課題とする。</t>
    <rPh sb="0" eb="2">
      <t>ケイエイ</t>
    </rPh>
    <rPh sb="2" eb="4">
      <t>シンダン</t>
    </rPh>
    <rPh sb="4" eb="5">
      <t>シ</t>
    </rPh>
    <rPh sb="5" eb="7">
      <t>サクテイ</t>
    </rPh>
    <rPh sb="8" eb="10">
      <t>ケイエイ</t>
    </rPh>
    <rPh sb="10" eb="12">
      <t>カイゼン</t>
    </rPh>
    <rPh sb="12" eb="14">
      <t>ケイカク</t>
    </rPh>
    <rPh sb="15" eb="17">
      <t>ジッシ</t>
    </rPh>
    <rPh sb="21" eb="24">
      <t>ケイゾクテキ</t>
    </rPh>
    <rPh sb="25" eb="27">
      <t>ケイエイ</t>
    </rPh>
    <rPh sb="27" eb="29">
      <t>カイゼン</t>
    </rPh>
    <rPh sb="30" eb="31">
      <t>ツト</t>
    </rPh>
    <rPh sb="38" eb="40">
      <t>エイギョウ</t>
    </rPh>
    <rPh sb="40" eb="42">
      <t>シサク</t>
    </rPh>
    <rPh sb="43" eb="45">
      <t>ミナオ</t>
    </rPh>
    <rPh sb="47" eb="49">
      <t>キュウム</t>
    </rPh>
    <rPh sb="56" eb="58">
      <t>シセツ</t>
    </rPh>
    <rPh sb="59" eb="62">
      <t>ヒツヨウセイ</t>
    </rPh>
    <rPh sb="63" eb="65">
      <t>コウエイ</t>
    </rPh>
    <rPh sb="65" eb="67">
      <t>キギョウ</t>
    </rPh>
    <rPh sb="71" eb="73">
      <t>ウンエイ</t>
    </rPh>
    <rPh sb="73" eb="75">
      <t>テキヒ</t>
    </rPh>
    <rPh sb="76" eb="78">
      <t>ケントウ</t>
    </rPh>
    <rPh sb="80" eb="82">
      <t>コンゴ</t>
    </rPh>
    <rPh sb="83" eb="86">
      <t>ケイゾクテキ</t>
    </rPh>
    <rPh sb="86" eb="88">
      <t>カダイ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</si>
</sst>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10" xfId="0" applyNumberFormat="1" applyFont="1" applyBorder="1">
      <alignment vertical="center"/>
    </xf>
    <xf numFmtId="0" fontId="6" fillId="0" borderId="10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3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32</c:v>
                </c:pt>
                <c:pt idx="1">
                  <c:v>25</c:v>
                </c:pt>
                <c:pt idx="2">
                  <c:v>24</c:v>
                </c:pt>
                <c:pt idx="3">
                  <c:v>25</c:v>
                </c:pt>
                <c:pt idx="4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5-4D44-BD21-FDE3C3ED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11440"/>
        <c:axId val="350917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825</c:v>
                </c:pt>
                <c:pt idx="1">
                  <c:v>830</c:v>
                </c:pt>
                <c:pt idx="2">
                  <c:v>900</c:v>
                </c:pt>
                <c:pt idx="3">
                  <c:v>787</c:v>
                </c:pt>
                <c:pt idx="4">
                  <c:v>1012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C5-4D44-BD21-FDE3C3EDC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11440"/>
        <c:axId val="350917320"/>
      </c:lineChart>
      <c:dateAx>
        <c:axId val="35091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17320"/>
        <c:crosses val="autoZero"/>
        <c:auto val="1"/>
        <c:lblOffset val="100"/>
        <c:baseTimeUnit val="years"/>
      </c:dateAx>
      <c:valAx>
        <c:axId val="350917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091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58</c:v>
                </c:pt>
                <c:pt idx="2">
                  <c:v>59.8</c:v>
                </c:pt>
                <c:pt idx="3">
                  <c:v>61.4</c:v>
                </c:pt>
                <c:pt idx="4">
                  <c:v>63.1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5-45C2-A508-52543209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8128"/>
        <c:axId val="449434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  <c:pt idx="0">
                  <c:v>53.5</c:v>
                </c:pt>
                <c:pt idx="1">
                  <c:v>53.8</c:v>
                </c:pt>
                <c:pt idx="2">
                  <c:v>54.8</c:v>
                </c:pt>
                <c:pt idx="3">
                  <c:v>54.6</c:v>
                </c:pt>
                <c:pt idx="4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215-45C2-A508-52543209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8128"/>
        <c:axId val="449434600"/>
      </c:lineChart>
      <c:dateAx>
        <c:axId val="44943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4600"/>
        <c:crosses val="autoZero"/>
        <c:auto val="1"/>
        <c:lblOffset val="100"/>
        <c:baseTimeUnit val="years"/>
      </c:dateAx>
      <c:valAx>
        <c:axId val="449434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28517417656894"/>
          <c:y val="0.15399364249945571"/>
          <c:w val="0.71685323342098728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5.16E-2</c:v>
                </c:pt>
                <c:pt idx="1">
                  <c:v>5.6800000000000003E-2</c:v>
                </c:pt>
                <c:pt idx="2">
                  <c:v>5.0599999999999999E-2</c:v>
                </c:pt>
                <c:pt idx="3">
                  <c:v>8.6300000000000002E-2</c:v>
                </c:pt>
                <c:pt idx="4">
                  <c:v>9.01E-2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72-42EF-BE20-9C4F783C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6952"/>
        <c:axId val="44943146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4.4000000000000003E-3</c:v>
                </c:pt>
                <c:pt idx="1">
                  <c:v>4.3E-3</c:v>
                </c:pt>
                <c:pt idx="2">
                  <c:v>4.1999999999999997E-3</c:v>
                </c:pt>
                <c:pt idx="3">
                  <c:v>4.1000000000000003E-3</c:v>
                </c:pt>
                <c:pt idx="4">
                  <c:v>3.3E-3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72-42EF-BE20-9C4F783C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18992"/>
        <c:axId val="350918496"/>
      </c:lineChart>
      <c:dateAx>
        <c:axId val="449436952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49431464"/>
        <c:crosses val="autoZero"/>
        <c:auto val="1"/>
        <c:lblOffset val="100"/>
        <c:baseTimeUnit val="years"/>
      </c:dateAx>
      <c:valAx>
        <c:axId val="449431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49436952"/>
        <c:crosses val="autoZero"/>
        <c:crossBetween val="between"/>
      </c:valAx>
      <c:valAx>
        <c:axId val="350918496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165618992"/>
        <c:crosses val="max"/>
        <c:crossBetween val="between"/>
      </c:valAx>
      <c:dateAx>
        <c:axId val="165618992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350918496"/>
        <c:crosses val="autoZero"/>
        <c:auto val="1"/>
        <c:lblOffset val="100"/>
        <c:baseTimeUnit val="year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 sz="900"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rgbClr val="A6A6A6"/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4776985777"/>
          <c:y val="0.15806945669028447"/>
          <c:w val="0.8469447005466007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04-4B0C-A78A-5E7B9CE4A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14184"/>
        <c:axId val="35091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4.0999999999999996</c:v>
                </c:pt>
                <c:pt idx="1">
                  <c:v>4.4000000000000004</c:v>
                </c:pt>
                <c:pt idx="2">
                  <c:v>5</c:v>
                </c:pt>
                <c:pt idx="3">
                  <c:v>4.5</c:v>
                </c:pt>
                <c:pt idx="4">
                  <c:v>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04-4B0C-A78A-5E7B9CE4A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14184"/>
        <c:axId val="350917712"/>
      </c:lineChart>
      <c:dateAx>
        <c:axId val="35091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17712"/>
        <c:crosses val="autoZero"/>
        <c:auto val="1"/>
        <c:lblOffset val="100"/>
        <c:baseTimeUnit val="years"/>
      </c:dateAx>
      <c:valAx>
        <c:axId val="35091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914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3052086157004867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99.1</c:v>
                </c:pt>
                <c:pt idx="2">
                  <c:v>108.4</c:v>
                </c:pt>
                <c:pt idx="3">
                  <c:v>105.2</c:v>
                </c:pt>
                <c:pt idx="4">
                  <c:v>105.1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41-494B-9469-DFC0B924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11048"/>
        <c:axId val="350911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104.8</c:v>
                </c:pt>
                <c:pt idx="1">
                  <c:v>90.5</c:v>
                </c:pt>
                <c:pt idx="2">
                  <c:v>107.8</c:v>
                </c:pt>
                <c:pt idx="3">
                  <c:v>104.6</c:v>
                </c:pt>
                <c:pt idx="4">
                  <c:v>107.1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41-494B-9469-DFC0B9244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11048"/>
        <c:axId val="350911832"/>
      </c:lineChart>
      <c:dateAx>
        <c:axId val="350911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11832"/>
        <c:crosses val="autoZero"/>
        <c:auto val="1"/>
        <c:lblOffset val="100"/>
        <c:baseTimeUnit val="years"/>
      </c:dateAx>
      <c:valAx>
        <c:axId val="350911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509110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407455581194810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58356</c:v>
                </c:pt>
                <c:pt idx="1">
                  <c:v>51723</c:v>
                </c:pt>
                <c:pt idx="2">
                  <c:v>52760</c:v>
                </c:pt>
                <c:pt idx="3">
                  <c:v>43747</c:v>
                </c:pt>
                <c:pt idx="4">
                  <c:v>40797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91-49AD-A367-7D3C32FC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916536"/>
        <c:axId val="350915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20854</c:v>
                </c:pt>
                <c:pt idx="1">
                  <c:v>26933</c:v>
                </c:pt>
                <c:pt idx="2">
                  <c:v>38041</c:v>
                </c:pt>
                <c:pt idx="3">
                  <c:v>23315</c:v>
                </c:pt>
                <c:pt idx="4">
                  <c:v>22240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91-49AD-A367-7D3C32FCA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916536"/>
        <c:axId val="350915752"/>
      </c:lineChart>
      <c:dateAx>
        <c:axId val="350916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915752"/>
        <c:crosses val="autoZero"/>
        <c:auto val="1"/>
        <c:lblOffset val="100"/>
        <c:baseTimeUnit val="years"/>
      </c:dateAx>
      <c:valAx>
        <c:axId val="350915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50916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19.399999999999999</c:v>
                </c:pt>
                <c:pt idx="1">
                  <c:v>17.8</c:v>
                </c:pt>
                <c:pt idx="2">
                  <c:v>18.5</c:v>
                </c:pt>
                <c:pt idx="3">
                  <c:v>15.9</c:v>
                </c:pt>
                <c:pt idx="4">
                  <c:v>15.2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EB-4B81-8937-14AD9D9E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2248"/>
        <c:axId val="449433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7.7</c:v>
                </c:pt>
                <c:pt idx="1">
                  <c:v>-253.7</c:v>
                </c:pt>
                <c:pt idx="2">
                  <c:v>11.5</c:v>
                </c:pt>
                <c:pt idx="3">
                  <c:v>8</c:v>
                </c:pt>
                <c:pt idx="4">
                  <c:v>4.5999999999999996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EB-4B81-8937-14AD9D9E8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2248"/>
        <c:axId val="449433816"/>
      </c:lineChart>
      <c:dateAx>
        <c:axId val="449432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3816"/>
        <c:crosses val="autoZero"/>
        <c:auto val="1"/>
        <c:lblOffset val="100"/>
        <c:baseTimeUnit val="years"/>
      </c:dateAx>
      <c:valAx>
        <c:axId val="449433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2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43615445332449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35.1</c:v>
                </c:pt>
                <c:pt idx="2">
                  <c:v>36.200000000000003</c:v>
                </c:pt>
                <c:pt idx="3">
                  <c:v>35.9</c:v>
                </c:pt>
                <c:pt idx="4">
                  <c:v>37.200000000000003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62-44B0-A5CF-3FEEEB42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1856"/>
        <c:axId val="44943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21.2</c:v>
                </c:pt>
                <c:pt idx="1">
                  <c:v>21.2</c:v>
                </c:pt>
                <c:pt idx="2">
                  <c:v>20.8</c:v>
                </c:pt>
                <c:pt idx="3">
                  <c:v>18.100000000000001</c:v>
                </c:pt>
                <c:pt idx="4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62-44B0-A5CF-3FEEEB422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1856"/>
        <c:axId val="449434208"/>
      </c:lineChart>
      <c:dateAx>
        <c:axId val="44943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4208"/>
        <c:crosses val="autoZero"/>
        <c:auto val="1"/>
        <c:lblOffset val="100"/>
        <c:baseTimeUnit val="years"/>
      </c:dateAx>
      <c:valAx>
        <c:axId val="44943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18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4694466042374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24.4</c:v>
                </c:pt>
                <c:pt idx="1">
                  <c:v>23.7</c:v>
                </c:pt>
                <c:pt idx="2">
                  <c:v>23.2</c:v>
                </c:pt>
                <c:pt idx="3">
                  <c:v>22.3</c:v>
                </c:pt>
                <c:pt idx="4">
                  <c:v>21.4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44-44A3-8AA3-2C368A5C9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6168"/>
        <c:axId val="449437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25.3</c:v>
                </c:pt>
                <c:pt idx="1">
                  <c:v>23.9</c:v>
                </c:pt>
                <c:pt idx="2">
                  <c:v>25.3</c:v>
                </c:pt>
                <c:pt idx="3">
                  <c:v>23.4</c:v>
                </c:pt>
                <c:pt idx="4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44-44A3-8AA3-2C368A5C9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6168"/>
        <c:axId val="449437736"/>
      </c:lineChart>
      <c:dateAx>
        <c:axId val="449436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7736"/>
        <c:crosses val="autoZero"/>
        <c:auto val="1"/>
        <c:lblOffset val="100"/>
        <c:baseTimeUnit val="years"/>
      </c:dateAx>
      <c:valAx>
        <c:axId val="449437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61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131.5</c:v>
                </c:pt>
                <c:pt idx="1">
                  <c:v>105.4</c:v>
                </c:pt>
                <c:pt idx="2">
                  <c:v>76.900000000000006</c:v>
                </c:pt>
                <c:pt idx="3">
                  <c:v>46.1</c:v>
                </c:pt>
                <c:pt idx="4">
                  <c:v>13.8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B8-40C8-B052-94FDB1A2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6560"/>
        <c:axId val="449433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46.6</c:v>
                </c:pt>
                <c:pt idx="1">
                  <c:v>62.8</c:v>
                </c:pt>
                <c:pt idx="2">
                  <c:v>67.099999999999994</c:v>
                </c:pt>
                <c:pt idx="3">
                  <c:v>69.5</c:v>
                </c:pt>
                <c:pt idx="4">
                  <c:v>68.599999999999994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B8-40C8-B052-94FDB1A28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6560"/>
        <c:axId val="449433424"/>
      </c:lineChart>
      <c:dateAx>
        <c:axId val="449436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3424"/>
        <c:crosses val="autoZero"/>
        <c:auto val="1"/>
        <c:lblOffset val="100"/>
        <c:baseTimeUnit val="years"/>
      </c:dateAx>
      <c:valAx>
        <c:axId val="449433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6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18025819815989"/>
          <c:y val="0.15806945669028447"/>
          <c:w val="0.8402861901182986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7D-4333-AD0A-A37C8DC3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438520"/>
        <c:axId val="4494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86.2</c:v>
                </c:pt>
                <c:pt idx="1">
                  <c:v>91.6</c:v>
                </c:pt>
                <c:pt idx="2">
                  <c:v>88.1</c:v>
                </c:pt>
                <c:pt idx="3">
                  <c:v>73.8</c:v>
                </c:pt>
                <c:pt idx="4">
                  <c:v>106.9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7D-4333-AD0A-A37C8DC30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438520"/>
        <c:axId val="449435776"/>
      </c:lineChart>
      <c:dateAx>
        <c:axId val="449438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9435776"/>
        <c:crosses val="autoZero"/>
        <c:auto val="1"/>
        <c:lblOffset val="100"/>
        <c:baseTimeUnit val="years"/>
      </c:dateAx>
      <c:valAx>
        <c:axId val="4494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94385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45D4772B-EB92-4312-8C6F-04FF397173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58B8E03-E29F-42B1-96FF-76766C59A3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DC42DA40-281D-4A10-95A6-A5C751AF3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F5D7E16-0655-47BA-AE46-18B2B01FB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245DB6BD-66D4-4C40-B7A1-E5968A74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AEB18FE6-2C6E-41E1-9F6A-DDF05C6A05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61AC9488-3140-4AAA-ADC1-437F3BA44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362D6FAF-AD34-4530-8B9A-8AA9E013C0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10B10310-3159-4FCE-984B-4305BF2ED2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F808CA70-A389-4E80-BF70-921C2C16AC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22412</xdr:colOff>
      <xdr:row>16</xdr:row>
      <xdr:rowOff>0</xdr:rowOff>
    </xdr:from>
    <xdr:to>
      <xdr:col>365</xdr:col>
      <xdr:colOff>33298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82D93678-3D37-4FFD-9C0B-8376F2AD7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208861" y="18690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【16,525】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W88"/>
  <sheetViews>
    <sheetView showGridLines="0" tabSelected="1" zoomScale="90" zoomScaleNormal="90" zoomScaleSheetLayoutView="70" workbookViewId="0">
      <selection activeCell="L13" sqref="L13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15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15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84" t="str">
        <f>データ!H6&amp;"　"&amp;データ!I6</f>
        <v>鳥取県湯梨浜町　国民宿舎　水明荘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93" t="str">
        <f>データ!J7</f>
        <v>法適用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Ａ２Ｂ２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11229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導入なし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33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99">
        <f>データ!O7</f>
        <v>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>
        <f>データ!P7</f>
        <v>63.3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1614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149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有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22.1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>
        <v>1</v>
      </c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>
        <v>1</v>
      </c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15">
      <c r="A15" s="19"/>
      <c r="B15" s="20"/>
      <c r="C15" s="21"/>
      <c r="D15" s="21"/>
      <c r="E15" s="21"/>
      <c r="F15" s="21"/>
      <c r="G15" s="21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1"/>
      <c r="JO15" s="21"/>
      <c r="JP15" s="21"/>
      <c r="JQ15" s="21"/>
      <c r="JR15" s="21"/>
      <c r="JS15" s="21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131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15">
      <c r="A16" s="19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2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19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15">
      <c r="A17" s="19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2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19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15">
      <c r="A18" s="19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2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19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15">
      <c r="A19" s="19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2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19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15">
      <c r="A20" s="19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2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19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15">
      <c r="A21" s="19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2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19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15">
      <c r="A22" s="19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2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19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15">
      <c r="A23" s="19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2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19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15">
      <c r="A24" s="19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2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19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15">
      <c r="A25" s="19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2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19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15">
      <c r="A26" s="19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2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19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15">
      <c r="A27" s="19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2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19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15">
      <c r="A28" s="19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2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19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15">
      <c r="A29" s="19"/>
      <c r="B29" s="22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2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19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15">
      <c r="A30" s="19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>
        <f>データ!$B$11</f>
        <v>41640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>
        <f>データ!$C$11</f>
        <v>42005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f>データ!$D$11</f>
        <v>42370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>
        <f>データ!$E$11</f>
        <v>42736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>
        <f>データ!$F$11</f>
        <v>43101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>
        <f>データ!$B$11</f>
        <v>41640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>
        <f>データ!$C$11</f>
        <v>42005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>
        <f>データ!$D$11</f>
        <v>42370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>
        <f>データ!$E$11</f>
        <v>42736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>
        <f>データ!$F$11</f>
        <v>43101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>
        <f>データ!$B$11</f>
        <v>41640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>
        <f>データ!$C$11</f>
        <v>42005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>
        <f>データ!$D$11</f>
        <v>42370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>
        <f>データ!$E$11</f>
        <v>42736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>
        <f>データ!$F$11</f>
        <v>43101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2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19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15">
      <c r="A31" s="19"/>
      <c r="B31" s="22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100.5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99.1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108.4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105.2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105.1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0.1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0.1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0.1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0.1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0.2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32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25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24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25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33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2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19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15">
      <c r="A32" s="19"/>
      <c r="B32" s="22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104.8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90.5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107.8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104.6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107.1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4.0999999999999996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4.4000000000000004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5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4.5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5.8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825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830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900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787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1012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2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19"/>
      <c r="NH32" s="2"/>
      <c r="NI32" s="118" t="s">
        <v>132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15">
      <c r="A33" s="19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2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19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15">
      <c r="A34" s="19"/>
      <c r="B34" s="22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15">
      <c r="A35" s="19"/>
      <c r="B35" s="22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15">
      <c r="A36" s="19"/>
      <c r="B36" s="22"/>
      <c r="C36" s="21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4"/>
      <c r="GQ36" s="4"/>
      <c r="GR36" s="21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1"/>
      <c r="LQ36" s="21"/>
      <c r="LR36" s="21"/>
      <c r="LS36" s="21"/>
      <c r="LT36" s="21"/>
      <c r="LU36" s="21"/>
      <c r="LV36" s="21"/>
      <c r="LW36" s="21"/>
      <c r="LX36" s="21"/>
      <c r="LY36" s="21"/>
      <c r="LZ36" s="21"/>
      <c r="MA36" s="21"/>
      <c r="MB36" s="21"/>
      <c r="MC36" s="27"/>
      <c r="MD36" s="4"/>
      <c r="ME36" s="21"/>
      <c r="MF36" s="21"/>
      <c r="MG36" s="21"/>
      <c r="MH36" s="21"/>
      <c r="MI36" s="21"/>
      <c r="MJ36" s="21"/>
      <c r="MK36" s="21"/>
      <c r="ML36" s="21"/>
      <c r="MM36" s="21"/>
      <c r="MN36" s="21"/>
      <c r="MO36" s="21"/>
      <c r="MP36" s="21"/>
      <c r="MQ36" s="21"/>
      <c r="MR36" s="21"/>
      <c r="MS36" s="21"/>
      <c r="MT36" s="21"/>
      <c r="MU36" s="21"/>
      <c r="MV36" s="21"/>
      <c r="MW36" s="21"/>
      <c r="MX36" s="21"/>
      <c r="MY36" s="21"/>
      <c r="MZ36" s="21"/>
      <c r="NA36" s="21"/>
      <c r="NB36" s="21"/>
      <c r="NC36" s="21"/>
      <c r="ND36" s="21"/>
      <c r="NE36" s="21"/>
      <c r="NF36" s="21"/>
      <c r="NG36" s="19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15">
      <c r="A37" s="19"/>
      <c r="B37" s="22"/>
      <c r="C37" s="21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4"/>
      <c r="GQ37" s="4"/>
      <c r="GR37" s="21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1"/>
      <c r="LQ37" s="21"/>
      <c r="LR37" s="21"/>
      <c r="LS37" s="21"/>
      <c r="LT37" s="21"/>
      <c r="LU37" s="21"/>
      <c r="LV37" s="21"/>
      <c r="LW37" s="21"/>
      <c r="LX37" s="21"/>
      <c r="LY37" s="21"/>
      <c r="LZ37" s="21"/>
      <c r="MA37" s="21"/>
      <c r="MB37" s="21"/>
      <c r="MC37" s="27"/>
      <c r="MD37" s="4"/>
      <c r="ME37" s="21"/>
      <c r="MF37" s="21"/>
      <c r="MG37" s="21"/>
      <c r="MH37" s="21"/>
      <c r="MI37" s="21"/>
      <c r="MJ37" s="21"/>
      <c r="MK37" s="21"/>
      <c r="ML37" s="21"/>
      <c r="MM37" s="21"/>
      <c r="MN37" s="21"/>
      <c r="MO37" s="21"/>
      <c r="MP37" s="21"/>
      <c r="MQ37" s="21"/>
      <c r="MR37" s="21"/>
      <c r="MS37" s="21"/>
      <c r="MT37" s="21"/>
      <c r="MU37" s="21"/>
      <c r="MV37" s="21"/>
      <c r="MW37" s="21"/>
      <c r="MX37" s="21"/>
      <c r="MY37" s="21"/>
      <c r="MZ37" s="21"/>
      <c r="NA37" s="21"/>
      <c r="NB37" s="21"/>
      <c r="NC37" s="21"/>
      <c r="ND37" s="21"/>
      <c r="NE37" s="21"/>
      <c r="NF37" s="21"/>
      <c r="NG37" s="19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15">
      <c r="A38" s="19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19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15">
      <c r="A39" s="19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19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15">
      <c r="A40" s="19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19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15">
      <c r="A41" s="19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19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15">
      <c r="A42" s="19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19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15">
      <c r="A43" s="19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19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15">
      <c r="A44" s="19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19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15">
      <c r="A45" s="19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19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15">
      <c r="A46" s="19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19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15">
      <c r="A47" s="19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19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15">
      <c r="A48" s="19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19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15">
      <c r="A49" s="19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19"/>
      <c r="NH49" s="2"/>
      <c r="NI49" s="118" t="s">
        <v>133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15">
      <c r="A50" s="19"/>
      <c r="B50" s="22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19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15">
      <c r="A51" s="19"/>
      <c r="B51" s="22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19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15">
      <c r="A52" s="19"/>
      <c r="B52" s="22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>
        <f>データ!$B$11</f>
        <v>41640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>
        <f>データ!$C$11</f>
        <v>42005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>
        <f>データ!$D$11</f>
        <v>42370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>
        <f>データ!$E$11</f>
        <v>42736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>
        <f>データ!$F$11</f>
        <v>43101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>
        <f>データ!$B$11</f>
        <v>41640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>
        <f>データ!$C$11</f>
        <v>42005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>
        <f>データ!$D$11</f>
        <v>42370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>
        <f>データ!$E$11</f>
        <v>42736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>
        <f>データ!$F$11</f>
        <v>43101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>
        <f>データ!$B$11</f>
        <v>41640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>
        <f>データ!$C$11</f>
        <v>42005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>
        <f>データ!$D$11</f>
        <v>42370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>
        <f>データ!$E$11</f>
        <v>42736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>
        <f>データ!$F$11</f>
        <v>43101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>
        <f>データ!$B$11</f>
        <v>41640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>
        <f>データ!$C$11</f>
        <v>42005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>
        <f>データ!$D$11</f>
        <v>42370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>
        <f>データ!$E$11</f>
        <v>42736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>
        <f>データ!$F$11</f>
        <v>43101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19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15">
      <c r="A53" s="19"/>
      <c r="B53" s="22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24.4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23.7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23.2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22.3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21.4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33.9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35.1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36.200000000000003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35.9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37.200000000000003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19.399999999999999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17.8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18.5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15.9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15.2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58356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51723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52760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43747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40797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19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15">
      <c r="A54" s="19"/>
      <c r="B54" s="22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25.3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23.9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25.3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23.4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23.8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21.2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21.2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20.8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18.100000000000001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12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7.7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-253.7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11.5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8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4.5999999999999996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28">
        <f>データ!CR7</f>
        <v>20854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26933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38041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23315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22240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19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15">
      <c r="A55" s="19"/>
      <c r="B55" s="22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19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15">
      <c r="A56" s="19"/>
      <c r="B56" s="22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19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15">
      <c r="A57" s="19"/>
      <c r="B57" s="22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19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15">
      <c r="A58" s="19"/>
      <c r="B58" s="22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9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9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4"/>
      <c r="BG58" s="4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9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9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9"/>
      <c r="DB58" s="28"/>
      <c r="DC58" s="28"/>
      <c r="DD58" s="28"/>
      <c r="DE58" s="28"/>
      <c r="DF58" s="28"/>
      <c r="DG58" s="28"/>
      <c r="DH58" s="28"/>
      <c r="DI58" s="28"/>
      <c r="DJ58" s="29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4"/>
      <c r="GQ58" s="4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9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9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9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4"/>
      <c r="IU58" s="4"/>
      <c r="IV58" s="28"/>
      <c r="IW58" s="28"/>
      <c r="IX58" s="28"/>
      <c r="IY58" s="28"/>
      <c r="IZ58" s="28"/>
      <c r="JA58" s="28"/>
      <c r="JB58" s="28"/>
      <c r="JC58" s="28"/>
      <c r="JD58" s="28"/>
      <c r="JE58" s="28"/>
      <c r="JF58" s="28"/>
      <c r="JG58" s="28"/>
      <c r="JH58" s="29"/>
      <c r="JI58" s="28"/>
      <c r="JJ58" s="28"/>
      <c r="JK58" s="28"/>
      <c r="JL58" s="28"/>
      <c r="JM58" s="28"/>
      <c r="JN58" s="28"/>
      <c r="JO58" s="28"/>
      <c r="JP58" s="28"/>
      <c r="JQ58" s="28"/>
      <c r="JR58" s="28"/>
      <c r="JS58" s="28"/>
      <c r="JT58" s="28"/>
      <c r="JU58" s="28"/>
      <c r="JV58" s="28"/>
      <c r="JW58" s="28"/>
      <c r="JX58" s="29"/>
      <c r="JY58" s="28"/>
      <c r="JZ58" s="28"/>
      <c r="KA58" s="28"/>
      <c r="KB58" s="28"/>
      <c r="KC58" s="28"/>
      <c r="KD58" s="28"/>
      <c r="KE58" s="28"/>
      <c r="KF58" s="28"/>
      <c r="KG58" s="28"/>
      <c r="KH58" s="28"/>
      <c r="KI58" s="28"/>
      <c r="KJ58" s="28"/>
      <c r="KK58" s="28"/>
      <c r="KL58" s="28"/>
      <c r="KM58" s="28"/>
      <c r="KN58" s="28"/>
      <c r="KO58" s="29"/>
      <c r="KP58" s="28"/>
      <c r="KQ58" s="28"/>
      <c r="KR58" s="28"/>
      <c r="KS58" s="28"/>
      <c r="KT58" s="28"/>
      <c r="KU58" s="28"/>
      <c r="KV58" s="28"/>
      <c r="KW58" s="28"/>
      <c r="KX58" s="28"/>
      <c r="KY58" s="28"/>
      <c r="KZ58" s="28"/>
      <c r="LA58" s="28"/>
      <c r="LB58" s="4"/>
      <c r="LC58" s="4"/>
      <c r="LD58" s="28"/>
      <c r="LE58" s="28"/>
      <c r="LF58" s="28"/>
      <c r="LG58" s="28"/>
      <c r="LH58" s="28"/>
      <c r="LI58" s="28"/>
      <c r="LJ58" s="28"/>
      <c r="LK58" s="28"/>
      <c r="LL58" s="28"/>
      <c r="LM58" s="28"/>
      <c r="LN58" s="28"/>
      <c r="LO58" s="28"/>
      <c r="LP58" s="28"/>
      <c r="LQ58" s="28"/>
      <c r="LR58" s="28"/>
      <c r="LS58" s="28"/>
      <c r="LT58" s="28"/>
      <c r="LU58" s="28"/>
      <c r="LV58" s="28"/>
      <c r="LW58" s="28"/>
      <c r="LX58" s="28"/>
      <c r="LY58" s="28"/>
      <c r="LZ58" s="28"/>
      <c r="MA58" s="28"/>
      <c r="MB58" s="28"/>
      <c r="MC58" s="28"/>
      <c r="MD58" s="29"/>
      <c r="ME58" s="28"/>
      <c r="MF58" s="28"/>
      <c r="MG58" s="28"/>
      <c r="MH58" s="28"/>
      <c r="MI58" s="28"/>
      <c r="MJ58" s="28"/>
      <c r="MK58" s="28"/>
      <c r="ML58" s="28"/>
      <c r="MM58" s="28"/>
      <c r="MN58" s="28"/>
      <c r="MO58" s="28"/>
      <c r="MP58" s="28"/>
      <c r="MQ58" s="28"/>
      <c r="MR58" s="28"/>
      <c r="MS58" s="28"/>
      <c r="MT58" s="28"/>
      <c r="MU58" s="28"/>
      <c r="MV58" s="28"/>
      <c r="MW58" s="28"/>
      <c r="MX58" s="28"/>
      <c r="MY58" s="28"/>
      <c r="MZ58" s="28"/>
      <c r="NA58" s="28"/>
      <c r="NB58" s="28"/>
      <c r="NC58" s="28"/>
      <c r="ND58" s="28"/>
      <c r="NE58" s="28"/>
      <c r="NF58" s="28"/>
      <c r="NG58" s="19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15">
      <c r="A59" s="19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  <c r="GX59" s="31"/>
      <c r="GY59" s="31"/>
      <c r="GZ59" s="31"/>
      <c r="HA59" s="31"/>
      <c r="HB59" s="31"/>
      <c r="HC59" s="31"/>
      <c r="HD59" s="31"/>
      <c r="HE59" s="31"/>
      <c r="HF59" s="31"/>
      <c r="HG59" s="31"/>
      <c r="HH59" s="31"/>
      <c r="HI59" s="31"/>
      <c r="HJ59" s="31"/>
      <c r="HK59" s="31"/>
      <c r="HL59" s="31"/>
      <c r="HM59" s="31"/>
      <c r="HN59" s="31"/>
      <c r="HO59" s="31"/>
      <c r="HP59" s="31"/>
      <c r="HQ59" s="31"/>
      <c r="HR59" s="31"/>
      <c r="HS59" s="31"/>
      <c r="HT59" s="31"/>
      <c r="HU59" s="31"/>
      <c r="HV59" s="31"/>
      <c r="HW59" s="31"/>
      <c r="HX59" s="31"/>
      <c r="HY59" s="31"/>
      <c r="HZ59" s="31"/>
      <c r="IA59" s="31"/>
      <c r="IB59" s="31"/>
      <c r="IC59" s="31"/>
      <c r="ID59" s="31"/>
      <c r="IE59" s="31"/>
      <c r="IF59" s="31"/>
      <c r="IG59" s="31"/>
      <c r="IH59" s="31"/>
      <c r="II59" s="31"/>
      <c r="IJ59" s="31"/>
      <c r="IK59" s="31"/>
      <c r="IL59" s="31"/>
      <c r="IM59" s="31"/>
      <c r="IN59" s="31"/>
      <c r="IO59" s="31"/>
      <c r="IP59" s="31"/>
      <c r="IQ59" s="31"/>
      <c r="IR59" s="31"/>
      <c r="IS59" s="31"/>
      <c r="IT59" s="31"/>
      <c r="IU59" s="31"/>
      <c r="IV59" s="31"/>
      <c r="IW59" s="31"/>
      <c r="IX59" s="31"/>
      <c r="IY59" s="31"/>
      <c r="IZ59" s="31"/>
      <c r="JA59" s="31"/>
      <c r="JB59" s="31"/>
      <c r="JC59" s="31"/>
      <c r="JD59" s="31"/>
      <c r="JE59" s="31"/>
      <c r="JF59" s="31"/>
      <c r="JG59" s="31"/>
      <c r="JH59" s="31"/>
      <c r="JI59" s="31"/>
      <c r="JJ59" s="31"/>
      <c r="JK59" s="31"/>
      <c r="JL59" s="31"/>
      <c r="JM59" s="31"/>
      <c r="JN59" s="31"/>
      <c r="JO59" s="31"/>
      <c r="JP59" s="31"/>
      <c r="JQ59" s="31"/>
      <c r="JR59" s="31"/>
      <c r="JS59" s="31"/>
      <c r="JT59" s="31"/>
      <c r="JU59" s="31"/>
      <c r="JV59" s="31"/>
      <c r="JW59" s="31"/>
      <c r="JX59" s="31"/>
      <c r="JY59" s="31"/>
      <c r="JZ59" s="31"/>
      <c r="KA59" s="31"/>
      <c r="KB59" s="31"/>
      <c r="KC59" s="31"/>
      <c r="KD59" s="31"/>
      <c r="KE59" s="31"/>
      <c r="KF59" s="31"/>
      <c r="KG59" s="31"/>
      <c r="KH59" s="31"/>
      <c r="KI59" s="31"/>
      <c r="KJ59" s="31"/>
      <c r="KK59" s="31"/>
      <c r="KL59" s="31"/>
      <c r="KM59" s="31"/>
      <c r="KN59" s="31"/>
      <c r="KO59" s="31"/>
      <c r="KP59" s="31"/>
      <c r="KQ59" s="31"/>
      <c r="KR59" s="31"/>
      <c r="KS59" s="31"/>
      <c r="KT59" s="31"/>
      <c r="KU59" s="31"/>
      <c r="KV59" s="31"/>
      <c r="KW59" s="31"/>
      <c r="KX59" s="31"/>
      <c r="KY59" s="31"/>
      <c r="KZ59" s="31"/>
      <c r="LA59" s="31"/>
      <c r="LB59" s="31"/>
      <c r="LC59" s="31"/>
      <c r="LD59" s="31"/>
      <c r="LE59" s="31"/>
      <c r="LF59" s="31"/>
      <c r="LG59" s="31"/>
      <c r="LH59" s="31"/>
      <c r="LI59" s="31"/>
      <c r="LJ59" s="31"/>
      <c r="LK59" s="31"/>
      <c r="LL59" s="31"/>
      <c r="LM59" s="31"/>
      <c r="LN59" s="31"/>
      <c r="LO59" s="31"/>
      <c r="LP59" s="31"/>
      <c r="LQ59" s="31"/>
      <c r="LR59" s="31"/>
      <c r="LS59" s="31"/>
      <c r="LT59" s="31"/>
      <c r="LU59" s="31"/>
      <c r="LV59" s="31"/>
      <c r="LW59" s="31"/>
      <c r="LX59" s="31"/>
      <c r="LY59" s="31"/>
      <c r="LZ59" s="31"/>
      <c r="MA59" s="31"/>
      <c r="MB59" s="31"/>
      <c r="MC59" s="31"/>
      <c r="MD59" s="31"/>
      <c r="ME59" s="31"/>
      <c r="MF59" s="31"/>
      <c r="MG59" s="31"/>
      <c r="MH59" s="31"/>
      <c r="MI59" s="31"/>
      <c r="MJ59" s="31"/>
      <c r="MK59" s="31"/>
      <c r="ML59" s="31"/>
      <c r="MM59" s="31"/>
      <c r="MN59" s="31"/>
      <c r="MO59" s="31"/>
      <c r="MP59" s="31"/>
      <c r="MQ59" s="31"/>
      <c r="MR59" s="31"/>
      <c r="MS59" s="31"/>
      <c r="MT59" s="31"/>
      <c r="MU59" s="31"/>
      <c r="MV59" s="31"/>
      <c r="MW59" s="31"/>
      <c r="MX59" s="31"/>
      <c r="MY59" s="31"/>
      <c r="MZ59" s="31"/>
      <c r="NA59" s="31"/>
      <c r="NB59" s="31"/>
      <c r="NC59" s="31"/>
      <c r="ND59" s="31"/>
      <c r="NE59" s="31"/>
      <c r="NF59" s="31"/>
      <c r="NG59" s="32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15">
      <c r="A60" s="19"/>
      <c r="B60" s="20"/>
      <c r="C60" s="21"/>
      <c r="D60" s="21"/>
      <c r="E60" s="21"/>
      <c r="F60" s="21"/>
      <c r="G60" s="21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1"/>
      <c r="NC60" s="21"/>
      <c r="ND60" s="21"/>
      <c r="NE60" s="21"/>
      <c r="NF60" s="21"/>
      <c r="NG60" s="33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15">
      <c r="A61" s="19"/>
      <c r="B61" s="20"/>
      <c r="C61" s="21"/>
      <c r="D61" s="21"/>
      <c r="E61" s="21"/>
      <c r="F61" s="21"/>
      <c r="G61" s="21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1"/>
      <c r="NC61" s="21"/>
      <c r="ND61" s="21"/>
      <c r="NE61" s="21"/>
      <c r="NF61" s="21"/>
      <c r="NG61" s="33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15">
      <c r="A62" s="19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4"/>
      <c r="HF62" s="34"/>
      <c r="HG62" s="34"/>
      <c r="HH62" s="34"/>
      <c r="HI62" s="34"/>
      <c r="HJ62" s="34"/>
      <c r="HK62" s="34"/>
      <c r="HL62" s="34"/>
      <c r="HM62" s="34"/>
      <c r="HN62" s="34"/>
      <c r="HO62" s="34"/>
      <c r="HP62" s="34"/>
      <c r="HQ62" s="3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4"/>
      <c r="JJ62" s="34"/>
      <c r="JK62" s="34"/>
      <c r="JL62" s="34"/>
      <c r="JM62" s="34"/>
      <c r="JN62" s="34"/>
      <c r="JO62" s="34"/>
      <c r="JP62" s="34"/>
      <c r="JQ62" s="34"/>
      <c r="JR62" s="34"/>
      <c r="JS62" s="34"/>
      <c r="JT62" s="34"/>
      <c r="JU62" s="34"/>
      <c r="JV62" s="3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34"/>
      <c r="LS62" s="34"/>
      <c r="LT62" s="34"/>
      <c r="LU62" s="34"/>
      <c r="LV62" s="34"/>
      <c r="LW62" s="34"/>
      <c r="LX62" s="34"/>
      <c r="LY62" s="34"/>
      <c r="LZ62" s="34"/>
      <c r="MA62" s="34"/>
      <c r="MB62" s="3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19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15">
      <c r="A63" s="19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19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15">
      <c r="A64" s="19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19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15">
      <c r="A65" s="19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19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15">
      <c r="A66" s="19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19"/>
      <c r="NH66" s="2"/>
      <c r="NI66" s="118" t="s">
        <v>134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15">
      <c r="A67" s="19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809811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5"/>
      <c r="NG67" s="19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15">
      <c r="A68" s="19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5"/>
      <c r="NG68" s="19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15">
      <c r="A69" s="19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5"/>
      <c r="NG69" s="19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15">
      <c r="A70" s="19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5"/>
      <c r="NG70" s="19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15">
      <c r="A71" s="19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6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1"/>
      <c r="NG71" s="19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15">
      <c r="A72" s="19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19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15">
      <c r="A73" s="19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19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15">
      <c r="A74" s="19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19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15">
      <c r="A75" s="19"/>
      <c r="B75" s="22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19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15">
      <c r="A76" s="19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>
        <f>データ!$B$11</f>
        <v>41640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>
        <f>データ!$C$11</f>
        <v>42005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>
        <f>データ!$D$11</f>
        <v>42370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>
        <f>データ!$E$11</f>
        <v>42736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>
        <f>データ!$F$11</f>
        <v>43101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20000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>
        <f>データ!$B$11</f>
        <v>41640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>
        <f>データ!$C$11</f>
        <v>42005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>
        <f>データ!$D$11</f>
        <v>42370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>
        <f>データ!$E$11</f>
        <v>42736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>
        <f>データ!$F$11</f>
        <v>43101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>
        <f>データ!$B$11</f>
        <v>41640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>
        <f>データ!$C$11</f>
        <v>42005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>
        <f>データ!$D$11</f>
        <v>42370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>
        <f>データ!$E$11</f>
        <v>42736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>
        <f>データ!$F$11</f>
        <v>43101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19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15">
      <c r="A77" s="19"/>
      <c r="B77" s="22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26">
        <f>データ!CX7</f>
        <v>55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>
        <f>データ!CY7</f>
        <v>58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>
        <f>データ!CZ7</f>
        <v>59.8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>
        <f>データ!DA7</f>
        <v>61.4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>
        <f>データ!DB7</f>
        <v>63.1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26">
        <f>データ!DK7</f>
        <v>0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>
        <f>データ!DL7</f>
        <v>1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>
        <f>データ!DM7</f>
        <v>0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>
        <f>データ!DN7</f>
        <v>0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>
        <f>データ!DO7</f>
        <v>0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131.5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105.4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76.900000000000006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46.1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13.8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19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15">
      <c r="A78" s="19"/>
      <c r="B78" s="22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26">
        <f>データ!DC7</f>
        <v>53.5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>
        <f>データ!DD7</f>
        <v>53.8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>
        <f>データ!DE7</f>
        <v>54.8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>
        <f>データ!DF7</f>
        <v>54.6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>
        <f>データ!DG7</f>
        <v>56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26">
        <f>データ!DP7</f>
        <v>86.2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>
        <f>データ!DQ7</f>
        <v>91.6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>
        <f>データ!DR7</f>
        <v>88.1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>
        <f>データ!DS7</f>
        <v>73.8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>
        <f>データ!DT7</f>
        <v>106.9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46.6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62.8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67.099999999999994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69.5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68.599999999999994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19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15">
      <c r="A79" s="19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19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15">
      <c r="A80" s="19"/>
      <c r="B80" s="22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19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15">
      <c r="A81" s="19"/>
      <c r="B81" s="22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19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15">
      <c r="A82" s="19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  <c r="GX82" s="31"/>
      <c r="GY82" s="31"/>
      <c r="GZ82" s="31"/>
      <c r="HA82" s="31"/>
      <c r="HB82" s="31"/>
      <c r="HC82" s="31"/>
      <c r="HD82" s="31"/>
      <c r="HE82" s="31"/>
      <c r="HF82" s="31"/>
      <c r="HG82" s="31"/>
      <c r="HH82" s="31"/>
      <c r="HI82" s="31"/>
      <c r="HJ82" s="31"/>
      <c r="HK82" s="31"/>
      <c r="HL82" s="31"/>
      <c r="HM82" s="31"/>
      <c r="HN82" s="31"/>
      <c r="HO82" s="31"/>
      <c r="HP82" s="31"/>
      <c r="HQ82" s="31"/>
      <c r="HR82" s="31"/>
      <c r="HS82" s="31"/>
      <c r="HT82" s="31"/>
      <c r="HU82" s="31"/>
      <c r="HV82" s="31"/>
      <c r="HW82" s="31"/>
      <c r="HX82" s="31"/>
      <c r="HY82" s="31"/>
      <c r="HZ82" s="31"/>
      <c r="IA82" s="31"/>
      <c r="IB82" s="31"/>
      <c r="IC82" s="31"/>
      <c r="ID82" s="31"/>
      <c r="IE82" s="31"/>
      <c r="IF82" s="31"/>
      <c r="IG82" s="31"/>
      <c r="IH82" s="31"/>
      <c r="II82" s="31"/>
      <c r="IJ82" s="31"/>
      <c r="IK82" s="31"/>
      <c r="IL82" s="31"/>
      <c r="IM82" s="31"/>
      <c r="IN82" s="31"/>
      <c r="IO82" s="31"/>
      <c r="IP82" s="31"/>
      <c r="IQ82" s="31"/>
      <c r="IR82" s="31"/>
      <c r="IS82" s="31"/>
      <c r="IT82" s="31"/>
      <c r="IU82" s="31"/>
      <c r="IV82" s="31"/>
      <c r="IW82" s="31"/>
      <c r="IX82" s="31"/>
      <c r="IY82" s="31"/>
      <c r="IZ82" s="31"/>
      <c r="JA82" s="31"/>
      <c r="JB82" s="31"/>
      <c r="JC82" s="31"/>
      <c r="JD82" s="31"/>
      <c r="JE82" s="31"/>
      <c r="JF82" s="31"/>
      <c r="JG82" s="31"/>
      <c r="JH82" s="31"/>
      <c r="JI82" s="31"/>
      <c r="JJ82" s="31"/>
      <c r="JK82" s="31"/>
      <c r="JL82" s="31"/>
      <c r="JM82" s="31"/>
      <c r="JN82" s="31"/>
      <c r="JO82" s="31"/>
      <c r="JP82" s="31"/>
      <c r="JQ82" s="31"/>
      <c r="JR82" s="31"/>
      <c r="JS82" s="31"/>
      <c r="JT82" s="31"/>
      <c r="JU82" s="31"/>
      <c r="JV82" s="31"/>
      <c r="JW82" s="31"/>
      <c r="JX82" s="31"/>
      <c r="JY82" s="31"/>
      <c r="JZ82" s="31"/>
      <c r="KA82" s="31"/>
      <c r="KB82" s="31"/>
      <c r="KC82" s="31"/>
      <c r="KD82" s="31"/>
      <c r="KE82" s="31"/>
      <c r="KF82" s="31"/>
      <c r="KG82" s="31"/>
      <c r="KH82" s="31"/>
      <c r="KI82" s="31"/>
      <c r="KJ82" s="31"/>
      <c r="KK82" s="31"/>
      <c r="KL82" s="31"/>
      <c r="KM82" s="31"/>
      <c r="KN82" s="31"/>
      <c r="KO82" s="31"/>
      <c r="KP82" s="31"/>
      <c r="KQ82" s="31"/>
      <c r="KR82" s="31"/>
      <c r="KS82" s="31"/>
      <c r="KT82" s="31"/>
      <c r="KU82" s="31"/>
      <c r="KV82" s="31"/>
      <c r="KW82" s="31"/>
      <c r="KX82" s="31"/>
      <c r="KY82" s="31"/>
      <c r="KZ82" s="31"/>
      <c r="LA82" s="31"/>
      <c r="LB82" s="31"/>
      <c r="LC82" s="31"/>
      <c r="LD82" s="31"/>
      <c r="LE82" s="31"/>
      <c r="LF82" s="31"/>
      <c r="LG82" s="31"/>
      <c r="LH82" s="31"/>
      <c r="LI82" s="31"/>
      <c r="LJ82" s="31"/>
      <c r="LK82" s="31"/>
      <c r="LL82" s="31"/>
      <c r="LM82" s="31"/>
      <c r="LN82" s="31"/>
      <c r="LO82" s="31"/>
      <c r="LP82" s="31"/>
      <c r="LQ82" s="31"/>
      <c r="LR82" s="31"/>
      <c r="LS82" s="31"/>
      <c r="LT82" s="31"/>
      <c r="LU82" s="31"/>
      <c r="LV82" s="31"/>
      <c r="LW82" s="31"/>
      <c r="LX82" s="31"/>
      <c r="LY82" s="31"/>
      <c r="LZ82" s="31"/>
      <c r="MA82" s="31"/>
      <c r="MB82" s="31"/>
      <c r="MC82" s="31"/>
      <c r="MD82" s="31"/>
      <c r="ME82" s="31"/>
      <c r="MF82" s="31"/>
      <c r="MG82" s="31"/>
      <c r="MH82" s="31"/>
      <c r="MI82" s="31"/>
      <c r="MJ82" s="31"/>
      <c r="MK82" s="31"/>
      <c r="ML82" s="31"/>
      <c r="MM82" s="31"/>
      <c r="MN82" s="31"/>
      <c r="MO82" s="31"/>
      <c r="MP82" s="31"/>
      <c r="MQ82" s="31"/>
      <c r="MR82" s="31"/>
      <c r="MS82" s="31"/>
      <c r="MT82" s="31"/>
      <c r="MU82" s="31"/>
      <c r="MV82" s="31"/>
      <c r="MW82" s="31"/>
      <c r="MX82" s="31"/>
      <c r="MY82" s="31"/>
      <c r="MZ82" s="31"/>
      <c r="NA82" s="31"/>
      <c r="NB82" s="31"/>
      <c r="NC82" s="31"/>
      <c r="ND82" s="31"/>
      <c r="NE82" s="31"/>
      <c r="NF82" s="31"/>
      <c r="NG82" s="32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1"/>
      <c r="AA86" s="41"/>
      <c r="AB86" s="41"/>
      <c r="AC86" s="41"/>
      <c r="AD86" s="41"/>
      <c r="AE86" s="41"/>
      <c r="AF86" s="41"/>
    </row>
    <row r="87" spans="1:387" hidden="1" x14ac:dyDescent="0.15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1"/>
      <c r="Z87" s="41"/>
      <c r="AA87" s="41"/>
      <c r="AB87" s="41"/>
      <c r="AC87" s="41"/>
      <c r="AD87" s="41"/>
      <c r="AE87" s="41"/>
      <c r="AF87" s="41"/>
    </row>
    <row r="88" spans="1:387" hidden="1" x14ac:dyDescent="0.15">
      <c r="B88" s="38" t="str">
        <f>データ!AI6</f>
        <v>【100.6】</v>
      </c>
      <c r="C88" s="39" t="str">
        <f>データ!AT6</f>
        <v>【8.7】</v>
      </c>
      <c r="D88" s="39" t="str">
        <f>データ!BE6</f>
        <v>【953】</v>
      </c>
      <c r="E88" s="39" t="str">
        <f>データ!BP6</f>
        <v>【25.5】</v>
      </c>
      <c r="F88" s="39" t="str">
        <f>データ!CA6</f>
        <v>【17.8】</v>
      </c>
      <c r="G88" s="39" t="str">
        <f>データ!CL6</f>
        <v>【0.9】</v>
      </c>
      <c r="H88" s="39" t="str">
        <f>データ!CW6</f>
        <v>【16,525】</v>
      </c>
      <c r="I88" s="39" t="str">
        <f>データ!DH6</f>
        <v>【54.6】</v>
      </c>
      <c r="J88" s="39" t="s">
        <v>48</v>
      </c>
      <c r="K88" s="39" t="s">
        <v>48</v>
      </c>
      <c r="L88" s="39" t="str">
        <f>データ!DU6</f>
        <v>【39.7】</v>
      </c>
      <c r="M88" s="39" t="str">
        <f>データ!EF6</f>
        <v>【64.3】</v>
      </c>
      <c r="N88" s="39" t="str">
        <f>データ!EF6</f>
        <v>【64.3】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1"/>
      <c r="Z88" s="41"/>
      <c r="AA88" s="41"/>
      <c r="AB88" s="41"/>
      <c r="AC88" s="41"/>
      <c r="AD88" s="41"/>
      <c r="AE88" s="41"/>
      <c r="AF88" s="41"/>
    </row>
  </sheetData>
  <sheetProtection algorithmName="SHA-512" hashValue="6hgcpfPXex3o9rt9jpAx1yfsK4goyHMyD0hPdeJ/1zxtQhH3Q/0qvxR9At3a0O2PFKiYkLpDll6dSJsmJviECQ==" saltValue="xGjyHkIFS/vA0e4uF6QMkg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15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15" customHeight="1" x14ac:dyDescent="0.15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4" t="s">
        <v>58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25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15">
      <c r="A4" s="42" t="s">
        <v>61</v>
      </c>
      <c r="B4" s="51"/>
      <c r="C4" s="51"/>
      <c r="D4" s="51"/>
      <c r="E4" s="51"/>
      <c r="F4" s="51"/>
      <c r="G4" s="51"/>
      <c r="H4" s="136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8" t="s">
        <v>62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3" t="s">
        <v>63</v>
      </c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41" t="s">
        <v>64</v>
      </c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8" t="s">
        <v>65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3" t="s">
        <v>66</v>
      </c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41" t="s">
        <v>67</v>
      </c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 t="s">
        <v>68</v>
      </c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8" t="s">
        <v>69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2" t="s">
        <v>70</v>
      </c>
      <c r="DJ4" s="142" t="s">
        <v>71</v>
      </c>
      <c r="DK4" s="133" t="s">
        <v>72</v>
      </c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 t="s">
        <v>73</v>
      </c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52" t="s">
        <v>74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15">
      <c r="A5" s="42" t="s">
        <v>75</v>
      </c>
      <c r="B5" s="55"/>
      <c r="C5" s="55"/>
      <c r="D5" s="55"/>
      <c r="E5" s="55"/>
      <c r="F5" s="55"/>
      <c r="G5" s="55"/>
      <c r="H5" s="56" t="s">
        <v>76</v>
      </c>
      <c r="I5" s="56" t="s">
        <v>77</v>
      </c>
      <c r="J5" s="56" t="s">
        <v>78</v>
      </c>
      <c r="K5" s="56" t="s">
        <v>79</v>
      </c>
      <c r="L5" s="56" t="s">
        <v>80</v>
      </c>
      <c r="M5" s="56" t="s">
        <v>4</v>
      </c>
      <c r="N5" s="56" t="s">
        <v>5</v>
      </c>
      <c r="O5" s="56" t="s">
        <v>81</v>
      </c>
      <c r="P5" s="56" t="s">
        <v>82</v>
      </c>
      <c r="Q5" s="56" t="s">
        <v>83</v>
      </c>
      <c r="R5" s="56" t="s">
        <v>84</v>
      </c>
      <c r="S5" s="56" t="s">
        <v>85</v>
      </c>
      <c r="T5" s="56" t="s">
        <v>7</v>
      </c>
      <c r="U5" s="56" t="s">
        <v>86</v>
      </c>
      <c r="V5" s="56" t="s">
        <v>87</v>
      </c>
      <c r="W5" s="56" t="s">
        <v>88</v>
      </c>
      <c r="X5" s="56" t="s">
        <v>18</v>
      </c>
      <c r="Y5" s="56" t="s">
        <v>89</v>
      </c>
      <c r="Z5" s="56" t="s">
        <v>90</v>
      </c>
      <c r="AA5" s="56" t="s">
        <v>91</v>
      </c>
      <c r="AB5" s="56" t="s">
        <v>92</v>
      </c>
      <c r="AC5" s="56" t="s">
        <v>93</v>
      </c>
      <c r="AD5" s="56" t="s">
        <v>94</v>
      </c>
      <c r="AE5" s="56" t="s">
        <v>95</v>
      </c>
      <c r="AF5" s="56" t="s">
        <v>96</v>
      </c>
      <c r="AG5" s="56" t="s">
        <v>97</v>
      </c>
      <c r="AH5" s="56" t="s">
        <v>98</v>
      </c>
      <c r="AI5" s="56" t="s">
        <v>99</v>
      </c>
      <c r="AJ5" s="56" t="s">
        <v>100</v>
      </c>
      <c r="AK5" s="56" t="s">
        <v>90</v>
      </c>
      <c r="AL5" s="56" t="s">
        <v>91</v>
      </c>
      <c r="AM5" s="56" t="s">
        <v>101</v>
      </c>
      <c r="AN5" s="56" t="s">
        <v>102</v>
      </c>
      <c r="AO5" s="56" t="s">
        <v>94</v>
      </c>
      <c r="AP5" s="56" t="s">
        <v>95</v>
      </c>
      <c r="AQ5" s="56" t="s">
        <v>96</v>
      </c>
      <c r="AR5" s="56" t="s">
        <v>97</v>
      </c>
      <c r="AS5" s="56" t="s">
        <v>98</v>
      </c>
      <c r="AT5" s="56" t="s">
        <v>99</v>
      </c>
      <c r="AU5" s="56" t="s">
        <v>89</v>
      </c>
      <c r="AV5" s="56" t="s">
        <v>103</v>
      </c>
      <c r="AW5" s="56" t="s">
        <v>104</v>
      </c>
      <c r="AX5" s="56" t="s">
        <v>101</v>
      </c>
      <c r="AY5" s="56" t="s">
        <v>102</v>
      </c>
      <c r="AZ5" s="56" t="s">
        <v>94</v>
      </c>
      <c r="BA5" s="56" t="s">
        <v>95</v>
      </c>
      <c r="BB5" s="56" t="s">
        <v>96</v>
      </c>
      <c r="BC5" s="56" t="s">
        <v>97</v>
      </c>
      <c r="BD5" s="56" t="s">
        <v>98</v>
      </c>
      <c r="BE5" s="56" t="s">
        <v>99</v>
      </c>
      <c r="BF5" s="56" t="s">
        <v>100</v>
      </c>
      <c r="BG5" s="56" t="s">
        <v>103</v>
      </c>
      <c r="BH5" s="56" t="s">
        <v>91</v>
      </c>
      <c r="BI5" s="56" t="s">
        <v>101</v>
      </c>
      <c r="BJ5" s="56" t="s">
        <v>102</v>
      </c>
      <c r="BK5" s="56" t="s">
        <v>94</v>
      </c>
      <c r="BL5" s="56" t="s">
        <v>95</v>
      </c>
      <c r="BM5" s="56" t="s">
        <v>96</v>
      </c>
      <c r="BN5" s="56" t="s">
        <v>97</v>
      </c>
      <c r="BO5" s="56" t="s">
        <v>98</v>
      </c>
      <c r="BP5" s="56" t="s">
        <v>99</v>
      </c>
      <c r="BQ5" s="56" t="s">
        <v>100</v>
      </c>
      <c r="BR5" s="56" t="s">
        <v>90</v>
      </c>
      <c r="BS5" s="56" t="s">
        <v>104</v>
      </c>
      <c r="BT5" s="56" t="s">
        <v>92</v>
      </c>
      <c r="BU5" s="56" t="s">
        <v>93</v>
      </c>
      <c r="BV5" s="56" t="s">
        <v>94</v>
      </c>
      <c r="BW5" s="56" t="s">
        <v>95</v>
      </c>
      <c r="BX5" s="56" t="s">
        <v>96</v>
      </c>
      <c r="BY5" s="56" t="s">
        <v>97</v>
      </c>
      <c r="BZ5" s="56" t="s">
        <v>98</v>
      </c>
      <c r="CA5" s="56" t="s">
        <v>99</v>
      </c>
      <c r="CB5" s="56" t="s">
        <v>89</v>
      </c>
      <c r="CC5" s="56" t="s">
        <v>103</v>
      </c>
      <c r="CD5" s="56" t="s">
        <v>104</v>
      </c>
      <c r="CE5" s="56" t="s">
        <v>101</v>
      </c>
      <c r="CF5" s="56" t="s">
        <v>102</v>
      </c>
      <c r="CG5" s="56" t="s">
        <v>94</v>
      </c>
      <c r="CH5" s="56" t="s">
        <v>95</v>
      </c>
      <c r="CI5" s="56" t="s">
        <v>96</v>
      </c>
      <c r="CJ5" s="56" t="s">
        <v>97</v>
      </c>
      <c r="CK5" s="56" t="s">
        <v>98</v>
      </c>
      <c r="CL5" s="56" t="s">
        <v>99</v>
      </c>
      <c r="CM5" s="56" t="s">
        <v>100</v>
      </c>
      <c r="CN5" s="56" t="s">
        <v>90</v>
      </c>
      <c r="CO5" s="56" t="s">
        <v>91</v>
      </c>
      <c r="CP5" s="56" t="s">
        <v>92</v>
      </c>
      <c r="CQ5" s="56" t="s">
        <v>102</v>
      </c>
      <c r="CR5" s="56" t="s">
        <v>94</v>
      </c>
      <c r="CS5" s="56" t="s">
        <v>95</v>
      </c>
      <c r="CT5" s="56" t="s">
        <v>96</v>
      </c>
      <c r="CU5" s="56" t="s">
        <v>97</v>
      </c>
      <c r="CV5" s="56" t="s">
        <v>98</v>
      </c>
      <c r="CW5" s="56" t="s">
        <v>99</v>
      </c>
      <c r="CX5" s="56" t="s">
        <v>100</v>
      </c>
      <c r="CY5" s="56" t="s">
        <v>90</v>
      </c>
      <c r="CZ5" s="56" t="s">
        <v>104</v>
      </c>
      <c r="DA5" s="56" t="s">
        <v>92</v>
      </c>
      <c r="DB5" s="56" t="s">
        <v>102</v>
      </c>
      <c r="DC5" s="56" t="s">
        <v>94</v>
      </c>
      <c r="DD5" s="56" t="s">
        <v>95</v>
      </c>
      <c r="DE5" s="56" t="s">
        <v>96</v>
      </c>
      <c r="DF5" s="56" t="s">
        <v>97</v>
      </c>
      <c r="DG5" s="56" t="s">
        <v>98</v>
      </c>
      <c r="DH5" s="56" t="s">
        <v>99</v>
      </c>
      <c r="DI5" s="143"/>
      <c r="DJ5" s="143"/>
      <c r="DK5" s="56" t="s">
        <v>100</v>
      </c>
      <c r="DL5" s="56" t="s">
        <v>90</v>
      </c>
      <c r="DM5" s="56" t="s">
        <v>91</v>
      </c>
      <c r="DN5" s="56" t="s">
        <v>92</v>
      </c>
      <c r="DO5" s="56" t="s">
        <v>102</v>
      </c>
      <c r="DP5" s="56" t="s">
        <v>94</v>
      </c>
      <c r="DQ5" s="56" t="s">
        <v>95</v>
      </c>
      <c r="DR5" s="56" t="s">
        <v>96</v>
      </c>
      <c r="DS5" s="56" t="s">
        <v>97</v>
      </c>
      <c r="DT5" s="56" t="s">
        <v>98</v>
      </c>
      <c r="DU5" s="56" t="s">
        <v>35</v>
      </c>
      <c r="DV5" s="56" t="s">
        <v>89</v>
      </c>
      <c r="DW5" s="56" t="s">
        <v>90</v>
      </c>
      <c r="DX5" s="56" t="s">
        <v>91</v>
      </c>
      <c r="DY5" s="56" t="s">
        <v>92</v>
      </c>
      <c r="DZ5" s="56" t="s">
        <v>102</v>
      </c>
      <c r="EA5" s="56" t="s">
        <v>94</v>
      </c>
      <c r="EB5" s="56" t="s">
        <v>95</v>
      </c>
      <c r="EC5" s="56" t="s">
        <v>96</v>
      </c>
      <c r="ED5" s="56" t="s">
        <v>97</v>
      </c>
      <c r="EE5" s="56" t="s">
        <v>98</v>
      </c>
      <c r="EF5" s="56" t="s">
        <v>99</v>
      </c>
      <c r="EG5" s="56" t="s">
        <v>105</v>
      </c>
      <c r="EH5" s="56" t="s">
        <v>106</v>
      </c>
      <c r="EI5" s="56" t="s">
        <v>107</v>
      </c>
      <c r="EJ5" s="56" t="s">
        <v>108</v>
      </c>
      <c r="EK5" s="56" t="s">
        <v>109</v>
      </c>
      <c r="EL5" s="56" t="s">
        <v>110</v>
      </c>
      <c r="EM5" s="56" t="s">
        <v>111</v>
      </c>
      <c r="EN5" s="56" t="s">
        <v>112</v>
      </c>
      <c r="EO5" s="56" t="s">
        <v>113</v>
      </c>
      <c r="EP5" s="56" t="s">
        <v>114</v>
      </c>
    </row>
    <row r="6" spans="1:146" s="66" customFormat="1" x14ac:dyDescent="0.15">
      <c r="A6" s="42" t="s">
        <v>115</v>
      </c>
      <c r="B6" s="57">
        <f>B8</f>
        <v>2018</v>
      </c>
      <c r="C6" s="57">
        <f t="shared" ref="C6:X6" si="2">C8</f>
        <v>313700</v>
      </c>
      <c r="D6" s="57">
        <f t="shared" si="2"/>
        <v>46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鳥取県湯梨浜町</v>
      </c>
      <c r="I6" s="57" t="str">
        <f t="shared" si="2"/>
        <v>国民宿舎　水明荘</v>
      </c>
      <c r="J6" s="57" t="str">
        <f t="shared" si="2"/>
        <v>法適用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Ａ２Ｂ２</v>
      </c>
      <c r="N6" s="57" t="str">
        <f t="shared" si="2"/>
        <v>非設置</v>
      </c>
      <c r="O6" s="58">
        <f t="shared" si="2"/>
        <v>0</v>
      </c>
      <c r="P6" s="58">
        <f t="shared" si="2"/>
        <v>63.3</v>
      </c>
      <c r="Q6" s="59">
        <f t="shared" si="2"/>
        <v>1614</v>
      </c>
      <c r="R6" s="60">
        <f t="shared" si="2"/>
        <v>149</v>
      </c>
      <c r="S6" s="61">
        <f t="shared" si="2"/>
        <v>11229</v>
      </c>
      <c r="T6" s="62" t="str">
        <f t="shared" si="2"/>
        <v>導入なし</v>
      </c>
      <c r="U6" s="58">
        <f t="shared" si="2"/>
        <v>33</v>
      </c>
      <c r="V6" s="62" t="str">
        <f t="shared" si="2"/>
        <v>有</v>
      </c>
      <c r="W6" s="63">
        <f t="shared" si="2"/>
        <v>22.1</v>
      </c>
      <c r="X6" s="62" t="str">
        <f t="shared" si="2"/>
        <v>有</v>
      </c>
      <c r="Y6" s="64">
        <f>IF(Y8="-",NA(),Y8)</f>
        <v>100.5</v>
      </c>
      <c r="Z6" s="64">
        <f t="shared" ref="Z6:AH6" si="3">IF(Z8="-",NA(),Z8)</f>
        <v>99.1</v>
      </c>
      <c r="AA6" s="64">
        <f t="shared" si="3"/>
        <v>108.4</v>
      </c>
      <c r="AB6" s="64">
        <f t="shared" si="3"/>
        <v>105.2</v>
      </c>
      <c r="AC6" s="64">
        <f t="shared" si="3"/>
        <v>105.1</v>
      </c>
      <c r="AD6" s="64">
        <f t="shared" si="3"/>
        <v>104.8</v>
      </c>
      <c r="AE6" s="64">
        <f t="shared" si="3"/>
        <v>90.5</v>
      </c>
      <c r="AF6" s="64">
        <f t="shared" si="3"/>
        <v>107.8</v>
      </c>
      <c r="AG6" s="64">
        <f t="shared" si="3"/>
        <v>104.6</v>
      </c>
      <c r="AH6" s="64">
        <f t="shared" si="3"/>
        <v>107.1</v>
      </c>
      <c r="AI6" s="64" t="str">
        <f>IF(AI8="-","【-】","【"&amp;SUBSTITUTE(TEXT(AI8,"#,##0.0"),"-","△")&amp;"】")</f>
        <v>【100.6】</v>
      </c>
      <c r="AJ6" s="64">
        <f>IF(AJ8="-",NA(),AJ8)</f>
        <v>0.1</v>
      </c>
      <c r="AK6" s="64">
        <f t="shared" ref="AK6:AS6" si="4">IF(AK8="-",NA(),AK8)</f>
        <v>0.1</v>
      </c>
      <c r="AL6" s="64">
        <f t="shared" si="4"/>
        <v>0.1</v>
      </c>
      <c r="AM6" s="64">
        <f t="shared" si="4"/>
        <v>0.1</v>
      </c>
      <c r="AN6" s="64">
        <f t="shared" si="4"/>
        <v>0.2</v>
      </c>
      <c r="AO6" s="64">
        <f t="shared" si="4"/>
        <v>4.0999999999999996</v>
      </c>
      <c r="AP6" s="64">
        <f t="shared" si="4"/>
        <v>4.4000000000000004</v>
      </c>
      <c r="AQ6" s="64">
        <f t="shared" si="4"/>
        <v>5</v>
      </c>
      <c r="AR6" s="64">
        <f t="shared" si="4"/>
        <v>4.5</v>
      </c>
      <c r="AS6" s="64">
        <f t="shared" si="4"/>
        <v>5.8</v>
      </c>
      <c r="AT6" s="64" t="str">
        <f>IF(AT8="-","【-】","【"&amp;SUBSTITUTE(TEXT(AT8,"#,##0.0"),"-","△")&amp;"】")</f>
        <v>【8.7】</v>
      </c>
      <c r="AU6" s="59">
        <f>IF(AU8="-",NA(),AU8)</f>
        <v>32</v>
      </c>
      <c r="AV6" s="59">
        <f t="shared" ref="AV6:BD6" si="5">IF(AV8="-",NA(),AV8)</f>
        <v>25</v>
      </c>
      <c r="AW6" s="59">
        <f t="shared" si="5"/>
        <v>24</v>
      </c>
      <c r="AX6" s="59">
        <f t="shared" si="5"/>
        <v>25</v>
      </c>
      <c r="AY6" s="59">
        <f t="shared" si="5"/>
        <v>33</v>
      </c>
      <c r="AZ6" s="59">
        <f t="shared" si="5"/>
        <v>825</v>
      </c>
      <c r="BA6" s="59">
        <f t="shared" si="5"/>
        <v>830</v>
      </c>
      <c r="BB6" s="59">
        <f t="shared" si="5"/>
        <v>900</v>
      </c>
      <c r="BC6" s="59">
        <f t="shared" si="5"/>
        <v>787</v>
      </c>
      <c r="BD6" s="59">
        <f t="shared" si="5"/>
        <v>1012</v>
      </c>
      <c r="BE6" s="59" t="str">
        <f>IF(BE8="-","【-】","【"&amp;SUBSTITUTE(TEXT(BE8,"#,##0"),"-","△")&amp;"】")</f>
        <v>【953】</v>
      </c>
      <c r="BF6" s="64">
        <f>IF(BF8="-",NA(),BF8)</f>
        <v>24.4</v>
      </c>
      <c r="BG6" s="64">
        <f t="shared" ref="BG6:BO6" si="6">IF(BG8="-",NA(),BG8)</f>
        <v>23.7</v>
      </c>
      <c r="BH6" s="64">
        <f t="shared" si="6"/>
        <v>23.2</v>
      </c>
      <c r="BI6" s="64">
        <f t="shared" si="6"/>
        <v>22.3</v>
      </c>
      <c r="BJ6" s="64">
        <f t="shared" si="6"/>
        <v>21.4</v>
      </c>
      <c r="BK6" s="64">
        <f t="shared" si="6"/>
        <v>25.3</v>
      </c>
      <c r="BL6" s="64">
        <f t="shared" si="6"/>
        <v>23.9</v>
      </c>
      <c r="BM6" s="64">
        <f t="shared" si="6"/>
        <v>25.3</v>
      </c>
      <c r="BN6" s="64">
        <f t="shared" si="6"/>
        <v>23.4</v>
      </c>
      <c r="BO6" s="64">
        <f t="shared" si="6"/>
        <v>23.8</v>
      </c>
      <c r="BP6" s="64" t="str">
        <f>IF(BP8="-","【-】","【"&amp;SUBSTITUTE(TEXT(BP8,"#,##0.0"),"-","△")&amp;"】")</f>
        <v>【25.5】</v>
      </c>
      <c r="BQ6" s="64">
        <f>IF(BQ8="-",NA(),BQ8)</f>
        <v>33.9</v>
      </c>
      <c r="BR6" s="64">
        <f t="shared" ref="BR6:BZ6" si="7">IF(BR8="-",NA(),BR8)</f>
        <v>35.1</v>
      </c>
      <c r="BS6" s="64">
        <f t="shared" si="7"/>
        <v>36.200000000000003</v>
      </c>
      <c r="BT6" s="64">
        <f t="shared" si="7"/>
        <v>35.9</v>
      </c>
      <c r="BU6" s="64">
        <f t="shared" si="7"/>
        <v>37.200000000000003</v>
      </c>
      <c r="BV6" s="64">
        <f t="shared" si="7"/>
        <v>21.2</v>
      </c>
      <c r="BW6" s="64">
        <f t="shared" si="7"/>
        <v>21.2</v>
      </c>
      <c r="BX6" s="64">
        <f t="shared" si="7"/>
        <v>20.8</v>
      </c>
      <c r="BY6" s="64">
        <f t="shared" si="7"/>
        <v>18.100000000000001</v>
      </c>
      <c r="BZ6" s="64">
        <f t="shared" si="7"/>
        <v>12</v>
      </c>
      <c r="CA6" s="64" t="str">
        <f>IF(CA8="-","【-】","【"&amp;SUBSTITUTE(TEXT(CA8,"#,##0.0"),"-","△")&amp;"】")</f>
        <v>【17.8】</v>
      </c>
      <c r="CB6" s="64">
        <f>IF(CB8="-",NA(),CB8)</f>
        <v>19.399999999999999</v>
      </c>
      <c r="CC6" s="64">
        <f t="shared" ref="CC6:CK6" si="8">IF(CC8="-",NA(),CC8)</f>
        <v>17.8</v>
      </c>
      <c r="CD6" s="64">
        <f t="shared" si="8"/>
        <v>18.5</v>
      </c>
      <c r="CE6" s="64">
        <f t="shared" si="8"/>
        <v>15.9</v>
      </c>
      <c r="CF6" s="64">
        <f t="shared" si="8"/>
        <v>15.2</v>
      </c>
      <c r="CG6" s="64">
        <f t="shared" si="8"/>
        <v>7.7</v>
      </c>
      <c r="CH6" s="64">
        <f t="shared" si="8"/>
        <v>-253.7</v>
      </c>
      <c r="CI6" s="64">
        <f t="shared" si="8"/>
        <v>11.5</v>
      </c>
      <c r="CJ6" s="64">
        <f t="shared" si="8"/>
        <v>8</v>
      </c>
      <c r="CK6" s="64">
        <f t="shared" si="8"/>
        <v>4.5999999999999996</v>
      </c>
      <c r="CL6" s="64" t="str">
        <f>IF(CL8="-","【-】","【"&amp;SUBSTITUTE(TEXT(CL8,"#,##0.0"),"-","△")&amp;"】")</f>
        <v>【0.9】</v>
      </c>
      <c r="CM6" s="59">
        <f>IF(CM8="-",NA(),CM8)</f>
        <v>58356</v>
      </c>
      <c r="CN6" s="59">
        <f t="shared" ref="CN6:CV6" si="9">IF(CN8="-",NA(),CN8)</f>
        <v>51723</v>
      </c>
      <c r="CO6" s="59">
        <f t="shared" si="9"/>
        <v>52760</v>
      </c>
      <c r="CP6" s="59">
        <f t="shared" si="9"/>
        <v>43747</v>
      </c>
      <c r="CQ6" s="59">
        <f t="shared" si="9"/>
        <v>40797</v>
      </c>
      <c r="CR6" s="59">
        <f t="shared" si="9"/>
        <v>20854</v>
      </c>
      <c r="CS6" s="59">
        <f t="shared" si="9"/>
        <v>26933</v>
      </c>
      <c r="CT6" s="59">
        <f t="shared" si="9"/>
        <v>38041</v>
      </c>
      <c r="CU6" s="59">
        <f t="shared" si="9"/>
        <v>23315</v>
      </c>
      <c r="CV6" s="59">
        <f t="shared" si="9"/>
        <v>22240</v>
      </c>
      <c r="CW6" s="59" t="str">
        <f>IF(CW8="-","【-】","【"&amp;SUBSTITUTE(TEXT(CW8,"#,##0"),"-","△")&amp;"】")</f>
        <v>【16,525】</v>
      </c>
      <c r="CX6" s="64">
        <f>IF(CX8="-",NA(),CX8)</f>
        <v>55</v>
      </c>
      <c r="CY6" s="64">
        <f t="shared" ref="CY6:DG6" si="10">IF(CY8="-",NA(),CY8)</f>
        <v>58</v>
      </c>
      <c r="CZ6" s="64">
        <f t="shared" si="10"/>
        <v>59.8</v>
      </c>
      <c r="DA6" s="64">
        <f t="shared" si="10"/>
        <v>61.4</v>
      </c>
      <c r="DB6" s="64">
        <f t="shared" si="10"/>
        <v>63.1</v>
      </c>
      <c r="DC6" s="64">
        <f t="shared" si="10"/>
        <v>53.5</v>
      </c>
      <c r="DD6" s="64">
        <f t="shared" si="10"/>
        <v>53.8</v>
      </c>
      <c r="DE6" s="64">
        <f t="shared" si="10"/>
        <v>54.8</v>
      </c>
      <c r="DF6" s="64">
        <f t="shared" si="10"/>
        <v>54.6</v>
      </c>
      <c r="DG6" s="64">
        <f t="shared" si="10"/>
        <v>56</v>
      </c>
      <c r="DH6" s="64" t="str">
        <f>IF(DH8="-","【-】","【"&amp;SUBSTITUTE(TEXT(DH8,"#,##0.0"),"-","△")&amp;"】")</f>
        <v>【54.6】</v>
      </c>
      <c r="DI6" s="60">
        <f t="shared" ref="DI6:DJ6" si="11">DI8</f>
        <v>809811</v>
      </c>
      <c r="DJ6" s="60">
        <f t="shared" si="11"/>
        <v>20000</v>
      </c>
      <c r="DK6" s="64">
        <f>IF(DK8="-",NA(),DK8)</f>
        <v>0</v>
      </c>
      <c r="DL6" s="64">
        <f t="shared" ref="DL6:DT6" si="12">IF(DL8="-",NA(),DL8)</f>
        <v>1</v>
      </c>
      <c r="DM6" s="64">
        <f t="shared" si="12"/>
        <v>0</v>
      </c>
      <c r="DN6" s="64">
        <f t="shared" si="12"/>
        <v>0</v>
      </c>
      <c r="DO6" s="64">
        <f t="shared" si="12"/>
        <v>0</v>
      </c>
      <c r="DP6" s="64">
        <f t="shared" si="12"/>
        <v>86.2</v>
      </c>
      <c r="DQ6" s="64">
        <f t="shared" si="12"/>
        <v>91.6</v>
      </c>
      <c r="DR6" s="64">
        <f t="shared" si="12"/>
        <v>88.1</v>
      </c>
      <c r="DS6" s="64">
        <f t="shared" si="12"/>
        <v>73.8</v>
      </c>
      <c r="DT6" s="64">
        <f t="shared" si="12"/>
        <v>106.9</v>
      </c>
      <c r="DU6" s="64" t="str">
        <f>IF(DU8="-","【-】","【"&amp;SUBSTITUTE(TEXT(DU8,"#,##0.0"),"-","△")&amp;"】")</f>
        <v>【39.7】</v>
      </c>
      <c r="DV6" s="64">
        <f>IF(DV8="-",NA(),DV8)</f>
        <v>131.5</v>
      </c>
      <c r="DW6" s="64">
        <f t="shared" ref="DW6:EE6" si="13">IF(DW8="-",NA(),DW8)</f>
        <v>105.4</v>
      </c>
      <c r="DX6" s="64">
        <f t="shared" si="13"/>
        <v>76.900000000000006</v>
      </c>
      <c r="DY6" s="64">
        <f t="shared" si="13"/>
        <v>46.1</v>
      </c>
      <c r="DZ6" s="64">
        <f t="shared" si="13"/>
        <v>13.8</v>
      </c>
      <c r="EA6" s="64">
        <f t="shared" si="13"/>
        <v>46.6</v>
      </c>
      <c r="EB6" s="64">
        <f t="shared" si="13"/>
        <v>62.8</v>
      </c>
      <c r="EC6" s="64">
        <f t="shared" si="13"/>
        <v>67.099999999999994</v>
      </c>
      <c r="ED6" s="64">
        <f t="shared" si="13"/>
        <v>69.5</v>
      </c>
      <c r="EE6" s="64">
        <f t="shared" si="13"/>
        <v>68.599999999999994</v>
      </c>
      <c r="EF6" s="64" t="str">
        <f>IF(EF8="-","【-】","【"&amp;SUBSTITUTE(TEXT(EF8,"#,##0.0"),"-","△")&amp;"】")</f>
        <v>【64.3】</v>
      </c>
      <c r="EG6" s="65">
        <f>IF(EG8="-",NA(),EG8)</f>
        <v>4.4000000000000003E-3</v>
      </c>
      <c r="EH6" s="65">
        <f t="shared" ref="EH6:EP6" si="14">IF(EH8="-",NA(),EH8)</f>
        <v>4.3E-3</v>
      </c>
      <c r="EI6" s="65">
        <f t="shared" si="14"/>
        <v>4.1999999999999997E-3</v>
      </c>
      <c r="EJ6" s="65">
        <f t="shared" si="14"/>
        <v>4.1000000000000003E-3</v>
      </c>
      <c r="EK6" s="65">
        <f t="shared" si="14"/>
        <v>3.3E-3</v>
      </c>
      <c r="EL6" s="65">
        <f t="shared" si="14"/>
        <v>5.16E-2</v>
      </c>
      <c r="EM6" s="65">
        <f t="shared" si="14"/>
        <v>5.6800000000000003E-2</v>
      </c>
      <c r="EN6" s="65">
        <f t="shared" si="14"/>
        <v>5.0599999999999999E-2</v>
      </c>
      <c r="EO6" s="65">
        <f t="shared" si="14"/>
        <v>8.6300000000000002E-2</v>
      </c>
      <c r="EP6" s="65">
        <f t="shared" si="14"/>
        <v>9.01E-2</v>
      </c>
    </row>
    <row r="7" spans="1:146" s="66" customFormat="1" x14ac:dyDescent="0.15">
      <c r="A7" s="42" t="s">
        <v>116</v>
      </c>
      <c r="B7" s="57">
        <f t="shared" ref="B7:X7" si="15">B8</f>
        <v>2018</v>
      </c>
      <c r="C7" s="57">
        <f t="shared" si="15"/>
        <v>313700</v>
      </c>
      <c r="D7" s="57">
        <f t="shared" si="15"/>
        <v>46</v>
      </c>
      <c r="E7" s="57">
        <f t="shared" si="15"/>
        <v>11</v>
      </c>
      <c r="F7" s="57">
        <f t="shared" si="15"/>
        <v>1</v>
      </c>
      <c r="G7" s="57">
        <f t="shared" si="15"/>
        <v>1</v>
      </c>
      <c r="H7" s="57" t="str">
        <f t="shared" si="15"/>
        <v>鳥取県　湯梨浜町</v>
      </c>
      <c r="I7" s="57" t="str">
        <f t="shared" si="15"/>
        <v>国民宿舎　水明荘</v>
      </c>
      <c r="J7" s="57" t="str">
        <f t="shared" si="15"/>
        <v>法適用</v>
      </c>
      <c r="K7" s="57" t="str">
        <f t="shared" si="15"/>
        <v>観光施設事業</v>
      </c>
      <c r="L7" s="57" t="str">
        <f t="shared" si="15"/>
        <v>休養宿泊施設</v>
      </c>
      <c r="M7" s="57" t="str">
        <f t="shared" si="15"/>
        <v>Ａ２Ｂ２</v>
      </c>
      <c r="N7" s="57" t="str">
        <f t="shared" si="15"/>
        <v>非設置</v>
      </c>
      <c r="O7" s="58">
        <f t="shared" si="15"/>
        <v>0</v>
      </c>
      <c r="P7" s="58">
        <f t="shared" si="15"/>
        <v>63.3</v>
      </c>
      <c r="Q7" s="59">
        <f t="shared" si="15"/>
        <v>1614</v>
      </c>
      <c r="R7" s="60">
        <f t="shared" si="15"/>
        <v>149</v>
      </c>
      <c r="S7" s="61">
        <f t="shared" si="15"/>
        <v>11229</v>
      </c>
      <c r="T7" s="62" t="str">
        <f t="shared" si="15"/>
        <v>導入なし</v>
      </c>
      <c r="U7" s="58">
        <f t="shared" si="15"/>
        <v>33</v>
      </c>
      <c r="V7" s="62" t="str">
        <f t="shared" si="15"/>
        <v>有</v>
      </c>
      <c r="W7" s="63">
        <f t="shared" si="15"/>
        <v>22.1</v>
      </c>
      <c r="X7" s="62" t="str">
        <f t="shared" si="15"/>
        <v>有</v>
      </c>
      <c r="Y7" s="64">
        <f>Y8</f>
        <v>100.5</v>
      </c>
      <c r="Z7" s="64">
        <f t="shared" ref="Z7:AH7" si="16">Z8</f>
        <v>99.1</v>
      </c>
      <c r="AA7" s="64">
        <f t="shared" si="16"/>
        <v>108.4</v>
      </c>
      <c r="AB7" s="64">
        <f t="shared" si="16"/>
        <v>105.2</v>
      </c>
      <c r="AC7" s="64">
        <f t="shared" si="16"/>
        <v>105.1</v>
      </c>
      <c r="AD7" s="64">
        <f t="shared" si="16"/>
        <v>104.8</v>
      </c>
      <c r="AE7" s="64">
        <f t="shared" si="16"/>
        <v>90.5</v>
      </c>
      <c r="AF7" s="64">
        <f t="shared" si="16"/>
        <v>107.8</v>
      </c>
      <c r="AG7" s="64">
        <f t="shared" si="16"/>
        <v>104.6</v>
      </c>
      <c r="AH7" s="64">
        <f t="shared" si="16"/>
        <v>107.1</v>
      </c>
      <c r="AI7" s="64"/>
      <c r="AJ7" s="64">
        <f>AJ8</f>
        <v>0.1</v>
      </c>
      <c r="AK7" s="64">
        <f t="shared" ref="AK7:AS7" si="17">AK8</f>
        <v>0.1</v>
      </c>
      <c r="AL7" s="64">
        <f t="shared" si="17"/>
        <v>0.1</v>
      </c>
      <c r="AM7" s="64">
        <f t="shared" si="17"/>
        <v>0.1</v>
      </c>
      <c r="AN7" s="64">
        <f t="shared" si="17"/>
        <v>0.2</v>
      </c>
      <c r="AO7" s="64">
        <f t="shared" si="17"/>
        <v>4.0999999999999996</v>
      </c>
      <c r="AP7" s="64">
        <f t="shared" si="17"/>
        <v>4.4000000000000004</v>
      </c>
      <c r="AQ7" s="64">
        <f t="shared" si="17"/>
        <v>5</v>
      </c>
      <c r="AR7" s="64">
        <f t="shared" si="17"/>
        <v>4.5</v>
      </c>
      <c r="AS7" s="64">
        <f t="shared" si="17"/>
        <v>5.8</v>
      </c>
      <c r="AT7" s="64"/>
      <c r="AU7" s="59">
        <f>AU8</f>
        <v>32</v>
      </c>
      <c r="AV7" s="59">
        <f t="shared" ref="AV7:BD7" si="18">AV8</f>
        <v>25</v>
      </c>
      <c r="AW7" s="59">
        <f t="shared" si="18"/>
        <v>24</v>
      </c>
      <c r="AX7" s="59">
        <f t="shared" si="18"/>
        <v>25</v>
      </c>
      <c r="AY7" s="59">
        <f t="shared" si="18"/>
        <v>33</v>
      </c>
      <c r="AZ7" s="59">
        <f t="shared" si="18"/>
        <v>825</v>
      </c>
      <c r="BA7" s="59">
        <f t="shared" si="18"/>
        <v>830</v>
      </c>
      <c r="BB7" s="59">
        <f t="shared" si="18"/>
        <v>900</v>
      </c>
      <c r="BC7" s="59">
        <f t="shared" si="18"/>
        <v>787</v>
      </c>
      <c r="BD7" s="59">
        <f t="shared" si="18"/>
        <v>1012</v>
      </c>
      <c r="BE7" s="59"/>
      <c r="BF7" s="64">
        <f>BF8</f>
        <v>24.4</v>
      </c>
      <c r="BG7" s="64">
        <f t="shared" ref="BG7:BO7" si="19">BG8</f>
        <v>23.7</v>
      </c>
      <c r="BH7" s="64">
        <f t="shared" si="19"/>
        <v>23.2</v>
      </c>
      <c r="BI7" s="64">
        <f t="shared" si="19"/>
        <v>22.3</v>
      </c>
      <c r="BJ7" s="64">
        <f t="shared" si="19"/>
        <v>21.4</v>
      </c>
      <c r="BK7" s="64">
        <f t="shared" si="19"/>
        <v>25.3</v>
      </c>
      <c r="BL7" s="64">
        <f t="shared" si="19"/>
        <v>23.9</v>
      </c>
      <c r="BM7" s="64">
        <f t="shared" si="19"/>
        <v>25.3</v>
      </c>
      <c r="BN7" s="64">
        <f t="shared" si="19"/>
        <v>23.4</v>
      </c>
      <c r="BO7" s="64">
        <f t="shared" si="19"/>
        <v>23.8</v>
      </c>
      <c r="BP7" s="64"/>
      <c r="BQ7" s="64">
        <f>BQ8</f>
        <v>33.9</v>
      </c>
      <c r="BR7" s="64">
        <f t="shared" ref="BR7:BZ7" si="20">BR8</f>
        <v>35.1</v>
      </c>
      <c r="BS7" s="64">
        <f t="shared" si="20"/>
        <v>36.200000000000003</v>
      </c>
      <c r="BT7" s="64">
        <f t="shared" si="20"/>
        <v>35.9</v>
      </c>
      <c r="BU7" s="64">
        <f t="shared" si="20"/>
        <v>37.200000000000003</v>
      </c>
      <c r="BV7" s="64">
        <f t="shared" si="20"/>
        <v>21.2</v>
      </c>
      <c r="BW7" s="64">
        <f t="shared" si="20"/>
        <v>21.2</v>
      </c>
      <c r="BX7" s="64">
        <f t="shared" si="20"/>
        <v>20.8</v>
      </c>
      <c r="BY7" s="64">
        <f t="shared" si="20"/>
        <v>18.100000000000001</v>
      </c>
      <c r="BZ7" s="64">
        <f t="shared" si="20"/>
        <v>12</v>
      </c>
      <c r="CA7" s="64"/>
      <c r="CB7" s="64">
        <f>CB8</f>
        <v>19.399999999999999</v>
      </c>
      <c r="CC7" s="64">
        <f t="shared" ref="CC7:CK7" si="21">CC8</f>
        <v>17.8</v>
      </c>
      <c r="CD7" s="64">
        <f t="shared" si="21"/>
        <v>18.5</v>
      </c>
      <c r="CE7" s="64">
        <f t="shared" si="21"/>
        <v>15.9</v>
      </c>
      <c r="CF7" s="64">
        <f t="shared" si="21"/>
        <v>15.2</v>
      </c>
      <c r="CG7" s="64">
        <f t="shared" si="21"/>
        <v>7.7</v>
      </c>
      <c r="CH7" s="64">
        <f t="shared" si="21"/>
        <v>-253.7</v>
      </c>
      <c r="CI7" s="64">
        <f t="shared" si="21"/>
        <v>11.5</v>
      </c>
      <c r="CJ7" s="64">
        <f t="shared" si="21"/>
        <v>8</v>
      </c>
      <c r="CK7" s="64">
        <f t="shared" si="21"/>
        <v>4.5999999999999996</v>
      </c>
      <c r="CL7" s="64"/>
      <c r="CM7" s="59">
        <f>CM8</f>
        <v>58356</v>
      </c>
      <c r="CN7" s="59">
        <f t="shared" ref="CN7:CV7" si="22">CN8</f>
        <v>51723</v>
      </c>
      <c r="CO7" s="59">
        <f t="shared" si="22"/>
        <v>52760</v>
      </c>
      <c r="CP7" s="59">
        <f t="shared" si="22"/>
        <v>43747</v>
      </c>
      <c r="CQ7" s="59">
        <f t="shared" si="22"/>
        <v>40797</v>
      </c>
      <c r="CR7" s="59">
        <f t="shared" si="22"/>
        <v>20854</v>
      </c>
      <c r="CS7" s="59">
        <f t="shared" si="22"/>
        <v>26933</v>
      </c>
      <c r="CT7" s="59">
        <f t="shared" si="22"/>
        <v>38041</v>
      </c>
      <c r="CU7" s="59">
        <f t="shared" si="22"/>
        <v>23315</v>
      </c>
      <c r="CV7" s="59">
        <f t="shared" si="22"/>
        <v>22240</v>
      </c>
      <c r="CW7" s="59"/>
      <c r="CX7" s="64">
        <f>CX8</f>
        <v>55</v>
      </c>
      <c r="CY7" s="64">
        <f t="shared" ref="CY7:DG7" si="23">CY8</f>
        <v>58</v>
      </c>
      <c r="CZ7" s="64">
        <f t="shared" si="23"/>
        <v>59.8</v>
      </c>
      <c r="DA7" s="64">
        <f t="shared" si="23"/>
        <v>61.4</v>
      </c>
      <c r="DB7" s="64">
        <f t="shared" si="23"/>
        <v>63.1</v>
      </c>
      <c r="DC7" s="64">
        <f t="shared" si="23"/>
        <v>53.5</v>
      </c>
      <c r="DD7" s="64">
        <f t="shared" si="23"/>
        <v>53.8</v>
      </c>
      <c r="DE7" s="64">
        <f t="shared" si="23"/>
        <v>54.8</v>
      </c>
      <c r="DF7" s="64">
        <f t="shared" si="23"/>
        <v>54.6</v>
      </c>
      <c r="DG7" s="64">
        <f t="shared" si="23"/>
        <v>56</v>
      </c>
      <c r="DH7" s="64"/>
      <c r="DI7" s="60">
        <f>DI8</f>
        <v>809811</v>
      </c>
      <c r="DJ7" s="60">
        <f>DJ8</f>
        <v>20000</v>
      </c>
      <c r="DK7" s="64">
        <f>DK8</f>
        <v>0</v>
      </c>
      <c r="DL7" s="64">
        <f t="shared" ref="DL7:DT7" si="24">DL8</f>
        <v>1</v>
      </c>
      <c r="DM7" s="64">
        <f t="shared" si="24"/>
        <v>0</v>
      </c>
      <c r="DN7" s="64">
        <f t="shared" si="24"/>
        <v>0</v>
      </c>
      <c r="DO7" s="64">
        <f t="shared" si="24"/>
        <v>0</v>
      </c>
      <c r="DP7" s="64">
        <f t="shared" si="24"/>
        <v>86.2</v>
      </c>
      <c r="DQ7" s="64">
        <f t="shared" si="24"/>
        <v>91.6</v>
      </c>
      <c r="DR7" s="64">
        <f t="shared" si="24"/>
        <v>88.1</v>
      </c>
      <c r="DS7" s="64">
        <f t="shared" si="24"/>
        <v>73.8</v>
      </c>
      <c r="DT7" s="64">
        <f t="shared" si="24"/>
        <v>106.9</v>
      </c>
      <c r="DU7" s="64"/>
      <c r="DV7" s="64">
        <f>DV8</f>
        <v>131.5</v>
      </c>
      <c r="DW7" s="64">
        <f t="shared" ref="DW7:EE7" si="25">DW8</f>
        <v>105.4</v>
      </c>
      <c r="DX7" s="64">
        <f t="shared" si="25"/>
        <v>76.900000000000006</v>
      </c>
      <c r="DY7" s="64">
        <f t="shared" si="25"/>
        <v>46.1</v>
      </c>
      <c r="DZ7" s="64">
        <f t="shared" si="25"/>
        <v>13.8</v>
      </c>
      <c r="EA7" s="64">
        <f t="shared" si="25"/>
        <v>46.6</v>
      </c>
      <c r="EB7" s="64">
        <f t="shared" si="25"/>
        <v>62.8</v>
      </c>
      <c r="EC7" s="64">
        <f t="shared" si="25"/>
        <v>67.099999999999994</v>
      </c>
      <c r="ED7" s="64">
        <f t="shared" si="25"/>
        <v>69.5</v>
      </c>
      <c r="EE7" s="64">
        <f t="shared" si="25"/>
        <v>68.599999999999994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15">
      <c r="A8" s="42"/>
      <c r="B8" s="67">
        <v>2018</v>
      </c>
      <c r="C8" s="67">
        <v>313700</v>
      </c>
      <c r="D8" s="67">
        <v>46</v>
      </c>
      <c r="E8" s="67">
        <v>11</v>
      </c>
      <c r="F8" s="67">
        <v>1</v>
      </c>
      <c r="G8" s="67">
        <v>1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>
        <v>0</v>
      </c>
      <c r="P8" s="68">
        <v>63.3</v>
      </c>
      <c r="Q8" s="69">
        <v>1614</v>
      </c>
      <c r="R8" s="69">
        <v>149</v>
      </c>
      <c r="S8" s="70">
        <v>11229</v>
      </c>
      <c r="T8" s="71" t="s">
        <v>124</v>
      </c>
      <c r="U8" s="68">
        <v>33</v>
      </c>
      <c r="V8" s="71" t="s">
        <v>125</v>
      </c>
      <c r="W8" s="72">
        <v>22.1</v>
      </c>
      <c r="X8" s="71" t="s">
        <v>125</v>
      </c>
      <c r="Y8" s="73">
        <v>100.5</v>
      </c>
      <c r="Z8" s="73">
        <v>99.1</v>
      </c>
      <c r="AA8" s="73">
        <v>108.4</v>
      </c>
      <c r="AB8" s="73">
        <v>105.2</v>
      </c>
      <c r="AC8" s="73">
        <v>105.1</v>
      </c>
      <c r="AD8" s="73">
        <v>104.8</v>
      </c>
      <c r="AE8" s="73">
        <v>90.5</v>
      </c>
      <c r="AF8" s="73">
        <v>107.8</v>
      </c>
      <c r="AG8" s="73">
        <v>104.6</v>
      </c>
      <c r="AH8" s="73">
        <v>107.1</v>
      </c>
      <c r="AI8" s="73">
        <v>100.6</v>
      </c>
      <c r="AJ8" s="73">
        <v>0.1</v>
      </c>
      <c r="AK8" s="73">
        <v>0.1</v>
      </c>
      <c r="AL8" s="73">
        <v>0.1</v>
      </c>
      <c r="AM8" s="73">
        <v>0.1</v>
      </c>
      <c r="AN8" s="73">
        <v>0.2</v>
      </c>
      <c r="AO8" s="73">
        <v>4.0999999999999996</v>
      </c>
      <c r="AP8" s="73">
        <v>4.4000000000000004</v>
      </c>
      <c r="AQ8" s="73">
        <v>5</v>
      </c>
      <c r="AR8" s="73">
        <v>4.5</v>
      </c>
      <c r="AS8" s="73">
        <v>5.8</v>
      </c>
      <c r="AT8" s="73">
        <v>8.6999999999999993</v>
      </c>
      <c r="AU8" s="74">
        <v>32</v>
      </c>
      <c r="AV8" s="74">
        <v>25</v>
      </c>
      <c r="AW8" s="74">
        <v>24</v>
      </c>
      <c r="AX8" s="74">
        <v>25</v>
      </c>
      <c r="AY8" s="74">
        <v>33</v>
      </c>
      <c r="AZ8" s="74">
        <v>825</v>
      </c>
      <c r="BA8" s="74">
        <v>830</v>
      </c>
      <c r="BB8" s="74">
        <v>900</v>
      </c>
      <c r="BC8" s="74">
        <v>787</v>
      </c>
      <c r="BD8" s="74">
        <v>1012</v>
      </c>
      <c r="BE8" s="74">
        <v>953</v>
      </c>
      <c r="BF8" s="73">
        <v>24.4</v>
      </c>
      <c r="BG8" s="73">
        <v>23.7</v>
      </c>
      <c r="BH8" s="73">
        <v>23.2</v>
      </c>
      <c r="BI8" s="73">
        <v>22.3</v>
      </c>
      <c r="BJ8" s="73">
        <v>21.4</v>
      </c>
      <c r="BK8" s="73">
        <v>25.3</v>
      </c>
      <c r="BL8" s="73">
        <v>23.9</v>
      </c>
      <c r="BM8" s="73">
        <v>25.3</v>
      </c>
      <c r="BN8" s="73">
        <v>23.4</v>
      </c>
      <c r="BO8" s="73">
        <v>23.8</v>
      </c>
      <c r="BP8" s="73">
        <v>25.5</v>
      </c>
      <c r="BQ8" s="73">
        <v>33.9</v>
      </c>
      <c r="BR8" s="73">
        <v>35.1</v>
      </c>
      <c r="BS8" s="73">
        <v>36.200000000000003</v>
      </c>
      <c r="BT8" s="73">
        <v>35.9</v>
      </c>
      <c r="BU8" s="73">
        <v>37.200000000000003</v>
      </c>
      <c r="BV8" s="73">
        <v>21.2</v>
      </c>
      <c r="BW8" s="73">
        <v>21.2</v>
      </c>
      <c r="BX8" s="73">
        <v>20.8</v>
      </c>
      <c r="BY8" s="73">
        <v>18.100000000000001</v>
      </c>
      <c r="BZ8" s="73">
        <v>12</v>
      </c>
      <c r="CA8" s="73">
        <v>17.8</v>
      </c>
      <c r="CB8" s="73">
        <v>19.399999999999999</v>
      </c>
      <c r="CC8" s="73">
        <v>17.8</v>
      </c>
      <c r="CD8" s="73">
        <v>18.5</v>
      </c>
      <c r="CE8" s="75">
        <v>15.9</v>
      </c>
      <c r="CF8" s="75">
        <v>15.2</v>
      </c>
      <c r="CG8" s="73">
        <v>7.7</v>
      </c>
      <c r="CH8" s="73">
        <v>-253.7</v>
      </c>
      <c r="CI8" s="73">
        <v>11.5</v>
      </c>
      <c r="CJ8" s="73">
        <v>8</v>
      </c>
      <c r="CK8" s="73">
        <v>4.5999999999999996</v>
      </c>
      <c r="CL8" s="73">
        <v>0.9</v>
      </c>
      <c r="CM8" s="74">
        <v>58356</v>
      </c>
      <c r="CN8" s="74">
        <v>51723</v>
      </c>
      <c r="CO8" s="74">
        <v>52760</v>
      </c>
      <c r="CP8" s="74">
        <v>43747</v>
      </c>
      <c r="CQ8" s="74">
        <v>40797</v>
      </c>
      <c r="CR8" s="74">
        <v>20854</v>
      </c>
      <c r="CS8" s="74">
        <v>26933</v>
      </c>
      <c r="CT8" s="74">
        <v>38041</v>
      </c>
      <c r="CU8" s="74">
        <v>23315</v>
      </c>
      <c r="CV8" s="74">
        <v>22240</v>
      </c>
      <c r="CW8" s="74">
        <v>16525</v>
      </c>
      <c r="CX8" s="73">
        <v>55</v>
      </c>
      <c r="CY8" s="73">
        <v>58</v>
      </c>
      <c r="CZ8" s="73">
        <v>59.8</v>
      </c>
      <c r="DA8" s="73">
        <v>61.4</v>
      </c>
      <c r="DB8" s="73">
        <v>63.1</v>
      </c>
      <c r="DC8" s="73">
        <v>53.5</v>
      </c>
      <c r="DD8" s="73">
        <v>53.8</v>
      </c>
      <c r="DE8" s="73">
        <v>54.8</v>
      </c>
      <c r="DF8" s="73">
        <v>54.6</v>
      </c>
      <c r="DG8" s="73">
        <v>56</v>
      </c>
      <c r="DH8" s="73">
        <v>54.6</v>
      </c>
      <c r="DI8" s="69">
        <v>809811</v>
      </c>
      <c r="DJ8" s="69">
        <v>20000</v>
      </c>
      <c r="DK8" s="73">
        <v>0</v>
      </c>
      <c r="DL8" s="73">
        <v>1</v>
      </c>
      <c r="DM8" s="73">
        <v>0</v>
      </c>
      <c r="DN8" s="73">
        <v>0</v>
      </c>
      <c r="DO8" s="73">
        <v>0</v>
      </c>
      <c r="DP8" s="73">
        <v>86.2</v>
      </c>
      <c r="DQ8" s="73">
        <v>91.6</v>
      </c>
      <c r="DR8" s="73">
        <v>88.1</v>
      </c>
      <c r="DS8" s="73">
        <v>73.8</v>
      </c>
      <c r="DT8" s="73">
        <v>106.9</v>
      </c>
      <c r="DU8" s="73">
        <v>39.700000000000003</v>
      </c>
      <c r="DV8" s="73">
        <v>131.5</v>
      </c>
      <c r="DW8" s="73">
        <v>105.4</v>
      </c>
      <c r="DX8" s="73">
        <v>76.900000000000006</v>
      </c>
      <c r="DY8" s="73">
        <v>46.1</v>
      </c>
      <c r="DZ8" s="73">
        <v>13.8</v>
      </c>
      <c r="EA8" s="73">
        <v>46.6</v>
      </c>
      <c r="EB8" s="73">
        <v>62.8</v>
      </c>
      <c r="EC8" s="73">
        <v>67.099999999999994</v>
      </c>
      <c r="ED8" s="73">
        <v>69.5</v>
      </c>
      <c r="EE8" s="73">
        <v>68.599999999999994</v>
      </c>
      <c r="EF8" s="73">
        <v>64.3</v>
      </c>
      <c r="EG8" s="76">
        <v>4.4000000000000003E-3</v>
      </c>
      <c r="EH8" s="76">
        <v>4.3E-3</v>
      </c>
      <c r="EI8" s="76">
        <v>4.1999999999999997E-3</v>
      </c>
      <c r="EJ8" s="76">
        <v>4.1000000000000003E-3</v>
      </c>
      <c r="EK8" s="76">
        <v>3.3E-3</v>
      </c>
      <c r="EL8" s="76">
        <v>5.16E-2</v>
      </c>
      <c r="EM8" s="76">
        <v>5.6800000000000003E-2</v>
      </c>
      <c r="EN8" s="76">
        <v>5.0599999999999999E-2</v>
      </c>
      <c r="EO8" s="76">
        <v>8.6300000000000002E-2</v>
      </c>
      <c r="EP8" s="76">
        <v>9.01E-2</v>
      </c>
    </row>
    <row r="9" spans="1:146" x14ac:dyDescent="0.15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15">
      <c r="A10" s="81"/>
      <c r="B10" s="81" t="s">
        <v>126</v>
      </c>
      <c r="C10" s="81" t="s">
        <v>127</v>
      </c>
      <c r="D10" s="81" t="s">
        <v>128</v>
      </c>
      <c r="E10" s="81" t="s">
        <v>129</v>
      </c>
      <c r="F10" s="81" t="s">
        <v>130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15">
      <c r="A11" s="81" t="s">
        <v>52</v>
      </c>
      <c r="B11" s="82">
        <f>DATEVALUE($B$6-4&amp;"年1月1日")</f>
        <v>41640</v>
      </c>
      <c r="C11" s="82">
        <f>DATEVALUE($B$6-3&amp;"年1月1日")</f>
        <v>42005</v>
      </c>
      <c r="D11" s="82">
        <f>DATEVALUE($B$6-2&amp;"年1月1日")</f>
        <v>42370</v>
      </c>
      <c r="E11" s="82">
        <f>DATEVALUE($B$6-1&amp;"年1月1日")</f>
        <v>42736</v>
      </c>
      <c r="F11" s="82">
        <f>DATEVALUE($B$6&amp;"年1月1日")</f>
        <v>43101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15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15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15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15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15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15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15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15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15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鳥取県庁</cp:lastModifiedBy>
  <cp:lastPrinted>2020-01-25T04:33:48Z</cp:lastPrinted>
  <dcterms:created xsi:type="dcterms:W3CDTF">2019-12-05T07:17:55Z</dcterms:created>
  <dcterms:modified xsi:type="dcterms:W3CDTF">2020-03-03T04:39:02Z</dcterms:modified>
</cp:coreProperties>
</file>