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職員共有FS\建設水道課\上下水道室\23 ○決算統計\08 経営比較分析表（平成26年度～）\R02\"/>
    </mc:Choice>
  </mc:AlternateContent>
  <workbookProtection workbookAlgorithmName="SHA-512" workbookHashValue="db/KG1F35nOJtz3DVIP/YaYqgfOymukBDuje7Le1210V57vt9aR8WUotDm7TYw5/10ZtvX3uM7i8nuw3ee3xHg==" workbookSaltValue="2R95evrqBpamwz0bSRxtq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<sst xmlns="http://schemas.openxmlformats.org/spreadsheetml/2006/main" count="233" uniqueCount="117">
  <si>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</si>
  <si>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</si>
  <si>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</si>
  <si>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</si>
  <si>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</si>
  <si>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</si>
  <si>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</si>
  <si>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</si>
  <si>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</si>
  <si>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</si>
  <si>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</si>
  <si>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</si>
  <si>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</si>
  <si>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</si>
  <si>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</si>
  <si>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</si>
  <si>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</si>
  <si>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</si>
  <si>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</si>
  <si>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</si>
  <si>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</si>
  <si>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</si>
  <si>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</si>
  <si>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</si>
  <si>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</si>
  <si>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</si>
  <si>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</si>
  <si>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</si>
  <si>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</si>
  <si>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</si>
  <si>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</si>
  <si>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</si>
  <si>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</si>
  <si>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</si>
  <si>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</si>
  <si>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</si>
  <si>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</si>
  <si>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</si>
  <si>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</si>
  <si>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</si>
  <si>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</si>
  <si>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</si>
  <si>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</si>
  <si>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</si>
  <si>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</si>
  <si>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</si>
  <si>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</si>
  <si>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</si>
  <si>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</si>
  <si>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</si>
  <si>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</si>
  <si>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</si>
  <si>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</si>
  <si>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</si>
  <si>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</si>
  <si>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</si>
  <si>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</si>
  <si>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</si>
  <si>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</si>
  <si>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</si>
  <si>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</si>
  <si>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</si>
  <si>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</si>
  <si>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</si>
  <si>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</si>
  <si>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</si>
  <si>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</si>
  <si>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</si>
  <si>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</si>
  <si>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</si>
  <si>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</si>
  <si>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</si>
  <si>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</si>
  <si>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</si>
  <si>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</si>
  <si>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</si>
  <si>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</si>
  <si>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</si>
  <si>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</si>
  <si>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</si>
  <si>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</si>
  <si>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</si>
  <si>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</si>
  <si>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</si>
  <si>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</si>
  <si>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</si>
  <si>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</si>
  <si>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</si>
  <si>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</si>
  <si>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</si>
  <si>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</si>
  <si>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</si>
  <si>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</si>
  <si>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</si>
  <si>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</si>
  <si>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</si>
  <si>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</si>
  <si>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</si>
  <si>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</si>
  <si>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</si>
  <si>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</si>
  <si>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</si>
  <si>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</si>
  <si>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</si>
  <si>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</si>
  <si>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</si>
  <si>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</si>
  <si>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</si>
  <si>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</si>
  <si>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</si>
  <si>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</si>
  <si>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</si>
  <si>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</si>
  <si>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</si>
  <si>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人口減少や節水対策の普及による有収水量（使用水量）の減少が続く一方、漏水改修などの維持補修費は増加傾向にあり、①収益的収支比率や⑤料金回収率の減に繋がっている。
　また⑥給水原価は類似団体を大きく下回っているが、⑤料金回収率を見ると給水原価が供給単価を上回り100%以下の状況が続いている。
　なお、起債を財源として施設更新を行っており、④企業残高対給水収益比率も上昇傾向となっているが、将来の公債費増が事業経営の負担とならないよう、今後も事業規模等を考慮しながら更新を進めていく必要がある。
　また事業経営には一般会計から基準外繰入金も受けているため、経費の見直しなど費用面の削減や徴収強化を進める一方で、長らく据え置きであった料金体系について令和２年度から改定することとしている。</t>
    <phoneticPr fontId="4"/>
  </si>
  <si>
    <t>　経営環境が厳しさを増す中で、長期的かつ安定した経営基盤を確立することが必要となっている。
①人口が減少傾向にある中、安定した料金収入を確保するため、徴収率の向上に加え年次的な料金改定を検討する。
②外部委託による維持管理費の抑制など、経費の削減についても検討を行う。
③安定した水の供給を図るため、老朽施設の更新整備を進める。</t>
    <phoneticPr fontId="4"/>
  </si>
  <si>
    <t>　年次的な更新整備を実施しており、近年では各配水池への水位通報装置の設置を集中的に取り組むほか、老朽管等の更新整備を実施している。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</si>
</sst>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1.0900000000000001</c:v>
                </c:pt>
                <c:pt idx="4" formatCode="#,##0.00;&quot;△&quot;#,##0.00;&quot;-&quot;">
                  <c:v>1.0900000000000001</c:v>
                </c:pt>
              </c:numCache>
            </c:numRef>
          </c:val>
          <c:extLst>
            <c:ext xmlns:c16="http://schemas.microsoft.com/office/drawing/2014/chart" uri="{C3380CC4-5D6E-409C-BE32-E72D297353CC}">
              <c16:uniqueId val="{00000000-8325-4BF8-BEFB-36086BEBB13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8325-4BF8-BEFB-36086BEBB13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52.53</c:v>
                </c:pt>
                <c:pt idx="1">
                  <c:v>54.26</c:v>
                </c:pt>
                <c:pt idx="2">
                  <c:v>50.59</c:v>
                </c:pt>
                <c:pt idx="3">
                  <c:v>48.45</c:v>
                </c:pt>
                <c:pt idx="4">
                  <c:v>46.67</c:v>
                </c:pt>
              </c:numCache>
            </c:numRef>
          </c:val>
          <c:extLst>
            <c:ext xmlns:c16="http://schemas.microsoft.com/office/drawing/2014/chart" uri="{C3380CC4-5D6E-409C-BE32-E72D297353CC}">
              <c16:uniqueId val="{00000000-A5AA-4575-A6FC-90BB9972F01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A5AA-4575-A6FC-90BB9972F01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96D-4720-9F5C-4F638583B5C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096D-4720-9F5C-4F638583B5C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87.24</c:v>
                </c:pt>
                <c:pt idx="1">
                  <c:v>83.86</c:v>
                </c:pt>
                <c:pt idx="2">
                  <c:v>79.209999999999994</c:v>
                </c:pt>
                <c:pt idx="3">
                  <c:v>72.55</c:v>
                </c:pt>
                <c:pt idx="4">
                  <c:v>80.209999999999994</c:v>
                </c:pt>
              </c:numCache>
            </c:numRef>
          </c:val>
          <c:extLst>
            <c:ext xmlns:c16="http://schemas.microsoft.com/office/drawing/2014/chart" uri="{C3380CC4-5D6E-409C-BE32-E72D297353CC}">
              <c16:uniqueId val="{00000000-0478-4D9F-A80F-92C7D7BD36C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0478-4D9F-A80F-92C7D7BD36C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8A-4BA2-B54C-AEEABEA9E0D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8A-4BA2-B54C-AEEABEA9E0D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1-404D-9DE7-1B7B63DA829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1-404D-9DE7-1B7B63DA829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18-4417-82AA-D35D8BBAC3E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18-4417-82AA-D35D8BBAC3E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D-4137-8246-52C6CEB5EBF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D-4137-8246-52C6CEB5EBF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507.12</c:v>
                </c:pt>
                <c:pt idx="1">
                  <c:v>567.11</c:v>
                </c:pt>
                <c:pt idx="2">
                  <c:v>586.45000000000005</c:v>
                </c:pt>
                <c:pt idx="3">
                  <c:v>604.52</c:v>
                </c:pt>
                <c:pt idx="4">
                  <c:v>584.03</c:v>
                </c:pt>
              </c:numCache>
            </c:numRef>
          </c:val>
          <c:extLst>
            <c:ext xmlns:c16="http://schemas.microsoft.com/office/drawing/2014/chart" uri="{C3380CC4-5D6E-409C-BE32-E72D297353CC}">
              <c16:uniqueId val="{00000000-A1E3-444D-9674-35197B610EB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A1E3-444D-9674-35197B610EB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86.36</c:v>
                </c:pt>
                <c:pt idx="1">
                  <c:v>75.78</c:v>
                </c:pt>
                <c:pt idx="2">
                  <c:v>78.48</c:v>
                </c:pt>
                <c:pt idx="3">
                  <c:v>70.510000000000005</c:v>
                </c:pt>
                <c:pt idx="4">
                  <c:v>78.78</c:v>
                </c:pt>
              </c:numCache>
            </c:numRef>
          </c:val>
          <c:extLst>
            <c:ext xmlns:c16="http://schemas.microsoft.com/office/drawing/2014/chart" uri="{C3380CC4-5D6E-409C-BE32-E72D297353CC}">
              <c16:uniqueId val="{00000000-1718-4232-8B44-BE657C2DC2A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1718-4232-8B44-BE657C2DC2A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124.1</c:v>
                </c:pt>
                <c:pt idx="1">
                  <c:v>132.36000000000001</c:v>
                </c:pt>
                <c:pt idx="2">
                  <c:v>136.91</c:v>
                </c:pt>
                <c:pt idx="3">
                  <c:v>154.34</c:v>
                </c:pt>
                <c:pt idx="4">
                  <c:v>141.22</c:v>
                </c:pt>
              </c:numCache>
            </c:numRef>
          </c:val>
          <c:extLst>
            <c:ext xmlns:c16="http://schemas.microsoft.com/office/drawing/2014/chart" uri="{C3380CC4-5D6E-409C-BE32-E72D297353CC}">
              <c16:uniqueId val="{00000000-5019-49C0-9E86-0C496360225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5019-49C0-9E86-0C496360225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CB74" sqref="CB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三朝町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6450</v>
      </c>
      <c r="AM8" s="67"/>
      <c r="AN8" s="67"/>
      <c r="AO8" s="67"/>
      <c r="AP8" s="67"/>
      <c r="AQ8" s="67"/>
      <c r="AR8" s="67"/>
      <c r="AS8" s="67"/>
      <c r="AT8" s="66">
        <f>データ!$S$6</f>
        <v>233.52</v>
      </c>
      <c r="AU8" s="66"/>
      <c r="AV8" s="66"/>
      <c r="AW8" s="66"/>
      <c r="AX8" s="66"/>
      <c r="AY8" s="66"/>
      <c r="AZ8" s="66"/>
      <c r="BA8" s="66"/>
      <c r="BB8" s="66">
        <f>データ!$T$6</f>
        <v>27.62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29.68</v>
      </c>
      <c r="Q10" s="66"/>
      <c r="R10" s="66"/>
      <c r="S10" s="66"/>
      <c r="T10" s="66"/>
      <c r="U10" s="66"/>
      <c r="V10" s="66"/>
      <c r="W10" s="67">
        <f>データ!$Q$6</f>
        <v>1980</v>
      </c>
      <c r="X10" s="67"/>
      <c r="Y10" s="67"/>
      <c r="Z10" s="67"/>
      <c r="AA10" s="67"/>
      <c r="AB10" s="67"/>
      <c r="AC10" s="67"/>
      <c r="AD10" s="2"/>
      <c r="AE10" s="2"/>
      <c r="AF10" s="2"/>
      <c r="AG10" s="2"/>
      <c r="AH10" s="2"/>
      <c r="AI10" s="2"/>
      <c r="AJ10" s="2"/>
      <c r="AK10" s="2"/>
      <c r="AL10" s="67">
        <f>データ!$U$6</f>
        <v>1878</v>
      </c>
      <c r="AM10" s="67"/>
      <c r="AN10" s="67"/>
      <c r="AO10" s="67"/>
      <c r="AP10" s="67"/>
      <c r="AQ10" s="67"/>
      <c r="AR10" s="67"/>
      <c r="AS10" s="67"/>
      <c r="AT10" s="66">
        <f>データ!$V$6</f>
        <v>191</v>
      </c>
      <c r="AU10" s="66"/>
      <c r="AV10" s="66"/>
      <c r="AW10" s="66"/>
      <c r="AX10" s="66"/>
      <c r="AY10" s="66"/>
      <c r="AZ10" s="66"/>
      <c r="BA10" s="66"/>
      <c r="BB10" s="66">
        <f>データ!$W$6</f>
        <v>9.83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mDxeIlVzUvJ33MISs/FHKFlLBB7xKqzEIV6AafSlb74QObQpqSqGNpxaJ/DQYa3TiI1M5toioarfpPdNaf4UNg==" saltValue="pvJ67NWbcN1Vaa7f4Enb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313645</v>
      </c>
      <c r="D6" s="34">
        <f t="shared" si="3"/>
        <v>47</v>
      </c>
      <c r="E6" s="34">
        <f t="shared" si="3"/>
        <v>1</v>
      </c>
      <c r="F6" s="34">
        <f t="shared" si="3"/>
        <v>0</v>
      </c>
      <c r="G6" s="34">
        <f t="shared" si="3"/>
        <v>0</v>
      </c>
      <c r="H6" s="34" t="str">
        <f t="shared" si="3"/>
        <v>鳥取県　三朝町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29.68</v>
      </c>
      <c r="Q6" s="35">
        <f t="shared" si="3"/>
        <v>1980</v>
      </c>
      <c r="R6" s="35">
        <f t="shared" si="3"/>
        <v>6450</v>
      </c>
      <c r="S6" s="35">
        <f t="shared" si="3"/>
        <v>233.52</v>
      </c>
      <c r="T6" s="35">
        <f t="shared" si="3"/>
        <v>27.62</v>
      </c>
      <c r="U6" s="35">
        <f t="shared" si="3"/>
        <v>1878</v>
      </c>
      <c r="V6" s="35">
        <f t="shared" si="3"/>
        <v>191</v>
      </c>
      <c r="W6" s="35">
        <f t="shared" si="3"/>
        <v>9.83</v>
      </c>
      <c r="X6" s="36">
        <f>IF(X7="",NA(),X7)</f>
        <v>87.24</v>
      </c>
      <c r="Y6" s="36">
        <f t="shared" ref="Y6:AG6" si="4">IF(Y7="",NA(),Y7)</f>
        <v>83.86</v>
      </c>
      <c r="Z6" s="36">
        <f t="shared" si="4"/>
        <v>79.209999999999994</v>
      </c>
      <c r="AA6" s="36">
        <f t="shared" si="4"/>
        <v>72.55</v>
      </c>
      <c r="AB6" s="36">
        <f t="shared" si="4"/>
        <v>80.209999999999994</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507.12</v>
      </c>
      <c r="BF6" s="36">
        <f t="shared" ref="BF6:BN6" si="7">IF(BF7="",NA(),BF7)</f>
        <v>567.11</v>
      </c>
      <c r="BG6" s="36">
        <f t="shared" si="7"/>
        <v>586.45000000000005</v>
      </c>
      <c r="BH6" s="36">
        <f t="shared" si="7"/>
        <v>604.52</v>
      </c>
      <c r="BI6" s="36">
        <f t="shared" si="7"/>
        <v>584.03</v>
      </c>
      <c r="BJ6" s="36">
        <f t="shared" si="7"/>
        <v>1134.67</v>
      </c>
      <c r="BK6" s="36">
        <f t="shared" si="7"/>
        <v>1144.79</v>
      </c>
      <c r="BL6" s="36">
        <f t="shared" si="7"/>
        <v>1302.33</v>
      </c>
      <c r="BM6" s="36">
        <f t="shared" si="7"/>
        <v>1274.21</v>
      </c>
      <c r="BN6" s="36">
        <f t="shared" si="7"/>
        <v>1183.92</v>
      </c>
      <c r="BO6" s="35" t="str">
        <f>IF(BO7="","",IF(BO7="-","【-】","【"&amp;SUBSTITUTE(TEXT(BO7,"#,##0.00"),"-","△")&amp;"】"))</f>
        <v>【1,084.05】</v>
      </c>
      <c r="BP6" s="36">
        <f>IF(BP7="",NA(),BP7)</f>
        <v>86.36</v>
      </c>
      <c r="BQ6" s="36">
        <f t="shared" ref="BQ6:BY6" si="8">IF(BQ7="",NA(),BQ7)</f>
        <v>75.78</v>
      </c>
      <c r="BR6" s="36">
        <f t="shared" si="8"/>
        <v>78.48</v>
      </c>
      <c r="BS6" s="36">
        <f t="shared" si="8"/>
        <v>70.510000000000005</v>
      </c>
      <c r="BT6" s="36">
        <f t="shared" si="8"/>
        <v>78.78</v>
      </c>
      <c r="BU6" s="36">
        <f t="shared" si="8"/>
        <v>40.6</v>
      </c>
      <c r="BV6" s="36">
        <f t="shared" si="8"/>
        <v>56.04</v>
      </c>
      <c r="BW6" s="36">
        <f t="shared" si="8"/>
        <v>40.89</v>
      </c>
      <c r="BX6" s="36">
        <f t="shared" si="8"/>
        <v>41.25</v>
      </c>
      <c r="BY6" s="36">
        <f t="shared" si="8"/>
        <v>42.5</v>
      </c>
      <c r="BZ6" s="35" t="str">
        <f>IF(BZ7="","",IF(BZ7="-","【-】","【"&amp;SUBSTITUTE(TEXT(BZ7,"#,##0.00"),"-","△")&amp;"】"))</f>
        <v>【53.46】</v>
      </c>
      <c r="CA6" s="36">
        <f>IF(CA7="",NA(),CA7)</f>
        <v>124.1</v>
      </c>
      <c r="CB6" s="36">
        <f t="shared" ref="CB6:CJ6" si="9">IF(CB7="",NA(),CB7)</f>
        <v>132.36000000000001</v>
      </c>
      <c r="CC6" s="36">
        <f t="shared" si="9"/>
        <v>136.91</v>
      </c>
      <c r="CD6" s="36">
        <f t="shared" si="9"/>
        <v>154.34</v>
      </c>
      <c r="CE6" s="36">
        <f t="shared" si="9"/>
        <v>141.22</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52.53</v>
      </c>
      <c r="CM6" s="36">
        <f t="shared" ref="CM6:CU6" si="10">IF(CM7="",NA(),CM7)</f>
        <v>54.26</v>
      </c>
      <c r="CN6" s="36">
        <f t="shared" si="10"/>
        <v>50.59</v>
      </c>
      <c r="CO6" s="36">
        <f t="shared" si="10"/>
        <v>48.45</v>
      </c>
      <c r="CP6" s="36">
        <f t="shared" si="10"/>
        <v>46.67</v>
      </c>
      <c r="CQ6" s="36">
        <f t="shared" si="10"/>
        <v>57.29</v>
      </c>
      <c r="CR6" s="36">
        <f t="shared" si="10"/>
        <v>55.9</v>
      </c>
      <c r="CS6" s="36">
        <f t="shared" si="10"/>
        <v>47.95</v>
      </c>
      <c r="CT6" s="36">
        <f t="shared" si="10"/>
        <v>48.26</v>
      </c>
      <c r="CU6" s="36">
        <f t="shared" si="10"/>
        <v>48.01</v>
      </c>
      <c r="CV6" s="35" t="str">
        <f>IF(CV7="","",IF(CV7="-","【-】","【"&amp;SUBSTITUTE(TEXT(CV7,"#,##0.00"),"-","△")&amp;"】"))</f>
        <v>【54.90】</v>
      </c>
      <c r="CW6" s="36">
        <f>IF(CW7="",NA(),CW7)</f>
        <v>100</v>
      </c>
      <c r="CX6" s="36">
        <f t="shared" ref="CX6:DF6" si="11">IF(CX7="",NA(),CX7)</f>
        <v>100</v>
      </c>
      <c r="CY6" s="36">
        <f t="shared" si="11"/>
        <v>100</v>
      </c>
      <c r="CZ6" s="36">
        <f t="shared" si="11"/>
        <v>100</v>
      </c>
      <c r="DA6" s="36">
        <f t="shared" si="11"/>
        <v>100</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1.0900000000000001</v>
      </c>
      <c r="EH6" s="36">
        <f t="shared" si="14"/>
        <v>1.0900000000000001</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313645</v>
      </c>
      <c r="D7" s="38">
        <v>47</v>
      </c>
      <c r="E7" s="38">
        <v>1</v>
      </c>
      <c r="F7" s="38">
        <v>0</v>
      </c>
      <c r="G7" s="38">
        <v>0</v>
      </c>
      <c r="H7" s="38" t="s">
        <v>96</v>
      </c>
      <c r="I7" s="38" t="s">
        <v>97</v>
      </c>
      <c r="J7" s="38" t="s">
        <v>98</v>
      </c>
      <c r="K7" s="38" t="s">
        <v>99</v>
      </c>
      <c r="L7" s="38" t="s">
        <v>100</v>
      </c>
      <c r="M7" s="38" t="s">
        <v>101</v>
      </c>
      <c r="N7" s="39" t="s">
        <v>102</v>
      </c>
      <c r="O7" s="39" t="s">
        <v>103</v>
      </c>
      <c r="P7" s="39">
        <v>29.68</v>
      </c>
      <c r="Q7" s="39">
        <v>1980</v>
      </c>
      <c r="R7" s="39">
        <v>6450</v>
      </c>
      <c r="S7" s="39">
        <v>233.52</v>
      </c>
      <c r="T7" s="39">
        <v>27.62</v>
      </c>
      <c r="U7" s="39">
        <v>1878</v>
      </c>
      <c r="V7" s="39">
        <v>191</v>
      </c>
      <c r="W7" s="39">
        <v>9.83</v>
      </c>
      <c r="X7" s="39">
        <v>87.24</v>
      </c>
      <c r="Y7" s="39">
        <v>83.86</v>
      </c>
      <c r="Z7" s="39">
        <v>79.209999999999994</v>
      </c>
      <c r="AA7" s="39">
        <v>72.55</v>
      </c>
      <c r="AB7" s="39">
        <v>80.209999999999994</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507.12</v>
      </c>
      <c r="BF7" s="39">
        <v>567.11</v>
      </c>
      <c r="BG7" s="39">
        <v>586.45000000000005</v>
      </c>
      <c r="BH7" s="39">
        <v>604.52</v>
      </c>
      <c r="BI7" s="39">
        <v>584.03</v>
      </c>
      <c r="BJ7" s="39">
        <v>1134.67</v>
      </c>
      <c r="BK7" s="39">
        <v>1144.79</v>
      </c>
      <c r="BL7" s="39">
        <v>1302.33</v>
      </c>
      <c r="BM7" s="39">
        <v>1274.21</v>
      </c>
      <c r="BN7" s="39">
        <v>1183.92</v>
      </c>
      <c r="BO7" s="39">
        <v>1084.05</v>
      </c>
      <c r="BP7" s="39">
        <v>86.36</v>
      </c>
      <c r="BQ7" s="39">
        <v>75.78</v>
      </c>
      <c r="BR7" s="39">
        <v>78.48</v>
      </c>
      <c r="BS7" s="39">
        <v>70.510000000000005</v>
      </c>
      <c r="BT7" s="39">
        <v>78.78</v>
      </c>
      <c r="BU7" s="39">
        <v>40.6</v>
      </c>
      <c r="BV7" s="39">
        <v>56.04</v>
      </c>
      <c r="BW7" s="39">
        <v>40.89</v>
      </c>
      <c r="BX7" s="39">
        <v>41.25</v>
      </c>
      <c r="BY7" s="39">
        <v>42.5</v>
      </c>
      <c r="BZ7" s="39">
        <v>53.46</v>
      </c>
      <c r="CA7" s="39">
        <v>124.1</v>
      </c>
      <c r="CB7" s="39">
        <v>132.36000000000001</v>
      </c>
      <c r="CC7" s="39">
        <v>136.91</v>
      </c>
      <c r="CD7" s="39">
        <v>154.34</v>
      </c>
      <c r="CE7" s="39">
        <v>141.22</v>
      </c>
      <c r="CF7" s="39">
        <v>440.03</v>
      </c>
      <c r="CG7" s="39">
        <v>304.35000000000002</v>
      </c>
      <c r="CH7" s="39">
        <v>383.2</v>
      </c>
      <c r="CI7" s="39">
        <v>383.25</v>
      </c>
      <c r="CJ7" s="39">
        <v>377.72</v>
      </c>
      <c r="CK7" s="39">
        <v>300.47000000000003</v>
      </c>
      <c r="CL7" s="39">
        <v>52.53</v>
      </c>
      <c r="CM7" s="39">
        <v>54.26</v>
      </c>
      <c r="CN7" s="39">
        <v>50.59</v>
      </c>
      <c r="CO7" s="39">
        <v>48.45</v>
      </c>
      <c r="CP7" s="39">
        <v>46.67</v>
      </c>
      <c r="CQ7" s="39">
        <v>57.29</v>
      </c>
      <c r="CR7" s="39">
        <v>55.9</v>
      </c>
      <c r="CS7" s="39">
        <v>47.95</v>
      </c>
      <c r="CT7" s="39">
        <v>48.26</v>
      </c>
      <c r="CU7" s="39">
        <v>48.01</v>
      </c>
      <c r="CV7" s="39">
        <v>54.9</v>
      </c>
      <c r="CW7" s="39">
        <v>100</v>
      </c>
      <c r="CX7" s="39">
        <v>100</v>
      </c>
      <c r="CY7" s="39">
        <v>100</v>
      </c>
      <c r="CZ7" s="39">
        <v>100</v>
      </c>
      <c r="DA7" s="39">
        <v>100</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1.0900000000000001</v>
      </c>
      <c r="EH7" s="39">
        <v>1.0900000000000001</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