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68" activeTab="0"/>
  </bookViews>
  <sheets>
    <sheet name="08-01" sheetId="1" r:id="rId1"/>
    <sheet name="08-02" sheetId="2" r:id="rId2"/>
    <sheet name="08-03" sheetId="3" r:id="rId3"/>
    <sheet name="08-04" sheetId="4" r:id="rId4"/>
    <sheet name="08-05" sheetId="5" r:id="rId5"/>
    <sheet name="08-06" sheetId="6" r:id="rId6"/>
    <sheet name="08-07" sheetId="7" r:id="rId7"/>
    <sheet name="08-08" sheetId="8" r:id="rId8"/>
    <sheet name="08-09" sheetId="9" r:id="rId9"/>
    <sheet name="08-10" sheetId="10" r:id="rId10"/>
    <sheet name="08-11" sheetId="11" r:id="rId11"/>
    <sheet name="08-12" sheetId="12" r:id="rId12"/>
    <sheet name="08-13" sheetId="13" r:id="rId13"/>
  </sheets>
  <definedNames>
    <definedName name="_xlnm.Print_Area" localSheetId="0">'08-01'!$A$1:$S$19</definedName>
    <definedName name="_xlnm.Print_Area" localSheetId="1">'08-02'!$A$1:$S$17</definedName>
    <definedName name="_xlnm.Print_Area" localSheetId="2">'08-03'!$A$1:$AB$18</definedName>
    <definedName name="_xlnm.Print_Area" localSheetId="3">'08-04'!$A$1:$S$18</definedName>
    <definedName name="_xlnm.Print_Area" localSheetId="4">'08-05'!$B$1:$Y$61</definedName>
    <definedName name="_xlnm.Print_Area" localSheetId="5">'08-06'!$A$1:$Q$45</definedName>
    <definedName name="_xlnm.Print_Area" localSheetId="6">'08-07'!$A$1:$W$14</definedName>
    <definedName name="_xlnm.Print_Area" localSheetId="7">'08-08'!$A$1:$U$15</definedName>
    <definedName name="_xlnm.Print_Area" localSheetId="8">'08-09'!$A$1:$AA$75</definedName>
    <definedName name="_xlnm.Print_Area" localSheetId="9">'08-10'!$A$1:$N$10</definedName>
    <definedName name="_xlnm.Print_Area" localSheetId="10">'08-11'!$A$1:$W$46</definedName>
    <definedName name="_xlnm.Print_Area" localSheetId="11">'08-12'!$A$1:$Y$45</definedName>
    <definedName name="_xlnm.Print_Area" localSheetId="12">'08-13'!$A$1:$H$55</definedName>
  </definedNames>
  <calcPr fullCalcOnLoad="1"/>
</workbook>
</file>

<file path=xl/sharedStrings.xml><?xml version="1.0" encoding="utf-8"?>
<sst xmlns="http://schemas.openxmlformats.org/spreadsheetml/2006/main" count="1067" uniqueCount="508">
  <si>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</si>
  <si>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</si>
  <si>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</si>
  <si>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</si>
  <si>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</si>
  <si>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</si>
  <si>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</si>
  <si>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</si>
  <si>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</si>
  <si>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</si>
  <si>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</si>
  <si>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</si>
  <si>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</si>
  <si>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</si>
  <si>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</si>
  <si>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</si>
  <si>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</si>
  <si>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</si>
  <si>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</si>
  <si>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</si>
  <si>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</si>
  <si>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</si>
  <si>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</si>
  <si>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</si>
  <si>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</si>
  <si>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</si>
  <si>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</si>
  <si>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</si>
  <si>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（単位：校）</t>
  </si>
  <si>
    <t>（単位：課程）</t>
  </si>
  <si>
    <t>水　産</t>
  </si>
  <si>
    <t>総合学科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</si>
  <si>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</si>
  <si>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</si>
  <si>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</si>
  <si>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</si>
  <si>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</si>
  <si>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</si>
  <si>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</si>
  <si>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</si>
  <si>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</si>
  <si>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</si>
  <si>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</si>
  <si>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</si>
  <si>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</si>
  <si>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</si>
  <si>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</si>
  <si>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</si>
  <si>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</si>
  <si>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</si>
  <si>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</si>
  <si>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</si>
  <si>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</si>
  <si>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</si>
  <si>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>工　業</t>
  </si>
  <si>
    <t>区　　　分</t>
  </si>
  <si>
    <t>総　数</t>
  </si>
  <si>
    <t>総　　　　　　　　　　　数</t>
  </si>
  <si>
    <t>全　　　日　　　制</t>
  </si>
  <si>
    <t>専　　攻　　科</t>
  </si>
  <si>
    <t>私　　　　　　　　立</t>
  </si>
  <si>
    <t>専　攻　科</t>
  </si>
  <si>
    <t>本　　　　　科</t>
  </si>
  <si>
    <t>本　　　　　校</t>
  </si>
  <si>
    <t>総 数</t>
  </si>
  <si>
    <t>業</t>
  </si>
  <si>
    <t>立</t>
  </si>
  <si>
    <t>平成22年度</t>
  </si>
  <si>
    <t>平成23年度</t>
  </si>
  <si>
    <t>専　攻　科（本科）</t>
  </si>
  <si>
    <t>1001人
以上</t>
  </si>
  <si>
    <t xml:space="preserve">   総　　　 　数</t>
  </si>
  <si>
    <t>公    　　立</t>
  </si>
  <si>
    <t>全日制（本校）</t>
  </si>
  <si>
    <t>私　   　立</t>
  </si>
  <si>
    <t xml:space="preserve">    全日制（本校）</t>
  </si>
  <si>
    <t xml:space="preserve">    定時制（本校）</t>
  </si>
  <si>
    <t>学科数（本科）利用</t>
  </si>
  <si>
    <t>　公　　　　　　　立　　　　　　　　</t>
  </si>
  <si>
    <t>25年度</t>
  </si>
  <si>
    <t>平成24年度</t>
  </si>
  <si>
    <t>平成26年度</t>
  </si>
  <si>
    <t xml:space="preserve">第８－１表　　　設 置 者 別 学 校 数 </t>
  </si>
  <si>
    <t xml:space="preserve">第８－２表　　　生徒数別課程数  </t>
  </si>
  <si>
    <t>第８－２表　続き</t>
  </si>
  <si>
    <t>農　業</t>
  </si>
  <si>
    <t>公　立</t>
  </si>
  <si>
    <t>総　　　　　　　　数</t>
  </si>
  <si>
    <t>普　　　通</t>
  </si>
  <si>
    <t>商　　業</t>
  </si>
  <si>
    <t>家　　庭</t>
  </si>
  <si>
    <t>情　  報</t>
  </si>
  <si>
    <t xml:space="preserve"> 第８－３表　大学科数　　</t>
  </si>
  <si>
    <t>大学科数</t>
  </si>
  <si>
    <t>第８－４表　生徒数</t>
  </si>
  <si>
    <t>＜高等学校＞</t>
  </si>
  <si>
    <t xml:space="preserve">   第８－５表　　学科（小学科）別入学状況、生徒数及び小学科数　　</t>
  </si>
  <si>
    <t xml:space="preserve">   第８－５表　続き　</t>
  </si>
  <si>
    <t>区　　分</t>
  </si>
  <si>
    <t>小学科
（学科）</t>
  </si>
  <si>
    <t>本科の入学状況（人）</t>
  </si>
  <si>
    <t>生　　　　徒　　　　数　　（本　　科）（人）</t>
  </si>
  <si>
    <t>入 学 志 願 者 数</t>
  </si>
  <si>
    <t>入　  　学　  　者</t>
  </si>
  <si>
    <t>入学者のうち他県所在</t>
  </si>
  <si>
    <t xml:space="preserve">入学者のうち過年度 </t>
  </si>
  <si>
    <t>総　　　　　数</t>
  </si>
  <si>
    <t>公　　　　　立</t>
  </si>
  <si>
    <t>私　　　　　立</t>
  </si>
  <si>
    <t>中学卒業、中等修了者</t>
  </si>
  <si>
    <t xml:space="preserve">中学卒業、中等終了者 </t>
  </si>
  <si>
    <t>総　数</t>
  </si>
  <si>
    <t>男</t>
  </si>
  <si>
    <t>女</t>
  </si>
  <si>
    <t>総　数</t>
  </si>
  <si>
    <t>平成24年度</t>
  </si>
  <si>
    <t>平成26年度</t>
  </si>
  <si>
    <t>全　日　制</t>
  </si>
  <si>
    <t>全　日　制</t>
  </si>
  <si>
    <t>　普　通　科</t>
  </si>
  <si>
    <t>　農　業　科</t>
  </si>
  <si>
    <t>　　園芸関係</t>
  </si>
  <si>
    <t>　　造園関係</t>
  </si>
  <si>
    <t>　　林業関係</t>
  </si>
  <si>
    <t>　　食品科学</t>
  </si>
  <si>
    <t xml:space="preserve">    生物工学</t>
  </si>
  <si>
    <t>　工　業　科</t>
  </si>
  <si>
    <t>　　機械関係</t>
  </si>
  <si>
    <t>　　電気関係</t>
  </si>
  <si>
    <t>　　情報技術</t>
  </si>
  <si>
    <t>　　土木関係</t>
  </si>
  <si>
    <t>　商　業　科</t>
  </si>
  <si>
    <t>　　商業関係</t>
  </si>
  <si>
    <t>　　情報処理</t>
  </si>
  <si>
    <t>　水　産　科</t>
  </si>
  <si>
    <t>　　海洋漁業</t>
  </si>
  <si>
    <t>　家　庭　科</t>
  </si>
  <si>
    <t>　　家政関係</t>
  </si>
  <si>
    <t>　　食物関係</t>
  </si>
  <si>
    <t>　　そ の 他</t>
  </si>
  <si>
    <t>　看　護　科</t>
  </si>
  <si>
    <t>　　看護関係</t>
  </si>
  <si>
    <t xml:space="preserve">  情　報　科</t>
  </si>
  <si>
    <t>情報システム設計
・管理関係</t>
  </si>
  <si>
    <t>情報システム設計
・管理関係</t>
  </si>
  <si>
    <t xml:space="preserve">  福　祉　科</t>
  </si>
  <si>
    <t xml:space="preserve">    福祉関係</t>
  </si>
  <si>
    <t xml:space="preserve"> その他の学科</t>
  </si>
  <si>
    <t>　　理数関係</t>
  </si>
  <si>
    <t>＜高等学校＞</t>
  </si>
  <si>
    <t>第８－６表　続き 　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</si>
  <si>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</si>
  <si>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</si>
  <si>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</si>
  <si>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</si>
  <si>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</si>
  <si>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</si>
  <si>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</si>
  <si>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</si>
  <si>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</si>
  <si>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</si>
  <si>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</si>
  <si>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</si>
  <si>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平成26年度　</t>
  </si>
  <si>
    <t xml:space="preserve"> 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</si>
  <si>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</si>
  <si>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</si>
  <si>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</si>
  <si>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</si>
  <si>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</si>
  <si>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</si>
  <si>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</si>
  <si>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</si>
  <si>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</si>
  <si>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>　定  時  制</t>
  </si>
  <si>
    <t>看 護 科　</t>
  </si>
  <si>
    <t>情 報 科</t>
  </si>
  <si>
    <t xml:space="preserve">第８－７表　教員数（本務者） </t>
  </si>
  <si>
    <t>区　分</t>
  </si>
  <si>
    <t>総　　　　　数</t>
  </si>
  <si>
    <t>校　　長</t>
  </si>
  <si>
    <t>副　校　長</t>
  </si>
  <si>
    <t>教　　頭</t>
  </si>
  <si>
    <t>主幹教諭</t>
  </si>
  <si>
    <t>教　　　諭</t>
  </si>
  <si>
    <t>助教諭</t>
  </si>
  <si>
    <t>養護教諭</t>
  </si>
  <si>
    <t>養護助教諭</t>
  </si>
  <si>
    <t>講　　師</t>
  </si>
  <si>
    <t>総　数</t>
  </si>
  <si>
    <t>総　　  数</t>
  </si>
  <si>
    <t xml:space="preserve">  公  　 　立</t>
  </si>
  <si>
    <t xml:space="preserve">   全 日 制  </t>
  </si>
  <si>
    <t xml:space="preserve">    全 日 制 </t>
  </si>
  <si>
    <t xml:space="preserve">   定 時 制  </t>
  </si>
  <si>
    <t xml:space="preserve">    定 時 制 </t>
  </si>
  <si>
    <t xml:space="preserve">  私  　 　立</t>
  </si>
  <si>
    <t xml:space="preserve">第８－８表　職員数（本務者）    </t>
  </si>
  <si>
    <t xml:space="preserve">第８－８表　続き    </t>
  </si>
  <si>
    <t>事　 務　 職　 員</t>
  </si>
  <si>
    <t>学校図書館</t>
  </si>
  <si>
    <t>技術職員</t>
  </si>
  <si>
    <t>実習助手</t>
  </si>
  <si>
    <t>用務員</t>
  </si>
  <si>
    <t>警備員・その他</t>
  </si>
  <si>
    <t>計</t>
  </si>
  <si>
    <t>主事・主事補等</t>
  </si>
  <si>
    <t>その他</t>
  </si>
  <si>
    <t>事  務  員</t>
  </si>
  <si>
    <t>総　数</t>
  </si>
  <si>
    <t>総　　 　数</t>
  </si>
  <si>
    <t>総　  　数</t>
  </si>
  <si>
    <t>公  　 　立</t>
  </si>
  <si>
    <t xml:space="preserve"> 　  　全 日 制  </t>
  </si>
  <si>
    <t xml:space="preserve"> 　  全 日 制</t>
  </si>
  <si>
    <t xml:space="preserve">　　   定 時 制  </t>
  </si>
  <si>
    <t xml:space="preserve">     定 時 制</t>
  </si>
  <si>
    <t>私  　 　立</t>
  </si>
  <si>
    <t xml:space="preserve"> 　　  全 日 制  </t>
  </si>
  <si>
    <t xml:space="preserve">     全 日 制</t>
  </si>
  <si>
    <t>第８－９表　状況別卒業者数（大学科別） 　</t>
  </si>
  <si>
    <t>第８－９表　続き 　</t>
  </si>
  <si>
    <t>大学等</t>
  </si>
  <si>
    <t>大学・　 
短期大学
（別科）</t>
  </si>
  <si>
    <t>特別支援</t>
  </si>
  <si>
    <t>大学 ・</t>
  </si>
  <si>
    <t>専修学校</t>
  </si>
  <si>
    <t>公共職業能</t>
  </si>
  <si>
    <t>左記</t>
  </si>
  <si>
    <t>不詳</t>
  </si>
  <si>
    <t>区　分</t>
  </si>
  <si>
    <t>卒業者数</t>
  </si>
  <si>
    <t>進学者</t>
  </si>
  <si>
    <t>大　学</t>
  </si>
  <si>
    <t>短期大学</t>
  </si>
  <si>
    <t>高等学校</t>
  </si>
  <si>
    <t>学　　校</t>
  </si>
  <si>
    <t>短期大学</t>
  </si>
  <si>
    <t>（専門課程）</t>
  </si>
  <si>
    <t>（一般課程）</t>
  </si>
  <si>
    <t>力開発施設</t>
  </si>
  <si>
    <t>就職者</t>
  </si>
  <si>
    <t>以外</t>
  </si>
  <si>
    <t>・</t>
  </si>
  <si>
    <t>進学率</t>
  </si>
  <si>
    <t>就職率</t>
  </si>
  <si>
    <t>（人）</t>
  </si>
  <si>
    <t>（学部）</t>
  </si>
  <si>
    <t>（本科）</t>
  </si>
  <si>
    <t>（専攻科）</t>
  </si>
  <si>
    <t>高 等 部</t>
  </si>
  <si>
    <t>の通信</t>
  </si>
  <si>
    <t>等入学者</t>
  </si>
  <si>
    <t>の者</t>
  </si>
  <si>
    <t>死亡</t>
  </si>
  <si>
    <t>（％）</t>
  </si>
  <si>
    <t>①</t>
  </si>
  <si>
    <t>（Ａ）</t>
  </si>
  <si>
    <t>(専攻科）</t>
  </si>
  <si>
    <t>教育部</t>
  </si>
  <si>
    <t>（人）（Ｂ）</t>
  </si>
  <si>
    <t>（人）（Ｃ）</t>
  </si>
  <si>
    <t>（人）（Ｄ）</t>
  </si>
  <si>
    <t>（％）</t>
  </si>
  <si>
    <t>平成22年度</t>
  </si>
  <si>
    <t>…</t>
  </si>
  <si>
    <t>…</t>
  </si>
  <si>
    <t>平成23年度</t>
  </si>
  <si>
    <t>平成24年度</t>
  </si>
  <si>
    <t>25年度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</si>
  <si>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</si>
  <si>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</si>
  <si>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</si>
  <si>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</si>
  <si>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</si>
  <si>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</si>
  <si>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</si>
  <si>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</si>
  <si>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</si>
  <si>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</si>
  <si>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</si>
  <si>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</si>
  <si>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</si>
  <si>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.</t>
  </si>
  <si>
    <t xml:space="preserve">第８－１０表　大学・短期大学への入学志願者数　 </t>
  </si>
  <si>
    <t xml:space="preserve">第８－１０表　続き　 </t>
  </si>
  <si>
    <t>（単位：人）</t>
  </si>
  <si>
    <t>区   　分</t>
  </si>
  <si>
    <t>総　　　　　　　　数</t>
  </si>
  <si>
    <t>区  　分</t>
  </si>
  <si>
    <t>大学（学部）</t>
  </si>
  <si>
    <t>短大（本科）</t>
  </si>
  <si>
    <t>総  　数</t>
  </si>
  <si>
    <t>総　  数</t>
  </si>
  <si>
    <t>第８－１１表  職業別就職者数（大学科別）</t>
  </si>
  <si>
    <t>第８－１１表  続き</t>
  </si>
  <si>
    <t>(単位：人）</t>
  </si>
  <si>
    <t>総 　数</t>
  </si>
  <si>
    <t>専門的 ・ 
技術的職
業従事者</t>
  </si>
  <si>
    <t>事    務
従 事 者</t>
  </si>
  <si>
    <t>販 　 売
従 事 者</t>
  </si>
  <si>
    <t>サービス
職    業
従 事 者</t>
  </si>
  <si>
    <t>保安職業
従 事 者</t>
  </si>
  <si>
    <t>農　林　漁　業　従　事　者</t>
  </si>
  <si>
    <t>輸送・機械
運転従事者</t>
  </si>
  <si>
    <t>建設・採掘
従事者</t>
  </si>
  <si>
    <t>運搬・清掃等従事者</t>
  </si>
  <si>
    <t>生　産　工　程　従　事　者</t>
  </si>
  <si>
    <t>左記以外
のもの</t>
  </si>
  <si>
    <t>農 林 業
従 事 者</t>
  </si>
  <si>
    <t>漁 　 業
従 事 者</t>
  </si>
  <si>
    <t>製造・加工
従事者</t>
  </si>
  <si>
    <t>機械組立
従事者</t>
  </si>
  <si>
    <t>整備修理
従事者</t>
  </si>
  <si>
    <t>検査従事者</t>
  </si>
  <si>
    <t>その他</t>
  </si>
  <si>
    <t xml:space="preserve"> 総   数</t>
  </si>
  <si>
    <t xml:space="preserve"> 総   数</t>
  </si>
  <si>
    <t>男</t>
  </si>
  <si>
    <t>女</t>
  </si>
  <si>
    <t>普通科</t>
  </si>
  <si>
    <t>男</t>
  </si>
  <si>
    <t>男</t>
  </si>
  <si>
    <t>女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</si>
  <si>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</si>
  <si>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</si>
  <si>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</si>
  <si>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</si>
  <si>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</si>
  <si>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</si>
  <si>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</si>
  <si>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</si>
  <si>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</si>
  <si>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第８－１２表　産業別就職者数（大学科別）</t>
  </si>
  <si>
    <t>第８－１２表　続き</t>
  </si>
  <si>
    <t>総 　数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</si>
  <si>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</si>
  <si>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</si>
  <si>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</si>
  <si>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</si>
  <si>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</si>
  <si>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</si>
  <si>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報
通信業</t>
  </si>
  <si>
    <t>運輸業、
郵便業</t>
  </si>
  <si>
    <t>卸売業、
小売業</t>
  </si>
  <si>
    <t>金融業・
保険業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</si>
  <si>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</si>
  <si>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</si>
  <si>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</si>
  <si>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</si>
  <si>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</si>
  <si>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</si>
  <si>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</si>
  <si>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（他に分類されないもの）</t>
    </r>
  </si>
  <si>
    <t>公　　務
（他に分類されるものを除く）</t>
  </si>
  <si>
    <t xml:space="preserve"> 総   数</t>
  </si>
  <si>
    <t>男</t>
  </si>
  <si>
    <t>女</t>
  </si>
  <si>
    <t>うち県外</t>
  </si>
  <si>
    <t>女</t>
  </si>
  <si>
    <t>男</t>
  </si>
  <si>
    <t>第８－１３表　　就職先別県外就職者数及び割合</t>
  </si>
  <si>
    <t>区    分</t>
  </si>
  <si>
    <t>県外就職者数（人）</t>
  </si>
  <si>
    <t>県外就職者割合（％）</t>
  </si>
  <si>
    <t>総数</t>
  </si>
  <si>
    <t>総　　　数</t>
  </si>
  <si>
    <t>北海道</t>
  </si>
  <si>
    <t>総数及び男数値を入力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</si>
  <si>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</si>
  <si>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</si>
  <si>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</si>
  <si>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</si>
  <si>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</si>
  <si>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</si>
  <si>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</si>
  <si>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</si>
  <si>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</si>
  <si>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</si>
  <si>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</si>
  <si>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</si>
  <si>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</si>
  <si>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</si>
  <si>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</si>
  <si>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</si>
  <si>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</si>
  <si>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</si>
  <si>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</si>
  <si>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</si>
  <si>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</si>
  <si>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</si>
  <si>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</si>
  <si>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</si>
  <si>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</si>
  <si>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</si>
  <si>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</si>
  <si>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</si>
  <si>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</si>
  <si>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</si>
  <si>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</si>
  <si>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</si>
  <si>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</si>
  <si>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</si>
  <si>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</si>
  <si>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</si>
  <si>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</si>
  <si>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</si>
  <si>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</si>
  <si>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</si>
  <si>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</si>
  <si>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</si>
  <si>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</si>
  <si>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</si>
  <si>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</si>
  <si>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</si>
  <si>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定　時　制</t>
  </si>
  <si>
    <t>公　  　立</t>
  </si>
  <si>
    <t>私  　　立</t>
  </si>
  <si>
    <t>大学等</t>
  </si>
  <si>
    <t>（Ａ）/①</t>
  </si>
  <si>
    <t>（A+B+C
+D)/①</t>
  </si>
  <si>
    <t>平成28年度</t>
  </si>
  <si>
    <t>平成29年度</t>
  </si>
  <si>
    <t>平成30年度</t>
  </si>
  <si>
    <t>総　　　数　（　　本　　　科　　）</t>
  </si>
  <si>
    <t>平成26年度</t>
  </si>
  <si>
    <t>平成28年度</t>
  </si>
  <si>
    <t>平成29年度</t>
  </si>
  <si>
    <t>平成30年度</t>
  </si>
  <si>
    <t>総 合 学 科</t>
  </si>
  <si>
    <t xml:space="preserve"> 総 合 学 科</t>
  </si>
  <si>
    <t>総合学科　</t>
  </si>
  <si>
    <t>普 通 科　</t>
  </si>
  <si>
    <t>総合学科</t>
  </si>
  <si>
    <t>その他</t>
  </si>
  <si>
    <t>本　　　科</t>
  </si>
  <si>
    <t>本　　　科</t>
  </si>
  <si>
    <t>　　そ の 他</t>
  </si>
  <si>
    <t>　　電子機械</t>
  </si>
  <si>
    <t xml:space="preserve">    そ の 他</t>
  </si>
  <si>
    <t xml:space="preserve">  普　通　科</t>
  </si>
  <si>
    <t>　　農業関係</t>
  </si>
  <si>
    <t>　　農業関係</t>
  </si>
  <si>
    <t>　　園芸関係</t>
  </si>
  <si>
    <t>　　林業関係</t>
  </si>
  <si>
    <t>　　生物工学</t>
  </si>
  <si>
    <t>　　機械関係</t>
  </si>
  <si>
    <t>　　電気関係</t>
  </si>
  <si>
    <t>　　情報技術</t>
  </si>
  <si>
    <t>　　商業関係</t>
  </si>
  <si>
    <t>　　情報処理</t>
  </si>
  <si>
    <t>　　家政関係</t>
  </si>
  <si>
    <t>　　食物関係</t>
  </si>
  <si>
    <t>　　そ の 他</t>
  </si>
  <si>
    <t>　　看護関係</t>
  </si>
  <si>
    <t>　　福祉関係</t>
  </si>
  <si>
    <t>　福　祉　科</t>
  </si>
  <si>
    <t>　　理数関係</t>
  </si>
  <si>
    <t>　　そ の 他</t>
  </si>
  <si>
    <t xml:space="preserve"> その他の学科</t>
  </si>
  <si>
    <t>　普 通 科</t>
  </si>
  <si>
    <t>（メモ）女子数　引き算した</t>
  </si>
  <si>
    <t>第８－７　続き</t>
  </si>
  <si>
    <t>第８－３表 　続き</t>
  </si>
  <si>
    <t>第８－４表　続き</t>
  </si>
  <si>
    <t>第８－１表　続き</t>
  </si>
  <si>
    <t>（注）１　本校の併置とは、全日制と定時制の両方を設置している学校</t>
  </si>
  <si>
    <t>　　　２　通信教育の併置とは、定時制と通信教育の両方を設置している学校</t>
  </si>
  <si>
    <t>（注）１　全日制（本校）には、全日制と定時制の両方を設置している２校を含む</t>
  </si>
  <si>
    <t>　　　２　定時制（本校）には、全日制と定時制の両方を設置している２校を含む</t>
  </si>
  <si>
    <t>平成28年度</t>
  </si>
  <si>
    <t>平成29年度</t>
  </si>
  <si>
    <t>令和元年度</t>
  </si>
  <si>
    <t>令和２年度</t>
  </si>
  <si>
    <t>平成30年度</t>
  </si>
  <si>
    <t>平成30年度</t>
  </si>
  <si>
    <t>平成28年度</t>
  </si>
  <si>
    <t>令和元年度</t>
  </si>
  <si>
    <t>平成29年度</t>
  </si>
  <si>
    <t>　　化学工業</t>
  </si>
  <si>
    <t>平成28年度</t>
  </si>
  <si>
    <t>看 護 科　</t>
  </si>
  <si>
    <t>令和元年度</t>
  </si>
  <si>
    <t>平 成３０年 ３ 月 以 前 卒 業 者 数</t>
  </si>
  <si>
    <t>令 和 ２ 年 ３ 月 卒 業 者 数</t>
  </si>
  <si>
    <t>平  成 ３１ 年 ３ 月 卒 業 者 数</t>
  </si>
  <si>
    <t>左記A,B,C,Dのうち就職している者(人)(再掲)</t>
  </si>
  <si>
    <t>臨時労働者</t>
  </si>
  <si>
    <t>自営業主等</t>
  </si>
  <si>
    <t>雇用期間が１年以上の者等</t>
  </si>
  <si>
    <t>自営業主</t>
  </si>
  <si>
    <t>常用労働者</t>
  </si>
  <si>
    <t>有期雇用労働者</t>
  </si>
  <si>
    <t>E　就職者等　（人）</t>
  </si>
  <si>
    <t>（注）１　就職率は、就職進学者（進学または入学している者のうち就職している者）を含む。</t>
  </si>
  <si>
    <t xml:space="preserve">  総合学科</t>
  </si>
  <si>
    <t>　　　３　「雇用期間が１年以上の者等」とは、有期雇用労働者のうち雇用契約期間が１年以上、かつフルタイム勤務相当の者をいう。</t>
  </si>
  <si>
    <t>　　　２　「自営業主等」とは、Ｅ就職者等のうち、自営業主及び無期雇用労働者をいう。</t>
  </si>
  <si>
    <t>　　　４　就職者数は、自営業主、常用労働者のうち無期雇用労働者、左記Ａ、Ｂ、Ｃ，Ｄのうち就職している者（再掲）及び左
　　　　記Ｅの有期雇用労働者のうち雇用契約期間が１年以上、かつフルタイム勤務相当の者の計をいう。</t>
  </si>
  <si>
    <t>　　　５　「Ｅ　就職者等」は、令和２年度の区分変更により令和元年度以前数値を集約している。</t>
  </si>
  <si>
    <t>（再掲）</t>
  </si>
  <si>
    <t xml:space="preserve">無期雇用労働者
</t>
  </si>
  <si>
    <t>計　　　　</t>
  </si>
  <si>
    <t>左記Eの有期雇用労働者のうち雇用期間が１年以上の者等（再掲）</t>
  </si>
  <si>
    <t>注４</t>
  </si>
  <si>
    <t>②</t>
  </si>
  <si>
    <t>②／①</t>
  </si>
  <si>
    <t>第８－６表　学科（大学科）別学年別生徒数 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</si>
</sst>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0.0_);[Red]\(0.0\)"/>
    <numFmt numFmtId="180" formatCode="_ * #,##0\ \ _ ;_ * \-#,##0\ \ _ ;_ * &quot;-&quot;\ \ _ ;_ @\ \ _ "/>
    <numFmt numFmtId="181" formatCode="0.0\ \ "/>
    <numFmt numFmtId="182" formatCode="#,##0.0_);[Red]\(#,##0.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3"/>
      <name val="ＭＳ ゴシック"/>
      <family val="3"/>
    </font>
    <font>
      <b/>
      <sz val="10.5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3" fontId="18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vertical="center" shrinkToFit="1"/>
    </xf>
    <xf numFmtId="0" fontId="14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41" fontId="3" fillId="0" borderId="16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/>
    </xf>
    <xf numFmtId="41" fontId="10" fillId="0" borderId="0" xfId="0" applyNumberFormat="1" applyFont="1" applyAlignment="1">
      <alignment/>
    </xf>
    <xf numFmtId="41" fontId="3" fillId="0" borderId="0" xfId="62" applyNumberFormat="1" applyFo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7" fillId="0" borderId="0" xfId="64" applyFont="1" applyFill="1" applyAlignment="1">
      <alignment vertical="center"/>
      <protection/>
    </xf>
    <xf numFmtId="3" fontId="12" fillId="0" borderId="0" xfId="64" applyFont="1" applyFill="1" applyAlignment="1">
      <alignment vertical="center"/>
      <protection/>
    </xf>
    <xf numFmtId="3" fontId="20" fillId="0" borderId="0" xfId="64" applyFont="1" applyFill="1" applyAlignment="1">
      <alignment vertical="center"/>
      <protection/>
    </xf>
    <xf numFmtId="3" fontId="21" fillId="0" borderId="29" xfId="64" applyFont="1" applyFill="1" applyBorder="1" applyAlignment="1">
      <alignment vertical="center"/>
      <protection/>
    </xf>
    <xf numFmtId="3" fontId="21" fillId="0" borderId="10" xfId="64" applyFont="1" applyFill="1" applyBorder="1" applyAlignment="1">
      <alignment vertical="center"/>
      <protection/>
    </xf>
    <xf numFmtId="3" fontId="22" fillId="0" borderId="29" xfId="64" applyFont="1" applyFill="1" applyBorder="1" applyAlignment="1">
      <alignment vertical="top"/>
      <protection/>
    </xf>
    <xf numFmtId="3" fontId="18" fillId="0" borderId="29" xfId="64" applyFont="1" applyFill="1" applyBorder="1" applyAlignment="1">
      <alignment horizontal="right" vertical="center"/>
      <protection/>
    </xf>
    <xf numFmtId="3" fontId="21" fillId="0" borderId="0" xfId="64" applyFont="1" applyFill="1" applyAlignment="1">
      <alignment vertical="center"/>
      <protection/>
    </xf>
    <xf numFmtId="3" fontId="18" fillId="0" borderId="0" xfId="64" applyFont="1" applyFill="1" applyAlignment="1">
      <alignment vertical="center"/>
      <protection/>
    </xf>
    <xf numFmtId="3" fontId="18" fillId="0" borderId="30" xfId="64" applyFont="1" applyFill="1" applyBorder="1" applyAlignment="1">
      <alignment horizontal="center"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25" fillId="0" borderId="32" xfId="64" applyFont="1" applyFill="1" applyBorder="1" applyAlignment="1">
      <alignment vertical="center"/>
      <protection/>
    </xf>
    <xf numFmtId="41" fontId="25" fillId="0" borderId="30" xfId="64" applyNumberFormat="1" applyFont="1" applyFill="1" applyBorder="1" applyAlignment="1">
      <alignment vertical="center"/>
      <protection/>
    </xf>
    <xf numFmtId="41" fontId="25" fillId="0" borderId="33" xfId="64" applyNumberFormat="1" applyFont="1" applyFill="1" applyBorder="1" applyAlignment="1">
      <alignment vertical="center"/>
      <protection/>
    </xf>
    <xf numFmtId="3" fontId="25" fillId="0" borderId="34" xfId="64" applyFont="1" applyFill="1" applyBorder="1" applyAlignment="1">
      <alignment vertical="center"/>
      <protection/>
    </xf>
    <xf numFmtId="3" fontId="25" fillId="0" borderId="0" xfId="64" applyFont="1" applyFill="1" applyAlignment="1">
      <alignment vertical="center"/>
      <protection/>
    </xf>
    <xf numFmtId="3" fontId="18" fillId="0" borderId="13" xfId="64" applyFont="1" applyFill="1" applyBorder="1" applyAlignment="1">
      <alignment horizontal="center" vertical="center"/>
      <protection/>
    </xf>
    <xf numFmtId="41" fontId="25" fillId="0" borderId="35" xfId="64" applyNumberFormat="1" applyFont="1" applyFill="1" applyBorder="1" applyAlignment="1">
      <alignment vertical="center"/>
      <protection/>
    </xf>
    <xf numFmtId="41" fontId="25" fillId="0" borderId="0" xfId="64" applyNumberFormat="1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horizontal="right" vertical="center"/>
      <protection/>
    </xf>
    <xf numFmtId="41" fontId="25" fillId="0" borderId="13" xfId="64" applyNumberFormat="1" applyFont="1" applyFill="1" applyBorder="1" applyAlignment="1">
      <alignment vertical="center"/>
      <protection/>
    </xf>
    <xf numFmtId="3" fontId="18" fillId="0" borderId="16" xfId="64" applyFont="1" applyFill="1" applyBorder="1" applyAlignment="1">
      <alignment horizontal="right" vertical="center"/>
      <protection/>
    </xf>
    <xf numFmtId="3" fontId="25" fillId="0" borderId="0" xfId="64" applyFont="1" applyFill="1" applyAlignment="1">
      <alignment horizontal="center" vertical="center"/>
      <protection/>
    </xf>
    <xf numFmtId="3" fontId="0" fillId="0" borderId="13" xfId="64" applyFont="1" applyFill="1" applyBorder="1" applyAlignment="1">
      <alignment horizontal="right" vertical="center"/>
      <protection/>
    </xf>
    <xf numFmtId="3" fontId="0" fillId="0" borderId="16" xfId="64" applyFont="1" applyFill="1" applyBorder="1" applyAlignment="1">
      <alignment horizontal="right" vertical="center"/>
      <protection/>
    </xf>
    <xf numFmtId="41" fontId="25" fillId="0" borderId="0" xfId="63" applyNumberFormat="1" applyFont="1" applyAlignment="1">
      <alignment vertical="center" shrinkToFit="1"/>
      <protection/>
    </xf>
    <xf numFmtId="3" fontId="27" fillId="0" borderId="0" xfId="64" applyFont="1" applyFill="1" applyAlignment="1">
      <alignment vertical="center"/>
      <protection/>
    </xf>
    <xf numFmtId="3" fontId="21" fillId="0" borderId="13" xfId="64" applyFont="1" applyFill="1" applyBorder="1" applyAlignment="1">
      <alignment vertical="center"/>
      <protection/>
    </xf>
    <xf numFmtId="41" fontId="21" fillId="0" borderId="35" xfId="64" applyNumberFormat="1" applyFont="1" applyFill="1" applyBorder="1" applyAlignment="1">
      <alignment vertical="center"/>
      <protection/>
    </xf>
    <xf numFmtId="41" fontId="21" fillId="0" borderId="0" xfId="64" applyNumberFormat="1" applyFont="1" applyFill="1" applyBorder="1" applyAlignment="1">
      <alignment vertical="center"/>
      <protection/>
    </xf>
    <xf numFmtId="3" fontId="21" fillId="0" borderId="31" xfId="64" applyFont="1" applyFill="1" applyBorder="1" applyAlignment="1">
      <alignment vertical="center"/>
      <protection/>
    </xf>
    <xf numFmtId="3" fontId="26" fillId="13" borderId="13" xfId="64" applyFont="1" applyFill="1" applyBorder="1" applyAlignment="1">
      <alignment vertical="center"/>
      <protection/>
    </xf>
    <xf numFmtId="41" fontId="10" fillId="13" borderId="35" xfId="64" applyNumberFormat="1" applyFont="1" applyFill="1" applyBorder="1" applyAlignment="1">
      <alignment vertical="center"/>
      <protection/>
    </xf>
    <xf numFmtId="3" fontId="26" fillId="13" borderId="31" xfId="64" applyFont="1" applyFill="1" applyBorder="1" applyAlignment="1">
      <alignment vertical="center"/>
      <protection/>
    </xf>
    <xf numFmtId="3" fontId="26" fillId="0" borderId="13" xfId="64" applyFont="1" applyFill="1" applyBorder="1" applyAlignment="1">
      <alignment vertical="center"/>
      <protection/>
    </xf>
    <xf numFmtId="41" fontId="10" fillId="0" borderId="35" xfId="64" applyNumberFormat="1" applyFont="1" applyFill="1" applyBorder="1" applyAlignment="1">
      <alignment vertical="center"/>
      <protection/>
    </xf>
    <xf numFmtId="41" fontId="10" fillId="0" borderId="0" xfId="62" applyNumberFormat="1" applyFont="1" applyAlignment="1">
      <alignment vertical="center" shrinkToFit="1"/>
      <protection/>
    </xf>
    <xf numFmtId="3" fontId="26" fillId="0" borderId="31" xfId="64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vertical="center"/>
      <protection/>
    </xf>
    <xf numFmtId="41" fontId="3" fillId="0" borderId="35" xfId="64" applyNumberFormat="1" applyFont="1" applyFill="1" applyBorder="1" applyAlignment="1">
      <alignment vertical="center"/>
      <protection/>
    </xf>
    <xf numFmtId="41" fontId="3" fillId="0" borderId="0" xfId="62" applyNumberFormat="1" applyFont="1" applyAlignment="1">
      <alignment vertical="center" shrinkToFit="1"/>
      <protection/>
    </xf>
    <xf numFmtId="41" fontId="3" fillId="0" borderId="0" xfId="63" applyNumberFormat="1" applyFont="1" applyAlignment="1">
      <alignment vertical="center" shrinkToFit="1"/>
      <protection/>
    </xf>
    <xf numFmtId="41" fontId="3" fillId="0" borderId="0" xfId="64" applyNumberFormat="1" applyFont="1" applyFill="1" applyBorder="1" applyAlignment="1">
      <alignment vertical="center"/>
      <protection/>
    </xf>
    <xf numFmtId="41" fontId="3" fillId="0" borderId="13" xfId="64" applyNumberFormat="1" applyFont="1" applyFill="1" applyBorder="1" applyAlignment="1">
      <alignment vertical="center"/>
      <protection/>
    </xf>
    <xf numFmtId="41" fontId="3" fillId="0" borderId="0" xfId="64" applyNumberFormat="1" applyFont="1" applyFill="1" applyAlignment="1">
      <alignment vertical="center"/>
      <protection/>
    </xf>
    <xf numFmtId="3" fontId="13" fillId="0" borderId="13" xfId="64" applyFont="1" applyFill="1" applyBorder="1" applyAlignment="1">
      <alignment horizontal="right" vertical="center" wrapText="1"/>
      <protection/>
    </xf>
    <xf numFmtId="3" fontId="18" fillId="0" borderId="13" xfId="64" applyFont="1" applyFill="1" applyBorder="1" applyAlignment="1">
      <alignment horizontal="left" vertical="center"/>
      <protection/>
    </xf>
    <xf numFmtId="41" fontId="5" fillId="0" borderId="35" xfId="64" applyNumberFormat="1" applyFont="1" applyFill="1" applyBorder="1" applyAlignment="1">
      <alignment vertical="center"/>
      <protection/>
    </xf>
    <xf numFmtId="0" fontId="21" fillId="0" borderId="13" xfId="64" applyNumberFormat="1" applyFont="1" applyFill="1" applyBorder="1" applyAlignment="1">
      <alignment vertical="center"/>
      <protection/>
    </xf>
    <xf numFmtId="0" fontId="21" fillId="0" borderId="36" xfId="64" applyNumberFormat="1" applyFont="1" applyFill="1" applyBorder="1" applyAlignment="1">
      <alignment vertical="center"/>
      <protection/>
    </xf>
    <xf numFmtId="3" fontId="21" fillId="0" borderId="33" xfId="64" applyFont="1" applyFill="1" applyBorder="1" applyAlignment="1">
      <alignment vertical="center"/>
      <protection/>
    </xf>
    <xf numFmtId="176" fontId="3" fillId="0" borderId="0" xfId="51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5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vertical="center"/>
    </xf>
    <xf numFmtId="176" fontId="10" fillId="13" borderId="0" xfId="0" applyNumberFormat="1" applyFont="1" applyFill="1" applyAlignment="1">
      <alignment vertical="center" shrinkToFit="1"/>
    </xf>
    <xf numFmtId="0" fontId="8" fillId="0" borderId="16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0" fontId="16" fillId="0" borderId="16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5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17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16" fillId="0" borderId="13" xfId="0" applyNumberFormat="1" applyFont="1" applyBorder="1" applyAlignment="1">
      <alignment horizontal="center" vertical="center"/>
    </xf>
    <xf numFmtId="176" fontId="10" fillId="0" borderId="13" xfId="51" applyNumberFormat="1" applyFont="1" applyBorder="1" applyAlignment="1">
      <alignment vertical="center"/>
    </xf>
    <xf numFmtId="176" fontId="10" fillId="0" borderId="0" xfId="51" applyNumberFormat="1" applyFont="1" applyBorder="1" applyAlignment="1">
      <alignment vertical="center"/>
    </xf>
    <xf numFmtId="176" fontId="16" fillId="0" borderId="16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176" fontId="3" fillId="0" borderId="13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0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8" fontId="3" fillId="0" borderId="0" xfId="51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vertical="center"/>
    </xf>
    <xf numFmtId="179" fontId="3" fillId="0" borderId="0" xfId="51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9" fontId="4" fillId="0" borderId="26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9" fontId="3" fillId="0" borderId="26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179" fontId="10" fillId="13" borderId="0" xfId="0" applyNumberFormat="1" applyFont="1" applyFill="1" applyAlignment="1">
      <alignment vertical="center" shrinkToFit="1"/>
    </xf>
    <xf numFmtId="179" fontId="10" fillId="13" borderId="26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51" applyNumberFormat="1" applyFont="1" applyFill="1" applyBorder="1" applyAlignment="1">
      <alignment vertical="center"/>
    </xf>
    <xf numFmtId="176" fontId="3" fillId="0" borderId="10" xfId="51" applyNumberFormat="1" applyFont="1" applyFill="1" applyBorder="1" applyAlignment="1">
      <alignment vertical="center"/>
    </xf>
    <xf numFmtId="178" fontId="3" fillId="0" borderId="10" xfId="51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3" fillId="0" borderId="2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 shrinkToFit="1"/>
    </xf>
    <xf numFmtId="41" fontId="3" fillId="0" borderId="0" xfId="51" applyNumberFormat="1" applyFont="1" applyFill="1" applyBorder="1" applyAlignment="1">
      <alignment vertical="center"/>
    </xf>
    <xf numFmtId="41" fontId="10" fillId="13" borderId="0" xfId="0" applyNumberFormat="1" applyFont="1" applyFill="1" applyAlignment="1">
      <alignment vertical="center" shrinkToFit="1"/>
    </xf>
    <xf numFmtId="41" fontId="3" fillId="0" borderId="0" xfId="62" applyNumberFormat="1" applyFont="1" applyFill="1" applyAlignment="1">
      <alignment vertical="center" shrinkToFit="1"/>
      <protection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3" fillId="0" borderId="0" xfId="62" applyNumberFormat="1" applyFont="1" applyFill="1">
      <alignment vertical="center"/>
      <protection/>
    </xf>
    <xf numFmtId="0" fontId="8" fillId="0" borderId="19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80" fontId="4" fillId="0" borderId="0" xfId="0" applyNumberFormat="1" applyFont="1" applyAlignment="1">
      <alignment vertical="center" shrinkToFit="1"/>
    </xf>
    <xf numFmtId="181" fontId="4" fillId="0" borderId="0" xfId="0" applyNumberFormat="1" applyFont="1" applyBorder="1" applyAlignment="1">
      <alignment/>
    </xf>
    <xf numFmtId="181" fontId="4" fillId="0" borderId="26" xfId="0" applyNumberFormat="1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8" fillId="0" borderId="26" xfId="0" applyFont="1" applyBorder="1" applyAlignment="1">
      <alignment horizontal="distributed" vertical="center"/>
    </xf>
    <xf numFmtId="180" fontId="3" fillId="0" borderId="0" xfId="0" applyNumberFormat="1" applyFont="1" applyAlignment="1">
      <alignment vertical="center" shrinkToFit="1"/>
    </xf>
    <xf numFmtId="181" fontId="3" fillId="0" borderId="0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8" fillId="0" borderId="39" xfId="0" applyFont="1" applyBorder="1" applyAlignment="1">
      <alignment horizontal="distributed" vertical="center"/>
    </xf>
    <xf numFmtId="180" fontId="3" fillId="0" borderId="40" xfId="0" applyNumberFormat="1" applyFont="1" applyBorder="1" applyAlignment="1">
      <alignment vertical="center" shrinkToFit="1"/>
    </xf>
    <xf numFmtId="181" fontId="3" fillId="0" borderId="40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9" xfId="0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0" fontId="35" fillId="0" borderId="27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3" fillId="0" borderId="16" xfId="0" applyFont="1" applyFill="1" applyBorder="1" applyAlignment="1">
      <alignment horizontal="center" vertical="center" wrapText="1"/>
    </xf>
    <xf numFmtId="41" fontId="10" fillId="0" borderId="0" xfId="62" applyNumberFormat="1" applyFont="1" applyFill="1" applyAlignment="1">
      <alignment vertical="center" shrinkToFit="1"/>
      <protection/>
    </xf>
    <xf numFmtId="41" fontId="3" fillId="0" borderId="0" xfId="63" applyNumberFormat="1" applyFont="1" applyFill="1" applyAlignment="1">
      <alignment vertical="center" shrinkToFit="1"/>
      <protection/>
    </xf>
    <xf numFmtId="3" fontId="26" fillId="0" borderId="16" xfId="64" applyFont="1" applyFill="1" applyBorder="1" applyAlignment="1">
      <alignment vertical="center"/>
      <protection/>
    </xf>
    <xf numFmtId="41" fontId="10" fillId="0" borderId="0" xfId="64" applyNumberFormat="1" applyFont="1" applyFill="1" applyBorder="1" applyAlignment="1">
      <alignment vertical="center"/>
      <protection/>
    </xf>
    <xf numFmtId="41" fontId="10" fillId="0" borderId="0" xfId="63" applyNumberFormat="1" applyFont="1" applyFill="1" applyAlignment="1">
      <alignment vertical="center" shrinkToFit="1"/>
      <protection/>
    </xf>
    <xf numFmtId="3" fontId="28" fillId="0" borderId="16" xfId="64" applyFont="1" applyFill="1" applyBorder="1" applyAlignment="1">
      <alignment vertical="center"/>
      <protection/>
    </xf>
    <xf numFmtId="0" fontId="3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179" fontId="4" fillId="13" borderId="0" xfId="0" applyNumberFormat="1" applyFont="1" applyFill="1" applyAlignment="1">
      <alignment vertical="center" shrinkToFit="1"/>
    </xf>
    <xf numFmtId="0" fontId="9" fillId="0" borderId="16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 shrinkToFit="1"/>
    </xf>
    <xf numFmtId="41" fontId="4" fillId="0" borderId="20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176" fontId="4" fillId="0" borderId="0" xfId="62" applyNumberFormat="1" applyFont="1" applyAlignment="1">
      <alignment vertical="center" shrinkToFit="1"/>
      <protection/>
    </xf>
    <xf numFmtId="176" fontId="4" fillId="0" borderId="0" xfId="62" applyNumberFormat="1" applyFont="1" applyFill="1" applyAlignment="1">
      <alignment vertical="center" shrinkToFit="1"/>
      <protection/>
    </xf>
    <xf numFmtId="176" fontId="3" fillId="0" borderId="0" xfId="62" applyNumberFormat="1" applyFont="1" applyAlignment="1">
      <alignment vertical="center" shrinkToFit="1"/>
      <protection/>
    </xf>
    <xf numFmtId="176" fontId="3" fillId="0" borderId="0" xfId="62" applyNumberFormat="1" applyFont="1" applyFill="1" applyAlignment="1">
      <alignment vertical="center" shrinkToFit="1"/>
      <protection/>
    </xf>
    <xf numFmtId="3" fontId="21" fillId="0" borderId="16" xfId="64" applyFont="1" applyFill="1" applyBorder="1" applyAlignment="1">
      <alignment vertical="center"/>
      <protection/>
    </xf>
    <xf numFmtId="3" fontId="11" fillId="0" borderId="16" xfId="64" applyFont="1" applyFill="1" applyBorder="1" applyAlignment="1">
      <alignment horizontal="right" vertical="center"/>
      <protection/>
    </xf>
    <xf numFmtId="3" fontId="11" fillId="0" borderId="13" xfId="64" applyFont="1" applyFill="1" applyBorder="1" applyAlignment="1">
      <alignment horizontal="right" vertical="center"/>
      <protection/>
    </xf>
    <xf numFmtId="41" fontId="27" fillId="0" borderId="35" xfId="64" applyNumberFormat="1" applyFont="1" applyFill="1" applyBorder="1" applyAlignment="1">
      <alignment vertical="center"/>
      <protection/>
    </xf>
    <xf numFmtId="41" fontId="27" fillId="0" borderId="0" xfId="63" applyNumberFormat="1" applyFont="1" applyAlignment="1">
      <alignment vertical="center" shrinkToFit="1"/>
      <protection/>
    </xf>
    <xf numFmtId="176" fontId="4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3" fontId="26" fillId="0" borderId="13" xfId="64" applyFont="1" applyFill="1" applyBorder="1" applyAlignment="1">
      <alignment horizontal="right" vertical="center"/>
      <protection/>
    </xf>
    <xf numFmtId="0" fontId="16" fillId="0" borderId="16" xfId="0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vertical="center" shrinkToFit="1"/>
    </xf>
    <xf numFmtId="179" fontId="10" fillId="0" borderId="26" xfId="0" applyNumberFormat="1" applyFont="1" applyFill="1" applyBorder="1" applyAlignment="1">
      <alignment vertical="center" shrinkToFit="1"/>
    </xf>
    <xf numFmtId="41" fontId="10" fillId="13" borderId="0" xfId="64" applyNumberFormat="1" applyFont="1" applyFill="1" applyBorder="1" applyAlignment="1">
      <alignment vertical="center"/>
      <protection/>
    </xf>
    <xf numFmtId="3" fontId="18" fillId="0" borderId="31" xfId="64" applyFont="1" applyFill="1" applyBorder="1" applyAlignment="1">
      <alignment vertical="center"/>
      <protection/>
    </xf>
    <xf numFmtId="3" fontId="18" fillId="0" borderId="16" xfId="64" applyFont="1" applyFill="1" applyBorder="1" applyAlignment="1">
      <alignment vertical="center"/>
      <protection/>
    </xf>
    <xf numFmtId="3" fontId="13" fillId="0" borderId="31" xfId="64" applyFont="1" applyFill="1" applyBorder="1" applyAlignment="1">
      <alignment horizontal="right" vertical="center" wrapText="1"/>
      <protection/>
    </xf>
    <xf numFmtId="3" fontId="28" fillId="0" borderId="31" xfId="64" applyFont="1" applyFill="1" applyBorder="1" applyAlignment="1">
      <alignment vertical="center"/>
      <protection/>
    </xf>
    <xf numFmtId="3" fontId="26" fillId="0" borderId="31" xfId="64" applyFont="1" applyFill="1" applyBorder="1" applyAlignment="1">
      <alignment horizontal="right" vertical="center"/>
      <protection/>
    </xf>
    <xf numFmtId="182" fontId="10" fillId="13" borderId="0" xfId="0" applyNumberFormat="1" applyFont="1" applyFill="1" applyAlignment="1">
      <alignment vertical="center" shrinkToFit="1"/>
    </xf>
    <xf numFmtId="182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>
      <alignment vertical="center" shrinkToFit="1"/>
    </xf>
    <xf numFmtId="41" fontId="2" fillId="0" borderId="0" xfId="0" applyNumberFormat="1" applyFont="1" applyFill="1" applyAlignment="1">
      <alignment horizontal="center" vertical="center"/>
    </xf>
    <xf numFmtId="3" fontId="26" fillId="0" borderId="31" xfId="64" applyFont="1" applyFill="1" applyBorder="1" applyAlignment="1">
      <alignment horizontal="left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3" fontId="23" fillId="0" borderId="30" xfId="64" applyFont="1" applyFill="1" applyBorder="1" applyAlignment="1">
      <alignment horizontal="center" vertical="center"/>
      <protection/>
    </xf>
    <xf numFmtId="3" fontId="23" fillId="0" borderId="33" xfId="64" applyFont="1" applyFill="1" applyBorder="1" applyAlignment="1">
      <alignment horizontal="center" vertical="center"/>
      <protection/>
    </xf>
    <xf numFmtId="3" fontId="23" fillId="0" borderId="41" xfId="64" applyFont="1" applyFill="1" applyBorder="1" applyAlignment="1">
      <alignment horizontal="center" vertical="center"/>
      <protection/>
    </xf>
    <xf numFmtId="3" fontId="18" fillId="0" borderId="30" xfId="64" applyFont="1" applyFill="1" applyBorder="1" applyAlignment="1">
      <alignment horizontal="center" vertical="center"/>
      <protection/>
    </xf>
    <xf numFmtId="0" fontId="24" fillId="0" borderId="33" xfId="63" applyNumberFormat="1" applyFont="1" applyFill="1" applyBorder="1" applyAlignment="1" applyProtection="1">
      <alignment horizontal="center" vertical="center"/>
      <protection locked="0"/>
    </xf>
    <xf numFmtId="0" fontId="24" fillId="0" borderId="41" xfId="63" applyNumberFormat="1" applyFont="1" applyFill="1" applyBorder="1" applyAlignment="1" applyProtection="1">
      <alignment horizontal="center" vertical="center"/>
      <protection locked="0"/>
    </xf>
    <xf numFmtId="0" fontId="24" fillId="0" borderId="42" xfId="63" applyNumberFormat="1" applyFont="1" applyFill="1" applyBorder="1" applyAlignment="1" applyProtection="1">
      <alignment horizontal="center" vertical="center"/>
      <protection locked="0"/>
    </xf>
    <xf numFmtId="0" fontId="24" fillId="0" borderId="29" xfId="63" applyNumberFormat="1" applyFont="1" applyFill="1" applyBorder="1" applyAlignment="1" applyProtection="1">
      <alignment horizontal="center" vertical="center"/>
      <protection locked="0"/>
    </xf>
    <xf numFmtId="0" fontId="24" fillId="0" borderId="43" xfId="63" applyNumberFormat="1" applyFont="1" applyFill="1" applyBorder="1" applyAlignment="1" applyProtection="1">
      <alignment horizontal="center" vertical="center"/>
      <protection locked="0"/>
    </xf>
    <xf numFmtId="3" fontId="23" fillId="0" borderId="42" xfId="64" applyFont="1" applyFill="1" applyBorder="1" applyAlignment="1">
      <alignment horizontal="center" vertical="top"/>
      <protection/>
    </xf>
    <xf numFmtId="0" fontId="24" fillId="0" borderId="29" xfId="63" applyNumberFormat="1" applyFont="1" applyFill="1" applyBorder="1" applyAlignment="1" applyProtection="1">
      <alignment horizontal="center" vertical="top"/>
      <protection locked="0"/>
    </xf>
    <xf numFmtId="0" fontId="24" fillId="0" borderId="43" xfId="63" applyNumberFormat="1" applyFont="1" applyFill="1" applyBorder="1" applyAlignment="1" applyProtection="1">
      <alignment horizontal="center" vertical="top"/>
      <protection locked="0"/>
    </xf>
    <xf numFmtId="3" fontId="23" fillId="0" borderId="42" xfId="64" applyFont="1" applyFill="1" applyBorder="1" applyAlignment="1">
      <alignment horizontal="center" vertical="center"/>
      <protection/>
    </xf>
    <xf numFmtId="3" fontId="23" fillId="0" borderId="29" xfId="64" applyFont="1" applyFill="1" applyBorder="1" applyAlignment="1">
      <alignment horizontal="center" vertical="center"/>
      <protection/>
    </xf>
    <xf numFmtId="3" fontId="23" fillId="0" borderId="43" xfId="64" applyFont="1" applyFill="1" applyBorder="1" applyAlignment="1">
      <alignment horizontal="center" vertical="center"/>
      <protection/>
    </xf>
    <xf numFmtId="3" fontId="12" fillId="0" borderId="0" xfId="64" applyFont="1" applyFill="1" applyAlignment="1">
      <alignment horizontal="center" vertical="center"/>
      <protection/>
    </xf>
    <xf numFmtId="3" fontId="18" fillId="0" borderId="44" xfId="64" applyFont="1" applyFill="1" applyBorder="1" applyAlignment="1">
      <alignment horizontal="center" vertical="center"/>
      <protection/>
    </xf>
    <xf numFmtId="3" fontId="18" fillId="0" borderId="45" xfId="64" applyFont="1" applyFill="1" applyBorder="1" applyAlignment="1">
      <alignment horizontal="center" vertical="center"/>
      <protection/>
    </xf>
    <xf numFmtId="3" fontId="0" fillId="0" borderId="46" xfId="64" applyFont="1" applyFill="1" applyBorder="1" applyAlignment="1">
      <alignment horizontal="center" vertical="center" wrapText="1"/>
      <protection/>
    </xf>
    <xf numFmtId="3" fontId="18" fillId="0" borderId="46" xfId="64" applyFont="1" applyFill="1" applyBorder="1" applyAlignment="1">
      <alignment horizontal="center" vertical="center"/>
      <protection/>
    </xf>
    <xf numFmtId="3" fontId="18" fillId="0" borderId="47" xfId="64" applyFont="1" applyFill="1" applyBorder="1" applyAlignment="1">
      <alignment horizontal="center" vertical="center"/>
      <protection/>
    </xf>
    <xf numFmtId="3" fontId="0" fillId="0" borderId="48" xfId="64" applyFont="1" applyFill="1" applyBorder="1" applyAlignment="1">
      <alignment horizontal="center" vertical="center"/>
      <protection/>
    </xf>
    <xf numFmtId="3" fontId="0" fillId="0" borderId="49" xfId="64" applyFont="1" applyFill="1" applyBorder="1" applyAlignment="1">
      <alignment horizontal="center" vertical="center"/>
      <protection/>
    </xf>
    <xf numFmtId="3" fontId="0" fillId="0" borderId="50" xfId="64" applyFont="1" applyFill="1" applyBorder="1" applyAlignment="1">
      <alignment horizontal="center" vertical="center"/>
      <protection/>
    </xf>
    <xf numFmtId="3" fontId="0" fillId="0" borderId="42" xfId="64" applyFont="1" applyFill="1" applyBorder="1" applyAlignment="1">
      <alignment horizontal="center" vertical="center"/>
      <protection/>
    </xf>
    <xf numFmtId="3" fontId="18" fillId="0" borderId="29" xfId="64" applyFont="1" applyFill="1" applyBorder="1" applyAlignment="1">
      <alignment horizontal="center" vertical="center"/>
      <protection/>
    </xf>
    <xf numFmtId="3" fontId="18" fillId="0" borderId="43" xfId="64" applyFont="1" applyFill="1" applyBorder="1" applyAlignment="1">
      <alignment horizontal="center" vertical="center"/>
      <protection/>
    </xf>
    <xf numFmtId="3" fontId="18" fillId="0" borderId="34" xfId="64" applyFont="1" applyFill="1" applyBorder="1" applyAlignment="1">
      <alignment horizontal="center"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18" fillId="0" borderId="36" xfId="64" applyFont="1" applyFill="1" applyBorder="1" applyAlignment="1">
      <alignment horizontal="center" vertical="center"/>
      <protection/>
    </xf>
    <xf numFmtId="3" fontId="18" fillId="0" borderId="33" xfId="64" applyFont="1" applyFill="1" applyBorder="1" applyAlignment="1">
      <alignment horizontal="center" vertical="center"/>
      <protection/>
    </xf>
    <xf numFmtId="3" fontId="18" fillId="0" borderId="41" xfId="64" applyFont="1" applyFill="1" applyBorder="1" applyAlignment="1">
      <alignment horizontal="center" vertical="center"/>
      <protection/>
    </xf>
    <xf numFmtId="3" fontId="18" fillId="0" borderId="42" xfId="64" applyFont="1" applyFill="1" applyBorder="1" applyAlignment="1">
      <alignment horizontal="center" vertical="center"/>
      <protection/>
    </xf>
    <xf numFmtId="3" fontId="23" fillId="0" borderId="30" xfId="64" applyFont="1" applyFill="1" applyBorder="1" applyAlignment="1">
      <alignment horizontal="center"/>
      <protection/>
    </xf>
    <xf numFmtId="0" fontId="24" fillId="0" borderId="33" xfId="63" applyNumberFormat="1" applyFont="1" applyFill="1" applyBorder="1" applyAlignment="1" applyProtection="1">
      <alignment horizontal="center"/>
      <protection locked="0"/>
    </xf>
    <xf numFmtId="0" fontId="24" fillId="0" borderId="41" xfId="63" applyNumberFormat="1" applyFont="1" applyFill="1" applyBorder="1" applyAlignment="1" applyProtection="1">
      <alignment horizontal="center"/>
      <protection locked="0"/>
    </xf>
    <xf numFmtId="176" fontId="8" fillId="0" borderId="24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13" borderId="13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right"/>
    </xf>
    <xf numFmtId="0" fontId="9" fillId="0" borderId="12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３．５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13</xdr:row>
      <xdr:rowOff>38100</xdr:rowOff>
    </xdr:from>
    <xdr:to>
      <xdr:col>15</xdr:col>
      <xdr:colOff>533400</xdr:colOff>
      <xdr:row>13</xdr:row>
      <xdr:rowOff>180975</xdr:rowOff>
    </xdr:to>
    <xdr:sp>
      <xdr:nvSpPr>
        <xdr:cNvPr id="1" name="正方形/長方形 4"/>
        <xdr:cNvSpPr>
          <a:spLocks/>
        </xdr:cNvSpPr>
      </xdr:nvSpPr>
      <xdr:spPr>
        <a:xfrm>
          <a:off x="8829675" y="1609725"/>
          <a:ext cx="2152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1,243</a:t>
          </a:r>
        </a:p>
      </xdr:txBody>
    </xdr:sp>
    <xdr:clientData/>
  </xdr:twoCellAnchor>
  <xdr:twoCellAnchor>
    <xdr:from>
      <xdr:col>12</xdr:col>
      <xdr:colOff>142875</xdr:colOff>
      <xdr:row>14</xdr:row>
      <xdr:rowOff>28575</xdr:rowOff>
    </xdr:from>
    <xdr:to>
      <xdr:col>15</xdr:col>
      <xdr:colOff>533400</xdr:colOff>
      <xdr:row>14</xdr:row>
      <xdr:rowOff>171450</xdr:rowOff>
    </xdr:to>
    <xdr:sp>
      <xdr:nvSpPr>
        <xdr:cNvPr id="2" name="正方形/長方形 5"/>
        <xdr:cNvSpPr>
          <a:spLocks/>
        </xdr:cNvSpPr>
      </xdr:nvSpPr>
      <xdr:spPr>
        <a:xfrm>
          <a:off x="8829675" y="1790700"/>
          <a:ext cx="2152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1,246</a:t>
          </a:r>
        </a:p>
      </xdr:txBody>
    </xdr:sp>
    <xdr:clientData/>
  </xdr:twoCellAnchor>
  <xdr:twoCellAnchor>
    <xdr:from>
      <xdr:col>12</xdr:col>
      <xdr:colOff>142875</xdr:colOff>
      <xdr:row>15</xdr:row>
      <xdr:rowOff>19050</xdr:rowOff>
    </xdr:from>
    <xdr:to>
      <xdr:col>15</xdr:col>
      <xdr:colOff>533400</xdr:colOff>
      <xdr:row>15</xdr:row>
      <xdr:rowOff>161925</xdr:rowOff>
    </xdr:to>
    <xdr:sp>
      <xdr:nvSpPr>
        <xdr:cNvPr id="3" name="正方形/長方形 6"/>
        <xdr:cNvSpPr>
          <a:spLocks/>
        </xdr:cNvSpPr>
      </xdr:nvSpPr>
      <xdr:spPr>
        <a:xfrm>
          <a:off x="8829675" y="1971675"/>
          <a:ext cx="2152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1,294</a:t>
          </a:r>
        </a:p>
      </xdr:txBody>
    </xdr:sp>
    <xdr:clientData/>
  </xdr:twoCellAnchor>
  <xdr:twoCellAnchor>
    <xdr:from>
      <xdr:col>12</xdr:col>
      <xdr:colOff>152400</xdr:colOff>
      <xdr:row>16</xdr:row>
      <xdr:rowOff>19050</xdr:rowOff>
    </xdr:from>
    <xdr:to>
      <xdr:col>15</xdr:col>
      <xdr:colOff>542925</xdr:colOff>
      <xdr:row>16</xdr:row>
      <xdr:rowOff>161925</xdr:rowOff>
    </xdr:to>
    <xdr:sp>
      <xdr:nvSpPr>
        <xdr:cNvPr id="4" name="正方形/長方形 7"/>
        <xdr:cNvSpPr>
          <a:spLocks/>
        </xdr:cNvSpPr>
      </xdr:nvSpPr>
      <xdr:spPr>
        <a:xfrm>
          <a:off x="8839200" y="2162175"/>
          <a:ext cx="2152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1,230</a:t>
          </a:r>
        </a:p>
      </xdr:txBody>
    </xdr:sp>
    <xdr:clientData/>
  </xdr:twoCellAnchor>
  <xdr:twoCellAnchor>
    <xdr:from>
      <xdr:col>19</xdr:col>
      <xdr:colOff>114300</xdr:colOff>
      <xdr:row>13</xdr:row>
      <xdr:rowOff>47625</xdr:rowOff>
    </xdr:from>
    <xdr:to>
      <xdr:col>21</xdr:col>
      <xdr:colOff>9525</xdr:colOff>
      <xdr:row>14</xdr:row>
      <xdr:rowOff>9525</xdr:rowOff>
    </xdr:to>
    <xdr:sp>
      <xdr:nvSpPr>
        <xdr:cNvPr id="5" name="正方形/長方形 9"/>
        <xdr:cNvSpPr>
          <a:spLocks/>
        </xdr:cNvSpPr>
      </xdr:nvSpPr>
      <xdr:spPr>
        <a:xfrm>
          <a:off x="12734925" y="1619250"/>
          <a:ext cx="1009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114300</xdr:colOff>
      <xdr:row>14</xdr:row>
      <xdr:rowOff>38100</xdr:rowOff>
    </xdr:from>
    <xdr:to>
      <xdr:col>21</xdr:col>
      <xdr:colOff>9525</xdr:colOff>
      <xdr:row>15</xdr:row>
      <xdr:rowOff>0</xdr:rowOff>
    </xdr:to>
    <xdr:sp>
      <xdr:nvSpPr>
        <xdr:cNvPr id="6" name="正方形/長方形 10"/>
        <xdr:cNvSpPr>
          <a:spLocks/>
        </xdr:cNvSpPr>
      </xdr:nvSpPr>
      <xdr:spPr>
        <a:xfrm>
          <a:off x="12734925" y="1800225"/>
          <a:ext cx="1009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114300</xdr:colOff>
      <xdr:row>15</xdr:row>
      <xdr:rowOff>38100</xdr:rowOff>
    </xdr:from>
    <xdr:to>
      <xdr:col>21</xdr:col>
      <xdr:colOff>9525</xdr:colOff>
      <xdr:row>16</xdr:row>
      <xdr:rowOff>0</xdr:rowOff>
    </xdr:to>
    <xdr:sp>
      <xdr:nvSpPr>
        <xdr:cNvPr id="7" name="正方形/長方形 12"/>
        <xdr:cNvSpPr>
          <a:spLocks/>
        </xdr:cNvSpPr>
      </xdr:nvSpPr>
      <xdr:spPr>
        <a:xfrm>
          <a:off x="12734925" y="1990725"/>
          <a:ext cx="1009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104775</xdr:colOff>
      <xdr:row>16</xdr:row>
      <xdr:rowOff>38100</xdr:rowOff>
    </xdr:from>
    <xdr:to>
      <xdr:col>21</xdr:col>
      <xdr:colOff>0</xdr:colOff>
      <xdr:row>17</xdr:row>
      <xdr:rowOff>0</xdr:rowOff>
    </xdr:to>
    <xdr:sp>
      <xdr:nvSpPr>
        <xdr:cNvPr id="8" name="正方形/長方形 13"/>
        <xdr:cNvSpPr>
          <a:spLocks/>
        </xdr:cNvSpPr>
      </xdr:nvSpPr>
      <xdr:spPr>
        <a:xfrm>
          <a:off x="12725400" y="2181225"/>
          <a:ext cx="1009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6" width="6.75390625" style="1" bestFit="1" customWidth="1"/>
    <col min="7" max="7" width="9.50390625" style="1" hidden="1" customWidth="1"/>
    <col min="8" max="8" width="6.75390625" style="1" bestFit="1" customWidth="1"/>
    <col min="9" max="9" width="8.50390625" style="1" bestFit="1" customWidth="1"/>
    <col min="10" max="12" width="6.75390625" style="1" bestFit="1" customWidth="1"/>
    <col min="13" max="13" width="6.875" style="1" customWidth="1"/>
    <col min="14" max="17" width="6.75390625" style="1" bestFit="1" customWidth="1"/>
    <col min="18" max="18" width="8.50390625" style="1" bestFit="1" customWidth="1"/>
    <col min="19" max="19" width="10.50390625" style="1" bestFit="1" customWidth="1"/>
    <col min="20" max="16384" width="9.00390625" style="1" customWidth="1"/>
  </cols>
  <sheetData>
    <row r="1" spans="1:19" s="67" customFormat="1" ht="15.75" customHeight="1">
      <c r="A1" s="113" t="s">
        <v>13</v>
      </c>
      <c r="C1" s="67" t="s">
        <v>82</v>
      </c>
      <c r="I1" s="66"/>
      <c r="J1" s="384" t="s">
        <v>465</v>
      </c>
      <c r="K1" s="384"/>
      <c r="L1" s="384"/>
      <c r="M1" s="384"/>
      <c r="N1" s="384"/>
      <c r="O1" s="384"/>
      <c r="P1" s="384"/>
      <c r="Q1" s="384"/>
      <c r="R1" s="384"/>
      <c r="S1" s="384"/>
    </row>
    <row r="2" spans="1:19" s="3" customFormat="1" ht="13.5">
      <c r="A2" s="2"/>
      <c r="H2" s="2"/>
      <c r="I2" s="2"/>
      <c r="S2" s="69" t="s">
        <v>28</v>
      </c>
    </row>
    <row r="3" spans="1:19" s="63" customFormat="1" ht="13.5" customHeight="1">
      <c r="A3" s="385" t="s">
        <v>0</v>
      </c>
      <c r="B3" s="390" t="s">
        <v>424</v>
      </c>
      <c r="C3" s="382"/>
      <c r="D3" s="382"/>
      <c r="E3" s="382"/>
      <c r="F3" s="382"/>
      <c r="G3" s="383"/>
      <c r="H3" s="390" t="s">
        <v>8</v>
      </c>
      <c r="I3" s="382"/>
      <c r="J3" s="382" t="s">
        <v>41</v>
      </c>
      <c r="K3" s="382"/>
      <c r="L3" s="382"/>
      <c r="M3" s="383"/>
      <c r="N3" s="99" t="s">
        <v>9</v>
      </c>
      <c r="O3" s="388" t="s">
        <v>69</v>
      </c>
      <c r="P3" s="389"/>
      <c r="Q3" s="390"/>
      <c r="R3" s="62" t="s">
        <v>42</v>
      </c>
      <c r="S3" s="385" t="s">
        <v>0</v>
      </c>
    </row>
    <row r="4" spans="1:19" s="63" customFormat="1" ht="13.5" customHeight="1">
      <c r="A4" s="386"/>
      <c r="B4" s="385" t="s">
        <v>1</v>
      </c>
      <c r="C4" s="390" t="s">
        <v>63</v>
      </c>
      <c r="D4" s="382"/>
      <c r="E4" s="382"/>
      <c r="F4" s="383"/>
      <c r="G4" s="62" t="s">
        <v>2</v>
      </c>
      <c r="H4" s="385" t="s">
        <v>1</v>
      </c>
      <c r="I4" s="64" t="s">
        <v>43</v>
      </c>
      <c r="J4" s="64"/>
      <c r="K4" s="64"/>
      <c r="L4" s="64" t="s">
        <v>25</v>
      </c>
      <c r="M4" s="62" t="s">
        <v>44</v>
      </c>
      <c r="N4" s="99" t="s">
        <v>45</v>
      </c>
      <c r="O4" s="388" t="s">
        <v>46</v>
      </c>
      <c r="P4" s="389"/>
      <c r="Q4" s="59" t="s">
        <v>3</v>
      </c>
      <c r="R4" s="62" t="s">
        <v>47</v>
      </c>
      <c r="S4" s="386"/>
    </row>
    <row r="5" spans="1:19" s="63" customFormat="1" ht="13.5" customHeight="1">
      <c r="A5" s="387"/>
      <c r="B5" s="387"/>
      <c r="C5" s="60" t="s">
        <v>48</v>
      </c>
      <c r="D5" s="62" t="s">
        <v>49</v>
      </c>
      <c r="E5" s="59" t="s">
        <v>4</v>
      </c>
      <c r="F5" s="62" t="s">
        <v>5</v>
      </c>
      <c r="G5" s="59" t="s">
        <v>50</v>
      </c>
      <c r="H5" s="387"/>
      <c r="I5" s="62" t="s">
        <v>6</v>
      </c>
      <c r="J5" s="62" t="s">
        <v>49</v>
      </c>
      <c r="K5" s="62" t="s">
        <v>4</v>
      </c>
      <c r="L5" s="62" t="s">
        <v>5</v>
      </c>
      <c r="M5" s="62" t="s">
        <v>50</v>
      </c>
      <c r="N5" s="99" t="s">
        <v>49</v>
      </c>
      <c r="O5" s="61" t="s">
        <v>49</v>
      </c>
      <c r="P5" s="62" t="s">
        <v>7</v>
      </c>
      <c r="Q5" s="59" t="s">
        <v>49</v>
      </c>
      <c r="R5" s="62" t="s">
        <v>7</v>
      </c>
      <c r="S5" s="387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/>
      <c r="Q6" s="9"/>
      <c r="R6" s="17"/>
      <c r="S6" s="35"/>
    </row>
    <row r="7" spans="1:19" s="4" customFormat="1" ht="14.25" customHeight="1" hidden="1">
      <c r="A7" s="44" t="s">
        <v>67</v>
      </c>
      <c r="B7" s="50">
        <v>31</v>
      </c>
      <c r="C7" s="51">
        <v>31</v>
      </c>
      <c r="D7" s="51">
        <v>27</v>
      </c>
      <c r="E7" s="51">
        <v>2</v>
      </c>
      <c r="F7" s="51">
        <v>2</v>
      </c>
      <c r="G7" s="51">
        <v>0</v>
      </c>
      <c r="H7" s="51">
        <v>24</v>
      </c>
      <c r="I7" s="51">
        <v>24</v>
      </c>
      <c r="J7" s="51">
        <v>20</v>
      </c>
      <c r="K7" s="51">
        <v>2</v>
      </c>
      <c r="L7" s="51">
        <v>2</v>
      </c>
      <c r="M7" s="51">
        <v>0</v>
      </c>
      <c r="N7" s="51">
        <v>7</v>
      </c>
      <c r="O7" s="52">
        <v>0</v>
      </c>
      <c r="P7" s="51">
        <v>2</v>
      </c>
      <c r="Q7" s="51">
        <v>1</v>
      </c>
      <c r="R7" s="53">
        <v>2</v>
      </c>
      <c r="S7" s="45" t="s">
        <v>67</v>
      </c>
    </row>
    <row r="8" spans="1:19" s="4" customFormat="1" ht="14.25" customHeight="1" hidden="1">
      <c r="A8" s="101" t="s">
        <v>68</v>
      </c>
      <c r="B8" s="50">
        <v>31</v>
      </c>
      <c r="C8" s="51">
        <v>31</v>
      </c>
      <c r="D8" s="51">
        <v>27</v>
      </c>
      <c r="E8" s="51">
        <v>2</v>
      </c>
      <c r="F8" s="51">
        <v>2</v>
      </c>
      <c r="G8" s="51">
        <v>0</v>
      </c>
      <c r="H8" s="51">
        <v>24</v>
      </c>
      <c r="I8" s="51">
        <v>24</v>
      </c>
      <c r="J8" s="51">
        <v>20</v>
      </c>
      <c r="K8" s="51">
        <v>2</v>
      </c>
      <c r="L8" s="51">
        <v>2</v>
      </c>
      <c r="M8" s="51">
        <v>0</v>
      </c>
      <c r="N8" s="51">
        <v>7</v>
      </c>
      <c r="O8" s="52">
        <v>0</v>
      </c>
      <c r="P8" s="51">
        <v>2</v>
      </c>
      <c r="Q8" s="51">
        <v>1</v>
      </c>
      <c r="R8" s="53">
        <v>2</v>
      </c>
      <c r="S8" s="54" t="s">
        <v>68</v>
      </c>
    </row>
    <row r="9" spans="1:19" s="4" customFormat="1" ht="14.25" customHeight="1" hidden="1">
      <c r="A9" s="101" t="s">
        <v>80</v>
      </c>
      <c r="B9" s="50">
        <v>31</v>
      </c>
      <c r="C9" s="51">
        <v>31</v>
      </c>
      <c r="D9" s="51">
        <v>27</v>
      </c>
      <c r="E9" s="51">
        <v>2</v>
      </c>
      <c r="F9" s="51">
        <v>2</v>
      </c>
      <c r="G9" s="51">
        <v>0</v>
      </c>
      <c r="H9" s="51">
        <v>24</v>
      </c>
      <c r="I9" s="51">
        <v>24</v>
      </c>
      <c r="J9" s="51">
        <v>20</v>
      </c>
      <c r="K9" s="51">
        <v>2</v>
      </c>
      <c r="L9" s="51">
        <v>2</v>
      </c>
      <c r="M9" s="51">
        <v>0</v>
      </c>
      <c r="N9" s="51">
        <v>7</v>
      </c>
      <c r="O9" s="52">
        <v>0</v>
      </c>
      <c r="P9" s="51">
        <v>2</v>
      </c>
      <c r="Q9" s="51">
        <v>1</v>
      </c>
      <c r="R9" s="53">
        <v>2</v>
      </c>
      <c r="S9" s="54" t="s">
        <v>80</v>
      </c>
    </row>
    <row r="10" spans="1:19" s="4" customFormat="1" ht="14.25" customHeight="1" hidden="1">
      <c r="A10" s="101" t="s">
        <v>79</v>
      </c>
      <c r="B10" s="50">
        <v>31</v>
      </c>
      <c r="C10" s="51">
        <v>31</v>
      </c>
      <c r="D10" s="51">
        <v>27</v>
      </c>
      <c r="E10" s="51">
        <v>2</v>
      </c>
      <c r="F10" s="51">
        <v>2</v>
      </c>
      <c r="G10" s="51">
        <v>0</v>
      </c>
      <c r="H10" s="51">
        <v>24</v>
      </c>
      <c r="I10" s="51">
        <v>24</v>
      </c>
      <c r="J10" s="51">
        <v>20</v>
      </c>
      <c r="K10" s="51">
        <v>2</v>
      </c>
      <c r="L10" s="51">
        <v>2</v>
      </c>
      <c r="M10" s="51">
        <v>0</v>
      </c>
      <c r="N10" s="51">
        <v>7</v>
      </c>
      <c r="O10" s="52">
        <v>0</v>
      </c>
      <c r="P10" s="51">
        <v>0</v>
      </c>
      <c r="Q10" s="51">
        <v>1</v>
      </c>
      <c r="R10" s="53">
        <v>2</v>
      </c>
      <c r="S10" s="54" t="s">
        <v>79</v>
      </c>
    </row>
    <row r="11" spans="1:19" s="4" customFormat="1" ht="14.25" customHeight="1" hidden="1">
      <c r="A11" s="101" t="s">
        <v>81</v>
      </c>
      <c r="B11" s="106">
        <v>32</v>
      </c>
      <c r="C11" s="107">
        <v>32</v>
      </c>
      <c r="D11" s="107">
        <v>28</v>
      </c>
      <c r="E11" s="107">
        <v>2</v>
      </c>
      <c r="F11" s="107">
        <v>2</v>
      </c>
      <c r="G11" s="107">
        <v>0</v>
      </c>
      <c r="H11" s="107">
        <v>24</v>
      </c>
      <c r="I11" s="107">
        <v>24</v>
      </c>
      <c r="J11" s="107">
        <v>20</v>
      </c>
      <c r="K11" s="107">
        <v>2</v>
      </c>
      <c r="L11" s="107">
        <v>2</v>
      </c>
      <c r="M11" s="107">
        <v>0</v>
      </c>
      <c r="N11" s="107">
        <v>8</v>
      </c>
      <c r="O11" s="108">
        <v>0</v>
      </c>
      <c r="P11" s="107">
        <v>0</v>
      </c>
      <c r="Q11" s="107">
        <v>1</v>
      </c>
      <c r="R11" s="109">
        <v>2</v>
      </c>
      <c r="S11" s="54" t="s">
        <v>81</v>
      </c>
    </row>
    <row r="12" spans="1:19" s="5" customFormat="1" ht="14.25" customHeight="1">
      <c r="A12" s="101" t="s">
        <v>470</v>
      </c>
      <c r="B12" s="106">
        <v>32</v>
      </c>
      <c r="C12" s="110">
        <v>32</v>
      </c>
      <c r="D12" s="110">
        <v>28</v>
      </c>
      <c r="E12" s="110">
        <v>2</v>
      </c>
      <c r="F12" s="110">
        <v>2</v>
      </c>
      <c r="G12" s="107">
        <v>0</v>
      </c>
      <c r="H12" s="107">
        <v>24</v>
      </c>
      <c r="I12" s="110">
        <v>24</v>
      </c>
      <c r="J12" s="110">
        <v>20</v>
      </c>
      <c r="K12" s="110">
        <v>2</v>
      </c>
      <c r="L12" s="110">
        <v>2</v>
      </c>
      <c r="M12" s="107">
        <v>0</v>
      </c>
      <c r="N12" s="107">
        <v>8</v>
      </c>
      <c r="O12" s="108">
        <v>0</v>
      </c>
      <c r="P12" s="107">
        <v>0</v>
      </c>
      <c r="Q12" s="107">
        <v>1</v>
      </c>
      <c r="R12" s="111">
        <v>3</v>
      </c>
      <c r="S12" s="54" t="s">
        <v>421</v>
      </c>
    </row>
    <row r="13" spans="1:19" s="5" customFormat="1" ht="14.25" customHeight="1">
      <c r="A13" s="101" t="s">
        <v>471</v>
      </c>
      <c r="B13" s="106">
        <v>32</v>
      </c>
      <c r="C13" s="110">
        <v>32</v>
      </c>
      <c r="D13" s="110">
        <v>28</v>
      </c>
      <c r="E13" s="110">
        <v>2</v>
      </c>
      <c r="F13" s="110">
        <v>2</v>
      </c>
      <c r="G13" s="107">
        <v>0</v>
      </c>
      <c r="H13" s="107">
        <v>24</v>
      </c>
      <c r="I13" s="110">
        <v>24</v>
      </c>
      <c r="J13" s="110">
        <v>20</v>
      </c>
      <c r="K13" s="110">
        <v>2</v>
      </c>
      <c r="L13" s="110">
        <v>2</v>
      </c>
      <c r="M13" s="107">
        <v>0</v>
      </c>
      <c r="N13" s="107">
        <v>8</v>
      </c>
      <c r="O13" s="108">
        <v>0</v>
      </c>
      <c r="P13" s="107">
        <v>0</v>
      </c>
      <c r="Q13" s="107">
        <v>1</v>
      </c>
      <c r="R13" s="111">
        <v>3</v>
      </c>
      <c r="S13" s="54" t="s">
        <v>422</v>
      </c>
    </row>
    <row r="14" spans="1:19" s="5" customFormat="1" ht="14.25" customHeight="1">
      <c r="A14" s="101" t="s">
        <v>423</v>
      </c>
      <c r="B14" s="106">
        <v>32</v>
      </c>
      <c r="C14" s="110">
        <v>32</v>
      </c>
      <c r="D14" s="110">
        <v>28</v>
      </c>
      <c r="E14" s="110">
        <v>2</v>
      </c>
      <c r="F14" s="110">
        <v>2</v>
      </c>
      <c r="G14" s="107">
        <v>0</v>
      </c>
      <c r="H14" s="107">
        <v>24</v>
      </c>
      <c r="I14" s="110">
        <v>24</v>
      </c>
      <c r="J14" s="110">
        <v>20</v>
      </c>
      <c r="K14" s="110">
        <v>2</v>
      </c>
      <c r="L14" s="110">
        <v>2</v>
      </c>
      <c r="M14" s="107">
        <v>0</v>
      </c>
      <c r="N14" s="107">
        <v>8</v>
      </c>
      <c r="O14" s="108">
        <v>0</v>
      </c>
      <c r="P14" s="107">
        <v>0</v>
      </c>
      <c r="Q14" s="107">
        <v>1</v>
      </c>
      <c r="R14" s="111">
        <v>3</v>
      </c>
      <c r="S14" s="54" t="s">
        <v>474</v>
      </c>
    </row>
    <row r="15" spans="1:19" s="5" customFormat="1" ht="14.25" customHeight="1">
      <c r="A15" s="101" t="s">
        <v>472</v>
      </c>
      <c r="B15" s="106">
        <v>32</v>
      </c>
      <c r="C15" s="110">
        <v>32</v>
      </c>
      <c r="D15" s="110">
        <v>28</v>
      </c>
      <c r="E15" s="110">
        <v>2</v>
      </c>
      <c r="F15" s="110">
        <v>2</v>
      </c>
      <c r="G15" s="107"/>
      <c r="H15" s="107">
        <v>24</v>
      </c>
      <c r="I15" s="110">
        <v>24</v>
      </c>
      <c r="J15" s="110">
        <v>20</v>
      </c>
      <c r="K15" s="110">
        <v>2</v>
      </c>
      <c r="L15" s="110">
        <v>2</v>
      </c>
      <c r="M15" s="107">
        <v>0</v>
      </c>
      <c r="N15" s="107">
        <v>8</v>
      </c>
      <c r="O15" s="108">
        <v>0</v>
      </c>
      <c r="P15" s="107">
        <v>0</v>
      </c>
      <c r="Q15" s="107">
        <v>1</v>
      </c>
      <c r="R15" s="111">
        <v>3</v>
      </c>
      <c r="S15" s="54" t="s">
        <v>472</v>
      </c>
    </row>
    <row r="16" spans="1:19" s="5" customFormat="1" ht="14.25" customHeight="1">
      <c r="A16" s="343" t="s">
        <v>473</v>
      </c>
      <c r="B16" s="344">
        <f>+C16</f>
        <v>32</v>
      </c>
      <c r="C16" s="345">
        <f>SUM(D16:F16)</f>
        <v>32</v>
      </c>
      <c r="D16" s="345">
        <v>28</v>
      </c>
      <c r="E16" s="345">
        <v>2</v>
      </c>
      <c r="F16" s="345">
        <v>2</v>
      </c>
      <c r="G16" s="344"/>
      <c r="H16" s="344">
        <f>+I16+M16</f>
        <v>24</v>
      </c>
      <c r="I16" s="345">
        <f>SUM(J16:L16)</f>
        <v>24</v>
      </c>
      <c r="J16" s="345">
        <v>20</v>
      </c>
      <c r="K16" s="345">
        <v>2</v>
      </c>
      <c r="L16" s="345">
        <v>2</v>
      </c>
      <c r="M16" s="344">
        <v>0</v>
      </c>
      <c r="N16" s="344">
        <v>8</v>
      </c>
      <c r="O16" s="346">
        <v>0</v>
      </c>
      <c r="P16" s="344">
        <v>0</v>
      </c>
      <c r="Q16" s="344">
        <v>1</v>
      </c>
      <c r="R16" s="347">
        <v>3</v>
      </c>
      <c r="S16" s="343" t="s">
        <v>473</v>
      </c>
    </row>
    <row r="17" spans="1:19" s="4" customFormat="1" ht="9" customHeight="1">
      <c r="A17" s="3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6"/>
      <c r="Q17" s="6"/>
      <c r="R17" s="18"/>
      <c r="S17" s="36"/>
    </row>
    <row r="18" ht="13.5">
      <c r="A18" s="68" t="s">
        <v>466</v>
      </c>
    </row>
    <row r="19" ht="13.5">
      <c r="A19" s="68" t="s">
        <v>467</v>
      </c>
    </row>
  </sheetData>
  <sheetProtection/>
  <mergeCells count="11">
    <mergeCell ref="H3:I3"/>
    <mergeCell ref="J3:M3"/>
    <mergeCell ref="J1:S1"/>
    <mergeCell ref="A3:A5"/>
    <mergeCell ref="H4:H5"/>
    <mergeCell ref="B4:B5"/>
    <mergeCell ref="S3:S5"/>
    <mergeCell ref="O4:P4"/>
    <mergeCell ref="O3:Q3"/>
    <mergeCell ref="C4:F4"/>
    <mergeCell ref="B3:G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SheetLayoutView="100" zoomScalePageLayoutView="0" workbookViewId="0" topLeftCell="A1">
      <selection activeCell="A3" sqref="A3"/>
    </sheetView>
  </sheetViews>
  <sheetFormatPr defaultColWidth="12.625" defaultRowHeight="13.5"/>
  <cols>
    <col min="1" max="16384" width="12.625" style="33" customWidth="1"/>
  </cols>
  <sheetData>
    <row r="2" spans="1:14" s="90" customFormat="1" ht="15" customHeight="1">
      <c r="A2" s="117" t="s">
        <v>149</v>
      </c>
      <c r="B2" s="401" t="s">
        <v>284</v>
      </c>
      <c r="C2" s="401"/>
      <c r="D2" s="401"/>
      <c r="E2" s="401"/>
      <c r="F2" s="401"/>
      <c r="G2" s="401"/>
      <c r="H2" s="393" t="s">
        <v>285</v>
      </c>
      <c r="I2" s="393"/>
      <c r="J2" s="393"/>
      <c r="K2" s="393"/>
      <c r="L2" s="393"/>
      <c r="M2" s="393"/>
      <c r="N2" s="393"/>
    </row>
    <row r="3" spans="1:14" s="23" customFormat="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N3" s="282" t="s">
        <v>286</v>
      </c>
    </row>
    <row r="4" spans="1:14" s="88" customFormat="1" ht="15.75" customHeight="1">
      <c r="A4" s="395" t="s">
        <v>287</v>
      </c>
      <c r="B4" s="398" t="s">
        <v>288</v>
      </c>
      <c r="C4" s="400"/>
      <c r="D4" s="400"/>
      <c r="E4" s="394" t="s">
        <v>484</v>
      </c>
      <c r="F4" s="394"/>
      <c r="G4" s="394"/>
      <c r="H4" s="394" t="s">
        <v>485</v>
      </c>
      <c r="I4" s="394"/>
      <c r="J4" s="394"/>
      <c r="K4" s="400" t="s">
        <v>483</v>
      </c>
      <c r="L4" s="400"/>
      <c r="M4" s="400"/>
      <c r="N4" s="395" t="s">
        <v>289</v>
      </c>
    </row>
    <row r="5" spans="1:15" s="88" customFormat="1" ht="15.75" customHeight="1">
      <c r="A5" s="397"/>
      <c r="B5" s="85" t="s">
        <v>160</v>
      </c>
      <c r="C5" s="86" t="s">
        <v>290</v>
      </c>
      <c r="D5" s="86" t="s">
        <v>291</v>
      </c>
      <c r="E5" s="86" t="s">
        <v>160</v>
      </c>
      <c r="F5" s="86" t="s">
        <v>290</v>
      </c>
      <c r="G5" s="86" t="s">
        <v>291</v>
      </c>
      <c r="H5" s="86" t="s">
        <v>160</v>
      </c>
      <c r="I5" s="86" t="s">
        <v>290</v>
      </c>
      <c r="J5" s="86" t="s">
        <v>291</v>
      </c>
      <c r="K5" s="86" t="s">
        <v>160</v>
      </c>
      <c r="L5" s="86" t="s">
        <v>290</v>
      </c>
      <c r="M5" s="86" t="s">
        <v>291</v>
      </c>
      <c r="N5" s="397"/>
      <c r="O5" s="87"/>
    </row>
    <row r="6" spans="1:14" s="25" customFormat="1" ht="6" customHeight="1">
      <c r="A6" s="3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92"/>
    </row>
    <row r="7" spans="1:14" s="29" customFormat="1" ht="15" customHeight="1">
      <c r="A7" s="283" t="s">
        <v>292</v>
      </c>
      <c r="B7" s="112">
        <f>C7+D7</f>
        <v>3006</v>
      </c>
      <c r="C7" s="112">
        <f aca="true" t="shared" si="0" ref="C7:D9">F7+I7+L7</f>
        <v>2630</v>
      </c>
      <c r="D7" s="112">
        <f t="shared" si="0"/>
        <v>376</v>
      </c>
      <c r="E7" s="112">
        <f aca="true" t="shared" si="1" ref="E7:M7">E8+E9</f>
        <v>2550</v>
      </c>
      <c r="F7" s="112">
        <f t="shared" si="1"/>
        <v>2178</v>
      </c>
      <c r="G7" s="112">
        <f t="shared" si="1"/>
        <v>372</v>
      </c>
      <c r="H7" s="112">
        <f t="shared" si="1"/>
        <v>396</v>
      </c>
      <c r="I7" s="112">
        <f t="shared" si="1"/>
        <v>394</v>
      </c>
      <c r="J7" s="112">
        <f t="shared" si="1"/>
        <v>2</v>
      </c>
      <c r="K7" s="112">
        <f t="shared" si="1"/>
        <v>60</v>
      </c>
      <c r="L7" s="112">
        <f t="shared" si="1"/>
        <v>58</v>
      </c>
      <c r="M7" s="112">
        <f t="shared" si="1"/>
        <v>2</v>
      </c>
      <c r="N7" s="283" t="s">
        <v>293</v>
      </c>
    </row>
    <row r="8" spans="1:14" s="25" customFormat="1" ht="15" customHeight="1">
      <c r="A8" s="48" t="s">
        <v>161</v>
      </c>
      <c r="B8" s="110">
        <f>C8+D8</f>
        <v>1503</v>
      </c>
      <c r="C8" s="110">
        <f>F8+I8+L8</f>
        <v>1428</v>
      </c>
      <c r="D8" s="110">
        <f t="shared" si="0"/>
        <v>75</v>
      </c>
      <c r="E8" s="110">
        <f>F8+G8</f>
        <v>1172</v>
      </c>
      <c r="F8" s="164">
        <v>1099</v>
      </c>
      <c r="G8" s="164">
        <v>73</v>
      </c>
      <c r="H8" s="110">
        <f>I8+J8</f>
        <v>282</v>
      </c>
      <c r="I8" s="164">
        <v>281</v>
      </c>
      <c r="J8" s="164">
        <v>1</v>
      </c>
      <c r="K8" s="110">
        <f>L8+M8</f>
        <v>49</v>
      </c>
      <c r="L8" s="164">
        <v>48</v>
      </c>
      <c r="M8" s="164">
        <v>1</v>
      </c>
      <c r="N8" s="48" t="s">
        <v>161</v>
      </c>
    </row>
    <row r="9" spans="1:14" s="25" customFormat="1" ht="15" customHeight="1">
      <c r="A9" s="48" t="s">
        <v>162</v>
      </c>
      <c r="B9" s="110">
        <f>C9+D9</f>
        <v>1503</v>
      </c>
      <c r="C9" s="110">
        <f t="shared" si="0"/>
        <v>1202</v>
      </c>
      <c r="D9" s="110">
        <f t="shared" si="0"/>
        <v>301</v>
      </c>
      <c r="E9" s="110">
        <f>F9+G9</f>
        <v>1378</v>
      </c>
      <c r="F9" s="164">
        <v>1079</v>
      </c>
      <c r="G9" s="164">
        <v>299</v>
      </c>
      <c r="H9" s="110">
        <f>I9+J9</f>
        <v>114</v>
      </c>
      <c r="I9" s="164">
        <v>113</v>
      </c>
      <c r="J9" s="164">
        <v>1</v>
      </c>
      <c r="K9" s="110">
        <f>L9+M9</f>
        <v>11</v>
      </c>
      <c r="L9" s="164">
        <v>10</v>
      </c>
      <c r="M9" s="164">
        <v>1</v>
      </c>
      <c r="N9" s="48" t="s">
        <v>162</v>
      </c>
    </row>
    <row r="10" spans="1:14" s="25" customFormat="1" ht="6" customHeight="1">
      <c r="A10" s="4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1"/>
      <c r="N10" s="284"/>
    </row>
  </sheetData>
  <sheetProtection/>
  <mergeCells count="8">
    <mergeCell ref="N4:N5"/>
    <mergeCell ref="B2:G2"/>
    <mergeCell ref="A4:A5"/>
    <mergeCell ref="B4:D4"/>
    <mergeCell ref="E4:G4"/>
    <mergeCell ref="H4:J4"/>
    <mergeCell ref="K4:M4"/>
    <mergeCell ref="H2:N2"/>
  </mergeCells>
  <printOptions/>
  <pageMargins left="0.63" right="0.3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875" style="33" customWidth="1"/>
    <col min="2" max="2" width="3.875" style="33" customWidth="1"/>
    <col min="3" max="9" width="10.125" style="33" customWidth="1"/>
    <col min="10" max="10" width="10.25390625" style="33" customWidth="1"/>
    <col min="11" max="11" width="11.375" style="33" customWidth="1"/>
    <col min="12" max="14" width="11.00390625" style="33" customWidth="1"/>
    <col min="15" max="15" width="8.125" style="33" customWidth="1"/>
    <col min="16" max="16" width="10.25390625" style="33" bestFit="1" customWidth="1"/>
    <col min="17" max="18" width="8.50390625" style="33" bestFit="1" customWidth="1"/>
    <col min="19" max="19" width="10.25390625" style="33" bestFit="1" customWidth="1"/>
    <col min="20" max="20" width="8.125" style="33" customWidth="1"/>
    <col min="21" max="21" width="9.375" style="33" customWidth="1"/>
    <col min="22" max="22" width="3.875" style="33" customWidth="1"/>
    <col min="23" max="23" width="5.875" style="33" customWidth="1"/>
    <col min="24" max="16384" width="9.00390625" style="33" customWidth="1"/>
  </cols>
  <sheetData>
    <row r="1" spans="1:23" s="90" customFormat="1" ht="14.25">
      <c r="A1" s="505" t="s">
        <v>149</v>
      </c>
      <c r="B1" s="505"/>
      <c r="C1" s="505"/>
      <c r="D1" s="401" t="s">
        <v>294</v>
      </c>
      <c r="E1" s="401"/>
      <c r="F1" s="401"/>
      <c r="G1" s="401"/>
      <c r="H1" s="401"/>
      <c r="I1" s="401"/>
      <c r="J1" s="401"/>
      <c r="K1" s="401"/>
      <c r="L1" s="401"/>
      <c r="M1" s="393" t="s">
        <v>295</v>
      </c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/>
      <c r="W2" s="282" t="s">
        <v>296</v>
      </c>
    </row>
    <row r="3" spans="1:23" s="242" customFormat="1" ht="13.5" customHeight="1">
      <c r="A3" s="489" t="s">
        <v>230</v>
      </c>
      <c r="B3" s="490"/>
      <c r="C3" s="497" t="s">
        <v>297</v>
      </c>
      <c r="D3" s="468" t="s">
        <v>298</v>
      </c>
      <c r="E3" s="468" t="s">
        <v>299</v>
      </c>
      <c r="F3" s="468" t="s">
        <v>300</v>
      </c>
      <c r="G3" s="468" t="s">
        <v>301</v>
      </c>
      <c r="H3" s="468" t="s">
        <v>302</v>
      </c>
      <c r="I3" s="500" t="s">
        <v>303</v>
      </c>
      <c r="J3" s="501"/>
      <c r="K3" s="502"/>
      <c r="L3" s="468" t="s">
        <v>304</v>
      </c>
      <c r="M3" s="468" t="s">
        <v>305</v>
      </c>
      <c r="N3" s="468" t="s">
        <v>306</v>
      </c>
      <c r="O3" s="500" t="s">
        <v>307</v>
      </c>
      <c r="P3" s="501"/>
      <c r="Q3" s="501"/>
      <c r="R3" s="501"/>
      <c r="S3" s="501"/>
      <c r="T3" s="502"/>
      <c r="U3" s="468" t="s">
        <v>308</v>
      </c>
      <c r="V3" s="489" t="s">
        <v>230</v>
      </c>
      <c r="W3" s="490"/>
    </row>
    <row r="4" spans="1:23" s="242" customFormat="1" ht="11.25" customHeight="1">
      <c r="A4" s="491"/>
      <c r="B4" s="492"/>
      <c r="C4" s="495"/>
      <c r="D4" s="469"/>
      <c r="E4" s="469"/>
      <c r="F4" s="469"/>
      <c r="G4" s="469"/>
      <c r="H4" s="469"/>
      <c r="I4" s="497" t="s">
        <v>205</v>
      </c>
      <c r="J4" s="468" t="s">
        <v>309</v>
      </c>
      <c r="K4" s="468" t="s">
        <v>310</v>
      </c>
      <c r="L4" s="469"/>
      <c r="M4" s="469"/>
      <c r="N4" s="469"/>
      <c r="O4" s="495" t="s">
        <v>205</v>
      </c>
      <c r="P4" s="469" t="s">
        <v>311</v>
      </c>
      <c r="Q4" s="469" t="s">
        <v>312</v>
      </c>
      <c r="R4" s="469" t="s">
        <v>313</v>
      </c>
      <c r="S4" s="468" t="s">
        <v>314</v>
      </c>
      <c r="T4" s="468" t="s">
        <v>315</v>
      </c>
      <c r="U4" s="469"/>
      <c r="V4" s="491"/>
      <c r="W4" s="492"/>
    </row>
    <row r="5" spans="1:23" s="242" customFormat="1" ht="11.25" customHeight="1">
      <c r="A5" s="491"/>
      <c r="B5" s="492"/>
      <c r="C5" s="495"/>
      <c r="D5" s="469"/>
      <c r="E5" s="469"/>
      <c r="F5" s="469"/>
      <c r="G5" s="469"/>
      <c r="H5" s="469"/>
      <c r="I5" s="495"/>
      <c r="J5" s="469"/>
      <c r="K5" s="469"/>
      <c r="L5" s="469"/>
      <c r="M5" s="469"/>
      <c r="N5" s="469"/>
      <c r="O5" s="495"/>
      <c r="P5" s="469"/>
      <c r="Q5" s="503"/>
      <c r="R5" s="469"/>
      <c r="S5" s="469"/>
      <c r="T5" s="469"/>
      <c r="U5" s="469"/>
      <c r="V5" s="491"/>
      <c r="W5" s="492"/>
    </row>
    <row r="6" spans="1:23" s="242" customFormat="1" ht="11.25" customHeight="1">
      <c r="A6" s="493"/>
      <c r="B6" s="494"/>
      <c r="C6" s="496"/>
      <c r="D6" s="470"/>
      <c r="E6" s="470"/>
      <c r="F6" s="470"/>
      <c r="G6" s="470"/>
      <c r="H6" s="470"/>
      <c r="I6" s="496"/>
      <c r="J6" s="470"/>
      <c r="K6" s="470"/>
      <c r="L6" s="470"/>
      <c r="M6" s="470"/>
      <c r="N6" s="470"/>
      <c r="O6" s="496"/>
      <c r="P6" s="470"/>
      <c r="Q6" s="504"/>
      <c r="R6" s="470"/>
      <c r="S6" s="470"/>
      <c r="T6" s="470"/>
      <c r="U6" s="470"/>
      <c r="V6" s="493"/>
      <c r="W6" s="494"/>
    </row>
    <row r="7" spans="1:23" s="25" customFormat="1" ht="8.25" customHeight="1">
      <c r="A7" s="285"/>
      <c r="B7" s="286"/>
      <c r="C7" s="287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5"/>
      <c r="W7" s="289"/>
    </row>
    <row r="8" spans="1:23" s="29" customFormat="1" ht="13.5" customHeight="1">
      <c r="A8" s="498" t="s">
        <v>317</v>
      </c>
      <c r="B8" s="499"/>
      <c r="C8" s="112">
        <f>SUM(C9+C10)</f>
        <v>1208</v>
      </c>
      <c r="D8" s="112">
        <f aca="true" t="shared" si="0" ref="D8:U8">SUM(D9+D10)</f>
        <v>110</v>
      </c>
      <c r="E8" s="112">
        <f t="shared" si="0"/>
        <v>145</v>
      </c>
      <c r="F8" s="112">
        <f t="shared" si="0"/>
        <v>102</v>
      </c>
      <c r="G8" s="112">
        <f t="shared" si="0"/>
        <v>169</v>
      </c>
      <c r="H8" s="112">
        <f t="shared" si="0"/>
        <v>90</v>
      </c>
      <c r="I8" s="112">
        <f t="shared" si="0"/>
        <v>9</v>
      </c>
      <c r="J8" s="112">
        <f t="shared" si="0"/>
        <v>6</v>
      </c>
      <c r="K8" s="112">
        <f t="shared" si="0"/>
        <v>3</v>
      </c>
      <c r="L8" s="112">
        <f t="shared" si="0"/>
        <v>29</v>
      </c>
      <c r="M8" s="112">
        <f t="shared" si="0"/>
        <v>88</v>
      </c>
      <c r="N8" s="112">
        <f t="shared" si="0"/>
        <v>59</v>
      </c>
      <c r="O8" s="112">
        <f t="shared" si="0"/>
        <v>388</v>
      </c>
      <c r="P8" s="112">
        <f t="shared" si="0"/>
        <v>271</v>
      </c>
      <c r="Q8" s="112">
        <f t="shared" si="0"/>
        <v>59</v>
      </c>
      <c r="R8" s="112">
        <f t="shared" si="0"/>
        <v>43</v>
      </c>
      <c r="S8" s="112">
        <f t="shared" si="0"/>
        <v>4</v>
      </c>
      <c r="T8" s="112">
        <f t="shared" si="0"/>
        <v>11</v>
      </c>
      <c r="U8" s="112">
        <f t="shared" si="0"/>
        <v>19</v>
      </c>
      <c r="V8" s="498" t="s">
        <v>316</v>
      </c>
      <c r="W8" s="499"/>
    </row>
    <row r="9" spans="1:23" s="25" customFormat="1" ht="13.5" customHeight="1">
      <c r="A9" s="485" t="s">
        <v>318</v>
      </c>
      <c r="B9" s="486"/>
      <c r="C9" s="291">
        <f>SUM(D9:U9)-(I9+O9)</f>
        <v>774</v>
      </c>
      <c r="D9" s="164">
        <f>D13+D16+D19+D22+D25+D28+D31+D34+D37+D40+D43</f>
        <v>84</v>
      </c>
      <c r="E9" s="164">
        <f aca="true" t="shared" si="1" ref="E9:U9">E13+E16+E19+E22+E25+E28+E31+E34+E37+E40+E43</f>
        <v>26</v>
      </c>
      <c r="F9" s="164">
        <f t="shared" si="1"/>
        <v>42</v>
      </c>
      <c r="G9" s="164">
        <f t="shared" si="1"/>
        <v>60</v>
      </c>
      <c r="H9" s="164">
        <f t="shared" si="1"/>
        <v>74</v>
      </c>
      <c r="I9" s="164">
        <f t="shared" si="1"/>
        <v>8</v>
      </c>
      <c r="J9" s="164">
        <f t="shared" si="1"/>
        <v>5</v>
      </c>
      <c r="K9" s="164">
        <f t="shared" si="1"/>
        <v>3</v>
      </c>
      <c r="L9" s="164">
        <f t="shared" si="1"/>
        <v>26</v>
      </c>
      <c r="M9" s="164">
        <f t="shared" si="1"/>
        <v>85</v>
      </c>
      <c r="N9" s="164">
        <f t="shared" si="1"/>
        <v>49</v>
      </c>
      <c r="O9" s="164">
        <f t="shared" si="1"/>
        <v>303</v>
      </c>
      <c r="P9" s="164">
        <f t="shared" si="1"/>
        <v>194</v>
      </c>
      <c r="Q9" s="164">
        <f t="shared" si="1"/>
        <v>53</v>
      </c>
      <c r="R9" s="164">
        <f t="shared" si="1"/>
        <v>43</v>
      </c>
      <c r="S9" s="164">
        <f t="shared" si="1"/>
        <v>2</v>
      </c>
      <c r="T9" s="164">
        <f t="shared" si="1"/>
        <v>11</v>
      </c>
      <c r="U9" s="164">
        <f t="shared" si="1"/>
        <v>17</v>
      </c>
      <c r="V9" s="485" t="s">
        <v>318</v>
      </c>
      <c r="W9" s="486"/>
    </row>
    <row r="10" spans="1:23" s="25" customFormat="1" ht="13.5" customHeight="1">
      <c r="A10" s="485" t="s">
        <v>319</v>
      </c>
      <c r="B10" s="486"/>
      <c r="C10" s="110">
        <f>SUM(D10:U10)-(I10+O10)</f>
        <v>434</v>
      </c>
      <c r="D10" s="164">
        <f>D14+D17+D20+D23+D26+D29+D32+D35+D38+D41+D44</f>
        <v>26</v>
      </c>
      <c r="E10" s="164">
        <f aca="true" t="shared" si="2" ref="E10:U10">E14+E17+E20+E23+E26+E29+E32+E35+E38+E41+E44</f>
        <v>119</v>
      </c>
      <c r="F10" s="164">
        <f t="shared" si="2"/>
        <v>60</v>
      </c>
      <c r="G10" s="164">
        <f t="shared" si="2"/>
        <v>109</v>
      </c>
      <c r="H10" s="164">
        <f t="shared" si="2"/>
        <v>16</v>
      </c>
      <c r="I10" s="164">
        <f t="shared" si="2"/>
        <v>1</v>
      </c>
      <c r="J10" s="164">
        <f t="shared" si="2"/>
        <v>1</v>
      </c>
      <c r="K10" s="164">
        <f t="shared" si="2"/>
        <v>0</v>
      </c>
      <c r="L10" s="164">
        <f t="shared" si="2"/>
        <v>3</v>
      </c>
      <c r="M10" s="164">
        <f t="shared" si="2"/>
        <v>3</v>
      </c>
      <c r="N10" s="164">
        <f t="shared" si="2"/>
        <v>10</v>
      </c>
      <c r="O10" s="164">
        <f t="shared" si="2"/>
        <v>85</v>
      </c>
      <c r="P10" s="164">
        <f t="shared" si="2"/>
        <v>77</v>
      </c>
      <c r="Q10" s="164">
        <f t="shared" si="2"/>
        <v>6</v>
      </c>
      <c r="R10" s="164">
        <f t="shared" si="2"/>
        <v>0</v>
      </c>
      <c r="S10" s="164">
        <f t="shared" si="2"/>
        <v>2</v>
      </c>
      <c r="T10" s="164">
        <f t="shared" si="2"/>
        <v>0</v>
      </c>
      <c r="U10" s="164">
        <f t="shared" si="2"/>
        <v>2</v>
      </c>
      <c r="V10" s="485" t="s">
        <v>319</v>
      </c>
      <c r="W10" s="486"/>
    </row>
    <row r="11" spans="1:23" s="25" customFormat="1" ht="7.5" customHeight="1">
      <c r="A11" s="47"/>
      <c r="B11" s="290"/>
      <c r="C11" s="110"/>
      <c r="D11" s="164"/>
      <c r="E11" s="164"/>
      <c r="F11" s="164"/>
      <c r="G11" s="164"/>
      <c r="H11" s="164"/>
      <c r="I11" s="292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47"/>
      <c r="W11" s="290"/>
    </row>
    <row r="12" spans="1:23" s="25" customFormat="1" ht="13.5" customHeight="1">
      <c r="A12" s="487" t="s">
        <v>320</v>
      </c>
      <c r="B12" s="488"/>
      <c r="C12" s="293">
        <f aca="true" t="shared" si="3" ref="C12:U12">SUM(C13+C14)</f>
        <v>277</v>
      </c>
      <c r="D12" s="293">
        <f t="shared" si="3"/>
        <v>20</v>
      </c>
      <c r="E12" s="293">
        <f t="shared" si="3"/>
        <v>30</v>
      </c>
      <c r="F12" s="293">
        <f t="shared" si="3"/>
        <v>26</v>
      </c>
      <c r="G12" s="293">
        <f t="shared" si="3"/>
        <v>45</v>
      </c>
      <c r="H12" s="293">
        <f t="shared" si="3"/>
        <v>39</v>
      </c>
      <c r="I12" s="293">
        <f t="shared" si="3"/>
        <v>1</v>
      </c>
      <c r="J12" s="293">
        <f t="shared" si="3"/>
        <v>0</v>
      </c>
      <c r="K12" s="293">
        <f t="shared" si="3"/>
        <v>1</v>
      </c>
      <c r="L12" s="293">
        <f t="shared" si="3"/>
        <v>7</v>
      </c>
      <c r="M12" s="293">
        <f t="shared" si="3"/>
        <v>22</v>
      </c>
      <c r="N12" s="293">
        <f t="shared" si="3"/>
        <v>25</v>
      </c>
      <c r="O12" s="293">
        <f t="shared" si="3"/>
        <v>52</v>
      </c>
      <c r="P12" s="293">
        <f t="shared" si="3"/>
        <v>40</v>
      </c>
      <c r="Q12" s="293">
        <f t="shared" si="3"/>
        <v>6</v>
      </c>
      <c r="R12" s="293">
        <f t="shared" si="3"/>
        <v>5</v>
      </c>
      <c r="S12" s="293">
        <f t="shared" si="3"/>
        <v>0</v>
      </c>
      <c r="T12" s="293">
        <f t="shared" si="3"/>
        <v>1</v>
      </c>
      <c r="U12" s="293">
        <f t="shared" si="3"/>
        <v>10</v>
      </c>
      <c r="V12" s="487" t="s">
        <v>320</v>
      </c>
      <c r="W12" s="488"/>
    </row>
    <row r="13" spans="1:23" s="25" customFormat="1" ht="13.5" customHeight="1">
      <c r="A13" s="485" t="s">
        <v>321</v>
      </c>
      <c r="B13" s="486"/>
      <c r="C13" s="291">
        <f>SUM(D13:U13)-(I13+O13)</f>
        <v>175</v>
      </c>
      <c r="D13" s="294">
        <v>16</v>
      </c>
      <c r="E13" s="294">
        <v>8</v>
      </c>
      <c r="F13" s="294">
        <v>10</v>
      </c>
      <c r="G13" s="294">
        <v>11</v>
      </c>
      <c r="H13" s="294">
        <v>33</v>
      </c>
      <c r="I13" s="292">
        <f>+J13+K13</f>
        <v>1</v>
      </c>
      <c r="J13" s="294">
        <v>0</v>
      </c>
      <c r="K13" s="294">
        <v>1</v>
      </c>
      <c r="L13" s="294">
        <v>7</v>
      </c>
      <c r="M13" s="294">
        <v>19</v>
      </c>
      <c r="N13" s="294">
        <v>23</v>
      </c>
      <c r="O13" s="294">
        <v>38</v>
      </c>
      <c r="P13" s="294">
        <v>28</v>
      </c>
      <c r="Q13" s="294">
        <v>4</v>
      </c>
      <c r="R13" s="294">
        <v>5</v>
      </c>
      <c r="S13" s="294">
        <v>0</v>
      </c>
      <c r="T13" s="294">
        <v>1</v>
      </c>
      <c r="U13" s="294">
        <v>9</v>
      </c>
      <c r="V13" s="485" t="s">
        <v>322</v>
      </c>
      <c r="W13" s="486"/>
    </row>
    <row r="14" spans="1:23" s="25" customFormat="1" ht="13.5" customHeight="1">
      <c r="A14" s="485" t="s">
        <v>323</v>
      </c>
      <c r="B14" s="486"/>
      <c r="C14" s="291">
        <f>SUM(D14:U14)-(I14+O14)</f>
        <v>102</v>
      </c>
      <c r="D14" s="294">
        <v>4</v>
      </c>
      <c r="E14" s="294">
        <v>22</v>
      </c>
      <c r="F14" s="294">
        <v>16</v>
      </c>
      <c r="G14" s="294">
        <v>34</v>
      </c>
      <c r="H14" s="294">
        <v>6</v>
      </c>
      <c r="I14" s="292">
        <f>+J14+K14</f>
        <v>0</v>
      </c>
      <c r="J14" s="294">
        <v>0</v>
      </c>
      <c r="K14" s="294">
        <v>0</v>
      </c>
      <c r="L14" s="294">
        <v>0</v>
      </c>
      <c r="M14" s="294">
        <v>3</v>
      </c>
      <c r="N14" s="294">
        <v>2</v>
      </c>
      <c r="O14" s="294">
        <v>14</v>
      </c>
      <c r="P14" s="294">
        <v>12</v>
      </c>
      <c r="Q14" s="294">
        <v>2</v>
      </c>
      <c r="R14" s="294">
        <v>0</v>
      </c>
      <c r="S14" s="294">
        <v>0</v>
      </c>
      <c r="T14" s="294">
        <v>0</v>
      </c>
      <c r="U14" s="294">
        <v>1</v>
      </c>
      <c r="V14" s="485" t="s">
        <v>323</v>
      </c>
      <c r="W14" s="486"/>
    </row>
    <row r="15" spans="1:23" s="25" customFormat="1" ht="13.5" customHeight="1">
      <c r="A15" s="487" t="s">
        <v>324</v>
      </c>
      <c r="B15" s="488"/>
      <c r="C15" s="293">
        <f>SUM(C16+C17)</f>
        <v>113</v>
      </c>
      <c r="D15" s="293">
        <f aca="true" t="shared" si="4" ref="D15:U15">SUM(D16+D17)</f>
        <v>4</v>
      </c>
      <c r="E15" s="293">
        <f t="shared" si="4"/>
        <v>11</v>
      </c>
      <c r="F15" s="293">
        <f t="shared" si="4"/>
        <v>15</v>
      </c>
      <c r="G15" s="293">
        <f t="shared" si="4"/>
        <v>19</v>
      </c>
      <c r="H15" s="293">
        <f t="shared" si="4"/>
        <v>3</v>
      </c>
      <c r="I15" s="293">
        <f t="shared" si="4"/>
        <v>6</v>
      </c>
      <c r="J15" s="293">
        <f t="shared" si="4"/>
        <v>6</v>
      </c>
      <c r="K15" s="293">
        <f t="shared" si="4"/>
        <v>0</v>
      </c>
      <c r="L15" s="293">
        <f t="shared" si="4"/>
        <v>0</v>
      </c>
      <c r="M15" s="293">
        <f t="shared" si="4"/>
        <v>8</v>
      </c>
      <c r="N15" s="293">
        <f t="shared" si="4"/>
        <v>3</v>
      </c>
      <c r="O15" s="293">
        <f t="shared" si="4"/>
        <v>44</v>
      </c>
      <c r="P15" s="293">
        <f t="shared" si="4"/>
        <v>42</v>
      </c>
      <c r="Q15" s="293">
        <f t="shared" si="4"/>
        <v>2</v>
      </c>
      <c r="R15" s="293">
        <f t="shared" si="4"/>
        <v>0</v>
      </c>
      <c r="S15" s="293">
        <f t="shared" si="4"/>
        <v>0</v>
      </c>
      <c r="T15" s="293">
        <f t="shared" si="4"/>
        <v>0</v>
      </c>
      <c r="U15" s="293">
        <f t="shared" si="4"/>
        <v>0</v>
      </c>
      <c r="V15" s="487" t="s">
        <v>324</v>
      </c>
      <c r="W15" s="488"/>
    </row>
    <row r="16" spans="1:23" s="25" customFormat="1" ht="13.5" customHeight="1">
      <c r="A16" s="485" t="s">
        <v>321</v>
      </c>
      <c r="B16" s="486"/>
      <c r="C16" s="291">
        <f>SUM(D16:U16)-(I16+O16)</f>
        <v>56</v>
      </c>
      <c r="D16" s="294">
        <v>3</v>
      </c>
      <c r="E16" s="294">
        <v>0</v>
      </c>
      <c r="F16" s="294">
        <v>5</v>
      </c>
      <c r="G16" s="294">
        <v>7</v>
      </c>
      <c r="H16" s="294">
        <v>2</v>
      </c>
      <c r="I16" s="292">
        <f>+J16+K16</f>
        <v>5</v>
      </c>
      <c r="J16" s="294">
        <v>5</v>
      </c>
      <c r="K16" s="294">
        <v>0</v>
      </c>
      <c r="L16" s="294">
        <v>0</v>
      </c>
      <c r="M16" s="294">
        <v>8</v>
      </c>
      <c r="N16" s="294">
        <v>2</v>
      </c>
      <c r="O16" s="294">
        <v>24</v>
      </c>
      <c r="P16" s="294">
        <v>22</v>
      </c>
      <c r="Q16" s="294">
        <v>2</v>
      </c>
      <c r="R16" s="294">
        <v>0</v>
      </c>
      <c r="S16" s="294">
        <v>0</v>
      </c>
      <c r="T16" s="294">
        <v>0</v>
      </c>
      <c r="U16" s="294">
        <v>0</v>
      </c>
      <c r="V16" s="485" t="s">
        <v>322</v>
      </c>
      <c r="W16" s="486"/>
    </row>
    <row r="17" spans="1:23" s="25" customFormat="1" ht="13.5" customHeight="1">
      <c r="A17" s="485" t="s">
        <v>323</v>
      </c>
      <c r="B17" s="486"/>
      <c r="C17" s="291">
        <f>SUM(D17:U17)-(I17+O17)</f>
        <v>57</v>
      </c>
      <c r="D17" s="294">
        <v>1</v>
      </c>
      <c r="E17" s="294">
        <v>11</v>
      </c>
      <c r="F17" s="294">
        <v>10</v>
      </c>
      <c r="G17" s="294">
        <v>12</v>
      </c>
      <c r="H17" s="294">
        <v>1</v>
      </c>
      <c r="I17" s="292">
        <f>+J17+K17</f>
        <v>1</v>
      </c>
      <c r="J17" s="294">
        <v>1</v>
      </c>
      <c r="K17" s="294">
        <v>0</v>
      </c>
      <c r="L17" s="294">
        <v>0</v>
      </c>
      <c r="M17" s="294">
        <v>0</v>
      </c>
      <c r="N17" s="294">
        <v>1</v>
      </c>
      <c r="O17" s="294">
        <v>20</v>
      </c>
      <c r="P17" s="294">
        <v>20</v>
      </c>
      <c r="Q17" s="294">
        <v>0</v>
      </c>
      <c r="R17" s="294">
        <v>0</v>
      </c>
      <c r="S17" s="294">
        <v>0</v>
      </c>
      <c r="T17" s="294">
        <v>0</v>
      </c>
      <c r="U17" s="294">
        <v>0</v>
      </c>
      <c r="V17" s="485" t="s">
        <v>319</v>
      </c>
      <c r="W17" s="486"/>
    </row>
    <row r="18" spans="1:23" s="25" customFormat="1" ht="13.5" customHeight="1">
      <c r="A18" s="487" t="s">
        <v>325</v>
      </c>
      <c r="B18" s="488"/>
      <c r="C18" s="293">
        <f>SUM(C19+C20)</f>
        <v>331</v>
      </c>
      <c r="D18" s="293">
        <f aca="true" t="shared" si="5" ref="D18:U18">SUM(D19+D20)</f>
        <v>61</v>
      </c>
      <c r="E18" s="293">
        <f t="shared" si="5"/>
        <v>6</v>
      </c>
      <c r="F18" s="293">
        <f t="shared" si="5"/>
        <v>10</v>
      </c>
      <c r="G18" s="293">
        <f t="shared" si="5"/>
        <v>4</v>
      </c>
      <c r="H18" s="293">
        <f t="shared" si="5"/>
        <v>23</v>
      </c>
      <c r="I18" s="293">
        <f t="shared" si="5"/>
        <v>0</v>
      </c>
      <c r="J18" s="293">
        <f t="shared" si="5"/>
        <v>0</v>
      </c>
      <c r="K18" s="293">
        <f t="shared" si="5"/>
        <v>0</v>
      </c>
      <c r="L18" s="293">
        <f t="shared" si="5"/>
        <v>9</v>
      </c>
      <c r="M18" s="293">
        <f t="shared" si="5"/>
        <v>41</v>
      </c>
      <c r="N18" s="293">
        <f t="shared" si="5"/>
        <v>11</v>
      </c>
      <c r="O18" s="293">
        <f t="shared" si="5"/>
        <v>160</v>
      </c>
      <c r="P18" s="293">
        <f t="shared" si="5"/>
        <v>87</v>
      </c>
      <c r="Q18" s="293">
        <f t="shared" si="5"/>
        <v>35</v>
      </c>
      <c r="R18" s="293">
        <f t="shared" si="5"/>
        <v>27</v>
      </c>
      <c r="S18" s="293">
        <f t="shared" si="5"/>
        <v>1</v>
      </c>
      <c r="T18" s="293">
        <f t="shared" si="5"/>
        <v>10</v>
      </c>
      <c r="U18" s="293">
        <f t="shared" si="5"/>
        <v>6</v>
      </c>
      <c r="V18" s="487" t="s">
        <v>325</v>
      </c>
      <c r="W18" s="488"/>
    </row>
    <row r="19" spans="1:23" s="25" customFormat="1" ht="13.5" customHeight="1">
      <c r="A19" s="485" t="s">
        <v>322</v>
      </c>
      <c r="B19" s="486"/>
      <c r="C19" s="291">
        <f>SUM(D19:U19)-(I19+O19)</f>
        <v>315</v>
      </c>
      <c r="D19" s="294">
        <v>56</v>
      </c>
      <c r="E19" s="294">
        <v>5</v>
      </c>
      <c r="F19" s="294">
        <v>7</v>
      </c>
      <c r="G19" s="294">
        <v>3</v>
      </c>
      <c r="H19" s="294">
        <v>23</v>
      </c>
      <c r="I19" s="292">
        <f>+J19+K19</f>
        <v>0</v>
      </c>
      <c r="J19" s="294">
        <v>0</v>
      </c>
      <c r="K19" s="294">
        <v>0</v>
      </c>
      <c r="L19" s="294">
        <v>9</v>
      </c>
      <c r="M19" s="294">
        <v>41</v>
      </c>
      <c r="N19" s="294">
        <v>10</v>
      </c>
      <c r="O19" s="294">
        <v>156</v>
      </c>
      <c r="P19" s="294">
        <v>84</v>
      </c>
      <c r="Q19" s="294">
        <v>34</v>
      </c>
      <c r="R19" s="294">
        <v>27</v>
      </c>
      <c r="S19" s="294">
        <v>1</v>
      </c>
      <c r="T19" s="294">
        <v>10</v>
      </c>
      <c r="U19" s="291">
        <v>5</v>
      </c>
      <c r="V19" s="485" t="s">
        <v>322</v>
      </c>
      <c r="W19" s="486"/>
    </row>
    <row r="20" spans="1:23" s="25" customFormat="1" ht="13.5" customHeight="1">
      <c r="A20" s="485" t="s">
        <v>323</v>
      </c>
      <c r="B20" s="486"/>
      <c r="C20" s="291">
        <f>SUM(D20:U20)-(I20+O20)</f>
        <v>16</v>
      </c>
      <c r="D20" s="294">
        <v>5</v>
      </c>
      <c r="E20" s="294">
        <v>1</v>
      </c>
      <c r="F20" s="294">
        <v>3</v>
      </c>
      <c r="G20" s="294">
        <v>1</v>
      </c>
      <c r="H20" s="294">
        <v>0</v>
      </c>
      <c r="I20" s="292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1</v>
      </c>
      <c r="O20" s="294">
        <v>4</v>
      </c>
      <c r="P20" s="294">
        <v>3</v>
      </c>
      <c r="Q20" s="294">
        <v>1</v>
      </c>
      <c r="R20" s="294">
        <v>0</v>
      </c>
      <c r="S20" s="294">
        <v>0</v>
      </c>
      <c r="T20" s="294">
        <v>0</v>
      </c>
      <c r="U20" s="291">
        <v>1</v>
      </c>
      <c r="V20" s="485" t="s">
        <v>323</v>
      </c>
      <c r="W20" s="486"/>
    </row>
    <row r="21" spans="1:23" s="25" customFormat="1" ht="13.5" customHeight="1">
      <c r="A21" s="487" t="s">
        <v>326</v>
      </c>
      <c r="B21" s="488"/>
      <c r="C21" s="293">
        <f>SUM(C22+C23)</f>
        <v>219</v>
      </c>
      <c r="D21" s="293">
        <f aca="true" t="shared" si="6" ref="D21:U21">SUM(D22+D23)</f>
        <v>8</v>
      </c>
      <c r="E21" s="293">
        <f t="shared" si="6"/>
        <v>78</v>
      </c>
      <c r="F21" s="293">
        <f t="shared" si="6"/>
        <v>25</v>
      </c>
      <c r="G21" s="293">
        <f t="shared" si="6"/>
        <v>26</v>
      </c>
      <c r="H21" s="293">
        <f t="shared" si="6"/>
        <v>11</v>
      </c>
      <c r="I21" s="293">
        <f t="shared" si="6"/>
        <v>0</v>
      </c>
      <c r="J21" s="293">
        <f t="shared" si="6"/>
        <v>0</v>
      </c>
      <c r="K21" s="293">
        <f t="shared" si="6"/>
        <v>0</v>
      </c>
      <c r="L21" s="293">
        <f t="shared" si="6"/>
        <v>2</v>
      </c>
      <c r="M21" s="293">
        <f t="shared" si="6"/>
        <v>7</v>
      </c>
      <c r="N21" s="293">
        <f t="shared" si="6"/>
        <v>2</v>
      </c>
      <c r="O21" s="293">
        <f t="shared" si="6"/>
        <v>60</v>
      </c>
      <c r="P21" s="293">
        <f t="shared" si="6"/>
        <v>38</v>
      </c>
      <c r="Q21" s="293">
        <f t="shared" si="6"/>
        <v>16</v>
      </c>
      <c r="R21" s="293">
        <f t="shared" si="6"/>
        <v>4</v>
      </c>
      <c r="S21" s="293">
        <f t="shared" si="6"/>
        <v>2</v>
      </c>
      <c r="T21" s="293">
        <f t="shared" si="6"/>
        <v>0</v>
      </c>
      <c r="U21" s="293">
        <f t="shared" si="6"/>
        <v>0</v>
      </c>
      <c r="V21" s="487" t="s">
        <v>326</v>
      </c>
      <c r="W21" s="488"/>
    </row>
    <row r="22" spans="1:23" s="25" customFormat="1" ht="13.5" customHeight="1">
      <c r="A22" s="485" t="s">
        <v>322</v>
      </c>
      <c r="B22" s="486"/>
      <c r="C22" s="291">
        <f>SUM(D22:U22)-(I22+O22)</f>
        <v>98</v>
      </c>
      <c r="D22" s="294">
        <v>3</v>
      </c>
      <c r="E22" s="294">
        <v>12</v>
      </c>
      <c r="F22" s="294">
        <v>11</v>
      </c>
      <c r="G22" s="294">
        <v>13</v>
      </c>
      <c r="H22" s="294">
        <v>8</v>
      </c>
      <c r="I22" s="292">
        <v>0</v>
      </c>
      <c r="J22" s="294">
        <v>0</v>
      </c>
      <c r="K22" s="294">
        <v>0</v>
      </c>
      <c r="L22" s="294">
        <v>0</v>
      </c>
      <c r="M22" s="294">
        <v>7</v>
      </c>
      <c r="N22" s="294">
        <v>2</v>
      </c>
      <c r="O22" s="294">
        <v>42</v>
      </c>
      <c r="P22" s="294">
        <v>24</v>
      </c>
      <c r="Q22" s="294">
        <v>13</v>
      </c>
      <c r="R22" s="294">
        <v>4</v>
      </c>
      <c r="S22" s="294">
        <v>1</v>
      </c>
      <c r="T22" s="294">
        <v>0</v>
      </c>
      <c r="U22" s="294">
        <v>0</v>
      </c>
      <c r="V22" s="485" t="s">
        <v>322</v>
      </c>
      <c r="W22" s="486"/>
    </row>
    <row r="23" spans="1:23" s="25" customFormat="1" ht="13.5" customHeight="1">
      <c r="A23" s="485" t="s">
        <v>323</v>
      </c>
      <c r="B23" s="486"/>
      <c r="C23" s="291">
        <f>SUM(D23:U23)-(I23+O23)</f>
        <v>121</v>
      </c>
      <c r="D23" s="294">
        <v>5</v>
      </c>
      <c r="E23" s="294">
        <v>66</v>
      </c>
      <c r="F23" s="294">
        <v>14</v>
      </c>
      <c r="G23" s="294">
        <v>13</v>
      </c>
      <c r="H23" s="294">
        <v>3</v>
      </c>
      <c r="I23" s="292">
        <v>0</v>
      </c>
      <c r="J23" s="294">
        <v>0</v>
      </c>
      <c r="K23" s="294">
        <v>0</v>
      </c>
      <c r="L23" s="294">
        <v>2</v>
      </c>
      <c r="M23" s="294">
        <v>0</v>
      </c>
      <c r="N23" s="294">
        <v>0</v>
      </c>
      <c r="O23" s="294">
        <v>18</v>
      </c>
      <c r="P23" s="294">
        <v>14</v>
      </c>
      <c r="Q23" s="294">
        <v>3</v>
      </c>
      <c r="R23" s="294">
        <v>0</v>
      </c>
      <c r="S23" s="294">
        <v>1</v>
      </c>
      <c r="T23" s="294">
        <v>0</v>
      </c>
      <c r="U23" s="294">
        <v>0</v>
      </c>
      <c r="V23" s="485" t="s">
        <v>323</v>
      </c>
      <c r="W23" s="486"/>
    </row>
    <row r="24" spans="1:23" s="25" customFormat="1" ht="13.5" customHeight="1">
      <c r="A24" s="487" t="s">
        <v>327</v>
      </c>
      <c r="B24" s="488"/>
      <c r="C24" s="293">
        <f>SUM(C25+C26)</f>
        <v>38</v>
      </c>
      <c r="D24" s="293">
        <f aca="true" t="shared" si="7" ref="D24:U24">SUM(D25+D26)</f>
        <v>1</v>
      </c>
      <c r="E24" s="293">
        <f t="shared" si="7"/>
        <v>1</v>
      </c>
      <c r="F24" s="293">
        <f t="shared" si="7"/>
        <v>3</v>
      </c>
      <c r="G24" s="293">
        <f t="shared" si="7"/>
        <v>8</v>
      </c>
      <c r="H24" s="293">
        <f t="shared" si="7"/>
        <v>1</v>
      </c>
      <c r="I24" s="293">
        <f t="shared" si="7"/>
        <v>2</v>
      </c>
      <c r="J24" s="293">
        <f t="shared" si="7"/>
        <v>0</v>
      </c>
      <c r="K24" s="293">
        <f t="shared" si="7"/>
        <v>2</v>
      </c>
      <c r="L24" s="293">
        <f t="shared" si="7"/>
        <v>8</v>
      </c>
      <c r="M24" s="293">
        <f t="shared" si="7"/>
        <v>0</v>
      </c>
      <c r="N24" s="293">
        <f t="shared" si="7"/>
        <v>2</v>
      </c>
      <c r="O24" s="293">
        <f t="shared" si="7"/>
        <v>12</v>
      </c>
      <c r="P24" s="293">
        <f t="shared" si="7"/>
        <v>8</v>
      </c>
      <c r="Q24" s="293">
        <f t="shared" si="7"/>
        <v>0</v>
      </c>
      <c r="R24" s="293">
        <f t="shared" si="7"/>
        <v>4</v>
      </c>
      <c r="S24" s="293">
        <f t="shared" si="7"/>
        <v>0</v>
      </c>
      <c r="T24" s="293">
        <f t="shared" si="7"/>
        <v>0</v>
      </c>
      <c r="U24" s="293">
        <f t="shared" si="7"/>
        <v>0</v>
      </c>
      <c r="V24" s="487" t="s">
        <v>327</v>
      </c>
      <c r="W24" s="488"/>
    </row>
    <row r="25" spans="1:23" s="25" customFormat="1" ht="13.5" customHeight="1">
      <c r="A25" s="485" t="s">
        <v>322</v>
      </c>
      <c r="B25" s="486"/>
      <c r="C25" s="291">
        <f>SUM(D25:U25)-(I25+O25)</f>
        <v>29</v>
      </c>
      <c r="D25" s="294">
        <v>0</v>
      </c>
      <c r="E25" s="294">
        <v>0</v>
      </c>
      <c r="F25" s="294">
        <v>3</v>
      </c>
      <c r="G25" s="294">
        <v>5</v>
      </c>
      <c r="H25" s="294">
        <v>1</v>
      </c>
      <c r="I25" s="292">
        <v>2</v>
      </c>
      <c r="J25" s="291">
        <v>0</v>
      </c>
      <c r="K25" s="291">
        <v>2</v>
      </c>
      <c r="L25" s="294">
        <v>8</v>
      </c>
      <c r="M25" s="294">
        <v>0</v>
      </c>
      <c r="N25" s="294">
        <v>1</v>
      </c>
      <c r="O25" s="294">
        <v>9</v>
      </c>
      <c r="P25" s="294">
        <v>5</v>
      </c>
      <c r="Q25" s="294">
        <v>0</v>
      </c>
      <c r="R25" s="294">
        <v>4</v>
      </c>
      <c r="S25" s="294">
        <v>0</v>
      </c>
      <c r="T25" s="294">
        <v>0</v>
      </c>
      <c r="U25" s="291">
        <v>0</v>
      </c>
      <c r="V25" s="485" t="s">
        <v>318</v>
      </c>
      <c r="W25" s="486"/>
    </row>
    <row r="26" spans="1:23" s="25" customFormat="1" ht="13.5" customHeight="1">
      <c r="A26" s="485" t="s">
        <v>323</v>
      </c>
      <c r="B26" s="486"/>
      <c r="C26" s="291">
        <f>SUM(D26:U26)-(I26+O26)</f>
        <v>9</v>
      </c>
      <c r="D26" s="294">
        <v>1</v>
      </c>
      <c r="E26" s="294">
        <v>1</v>
      </c>
      <c r="F26" s="294">
        <v>0</v>
      </c>
      <c r="G26" s="294">
        <v>3</v>
      </c>
      <c r="H26" s="294">
        <v>0</v>
      </c>
      <c r="I26" s="292">
        <v>0</v>
      </c>
      <c r="J26" s="291">
        <v>0</v>
      </c>
      <c r="K26" s="291">
        <v>0</v>
      </c>
      <c r="L26" s="294">
        <v>0</v>
      </c>
      <c r="M26" s="294">
        <v>0</v>
      </c>
      <c r="N26" s="294">
        <v>1</v>
      </c>
      <c r="O26" s="294">
        <v>3</v>
      </c>
      <c r="P26" s="294">
        <v>3</v>
      </c>
      <c r="Q26" s="294">
        <v>0</v>
      </c>
      <c r="R26" s="294">
        <v>0</v>
      </c>
      <c r="S26" s="294">
        <v>0</v>
      </c>
      <c r="T26" s="294">
        <v>0</v>
      </c>
      <c r="U26" s="291">
        <v>0</v>
      </c>
      <c r="V26" s="485" t="s">
        <v>323</v>
      </c>
      <c r="W26" s="486"/>
    </row>
    <row r="27" spans="1:23" s="25" customFormat="1" ht="13.5" customHeight="1">
      <c r="A27" s="487" t="s">
        <v>328</v>
      </c>
      <c r="B27" s="488"/>
      <c r="C27" s="293">
        <f>SUM(C28+C29)</f>
        <v>45</v>
      </c>
      <c r="D27" s="293">
        <f aca="true" t="shared" si="8" ref="D27:U27">SUM(D28+D29)</f>
        <v>3</v>
      </c>
      <c r="E27" s="293">
        <f t="shared" si="8"/>
        <v>5</v>
      </c>
      <c r="F27" s="293">
        <f t="shared" si="8"/>
        <v>2</v>
      </c>
      <c r="G27" s="293">
        <f t="shared" si="8"/>
        <v>22</v>
      </c>
      <c r="H27" s="293">
        <f t="shared" si="8"/>
        <v>1</v>
      </c>
      <c r="I27" s="293">
        <f t="shared" si="8"/>
        <v>0</v>
      </c>
      <c r="J27" s="293">
        <f t="shared" si="8"/>
        <v>0</v>
      </c>
      <c r="K27" s="293">
        <f t="shared" si="8"/>
        <v>0</v>
      </c>
      <c r="L27" s="293">
        <f t="shared" si="8"/>
        <v>0</v>
      </c>
      <c r="M27" s="293">
        <f t="shared" si="8"/>
        <v>0</v>
      </c>
      <c r="N27" s="293">
        <f t="shared" si="8"/>
        <v>2</v>
      </c>
      <c r="O27" s="293">
        <f t="shared" si="8"/>
        <v>9</v>
      </c>
      <c r="P27" s="293">
        <f t="shared" si="8"/>
        <v>9</v>
      </c>
      <c r="Q27" s="293">
        <f t="shared" si="8"/>
        <v>0</v>
      </c>
      <c r="R27" s="293">
        <f t="shared" si="8"/>
        <v>0</v>
      </c>
      <c r="S27" s="293">
        <f t="shared" si="8"/>
        <v>0</v>
      </c>
      <c r="T27" s="293">
        <f t="shared" si="8"/>
        <v>0</v>
      </c>
      <c r="U27" s="293">
        <f t="shared" si="8"/>
        <v>1</v>
      </c>
      <c r="V27" s="487" t="s">
        <v>328</v>
      </c>
      <c r="W27" s="488"/>
    </row>
    <row r="28" spans="1:23" s="25" customFormat="1" ht="13.5" customHeight="1">
      <c r="A28" s="485" t="s">
        <v>322</v>
      </c>
      <c r="B28" s="486"/>
      <c r="C28" s="291">
        <f>SUM(D28:U28)-(I28+O28)</f>
        <v>11</v>
      </c>
      <c r="D28" s="294">
        <v>1</v>
      </c>
      <c r="E28" s="294">
        <v>1</v>
      </c>
      <c r="F28" s="294">
        <v>0</v>
      </c>
      <c r="G28" s="294">
        <v>8</v>
      </c>
      <c r="H28" s="294">
        <v>0</v>
      </c>
      <c r="I28" s="292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294">
        <v>0</v>
      </c>
      <c r="U28" s="291">
        <v>1</v>
      </c>
      <c r="V28" s="485" t="s">
        <v>322</v>
      </c>
      <c r="W28" s="486"/>
    </row>
    <row r="29" spans="1:23" s="25" customFormat="1" ht="13.5" customHeight="1">
      <c r="A29" s="485" t="s">
        <v>323</v>
      </c>
      <c r="B29" s="486"/>
      <c r="C29" s="291">
        <f>SUM(D29:U29)-(I29+O29)</f>
        <v>34</v>
      </c>
      <c r="D29" s="294">
        <v>2</v>
      </c>
      <c r="E29" s="294">
        <v>4</v>
      </c>
      <c r="F29" s="294">
        <v>2</v>
      </c>
      <c r="G29" s="294">
        <v>14</v>
      </c>
      <c r="H29" s="294">
        <v>1</v>
      </c>
      <c r="I29" s="292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2</v>
      </c>
      <c r="O29" s="294">
        <v>9</v>
      </c>
      <c r="P29" s="294">
        <v>9</v>
      </c>
      <c r="Q29" s="294">
        <v>0</v>
      </c>
      <c r="R29" s="294">
        <v>0</v>
      </c>
      <c r="S29" s="294">
        <v>0</v>
      </c>
      <c r="T29" s="294">
        <v>0</v>
      </c>
      <c r="U29" s="291">
        <v>0</v>
      </c>
      <c r="V29" s="485" t="s">
        <v>323</v>
      </c>
      <c r="W29" s="486"/>
    </row>
    <row r="30" spans="1:23" s="25" customFormat="1" ht="13.5" customHeight="1">
      <c r="A30" s="487" t="s">
        <v>329</v>
      </c>
      <c r="B30" s="488"/>
      <c r="C30" s="293">
        <f>SUM(C31+C32)</f>
        <v>2</v>
      </c>
      <c r="D30" s="293">
        <f aca="true" t="shared" si="9" ref="D30:U30">SUM(D31+D32)</f>
        <v>0</v>
      </c>
      <c r="E30" s="293">
        <f t="shared" si="9"/>
        <v>1</v>
      </c>
      <c r="F30" s="293">
        <f t="shared" si="9"/>
        <v>0</v>
      </c>
      <c r="G30" s="293">
        <f t="shared" si="9"/>
        <v>1</v>
      </c>
      <c r="H30" s="293">
        <f t="shared" si="9"/>
        <v>0</v>
      </c>
      <c r="I30" s="293">
        <f t="shared" si="9"/>
        <v>0</v>
      </c>
      <c r="J30" s="293">
        <f t="shared" si="9"/>
        <v>0</v>
      </c>
      <c r="K30" s="293">
        <f t="shared" si="9"/>
        <v>0</v>
      </c>
      <c r="L30" s="293">
        <f t="shared" si="9"/>
        <v>0</v>
      </c>
      <c r="M30" s="293">
        <f t="shared" si="9"/>
        <v>0</v>
      </c>
      <c r="N30" s="293">
        <f t="shared" si="9"/>
        <v>0</v>
      </c>
      <c r="O30" s="293">
        <f t="shared" si="9"/>
        <v>0</v>
      </c>
      <c r="P30" s="293">
        <f t="shared" si="9"/>
        <v>0</v>
      </c>
      <c r="Q30" s="293">
        <f t="shared" si="9"/>
        <v>0</v>
      </c>
      <c r="R30" s="293">
        <f t="shared" si="9"/>
        <v>0</v>
      </c>
      <c r="S30" s="293">
        <f t="shared" si="9"/>
        <v>0</v>
      </c>
      <c r="T30" s="293">
        <f t="shared" si="9"/>
        <v>0</v>
      </c>
      <c r="U30" s="293">
        <f t="shared" si="9"/>
        <v>0</v>
      </c>
      <c r="V30" s="487" t="s">
        <v>329</v>
      </c>
      <c r="W30" s="488"/>
    </row>
    <row r="31" spans="1:23" s="25" customFormat="1" ht="13.5" customHeight="1">
      <c r="A31" s="485" t="s">
        <v>322</v>
      </c>
      <c r="B31" s="486"/>
      <c r="C31" s="291">
        <f>SUM(D31:U31)-(I31+O31)</f>
        <v>0</v>
      </c>
      <c r="D31" s="291">
        <v>0</v>
      </c>
      <c r="E31" s="291">
        <v>0</v>
      </c>
      <c r="F31" s="291">
        <v>0</v>
      </c>
      <c r="G31" s="291">
        <v>0</v>
      </c>
      <c r="H31" s="291">
        <v>0</v>
      </c>
      <c r="I31" s="292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485" t="s">
        <v>318</v>
      </c>
      <c r="W31" s="486"/>
    </row>
    <row r="32" spans="1:23" s="25" customFormat="1" ht="13.5" customHeight="1">
      <c r="A32" s="485" t="s">
        <v>319</v>
      </c>
      <c r="B32" s="486"/>
      <c r="C32" s="291">
        <f>SUM(D32:U32)-(I32+O32)</f>
        <v>2</v>
      </c>
      <c r="D32" s="291">
        <v>0</v>
      </c>
      <c r="E32" s="291">
        <v>1</v>
      </c>
      <c r="F32" s="291">
        <v>0</v>
      </c>
      <c r="G32" s="291">
        <v>1</v>
      </c>
      <c r="H32" s="291">
        <v>0</v>
      </c>
      <c r="I32" s="292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485" t="s">
        <v>323</v>
      </c>
      <c r="W32" s="486"/>
    </row>
    <row r="33" spans="1:23" s="25" customFormat="1" ht="13.5" customHeight="1">
      <c r="A33" s="487" t="s">
        <v>330</v>
      </c>
      <c r="B33" s="488"/>
      <c r="C33" s="293">
        <f>SUM(C34+C35)</f>
        <v>18</v>
      </c>
      <c r="D33" s="293">
        <f aca="true" t="shared" si="10" ref="D33:U33">SUM(D34+D35)</f>
        <v>3</v>
      </c>
      <c r="E33" s="293">
        <f t="shared" si="10"/>
        <v>3</v>
      </c>
      <c r="F33" s="293">
        <f t="shared" si="10"/>
        <v>1</v>
      </c>
      <c r="G33" s="293">
        <f t="shared" si="10"/>
        <v>1</v>
      </c>
      <c r="H33" s="293">
        <f t="shared" si="10"/>
        <v>0</v>
      </c>
      <c r="I33" s="293">
        <f t="shared" si="10"/>
        <v>0</v>
      </c>
      <c r="J33" s="293">
        <f t="shared" si="10"/>
        <v>0</v>
      </c>
      <c r="K33" s="293">
        <f t="shared" si="10"/>
        <v>0</v>
      </c>
      <c r="L33" s="293">
        <f t="shared" si="10"/>
        <v>0</v>
      </c>
      <c r="M33" s="293">
        <f t="shared" si="10"/>
        <v>0</v>
      </c>
      <c r="N33" s="293">
        <f t="shared" si="10"/>
        <v>2</v>
      </c>
      <c r="O33" s="293">
        <f t="shared" si="10"/>
        <v>8</v>
      </c>
      <c r="P33" s="293">
        <f t="shared" si="10"/>
        <v>8</v>
      </c>
      <c r="Q33" s="293">
        <f t="shared" si="10"/>
        <v>0</v>
      </c>
      <c r="R33" s="293">
        <f t="shared" si="10"/>
        <v>0</v>
      </c>
      <c r="S33" s="293">
        <f t="shared" si="10"/>
        <v>0</v>
      </c>
      <c r="T33" s="293">
        <f t="shared" si="10"/>
        <v>0</v>
      </c>
      <c r="U33" s="293">
        <f t="shared" si="10"/>
        <v>0</v>
      </c>
      <c r="V33" s="487" t="s">
        <v>330</v>
      </c>
      <c r="W33" s="488"/>
    </row>
    <row r="34" spans="1:23" s="25" customFormat="1" ht="13.5" customHeight="1">
      <c r="A34" s="485" t="s">
        <v>322</v>
      </c>
      <c r="B34" s="486"/>
      <c r="C34" s="291">
        <f>SUM(D34:U34)-(I34+O34)</f>
        <v>10</v>
      </c>
      <c r="D34" s="294">
        <v>2</v>
      </c>
      <c r="E34" s="294">
        <v>0</v>
      </c>
      <c r="F34" s="294">
        <v>1</v>
      </c>
      <c r="G34" s="294">
        <v>1</v>
      </c>
      <c r="H34" s="294">
        <v>0</v>
      </c>
      <c r="I34" s="292">
        <v>0</v>
      </c>
      <c r="J34" s="291">
        <v>0</v>
      </c>
      <c r="K34" s="291">
        <v>0</v>
      </c>
      <c r="L34" s="294">
        <v>0</v>
      </c>
      <c r="M34" s="294">
        <v>0</v>
      </c>
      <c r="N34" s="294">
        <v>1</v>
      </c>
      <c r="O34" s="294">
        <v>5</v>
      </c>
      <c r="P34" s="294">
        <v>5</v>
      </c>
      <c r="Q34" s="294">
        <v>0</v>
      </c>
      <c r="R34" s="294">
        <v>0</v>
      </c>
      <c r="S34" s="294">
        <v>0</v>
      </c>
      <c r="T34" s="294">
        <v>0</v>
      </c>
      <c r="U34" s="291">
        <v>0</v>
      </c>
      <c r="V34" s="485" t="s">
        <v>322</v>
      </c>
      <c r="W34" s="486"/>
    </row>
    <row r="35" spans="1:23" s="25" customFormat="1" ht="13.5" customHeight="1">
      <c r="A35" s="485" t="s">
        <v>323</v>
      </c>
      <c r="B35" s="486"/>
      <c r="C35" s="291">
        <f>SUM(D35:U35)-(I35+O35)</f>
        <v>8</v>
      </c>
      <c r="D35" s="294">
        <v>1</v>
      </c>
      <c r="E35" s="294">
        <v>3</v>
      </c>
      <c r="F35" s="294">
        <v>0</v>
      </c>
      <c r="G35" s="294">
        <v>0</v>
      </c>
      <c r="H35" s="294">
        <v>0</v>
      </c>
      <c r="I35" s="292">
        <v>0</v>
      </c>
      <c r="J35" s="291">
        <v>0</v>
      </c>
      <c r="K35" s="291">
        <v>0</v>
      </c>
      <c r="L35" s="294">
        <v>0</v>
      </c>
      <c r="M35" s="294">
        <v>0</v>
      </c>
      <c r="N35" s="294">
        <v>1</v>
      </c>
      <c r="O35" s="294">
        <v>3</v>
      </c>
      <c r="P35" s="294">
        <v>3</v>
      </c>
      <c r="Q35" s="294">
        <v>0</v>
      </c>
      <c r="R35" s="294">
        <v>0</v>
      </c>
      <c r="S35" s="294">
        <v>0</v>
      </c>
      <c r="T35" s="294">
        <v>0</v>
      </c>
      <c r="U35" s="291">
        <v>0</v>
      </c>
      <c r="V35" s="485" t="s">
        <v>319</v>
      </c>
      <c r="W35" s="486"/>
    </row>
    <row r="36" spans="1:23" s="25" customFormat="1" ht="13.5" customHeight="1">
      <c r="A36" s="487" t="s">
        <v>331</v>
      </c>
      <c r="B36" s="488"/>
      <c r="C36" s="293">
        <f>SUM(C37+C38)</f>
        <v>20</v>
      </c>
      <c r="D36" s="293">
        <f aca="true" t="shared" si="11" ref="D36:U36">SUM(D37+D38)</f>
        <v>0</v>
      </c>
      <c r="E36" s="293">
        <f t="shared" si="11"/>
        <v>0</v>
      </c>
      <c r="F36" s="293">
        <f t="shared" si="11"/>
        <v>3</v>
      </c>
      <c r="G36" s="293">
        <f t="shared" si="11"/>
        <v>12</v>
      </c>
      <c r="H36" s="293">
        <f t="shared" si="11"/>
        <v>1</v>
      </c>
      <c r="I36" s="293">
        <f t="shared" si="11"/>
        <v>0</v>
      </c>
      <c r="J36" s="293">
        <f t="shared" si="11"/>
        <v>0</v>
      </c>
      <c r="K36" s="293">
        <f t="shared" si="11"/>
        <v>0</v>
      </c>
      <c r="L36" s="293">
        <f t="shared" si="11"/>
        <v>1</v>
      </c>
      <c r="M36" s="293">
        <f t="shared" si="11"/>
        <v>0</v>
      </c>
      <c r="N36" s="293">
        <f t="shared" si="11"/>
        <v>0</v>
      </c>
      <c r="O36" s="293">
        <f t="shared" si="11"/>
        <v>3</v>
      </c>
      <c r="P36" s="293">
        <f t="shared" si="11"/>
        <v>3</v>
      </c>
      <c r="Q36" s="293">
        <f t="shared" si="11"/>
        <v>0</v>
      </c>
      <c r="R36" s="293">
        <f t="shared" si="11"/>
        <v>0</v>
      </c>
      <c r="S36" s="293">
        <f t="shared" si="11"/>
        <v>0</v>
      </c>
      <c r="T36" s="293">
        <f t="shared" si="11"/>
        <v>0</v>
      </c>
      <c r="U36" s="293">
        <f t="shared" si="11"/>
        <v>0</v>
      </c>
      <c r="V36" s="487" t="s">
        <v>331</v>
      </c>
      <c r="W36" s="488"/>
    </row>
    <row r="37" spans="1:23" s="25" customFormat="1" ht="13.5" customHeight="1">
      <c r="A37" s="485" t="s">
        <v>322</v>
      </c>
      <c r="B37" s="486"/>
      <c r="C37" s="291">
        <f>SUM(D37:U37)-(I37+O37)</f>
        <v>6</v>
      </c>
      <c r="D37" s="294">
        <v>0</v>
      </c>
      <c r="E37" s="294">
        <v>0</v>
      </c>
      <c r="F37" s="294">
        <v>0</v>
      </c>
      <c r="G37" s="294">
        <v>4</v>
      </c>
      <c r="H37" s="294">
        <v>0</v>
      </c>
      <c r="I37" s="292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4">
        <v>2</v>
      </c>
      <c r="P37" s="294">
        <v>2</v>
      </c>
      <c r="Q37" s="294">
        <v>0</v>
      </c>
      <c r="R37" s="294">
        <v>0</v>
      </c>
      <c r="S37" s="294">
        <v>0</v>
      </c>
      <c r="T37" s="294">
        <v>0</v>
      </c>
      <c r="U37" s="291">
        <v>0</v>
      </c>
      <c r="V37" s="485" t="s">
        <v>322</v>
      </c>
      <c r="W37" s="486"/>
    </row>
    <row r="38" spans="1:23" s="25" customFormat="1" ht="13.5" customHeight="1">
      <c r="A38" s="485" t="s">
        <v>319</v>
      </c>
      <c r="B38" s="486"/>
      <c r="C38" s="291">
        <f>SUM(D38:U38)-(I38+O38)</f>
        <v>14</v>
      </c>
      <c r="D38" s="294">
        <v>0</v>
      </c>
      <c r="E38" s="294">
        <v>0</v>
      </c>
      <c r="F38" s="294">
        <v>3</v>
      </c>
      <c r="G38" s="294">
        <v>8</v>
      </c>
      <c r="H38" s="294">
        <v>1</v>
      </c>
      <c r="I38" s="292">
        <v>0</v>
      </c>
      <c r="J38" s="291">
        <v>0</v>
      </c>
      <c r="K38" s="291">
        <v>0</v>
      </c>
      <c r="L38" s="291">
        <v>1</v>
      </c>
      <c r="M38" s="291">
        <v>0</v>
      </c>
      <c r="N38" s="291">
        <v>0</v>
      </c>
      <c r="O38" s="294">
        <v>1</v>
      </c>
      <c r="P38" s="294">
        <v>1</v>
      </c>
      <c r="Q38" s="294">
        <v>0</v>
      </c>
      <c r="R38" s="294">
        <v>0</v>
      </c>
      <c r="S38" s="294">
        <v>0</v>
      </c>
      <c r="T38" s="294">
        <v>0</v>
      </c>
      <c r="U38" s="291">
        <v>0</v>
      </c>
      <c r="V38" s="485" t="s">
        <v>323</v>
      </c>
      <c r="W38" s="486"/>
    </row>
    <row r="39" spans="1:23" s="25" customFormat="1" ht="13.5" customHeight="1">
      <c r="A39" s="487" t="s">
        <v>332</v>
      </c>
      <c r="B39" s="488"/>
      <c r="C39" s="293">
        <f>SUM(C40+C41)</f>
        <v>142</v>
      </c>
      <c r="D39" s="293">
        <f aca="true" t="shared" si="12" ref="D39:U39">SUM(D40+D41)</f>
        <v>10</v>
      </c>
      <c r="E39" s="293">
        <f t="shared" si="12"/>
        <v>10</v>
      </c>
      <c r="F39" s="293">
        <f t="shared" si="12"/>
        <v>17</v>
      </c>
      <c r="G39" s="293">
        <f t="shared" si="12"/>
        <v>30</v>
      </c>
      <c r="H39" s="293">
        <f t="shared" si="12"/>
        <v>11</v>
      </c>
      <c r="I39" s="293">
        <f t="shared" si="12"/>
        <v>0</v>
      </c>
      <c r="J39" s="293">
        <f t="shared" si="12"/>
        <v>0</v>
      </c>
      <c r="K39" s="293">
        <f t="shared" si="12"/>
        <v>0</v>
      </c>
      <c r="L39" s="293">
        <f t="shared" si="12"/>
        <v>2</v>
      </c>
      <c r="M39" s="293">
        <f t="shared" si="12"/>
        <v>10</v>
      </c>
      <c r="N39" s="293">
        <f t="shared" si="12"/>
        <v>12</v>
      </c>
      <c r="O39" s="293">
        <f t="shared" si="12"/>
        <v>40</v>
      </c>
      <c r="P39" s="293">
        <f t="shared" si="12"/>
        <v>36</v>
      </c>
      <c r="Q39" s="293">
        <f t="shared" si="12"/>
        <v>0</v>
      </c>
      <c r="R39" s="293">
        <f t="shared" si="12"/>
        <v>3</v>
      </c>
      <c r="S39" s="293">
        <f t="shared" si="12"/>
        <v>1</v>
      </c>
      <c r="T39" s="293">
        <f t="shared" si="12"/>
        <v>0</v>
      </c>
      <c r="U39" s="293">
        <f t="shared" si="12"/>
        <v>0</v>
      </c>
      <c r="V39" s="487" t="s">
        <v>332</v>
      </c>
      <c r="W39" s="488"/>
    </row>
    <row r="40" spans="1:23" s="25" customFormat="1" ht="13.5" customHeight="1">
      <c r="A40" s="485" t="s">
        <v>318</v>
      </c>
      <c r="B40" s="486"/>
      <c r="C40" s="291">
        <f>SUM(D40:U40)-(I40+O40)</f>
        <v>71</v>
      </c>
      <c r="D40" s="294">
        <v>3</v>
      </c>
      <c r="E40" s="294">
        <v>0</v>
      </c>
      <c r="F40" s="294">
        <v>5</v>
      </c>
      <c r="G40" s="294">
        <v>7</v>
      </c>
      <c r="H40" s="294">
        <v>7</v>
      </c>
      <c r="I40" s="292">
        <v>0</v>
      </c>
      <c r="J40" s="294">
        <v>0</v>
      </c>
      <c r="K40" s="294">
        <v>0</v>
      </c>
      <c r="L40" s="294">
        <v>2</v>
      </c>
      <c r="M40" s="294">
        <v>10</v>
      </c>
      <c r="N40" s="294">
        <v>10</v>
      </c>
      <c r="O40" s="294">
        <v>27</v>
      </c>
      <c r="P40" s="294">
        <v>24</v>
      </c>
      <c r="Q40" s="294">
        <v>0</v>
      </c>
      <c r="R40" s="294">
        <v>3</v>
      </c>
      <c r="S40" s="294">
        <v>0</v>
      </c>
      <c r="T40" s="294">
        <v>0</v>
      </c>
      <c r="U40" s="291">
        <v>0</v>
      </c>
      <c r="V40" s="485" t="s">
        <v>318</v>
      </c>
      <c r="W40" s="486"/>
    </row>
    <row r="41" spans="1:23" s="25" customFormat="1" ht="13.5" customHeight="1">
      <c r="A41" s="485" t="s">
        <v>319</v>
      </c>
      <c r="B41" s="486"/>
      <c r="C41" s="291">
        <f>SUM(D41:U41)-(I41+O41)</f>
        <v>71</v>
      </c>
      <c r="D41" s="294">
        <v>7</v>
      </c>
      <c r="E41" s="294">
        <v>10</v>
      </c>
      <c r="F41" s="294">
        <v>12</v>
      </c>
      <c r="G41" s="294">
        <v>23</v>
      </c>
      <c r="H41" s="294">
        <v>4</v>
      </c>
      <c r="I41" s="292">
        <v>0</v>
      </c>
      <c r="J41" s="294">
        <v>0</v>
      </c>
      <c r="K41" s="294">
        <v>0</v>
      </c>
      <c r="L41" s="294">
        <v>0</v>
      </c>
      <c r="M41" s="294">
        <v>0</v>
      </c>
      <c r="N41" s="294">
        <v>2</v>
      </c>
      <c r="O41" s="294">
        <v>13</v>
      </c>
      <c r="P41" s="294">
        <v>12</v>
      </c>
      <c r="Q41" s="294">
        <v>0</v>
      </c>
      <c r="R41" s="294">
        <v>0</v>
      </c>
      <c r="S41" s="294">
        <v>1</v>
      </c>
      <c r="T41" s="294">
        <v>0</v>
      </c>
      <c r="U41" s="291">
        <v>0</v>
      </c>
      <c r="V41" s="485" t="s">
        <v>319</v>
      </c>
      <c r="W41" s="486"/>
    </row>
    <row r="42" spans="1:23" s="25" customFormat="1" ht="13.5" customHeight="1">
      <c r="A42" s="487" t="s">
        <v>207</v>
      </c>
      <c r="B42" s="488"/>
      <c r="C42" s="293">
        <f>SUM(C43+C44)</f>
        <v>3</v>
      </c>
      <c r="D42" s="293">
        <f aca="true" t="shared" si="13" ref="D42:U42">SUM(D43+D44)</f>
        <v>0</v>
      </c>
      <c r="E42" s="293">
        <f t="shared" si="13"/>
        <v>0</v>
      </c>
      <c r="F42" s="293">
        <f t="shared" si="13"/>
        <v>0</v>
      </c>
      <c r="G42" s="293">
        <f t="shared" si="13"/>
        <v>1</v>
      </c>
      <c r="H42" s="293">
        <f t="shared" si="13"/>
        <v>0</v>
      </c>
      <c r="I42" s="293">
        <f t="shared" si="13"/>
        <v>0</v>
      </c>
      <c r="J42" s="293">
        <f t="shared" si="13"/>
        <v>0</v>
      </c>
      <c r="K42" s="293">
        <f t="shared" si="13"/>
        <v>0</v>
      </c>
      <c r="L42" s="293">
        <f t="shared" si="13"/>
        <v>0</v>
      </c>
      <c r="M42" s="293">
        <f t="shared" si="13"/>
        <v>0</v>
      </c>
      <c r="N42" s="293">
        <f t="shared" si="13"/>
        <v>0</v>
      </c>
      <c r="O42" s="293">
        <f t="shared" si="13"/>
        <v>0</v>
      </c>
      <c r="P42" s="293">
        <f t="shared" si="13"/>
        <v>0</v>
      </c>
      <c r="Q42" s="293">
        <f t="shared" si="13"/>
        <v>0</v>
      </c>
      <c r="R42" s="293">
        <f t="shared" si="13"/>
        <v>0</v>
      </c>
      <c r="S42" s="293">
        <f t="shared" si="13"/>
        <v>0</v>
      </c>
      <c r="T42" s="293">
        <f t="shared" si="13"/>
        <v>0</v>
      </c>
      <c r="U42" s="293">
        <f t="shared" si="13"/>
        <v>2</v>
      </c>
      <c r="V42" s="487" t="s">
        <v>207</v>
      </c>
      <c r="W42" s="488"/>
    </row>
    <row r="43" spans="1:23" s="25" customFormat="1" ht="13.5" customHeight="1">
      <c r="A43" s="485" t="s">
        <v>322</v>
      </c>
      <c r="B43" s="486"/>
      <c r="C43" s="291">
        <f>SUM(D43:U43)-(I43+O43)</f>
        <v>3</v>
      </c>
      <c r="D43" s="294">
        <v>0</v>
      </c>
      <c r="E43" s="294">
        <v>0</v>
      </c>
      <c r="F43" s="294">
        <v>0</v>
      </c>
      <c r="G43" s="294">
        <v>1</v>
      </c>
      <c r="H43" s="294">
        <v>0</v>
      </c>
      <c r="I43" s="292">
        <v>0</v>
      </c>
      <c r="J43" s="291">
        <v>0</v>
      </c>
      <c r="K43" s="291">
        <v>0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0</v>
      </c>
      <c r="R43" s="294">
        <v>0</v>
      </c>
      <c r="S43" s="294">
        <v>0</v>
      </c>
      <c r="T43" s="294">
        <v>0</v>
      </c>
      <c r="U43" s="291">
        <v>2</v>
      </c>
      <c r="V43" s="485" t="s">
        <v>322</v>
      </c>
      <c r="W43" s="486"/>
    </row>
    <row r="44" spans="1:23" s="25" customFormat="1" ht="13.5" customHeight="1">
      <c r="A44" s="485" t="s">
        <v>323</v>
      </c>
      <c r="B44" s="486"/>
      <c r="C44" s="291">
        <f>SUM(D44:U44)-(I44+O44)</f>
        <v>0</v>
      </c>
      <c r="D44" s="294">
        <v>0</v>
      </c>
      <c r="E44" s="294">
        <v>0</v>
      </c>
      <c r="F44" s="294">
        <v>0</v>
      </c>
      <c r="G44" s="294">
        <v>0</v>
      </c>
      <c r="H44" s="294">
        <v>0</v>
      </c>
      <c r="I44" s="292">
        <v>0</v>
      </c>
      <c r="J44" s="291">
        <v>0</v>
      </c>
      <c r="K44" s="291">
        <v>0</v>
      </c>
      <c r="L44" s="294">
        <v>0</v>
      </c>
      <c r="M44" s="294">
        <v>0</v>
      </c>
      <c r="N44" s="294">
        <v>0</v>
      </c>
      <c r="O44" s="294">
        <v>0</v>
      </c>
      <c r="P44" s="294">
        <v>0</v>
      </c>
      <c r="Q44" s="294">
        <v>0</v>
      </c>
      <c r="R44" s="294">
        <v>0</v>
      </c>
      <c r="S44" s="294">
        <v>0</v>
      </c>
      <c r="T44" s="294">
        <v>0</v>
      </c>
      <c r="U44" s="291">
        <v>0</v>
      </c>
      <c r="V44" s="485" t="s">
        <v>323</v>
      </c>
      <c r="W44" s="486"/>
    </row>
    <row r="45" spans="1:23" s="29" customFormat="1" ht="9" customHeight="1">
      <c r="A45" s="40"/>
      <c r="B45" s="284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</row>
    <row r="46" spans="1:2" ht="13.5">
      <c r="A46" s="25"/>
      <c r="B46" s="25"/>
    </row>
  </sheetData>
  <sheetProtection/>
  <mergeCells count="98">
    <mergeCell ref="V40:W40"/>
    <mergeCell ref="V39:W39"/>
    <mergeCell ref="V31:W31"/>
    <mergeCell ref="V8:W8"/>
    <mergeCell ref="Q4:Q6"/>
    <mergeCell ref="A1:C1"/>
    <mergeCell ref="D1:L1"/>
    <mergeCell ref="A3:B6"/>
    <mergeCell ref="C3:C6"/>
    <mergeCell ref="D3:D6"/>
    <mergeCell ref="M3:M6"/>
    <mergeCell ref="N3:N6"/>
    <mergeCell ref="O3:T3"/>
    <mergeCell ref="P4:P6"/>
    <mergeCell ref="K4:K6"/>
    <mergeCell ref="L3:L6"/>
    <mergeCell ref="E3:E6"/>
    <mergeCell ref="A8:B8"/>
    <mergeCell ref="F3:F6"/>
    <mergeCell ref="G3:G6"/>
    <mergeCell ref="H3:H6"/>
    <mergeCell ref="I3:K3"/>
    <mergeCell ref="A9:B9"/>
    <mergeCell ref="V9:W9"/>
    <mergeCell ref="U3:U6"/>
    <mergeCell ref="V3:W6"/>
    <mergeCell ref="R4:R6"/>
    <mergeCell ref="S4:S6"/>
    <mergeCell ref="T4:T6"/>
    <mergeCell ref="O4:O6"/>
    <mergeCell ref="I4:I6"/>
    <mergeCell ref="J4:J6"/>
    <mergeCell ref="A10:B10"/>
    <mergeCell ref="V10:W10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B25"/>
    <mergeCell ref="V25:W25"/>
    <mergeCell ref="A26:B26"/>
    <mergeCell ref="V26:W26"/>
    <mergeCell ref="A27:B27"/>
    <mergeCell ref="V27:W27"/>
    <mergeCell ref="A28:B28"/>
    <mergeCell ref="V28:W28"/>
    <mergeCell ref="A33:B33"/>
    <mergeCell ref="V33:W33"/>
    <mergeCell ref="A34:B34"/>
    <mergeCell ref="V34:W34"/>
    <mergeCell ref="A35:B35"/>
    <mergeCell ref="A29:B29"/>
    <mergeCell ref="V29:W29"/>
    <mergeCell ref="A30:B30"/>
    <mergeCell ref="V30:W30"/>
    <mergeCell ref="A31:B31"/>
    <mergeCell ref="M1:W1"/>
    <mergeCell ref="A42:B42"/>
    <mergeCell ref="V42:W42"/>
    <mergeCell ref="A43:B43"/>
    <mergeCell ref="V43:W43"/>
    <mergeCell ref="A32:B32"/>
    <mergeCell ref="V32:W32"/>
    <mergeCell ref="V37:W37"/>
    <mergeCell ref="A38:B38"/>
    <mergeCell ref="V38:W38"/>
    <mergeCell ref="A44:B44"/>
    <mergeCell ref="V44:W44"/>
    <mergeCell ref="A36:B36"/>
    <mergeCell ref="V36:W36"/>
    <mergeCell ref="A37:B37"/>
    <mergeCell ref="V35:W35"/>
    <mergeCell ref="A41:B41"/>
    <mergeCell ref="A40:B40"/>
    <mergeCell ref="A39:B39"/>
    <mergeCell ref="V41:W41"/>
  </mergeCells>
  <printOptions/>
  <pageMargins left="0.75" right="0.5" top="0.98" bottom="1" header="0.512" footer="0.512"/>
  <pageSetup horizontalDpi="600" verticalDpi="600" orientation="portrait" paperSize="9" scale="73" r:id="rId1"/>
  <colBreaks count="1" manualBreakCount="1">
    <brk id="1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6.00390625" style="33" bestFit="1" customWidth="1"/>
    <col min="2" max="2" width="4.125" style="33" bestFit="1" customWidth="1"/>
    <col min="3" max="3" width="8.75390625" style="33" customWidth="1"/>
    <col min="4" max="8" width="7.50390625" style="33" customWidth="1"/>
    <col min="9" max="9" width="8.25390625" style="33" customWidth="1"/>
    <col min="10" max="13" width="8.125" style="33" customWidth="1"/>
    <col min="14" max="16" width="8.75390625" style="33" customWidth="1"/>
    <col min="17" max="17" width="8.875" style="33" customWidth="1"/>
    <col min="18" max="20" width="8.125" style="33" customWidth="1"/>
    <col min="21" max="21" width="9.375" style="33" customWidth="1"/>
    <col min="22" max="22" width="9.50390625" style="33" customWidth="1"/>
    <col min="23" max="23" width="9.375" style="33" customWidth="1"/>
    <col min="24" max="24" width="3.75390625" style="33" customWidth="1"/>
    <col min="25" max="25" width="5.625" style="33" customWidth="1"/>
    <col min="26" max="16384" width="9.00390625" style="33" customWidth="1"/>
  </cols>
  <sheetData>
    <row r="1" spans="1:25" s="236" customFormat="1" ht="16.5" customHeight="1">
      <c r="A1" s="528" t="s">
        <v>149</v>
      </c>
      <c r="B1" s="528"/>
      <c r="C1" s="528"/>
      <c r="D1" s="401" t="s">
        <v>333</v>
      </c>
      <c r="E1" s="401"/>
      <c r="F1" s="401"/>
      <c r="G1" s="401"/>
      <c r="H1" s="401"/>
      <c r="I1" s="401"/>
      <c r="J1" s="401"/>
      <c r="K1" s="401"/>
      <c r="L1" s="401"/>
      <c r="M1" s="401"/>
      <c r="N1" s="393" t="s">
        <v>334</v>
      </c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X2" s="19"/>
      <c r="Y2" s="237" t="s">
        <v>296</v>
      </c>
    </row>
    <row r="3" spans="1:26" s="242" customFormat="1" ht="15" customHeight="1">
      <c r="A3" s="489" t="s">
        <v>230</v>
      </c>
      <c r="B3" s="490"/>
      <c r="C3" s="395" t="s">
        <v>335</v>
      </c>
      <c r="D3" s="529" t="s">
        <v>336</v>
      </c>
      <c r="E3" s="395" t="s">
        <v>337</v>
      </c>
      <c r="F3" s="521" t="s">
        <v>338</v>
      </c>
      <c r="G3" s="395" t="s">
        <v>339</v>
      </c>
      <c r="H3" s="395" t="s">
        <v>340</v>
      </c>
      <c r="I3" s="476" t="s">
        <v>341</v>
      </c>
      <c r="J3" s="525" t="s">
        <v>342</v>
      </c>
      <c r="K3" s="468" t="s">
        <v>343</v>
      </c>
      <c r="L3" s="525" t="s">
        <v>344</v>
      </c>
      <c r="M3" s="468" t="s">
        <v>345</v>
      </c>
      <c r="N3" s="521" t="s">
        <v>346</v>
      </c>
      <c r="O3" s="476" t="s">
        <v>347</v>
      </c>
      <c r="P3" s="476" t="s">
        <v>348</v>
      </c>
      <c r="Q3" s="518" t="s">
        <v>349</v>
      </c>
      <c r="R3" s="521" t="s">
        <v>350</v>
      </c>
      <c r="S3" s="522" t="s">
        <v>351</v>
      </c>
      <c r="T3" s="525" t="s">
        <v>352</v>
      </c>
      <c r="U3" s="508" t="s">
        <v>353</v>
      </c>
      <c r="V3" s="511" t="s">
        <v>354</v>
      </c>
      <c r="W3" s="468" t="s">
        <v>308</v>
      </c>
      <c r="X3" s="489" t="s">
        <v>230</v>
      </c>
      <c r="Y3" s="490"/>
      <c r="Z3" s="298"/>
    </row>
    <row r="4" spans="1:26" s="242" customFormat="1" ht="15" customHeight="1">
      <c r="A4" s="491"/>
      <c r="B4" s="492"/>
      <c r="C4" s="396"/>
      <c r="D4" s="530"/>
      <c r="E4" s="396"/>
      <c r="F4" s="471"/>
      <c r="G4" s="396"/>
      <c r="H4" s="396"/>
      <c r="I4" s="516"/>
      <c r="J4" s="526"/>
      <c r="K4" s="469"/>
      <c r="L4" s="526"/>
      <c r="M4" s="469"/>
      <c r="N4" s="471"/>
      <c r="O4" s="469"/>
      <c r="P4" s="516"/>
      <c r="Q4" s="519"/>
      <c r="R4" s="471"/>
      <c r="S4" s="523"/>
      <c r="T4" s="509"/>
      <c r="U4" s="509"/>
      <c r="V4" s="512"/>
      <c r="W4" s="469"/>
      <c r="X4" s="491"/>
      <c r="Y4" s="492"/>
      <c r="Z4" s="298"/>
    </row>
    <row r="5" spans="1:26" s="242" customFormat="1" ht="15" customHeight="1">
      <c r="A5" s="493"/>
      <c r="B5" s="494"/>
      <c r="C5" s="397"/>
      <c r="D5" s="531"/>
      <c r="E5" s="397"/>
      <c r="F5" s="472"/>
      <c r="G5" s="397"/>
      <c r="H5" s="397"/>
      <c r="I5" s="517"/>
      <c r="J5" s="527"/>
      <c r="K5" s="470"/>
      <c r="L5" s="527"/>
      <c r="M5" s="470"/>
      <c r="N5" s="472"/>
      <c r="O5" s="470"/>
      <c r="P5" s="517"/>
      <c r="Q5" s="520"/>
      <c r="R5" s="472"/>
      <c r="S5" s="524"/>
      <c r="T5" s="510"/>
      <c r="U5" s="510"/>
      <c r="V5" s="513"/>
      <c r="W5" s="470"/>
      <c r="X5" s="493"/>
      <c r="Y5" s="494"/>
      <c r="Z5" s="298"/>
    </row>
    <row r="6" spans="1:26" s="25" customFormat="1" ht="8.25" customHeight="1">
      <c r="A6" s="299"/>
      <c r="B6" s="300"/>
      <c r="C6" s="26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  <c r="Y6" s="303"/>
      <c r="Z6" s="24"/>
    </row>
    <row r="7" spans="1:26" s="29" customFormat="1" ht="13.5" customHeight="1">
      <c r="A7" s="514" t="s">
        <v>355</v>
      </c>
      <c r="B7" s="515"/>
      <c r="C7" s="112">
        <f>SUM(C8+C9)</f>
        <v>1208</v>
      </c>
      <c r="D7" s="112">
        <f>SUM(D8+D9)</f>
        <v>3</v>
      </c>
      <c r="E7" s="112">
        <f aca="true" t="shared" si="0" ref="E7:W7">SUM(E8+E9)</f>
        <v>7</v>
      </c>
      <c r="F7" s="112">
        <f t="shared" si="0"/>
        <v>2</v>
      </c>
      <c r="G7" s="112">
        <f t="shared" si="0"/>
        <v>127</v>
      </c>
      <c r="H7" s="112">
        <f t="shared" si="0"/>
        <v>391</v>
      </c>
      <c r="I7" s="112">
        <f t="shared" si="0"/>
        <v>3</v>
      </c>
      <c r="J7" s="112">
        <f t="shared" si="0"/>
        <v>10</v>
      </c>
      <c r="K7" s="112">
        <f t="shared" si="0"/>
        <v>70</v>
      </c>
      <c r="L7" s="112">
        <f t="shared" si="0"/>
        <v>148</v>
      </c>
      <c r="M7" s="112">
        <f t="shared" si="0"/>
        <v>20</v>
      </c>
      <c r="N7" s="112">
        <f t="shared" si="0"/>
        <v>10</v>
      </c>
      <c r="O7" s="112">
        <f t="shared" si="0"/>
        <v>23</v>
      </c>
      <c r="P7" s="112">
        <f t="shared" si="0"/>
        <v>76</v>
      </c>
      <c r="Q7" s="112">
        <f t="shared" si="0"/>
        <v>28</v>
      </c>
      <c r="R7" s="112">
        <f t="shared" si="0"/>
        <v>6</v>
      </c>
      <c r="S7" s="112">
        <f t="shared" si="0"/>
        <v>59</v>
      </c>
      <c r="T7" s="112">
        <f t="shared" si="0"/>
        <v>30</v>
      </c>
      <c r="U7" s="112">
        <f t="shared" si="0"/>
        <v>78</v>
      </c>
      <c r="V7" s="112">
        <f t="shared" si="0"/>
        <v>111</v>
      </c>
      <c r="W7" s="112">
        <f t="shared" si="0"/>
        <v>6</v>
      </c>
      <c r="X7" s="498" t="s">
        <v>355</v>
      </c>
      <c r="Y7" s="499"/>
      <c r="Z7" s="304"/>
    </row>
    <row r="8" spans="1:26" s="25" customFormat="1" ht="13.5" customHeight="1">
      <c r="A8" s="485" t="s">
        <v>356</v>
      </c>
      <c r="B8" s="486"/>
      <c r="C8" s="110">
        <f>SUM(C13+C16+C19+C22+C25+C28+C31+C34+C37+C40+C43)</f>
        <v>774</v>
      </c>
      <c r="D8" s="110">
        <f aca="true" t="shared" si="1" ref="D8:W8">SUM(D13+D16+D19+D22+D25+D28+D31+D34+D37+D40+D43)</f>
        <v>3</v>
      </c>
      <c r="E8" s="110">
        <f t="shared" si="1"/>
        <v>7</v>
      </c>
      <c r="F8" s="110">
        <f t="shared" si="1"/>
        <v>2</v>
      </c>
      <c r="G8" s="110">
        <f t="shared" si="1"/>
        <v>109</v>
      </c>
      <c r="H8" s="110">
        <f t="shared" si="1"/>
        <v>294</v>
      </c>
      <c r="I8" s="110">
        <f t="shared" si="1"/>
        <v>3</v>
      </c>
      <c r="J8" s="110">
        <f t="shared" si="1"/>
        <v>6</v>
      </c>
      <c r="K8" s="110">
        <f t="shared" si="1"/>
        <v>59</v>
      </c>
      <c r="L8" s="110">
        <f t="shared" si="1"/>
        <v>71</v>
      </c>
      <c r="M8" s="110">
        <f t="shared" si="1"/>
        <v>1</v>
      </c>
      <c r="N8" s="110">
        <f t="shared" si="1"/>
        <v>3</v>
      </c>
      <c r="O8" s="110">
        <f t="shared" si="1"/>
        <v>15</v>
      </c>
      <c r="P8" s="110">
        <f t="shared" si="1"/>
        <v>29</v>
      </c>
      <c r="Q8" s="110">
        <f t="shared" si="1"/>
        <v>7</v>
      </c>
      <c r="R8" s="110">
        <f t="shared" si="1"/>
        <v>2</v>
      </c>
      <c r="S8" s="110">
        <f t="shared" si="1"/>
        <v>14</v>
      </c>
      <c r="T8" s="110">
        <f t="shared" si="1"/>
        <v>15</v>
      </c>
      <c r="U8" s="110">
        <f t="shared" si="1"/>
        <v>42</v>
      </c>
      <c r="V8" s="110">
        <f t="shared" si="1"/>
        <v>86</v>
      </c>
      <c r="W8" s="110">
        <f t="shared" si="1"/>
        <v>6</v>
      </c>
      <c r="X8" s="485" t="s">
        <v>356</v>
      </c>
      <c r="Y8" s="486"/>
      <c r="Z8" s="24"/>
    </row>
    <row r="9" spans="1:26" s="25" customFormat="1" ht="13.5" customHeight="1">
      <c r="A9" s="485" t="s">
        <v>357</v>
      </c>
      <c r="B9" s="486"/>
      <c r="C9" s="110">
        <f>SUM(C14+C17+C20+C23+C26+C29+C32+C35+C38+C41+C44)</f>
        <v>434</v>
      </c>
      <c r="D9" s="110">
        <f aca="true" t="shared" si="2" ref="D9:W9">SUM(D14+D17+D20+D23+D26+D29+D32+D35+D38+D41+D44)</f>
        <v>0</v>
      </c>
      <c r="E9" s="110">
        <f t="shared" si="2"/>
        <v>0</v>
      </c>
      <c r="F9" s="110">
        <f t="shared" si="2"/>
        <v>0</v>
      </c>
      <c r="G9" s="110">
        <f t="shared" si="2"/>
        <v>18</v>
      </c>
      <c r="H9" s="110">
        <f t="shared" si="2"/>
        <v>97</v>
      </c>
      <c r="I9" s="110">
        <f t="shared" si="2"/>
        <v>0</v>
      </c>
      <c r="J9" s="110">
        <f t="shared" si="2"/>
        <v>4</v>
      </c>
      <c r="K9" s="110">
        <f t="shared" si="2"/>
        <v>11</v>
      </c>
      <c r="L9" s="110">
        <f t="shared" si="2"/>
        <v>77</v>
      </c>
      <c r="M9" s="110">
        <f t="shared" si="2"/>
        <v>19</v>
      </c>
      <c r="N9" s="110">
        <f t="shared" si="2"/>
        <v>7</v>
      </c>
      <c r="O9" s="110">
        <f t="shared" si="2"/>
        <v>8</v>
      </c>
      <c r="P9" s="110">
        <f t="shared" si="2"/>
        <v>47</v>
      </c>
      <c r="Q9" s="110">
        <f t="shared" si="2"/>
        <v>21</v>
      </c>
      <c r="R9" s="110">
        <f t="shared" si="2"/>
        <v>4</v>
      </c>
      <c r="S9" s="110">
        <f t="shared" si="2"/>
        <v>45</v>
      </c>
      <c r="T9" s="110">
        <f t="shared" si="2"/>
        <v>15</v>
      </c>
      <c r="U9" s="110">
        <f t="shared" si="2"/>
        <v>36</v>
      </c>
      <c r="V9" s="110">
        <f t="shared" si="2"/>
        <v>25</v>
      </c>
      <c r="W9" s="110">
        <f t="shared" si="2"/>
        <v>0</v>
      </c>
      <c r="X9" s="485" t="s">
        <v>357</v>
      </c>
      <c r="Y9" s="486"/>
      <c r="Z9" s="24"/>
    </row>
    <row r="10" spans="1:26" s="25" customFormat="1" ht="13.5" customHeight="1">
      <c r="A10" s="485" t="s">
        <v>358</v>
      </c>
      <c r="B10" s="486"/>
      <c r="C10" s="110">
        <f>SUM(D10:W10)</f>
        <v>297</v>
      </c>
      <c r="D10" s="110">
        <v>0</v>
      </c>
      <c r="E10" s="110">
        <v>1</v>
      </c>
      <c r="F10" s="110">
        <v>2</v>
      </c>
      <c r="G10" s="110">
        <v>27</v>
      </c>
      <c r="H10" s="110">
        <v>102</v>
      </c>
      <c r="I10" s="110">
        <v>3</v>
      </c>
      <c r="J10" s="110">
        <v>3</v>
      </c>
      <c r="K10" s="110">
        <v>21</v>
      </c>
      <c r="L10" s="110">
        <v>18</v>
      </c>
      <c r="M10" s="110">
        <v>0</v>
      </c>
      <c r="N10" s="110">
        <v>3</v>
      </c>
      <c r="O10" s="110">
        <v>6</v>
      </c>
      <c r="P10" s="110">
        <v>25</v>
      </c>
      <c r="Q10" s="110">
        <v>3</v>
      </c>
      <c r="R10" s="110">
        <v>1</v>
      </c>
      <c r="S10" s="110">
        <v>9</v>
      </c>
      <c r="T10" s="110">
        <v>0</v>
      </c>
      <c r="U10" s="110">
        <v>18</v>
      </c>
      <c r="V10" s="110">
        <v>54</v>
      </c>
      <c r="W10" s="110">
        <v>1</v>
      </c>
      <c r="X10" s="485" t="s">
        <v>358</v>
      </c>
      <c r="Y10" s="486"/>
      <c r="Z10" s="24"/>
    </row>
    <row r="11" spans="1:26" s="25" customFormat="1" ht="9" customHeight="1">
      <c r="A11" s="47"/>
      <c r="B11" s="29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47"/>
      <c r="Y11" s="290"/>
      <c r="Z11" s="24"/>
    </row>
    <row r="12" spans="1:26" s="25" customFormat="1" ht="13.5" customHeight="1">
      <c r="A12" s="506" t="s">
        <v>320</v>
      </c>
      <c r="B12" s="507"/>
      <c r="C12" s="293">
        <f>SUM(C13+C14)</f>
        <v>277</v>
      </c>
      <c r="D12" s="293">
        <f aca="true" t="shared" si="3" ref="D12:W12">SUM(D13+D14)</f>
        <v>0</v>
      </c>
      <c r="E12" s="293">
        <f t="shared" si="3"/>
        <v>1</v>
      </c>
      <c r="F12" s="293">
        <f t="shared" si="3"/>
        <v>0</v>
      </c>
      <c r="G12" s="293">
        <f t="shared" si="3"/>
        <v>23</v>
      </c>
      <c r="H12" s="293">
        <f t="shared" si="3"/>
        <v>55</v>
      </c>
      <c r="I12" s="293">
        <f t="shared" si="3"/>
        <v>0</v>
      </c>
      <c r="J12" s="293">
        <f t="shared" si="3"/>
        <v>0</v>
      </c>
      <c r="K12" s="293">
        <f t="shared" si="3"/>
        <v>25</v>
      </c>
      <c r="L12" s="293">
        <f t="shared" si="3"/>
        <v>31</v>
      </c>
      <c r="M12" s="293">
        <f t="shared" si="3"/>
        <v>5</v>
      </c>
      <c r="N12" s="293">
        <f t="shared" si="3"/>
        <v>1</v>
      </c>
      <c r="O12" s="293">
        <f t="shared" si="3"/>
        <v>1</v>
      </c>
      <c r="P12" s="293">
        <f t="shared" si="3"/>
        <v>21</v>
      </c>
      <c r="Q12" s="293">
        <f t="shared" si="3"/>
        <v>7</v>
      </c>
      <c r="R12" s="293">
        <f t="shared" si="3"/>
        <v>3</v>
      </c>
      <c r="S12" s="293">
        <f t="shared" si="3"/>
        <v>20</v>
      </c>
      <c r="T12" s="293">
        <f t="shared" si="3"/>
        <v>10</v>
      </c>
      <c r="U12" s="293">
        <f t="shared" si="3"/>
        <v>14</v>
      </c>
      <c r="V12" s="293">
        <f t="shared" si="3"/>
        <v>55</v>
      </c>
      <c r="W12" s="293">
        <f t="shared" si="3"/>
        <v>5</v>
      </c>
      <c r="X12" s="506" t="s">
        <v>320</v>
      </c>
      <c r="Y12" s="507"/>
      <c r="Z12" s="24"/>
    </row>
    <row r="13" spans="1:26" s="25" customFormat="1" ht="13.5" customHeight="1">
      <c r="A13" s="485" t="s">
        <v>356</v>
      </c>
      <c r="B13" s="486"/>
      <c r="C13" s="291">
        <f>SUM(D13:W13)</f>
        <v>175</v>
      </c>
      <c r="D13" s="294">
        <v>0</v>
      </c>
      <c r="E13" s="294">
        <v>1</v>
      </c>
      <c r="F13" s="294">
        <v>0</v>
      </c>
      <c r="G13" s="294">
        <v>19</v>
      </c>
      <c r="H13" s="294">
        <v>41</v>
      </c>
      <c r="I13" s="294">
        <v>0</v>
      </c>
      <c r="J13" s="294">
        <v>0</v>
      </c>
      <c r="K13" s="294">
        <v>23</v>
      </c>
      <c r="L13" s="294">
        <v>15</v>
      </c>
      <c r="M13" s="294">
        <v>0</v>
      </c>
      <c r="N13" s="294">
        <v>1</v>
      </c>
      <c r="O13" s="294">
        <v>1</v>
      </c>
      <c r="P13" s="294">
        <v>5</v>
      </c>
      <c r="Q13" s="294">
        <v>1</v>
      </c>
      <c r="R13" s="294">
        <v>1</v>
      </c>
      <c r="S13" s="294">
        <v>5</v>
      </c>
      <c r="T13" s="294">
        <v>6</v>
      </c>
      <c r="U13" s="294">
        <v>8</v>
      </c>
      <c r="V13" s="294">
        <v>43</v>
      </c>
      <c r="W13" s="305">
        <v>5</v>
      </c>
      <c r="X13" s="485" t="s">
        <v>356</v>
      </c>
      <c r="Y13" s="486"/>
      <c r="Z13" s="24"/>
    </row>
    <row r="14" spans="1:26" s="25" customFormat="1" ht="13.5" customHeight="1">
      <c r="A14" s="485" t="s">
        <v>357</v>
      </c>
      <c r="B14" s="486"/>
      <c r="C14" s="291">
        <f aca="true" t="shared" si="4" ref="C14:C44">SUM(D14:W14)</f>
        <v>102</v>
      </c>
      <c r="D14" s="294">
        <v>0</v>
      </c>
      <c r="E14" s="294">
        <v>0</v>
      </c>
      <c r="F14" s="294">
        <v>0</v>
      </c>
      <c r="G14" s="294">
        <v>4</v>
      </c>
      <c r="H14" s="294">
        <v>14</v>
      </c>
      <c r="I14" s="294">
        <v>0</v>
      </c>
      <c r="J14" s="294">
        <v>0</v>
      </c>
      <c r="K14" s="294">
        <v>2</v>
      </c>
      <c r="L14" s="294">
        <v>16</v>
      </c>
      <c r="M14" s="294">
        <v>5</v>
      </c>
      <c r="N14" s="294">
        <v>0</v>
      </c>
      <c r="O14" s="294">
        <v>0</v>
      </c>
      <c r="P14" s="294">
        <v>16</v>
      </c>
      <c r="Q14" s="294">
        <v>6</v>
      </c>
      <c r="R14" s="294">
        <v>2</v>
      </c>
      <c r="S14" s="294">
        <v>15</v>
      </c>
      <c r="T14" s="294">
        <v>4</v>
      </c>
      <c r="U14" s="294">
        <v>6</v>
      </c>
      <c r="V14" s="294">
        <v>12</v>
      </c>
      <c r="W14" s="305">
        <v>0</v>
      </c>
      <c r="X14" s="485" t="s">
        <v>359</v>
      </c>
      <c r="Y14" s="486"/>
      <c r="Z14" s="24"/>
    </row>
    <row r="15" spans="1:26" s="25" customFormat="1" ht="13.5" customHeight="1">
      <c r="A15" s="506" t="s">
        <v>324</v>
      </c>
      <c r="B15" s="507"/>
      <c r="C15" s="293">
        <f>SUM(C16+C17)</f>
        <v>113</v>
      </c>
      <c r="D15" s="293">
        <f aca="true" t="shared" si="5" ref="D15:W15">SUM(D16+D17)</f>
        <v>3</v>
      </c>
      <c r="E15" s="293">
        <f t="shared" si="5"/>
        <v>0</v>
      </c>
      <c r="F15" s="293">
        <f t="shared" si="5"/>
        <v>0</v>
      </c>
      <c r="G15" s="293">
        <f t="shared" si="5"/>
        <v>14</v>
      </c>
      <c r="H15" s="293">
        <f t="shared" si="5"/>
        <v>43</v>
      </c>
      <c r="I15" s="293">
        <f t="shared" si="5"/>
        <v>0</v>
      </c>
      <c r="J15" s="293">
        <f t="shared" si="5"/>
        <v>0</v>
      </c>
      <c r="K15" s="293">
        <f t="shared" si="5"/>
        <v>3</v>
      </c>
      <c r="L15" s="293">
        <f t="shared" si="5"/>
        <v>16</v>
      </c>
      <c r="M15" s="293">
        <f t="shared" si="5"/>
        <v>0</v>
      </c>
      <c r="N15" s="293">
        <f t="shared" si="5"/>
        <v>0</v>
      </c>
      <c r="O15" s="293">
        <f t="shared" si="5"/>
        <v>0</v>
      </c>
      <c r="P15" s="293">
        <f t="shared" si="5"/>
        <v>6</v>
      </c>
      <c r="Q15" s="293">
        <f t="shared" si="5"/>
        <v>4</v>
      </c>
      <c r="R15" s="293">
        <f t="shared" si="5"/>
        <v>1</v>
      </c>
      <c r="S15" s="293">
        <f t="shared" si="5"/>
        <v>7</v>
      </c>
      <c r="T15" s="293">
        <f t="shared" si="5"/>
        <v>2</v>
      </c>
      <c r="U15" s="293">
        <f t="shared" si="5"/>
        <v>10</v>
      </c>
      <c r="V15" s="293">
        <f t="shared" si="5"/>
        <v>4</v>
      </c>
      <c r="W15" s="293">
        <f t="shared" si="5"/>
        <v>0</v>
      </c>
      <c r="X15" s="506" t="s">
        <v>324</v>
      </c>
      <c r="Y15" s="507"/>
      <c r="Z15" s="24"/>
    </row>
    <row r="16" spans="1:26" s="25" customFormat="1" ht="13.5" customHeight="1">
      <c r="A16" s="485" t="s">
        <v>356</v>
      </c>
      <c r="B16" s="486"/>
      <c r="C16" s="291">
        <f t="shared" si="4"/>
        <v>56</v>
      </c>
      <c r="D16" s="294">
        <v>3</v>
      </c>
      <c r="E16" s="294">
        <v>0</v>
      </c>
      <c r="F16" s="294">
        <v>0</v>
      </c>
      <c r="G16" s="294">
        <v>12</v>
      </c>
      <c r="H16" s="294">
        <v>24</v>
      </c>
      <c r="I16" s="294">
        <v>0</v>
      </c>
      <c r="J16" s="294">
        <v>0</v>
      </c>
      <c r="K16" s="294">
        <v>2</v>
      </c>
      <c r="L16" s="294">
        <v>6</v>
      </c>
      <c r="M16" s="294">
        <v>0</v>
      </c>
      <c r="N16" s="294">
        <v>0</v>
      </c>
      <c r="O16" s="294">
        <v>0</v>
      </c>
      <c r="P16" s="294">
        <v>2</v>
      </c>
      <c r="Q16" s="294">
        <v>1</v>
      </c>
      <c r="R16" s="294">
        <v>0</v>
      </c>
      <c r="S16" s="294">
        <v>3</v>
      </c>
      <c r="T16" s="294">
        <v>0</v>
      </c>
      <c r="U16" s="294">
        <v>1</v>
      </c>
      <c r="V16" s="294">
        <v>2</v>
      </c>
      <c r="W16" s="305">
        <v>0</v>
      </c>
      <c r="X16" s="485" t="s">
        <v>356</v>
      </c>
      <c r="Y16" s="486"/>
      <c r="Z16" s="24"/>
    </row>
    <row r="17" spans="1:26" s="25" customFormat="1" ht="13.5" customHeight="1">
      <c r="A17" s="485" t="s">
        <v>357</v>
      </c>
      <c r="B17" s="486"/>
      <c r="C17" s="291">
        <f t="shared" si="4"/>
        <v>57</v>
      </c>
      <c r="D17" s="294">
        <v>0</v>
      </c>
      <c r="E17" s="294">
        <v>0</v>
      </c>
      <c r="F17" s="294">
        <v>0</v>
      </c>
      <c r="G17" s="294">
        <v>2</v>
      </c>
      <c r="H17" s="294">
        <v>19</v>
      </c>
      <c r="I17" s="294">
        <v>0</v>
      </c>
      <c r="J17" s="294">
        <v>0</v>
      </c>
      <c r="K17" s="294">
        <v>1</v>
      </c>
      <c r="L17" s="294">
        <v>10</v>
      </c>
      <c r="M17" s="294">
        <v>0</v>
      </c>
      <c r="N17" s="294">
        <v>0</v>
      </c>
      <c r="O17" s="294">
        <v>0</v>
      </c>
      <c r="P17" s="294">
        <v>4</v>
      </c>
      <c r="Q17" s="294">
        <v>3</v>
      </c>
      <c r="R17" s="294">
        <v>1</v>
      </c>
      <c r="S17" s="294">
        <v>4</v>
      </c>
      <c r="T17" s="294">
        <v>2</v>
      </c>
      <c r="U17" s="294">
        <v>9</v>
      </c>
      <c r="V17" s="294">
        <v>2</v>
      </c>
      <c r="W17" s="305">
        <v>0</v>
      </c>
      <c r="X17" s="485" t="s">
        <v>357</v>
      </c>
      <c r="Y17" s="486"/>
      <c r="Z17" s="24"/>
    </row>
    <row r="18" spans="1:26" s="25" customFormat="1" ht="13.5" customHeight="1">
      <c r="A18" s="506" t="s">
        <v>325</v>
      </c>
      <c r="B18" s="507"/>
      <c r="C18" s="293">
        <f>SUM(C19+C20)</f>
        <v>331</v>
      </c>
      <c r="D18" s="293">
        <f aca="true" t="shared" si="6" ref="D18:W18">SUM(D19+D20)</f>
        <v>0</v>
      </c>
      <c r="E18" s="293">
        <f t="shared" si="6"/>
        <v>0</v>
      </c>
      <c r="F18" s="293">
        <f t="shared" si="6"/>
        <v>2</v>
      </c>
      <c r="G18" s="293">
        <f t="shared" si="6"/>
        <v>65</v>
      </c>
      <c r="H18" s="293">
        <f t="shared" si="6"/>
        <v>157</v>
      </c>
      <c r="I18" s="293">
        <f t="shared" si="6"/>
        <v>2</v>
      </c>
      <c r="J18" s="293">
        <f t="shared" si="6"/>
        <v>2</v>
      </c>
      <c r="K18" s="293">
        <f t="shared" si="6"/>
        <v>13</v>
      </c>
      <c r="L18" s="293">
        <f t="shared" si="6"/>
        <v>22</v>
      </c>
      <c r="M18" s="293">
        <f t="shared" si="6"/>
        <v>0</v>
      </c>
      <c r="N18" s="293">
        <f t="shared" si="6"/>
        <v>1</v>
      </c>
      <c r="O18" s="293">
        <f t="shared" si="6"/>
        <v>13</v>
      </c>
      <c r="P18" s="293">
        <f t="shared" si="6"/>
        <v>3</v>
      </c>
      <c r="Q18" s="293">
        <f t="shared" si="6"/>
        <v>0</v>
      </c>
      <c r="R18" s="293">
        <f t="shared" si="6"/>
        <v>1</v>
      </c>
      <c r="S18" s="293">
        <f t="shared" si="6"/>
        <v>1</v>
      </c>
      <c r="T18" s="293">
        <f t="shared" si="6"/>
        <v>4</v>
      </c>
      <c r="U18" s="293">
        <f t="shared" si="6"/>
        <v>20</v>
      </c>
      <c r="V18" s="293">
        <f t="shared" si="6"/>
        <v>25</v>
      </c>
      <c r="W18" s="293">
        <f t="shared" si="6"/>
        <v>0</v>
      </c>
      <c r="X18" s="506" t="s">
        <v>325</v>
      </c>
      <c r="Y18" s="507"/>
      <c r="Z18" s="24"/>
    </row>
    <row r="19" spans="1:26" s="25" customFormat="1" ht="13.5" customHeight="1">
      <c r="A19" s="485" t="s">
        <v>356</v>
      </c>
      <c r="B19" s="486"/>
      <c r="C19" s="291">
        <f t="shared" si="4"/>
        <v>315</v>
      </c>
      <c r="D19" s="294">
        <v>0</v>
      </c>
      <c r="E19" s="294">
        <v>0</v>
      </c>
      <c r="F19" s="294">
        <v>2</v>
      </c>
      <c r="G19" s="294">
        <v>60</v>
      </c>
      <c r="H19" s="294">
        <v>153</v>
      </c>
      <c r="I19" s="294">
        <v>2</v>
      </c>
      <c r="J19" s="294">
        <v>2</v>
      </c>
      <c r="K19" s="294">
        <v>13</v>
      </c>
      <c r="L19" s="294">
        <v>20</v>
      </c>
      <c r="M19" s="294">
        <v>0</v>
      </c>
      <c r="N19" s="294">
        <v>1</v>
      </c>
      <c r="O19" s="294">
        <v>12</v>
      </c>
      <c r="P19" s="294">
        <v>2</v>
      </c>
      <c r="Q19" s="294">
        <v>0</v>
      </c>
      <c r="R19" s="294">
        <v>1</v>
      </c>
      <c r="S19" s="294">
        <v>1</v>
      </c>
      <c r="T19" s="294">
        <v>4</v>
      </c>
      <c r="U19" s="294">
        <v>18</v>
      </c>
      <c r="V19" s="294">
        <v>24</v>
      </c>
      <c r="W19" s="305">
        <v>0</v>
      </c>
      <c r="X19" s="485" t="s">
        <v>356</v>
      </c>
      <c r="Y19" s="486"/>
      <c r="Z19" s="24"/>
    </row>
    <row r="20" spans="1:26" s="25" customFormat="1" ht="13.5" customHeight="1">
      <c r="A20" s="485" t="s">
        <v>357</v>
      </c>
      <c r="B20" s="486"/>
      <c r="C20" s="291">
        <f t="shared" si="4"/>
        <v>16</v>
      </c>
      <c r="D20" s="294">
        <v>0</v>
      </c>
      <c r="E20" s="294">
        <v>0</v>
      </c>
      <c r="F20" s="294">
        <v>0</v>
      </c>
      <c r="G20" s="294">
        <v>5</v>
      </c>
      <c r="H20" s="294">
        <v>4</v>
      </c>
      <c r="I20" s="294">
        <v>0</v>
      </c>
      <c r="J20" s="294">
        <v>0</v>
      </c>
      <c r="K20" s="294">
        <v>0</v>
      </c>
      <c r="L20" s="294">
        <v>2</v>
      </c>
      <c r="M20" s="294">
        <v>0</v>
      </c>
      <c r="N20" s="294">
        <v>0</v>
      </c>
      <c r="O20" s="294">
        <v>1</v>
      </c>
      <c r="P20" s="294">
        <v>1</v>
      </c>
      <c r="Q20" s="294">
        <v>0</v>
      </c>
      <c r="R20" s="294">
        <v>0</v>
      </c>
      <c r="S20" s="294">
        <v>0</v>
      </c>
      <c r="T20" s="294">
        <v>0</v>
      </c>
      <c r="U20" s="294">
        <v>2</v>
      </c>
      <c r="V20" s="294">
        <v>1</v>
      </c>
      <c r="W20" s="305">
        <v>0</v>
      </c>
      <c r="X20" s="485" t="s">
        <v>359</v>
      </c>
      <c r="Y20" s="486"/>
      <c r="Z20" s="24"/>
    </row>
    <row r="21" spans="1:26" s="25" customFormat="1" ht="13.5" customHeight="1">
      <c r="A21" s="506" t="s">
        <v>326</v>
      </c>
      <c r="B21" s="507"/>
      <c r="C21" s="293">
        <f>SUM(C22+C23)</f>
        <v>219</v>
      </c>
      <c r="D21" s="293">
        <f aca="true" t="shared" si="7" ref="D21:W21">SUM(D22+D23)</f>
        <v>0</v>
      </c>
      <c r="E21" s="293">
        <f t="shared" si="7"/>
        <v>0</v>
      </c>
      <c r="F21" s="293">
        <f t="shared" si="7"/>
        <v>0</v>
      </c>
      <c r="G21" s="293">
        <f t="shared" si="7"/>
        <v>8</v>
      </c>
      <c r="H21" s="293">
        <f t="shared" si="7"/>
        <v>70</v>
      </c>
      <c r="I21" s="293">
        <f t="shared" si="7"/>
        <v>1</v>
      </c>
      <c r="J21" s="293">
        <f t="shared" si="7"/>
        <v>3</v>
      </c>
      <c r="K21" s="293">
        <f t="shared" si="7"/>
        <v>10</v>
      </c>
      <c r="L21" s="293">
        <f t="shared" si="7"/>
        <v>45</v>
      </c>
      <c r="M21" s="293">
        <f t="shared" si="7"/>
        <v>14</v>
      </c>
      <c r="N21" s="293">
        <f t="shared" si="7"/>
        <v>1</v>
      </c>
      <c r="O21" s="293">
        <f t="shared" si="7"/>
        <v>6</v>
      </c>
      <c r="P21" s="293">
        <f t="shared" si="7"/>
        <v>10</v>
      </c>
      <c r="Q21" s="293">
        <f t="shared" si="7"/>
        <v>4</v>
      </c>
      <c r="R21" s="293">
        <f t="shared" si="7"/>
        <v>1</v>
      </c>
      <c r="S21" s="293">
        <f t="shared" si="7"/>
        <v>9</v>
      </c>
      <c r="T21" s="293">
        <f t="shared" si="7"/>
        <v>6</v>
      </c>
      <c r="U21" s="293">
        <f t="shared" si="7"/>
        <v>19</v>
      </c>
      <c r="V21" s="293">
        <f t="shared" si="7"/>
        <v>12</v>
      </c>
      <c r="W21" s="293">
        <f t="shared" si="7"/>
        <v>0</v>
      </c>
      <c r="X21" s="506" t="s">
        <v>326</v>
      </c>
      <c r="Y21" s="507"/>
      <c r="Z21" s="24"/>
    </row>
    <row r="22" spans="1:26" s="25" customFormat="1" ht="13.5" customHeight="1">
      <c r="A22" s="485" t="s">
        <v>318</v>
      </c>
      <c r="B22" s="486"/>
      <c r="C22" s="291">
        <f t="shared" si="4"/>
        <v>98</v>
      </c>
      <c r="D22" s="294">
        <v>0</v>
      </c>
      <c r="E22" s="294">
        <v>0</v>
      </c>
      <c r="F22" s="294">
        <v>0</v>
      </c>
      <c r="G22" s="294">
        <v>6</v>
      </c>
      <c r="H22" s="294">
        <v>43</v>
      </c>
      <c r="I22" s="294">
        <v>1</v>
      </c>
      <c r="J22" s="294">
        <v>0</v>
      </c>
      <c r="K22" s="294">
        <v>6</v>
      </c>
      <c r="L22" s="294">
        <v>20</v>
      </c>
      <c r="M22" s="294">
        <v>1</v>
      </c>
      <c r="N22" s="294">
        <v>0</v>
      </c>
      <c r="O22" s="294">
        <v>1</v>
      </c>
      <c r="P22" s="294">
        <v>4</v>
      </c>
      <c r="Q22" s="294">
        <v>1</v>
      </c>
      <c r="R22" s="294">
        <v>0</v>
      </c>
      <c r="S22" s="294">
        <v>0</v>
      </c>
      <c r="T22" s="294">
        <v>1</v>
      </c>
      <c r="U22" s="294">
        <v>6</v>
      </c>
      <c r="V22" s="294">
        <v>8</v>
      </c>
      <c r="W22" s="305">
        <v>0</v>
      </c>
      <c r="X22" s="485" t="s">
        <v>356</v>
      </c>
      <c r="Y22" s="486"/>
      <c r="Z22" s="24"/>
    </row>
    <row r="23" spans="1:26" s="25" customFormat="1" ht="13.5" customHeight="1">
      <c r="A23" s="485" t="s">
        <v>357</v>
      </c>
      <c r="B23" s="486"/>
      <c r="C23" s="291">
        <f t="shared" si="4"/>
        <v>121</v>
      </c>
      <c r="D23" s="294">
        <v>0</v>
      </c>
      <c r="E23" s="294">
        <v>0</v>
      </c>
      <c r="F23" s="294">
        <v>0</v>
      </c>
      <c r="G23" s="294">
        <v>2</v>
      </c>
      <c r="H23" s="294">
        <v>27</v>
      </c>
      <c r="I23" s="294">
        <v>0</v>
      </c>
      <c r="J23" s="294">
        <v>3</v>
      </c>
      <c r="K23" s="294">
        <v>4</v>
      </c>
      <c r="L23" s="294">
        <v>25</v>
      </c>
      <c r="M23" s="294">
        <v>13</v>
      </c>
      <c r="N23" s="294">
        <v>1</v>
      </c>
      <c r="O23" s="294">
        <v>5</v>
      </c>
      <c r="P23" s="294">
        <v>6</v>
      </c>
      <c r="Q23" s="294">
        <v>3</v>
      </c>
      <c r="R23" s="294">
        <v>1</v>
      </c>
      <c r="S23" s="294">
        <v>9</v>
      </c>
      <c r="T23" s="294">
        <v>5</v>
      </c>
      <c r="U23" s="294">
        <v>13</v>
      </c>
      <c r="V23" s="294">
        <v>4</v>
      </c>
      <c r="W23" s="305">
        <v>0</v>
      </c>
      <c r="X23" s="485" t="s">
        <v>357</v>
      </c>
      <c r="Y23" s="486"/>
      <c r="Z23" s="24"/>
    </row>
    <row r="24" spans="1:26" s="25" customFormat="1" ht="13.5" customHeight="1">
      <c r="A24" s="506" t="s">
        <v>327</v>
      </c>
      <c r="B24" s="507"/>
      <c r="C24" s="293">
        <f>SUM(C25+C26)</f>
        <v>38</v>
      </c>
      <c r="D24" s="293">
        <f aca="true" t="shared" si="8" ref="D24:W24">SUM(D25+D26)</f>
        <v>0</v>
      </c>
      <c r="E24" s="293">
        <f t="shared" si="8"/>
        <v>6</v>
      </c>
      <c r="F24" s="293">
        <f t="shared" si="8"/>
        <v>0</v>
      </c>
      <c r="G24" s="293">
        <f t="shared" si="8"/>
        <v>0</v>
      </c>
      <c r="H24" s="293">
        <f t="shared" si="8"/>
        <v>8</v>
      </c>
      <c r="I24" s="293">
        <f t="shared" si="8"/>
        <v>0</v>
      </c>
      <c r="J24" s="293">
        <f t="shared" si="8"/>
        <v>0</v>
      </c>
      <c r="K24" s="293">
        <f t="shared" si="8"/>
        <v>5</v>
      </c>
      <c r="L24" s="293">
        <f t="shared" si="8"/>
        <v>5</v>
      </c>
      <c r="M24" s="293">
        <f t="shared" si="8"/>
        <v>0</v>
      </c>
      <c r="N24" s="293">
        <f t="shared" si="8"/>
        <v>1</v>
      </c>
      <c r="O24" s="293">
        <f t="shared" si="8"/>
        <v>1</v>
      </c>
      <c r="P24" s="293">
        <f t="shared" si="8"/>
        <v>5</v>
      </c>
      <c r="Q24" s="293">
        <f t="shared" si="8"/>
        <v>3</v>
      </c>
      <c r="R24" s="293">
        <f t="shared" si="8"/>
        <v>0</v>
      </c>
      <c r="S24" s="293">
        <f t="shared" si="8"/>
        <v>0</v>
      </c>
      <c r="T24" s="293">
        <f t="shared" si="8"/>
        <v>2</v>
      </c>
      <c r="U24" s="293">
        <f t="shared" si="8"/>
        <v>0</v>
      </c>
      <c r="V24" s="293">
        <f t="shared" si="8"/>
        <v>2</v>
      </c>
      <c r="W24" s="293">
        <f t="shared" si="8"/>
        <v>0</v>
      </c>
      <c r="X24" s="506" t="s">
        <v>327</v>
      </c>
      <c r="Y24" s="507"/>
      <c r="Z24" s="24"/>
    </row>
    <row r="25" spans="1:26" s="25" customFormat="1" ht="13.5" customHeight="1">
      <c r="A25" s="485" t="s">
        <v>318</v>
      </c>
      <c r="B25" s="486"/>
      <c r="C25" s="291">
        <f t="shared" si="4"/>
        <v>29</v>
      </c>
      <c r="D25" s="294">
        <v>0</v>
      </c>
      <c r="E25" s="294">
        <v>6</v>
      </c>
      <c r="F25" s="294">
        <v>0</v>
      </c>
      <c r="G25" s="294">
        <v>0</v>
      </c>
      <c r="H25" s="294">
        <v>5</v>
      </c>
      <c r="I25" s="294">
        <v>0</v>
      </c>
      <c r="J25" s="294">
        <v>0</v>
      </c>
      <c r="K25" s="294">
        <v>5</v>
      </c>
      <c r="L25" s="294">
        <v>3</v>
      </c>
      <c r="M25" s="294">
        <v>0</v>
      </c>
      <c r="N25" s="294">
        <v>0</v>
      </c>
      <c r="O25" s="294">
        <v>0</v>
      </c>
      <c r="P25" s="294">
        <v>4</v>
      </c>
      <c r="Q25" s="294">
        <v>2</v>
      </c>
      <c r="R25" s="294">
        <v>0</v>
      </c>
      <c r="S25" s="294">
        <v>0</v>
      </c>
      <c r="T25" s="294">
        <v>2</v>
      </c>
      <c r="U25" s="294">
        <v>0</v>
      </c>
      <c r="V25" s="294">
        <v>2</v>
      </c>
      <c r="W25" s="305">
        <v>0</v>
      </c>
      <c r="X25" s="485" t="s">
        <v>356</v>
      </c>
      <c r="Y25" s="486"/>
      <c r="Z25" s="24"/>
    </row>
    <row r="26" spans="1:26" s="25" customFormat="1" ht="13.5" customHeight="1">
      <c r="A26" s="485" t="s">
        <v>319</v>
      </c>
      <c r="B26" s="486"/>
      <c r="C26" s="291">
        <f t="shared" si="4"/>
        <v>9</v>
      </c>
      <c r="D26" s="294">
        <v>0</v>
      </c>
      <c r="E26" s="294">
        <v>0</v>
      </c>
      <c r="F26" s="294">
        <v>0</v>
      </c>
      <c r="G26" s="294">
        <v>0</v>
      </c>
      <c r="H26" s="294">
        <v>3</v>
      </c>
      <c r="I26" s="294">
        <v>0</v>
      </c>
      <c r="J26" s="294">
        <v>0</v>
      </c>
      <c r="K26" s="294">
        <v>0</v>
      </c>
      <c r="L26" s="294">
        <v>2</v>
      </c>
      <c r="M26" s="294">
        <v>0</v>
      </c>
      <c r="N26" s="294">
        <v>1</v>
      </c>
      <c r="O26" s="294">
        <v>1</v>
      </c>
      <c r="P26" s="294">
        <v>1</v>
      </c>
      <c r="Q26" s="294">
        <v>1</v>
      </c>
      <c r="R26" s="294">
        <v>0</v>
      </c>
      <c r="S26" s="294">
        <v>0</v>
      </c>
      <c r="T26" s="294">
        <v>0</v>
      </c>
      <c r="U26" s="294">
        <v>0</v>
      </c>
      <c r="V26" s="294">
        <v>0</v>
      </c>
      <c r="W26" s="305">
        <v>0</v>
      </c>
      <c r="X26" s="485" t="s">
        <v>359</v>
      </c>
      <c r="Y26" s="486"/>
      <c r="Z26" s="24"/>
    </row>
    <row r="27" spans="1:26" s="25" customFormat="1" ht="13.5" customHeight="1">
      <c r="A27" s="506" t="s">
        <v>328</v>
      </c>
      <c r="B27" s="507"/>
      <c r="C27" s="293">
        <f>SUM(C28+C29)</f>
        <v>45</v>
      </c>
      <c r="D27" s="293">
        <f aca="true" t="shared" si="9" ref="D27:W27">SUM(D28+D29)</f>
        <v>0</v>
      </c>
      <c r="E27" s="293">
        <f t="shared" si="9"/>
        <v>0</v>
      </c>
      <c r="F27" s="293">
        <f t="shared" si="9"/>
        <v>0</v>
      </c>
      <c r="G27" s="293">
        <f t="shared" si="9"/>
        <v>3</v>
      </c>
      <c r="H27" s="293">
        <f t="shared" si="9"/>
        <v>9</v>
      </c>
      <c r="I27" s="293">
        <f t="shared" si="9"/>
        <v>0</v>
      </c>
      <c r="J27" s="293">
        <f t="shared" si="9"/>
        <v>0</v>
      </c>
      <c r="K27" s="293">
        <f t="shared" si="9"/>
        <v>1</v>
      </c>
      <c r="L27" s="293">
        <f t="shared" si="9"/>
        <v>4</v>
      </c>
      <c r="M27" s="293">
        <f t="shared" si="9"/>
        <v>1</v>
      </c>
      <c r="N27" s="293">
        <f t="shared" si="9"/>
        <v>1</v>
      </c>
      <c r="O27" s="293">
        <f t="shared" si="9"/>
        <v>0</v>
      </c>
      <c r="P27" s="293">
        <f t="shared" si="9"/>
        <v>18</v>
      </c>
      <c r="Q27" s="293">
        <f t="shared" si="9"/>
        <v>0</v>
      </c>
      <c r="R27" s="293">
        <f t="shared" si="9"/>
        <v>0</v>
      </c>
      <c r="S27" s="293">
        <f t="shared" si="9"/>
        <v>4</v>
      </c>
      <c r="T27" s="293">
        <f t="shared" si="9"/>
        <v>1</v>
      </c>
      <c r="U27" s="293">
        <f t="shared" si="9"/>
        <v>1</v>
      </c>
      <c r="V27" s="293">
        <f t="shared" si="9"/>
        <v>2</v>
      </c>
      <c r="W27" s="293">
        <f t="shared" si="9"/>
        <v>0</v>
      </c>
      <c r="X27" s="506" t="s">
        <v>328</v>
      </c>
      <c r="Y27" s="507"/>
      <c r="Z27" s="24"/>
    </row>
    <row r="28" spans="1:26" s="25" customFormat="1" ht="13.5" customHeight="1">
      <c r="A28" s="485" t="s">
        <v>356</v>
      </c>
      <c r="B28" s="486"/>
      <c r="C28" s="291">
        <f t="shared" si="4"/>
        <v>11</v>
      </c>
      <c r="D28" s="294">
        <v>0</v>
      </c>
      <c r="E28" s="294">
        <v>0</v>
      </c>
      <c r="F28" s="294">
        <v>0</v>
      </c>
      <c r="G28" s="294">
        <v>1</v>
      </c>
      <c r="H28" s="294">
        <v>0</v>
      </c>
      <c r="I28" s="294">
        <v>0</v>
      </c>
      <c r="J28" s="294">
        <v>0</v>
      </c>
      <c r="K28" s="294">
        <v>0</v>
      </c>
      <c r="L28" s="294">
        <v>1</v>
      </c>
      <c r="M28" s="294">
        <v>0</v>
      </c>
      <c r="N28" s="294">
        <v>0</v>
      </c>
      <c r="O28" s="294">
        <v>0</v>
      </c>
      <c r="P28" s="294">
        <v>8</v>
      </c>
      <c r="Q28" s="294">
        <v>0</v>
      </c>
      <c r="R28" s="294">
        <v>0</v>
      </c>
      <c r="S28" s="294">
        <v>0</v>
      </c>
      <c r="T28" s="294">
        <v>0</v>
      </c>
      <c r="U28" s="294">
        <v>0</v>
      </c>
      <c r="V28" s="294">
        <v>1</v>
      </c>
      <c r="W28" s="305">
        <v>0</v>
      </c>
      <c r="X28" s="485" t="s">
        <v>356</v>
      </c>
      <c r="Y28" s="486"/>
      <c r="Z28" s="24"/>
    </row>
    <row r="29" spans="1:26" s="25" customFormat="1" ht="13.5" customHeight="1">
      <c r="A29" s="485" t="s">
        <v>357</v>
      </c>
      <c r="B29" s="486"/>
      <c r="C29" s="291">
        <f t="shared" si="4"/>
        <v>34</v>
      </c>
      <c r="D29" s="294">
        <v>0</v>
      </c>
      <c r="E29" s="294">
        <v>0</v>
      </c>
      <c r="F29" s="294">
        <v>0</v>
      </c>
      <c r="G29" s="294">
        <v>2</v>
      </c>
      <c r="H29" s="294">
        <v>9</v>
      </c>
      <c r="I29" s="294">
        <v>0</v>
      </c>
      <c r="J29" s="294">
        <v>0</v>
      </c>
      <c r="K29" s="294">
        <v>1</v>
      </c>
      <c r="L29" s="294">
        <v>3</v>
      </c>
      <c r="M29" s="294">
        <v>1</v>
      </c>
      <c r="N29" s="294">
        <v>1</v>
      </c>
      <c r="O29" s="294">
        <v>0</v>
      </c>
      <c r="P29" s="294">
        <v>10</v>
      </c>
      <c r="Q29" s="294">
        <v>0</v>
      </c>
      <c r="R29" s="294">
        <v>0</v>
      </c>
      <c r="S29" s="294">
        <v>4</v>
      </c>
      <c r="T29" s="294">
        <v>1</v>
      </c>
      <c r="U29" s="294">
        <v>1</v>
      </c>
      <c r="V29" s="294">
        <v>1</v>
      </c>
      <c r="W29" s="305">
        <v>0</v>
      </c>
      <c r="X29" s="485" t="s">
        <v>357</v>
      </c>
      <c r="Y29" s="486"/>
      <c r="Z29" s="24"/>
    </row>
    <row r="30" spans="1:26" s="25" customFormat="1" ht="13.5" customHeight="1">
      <c r="A30" s="506" t="s">
        <v>329</v>
      </c>
      <c r="B30" s="507"/>
      <c r="C30" s="293">
        <f>SUM(C31+C32)</f>
        <v>2</v>
      </c>
      <c r="D30" s="293">
        <f aca="true" t="shared" si="10" ref="D30:W30">SUM(D31+D32)</f>
        <v>0</v>
      </c>
      <c r="E30" s="293">
        <f t="shared" si="10"/>
        <v>0</v>
      </c>
      <c r="F30" s="293">
        <f t="shared" si="10"/>
        <v>0</v>
      </c>
      <c r="G30" s="293">
        <f t="shared" si="10"/>
        <v>0</v>
      </c>
      <c r="H30" s="293">
        <f t="shared" si="10"/>
        <v>0</v>
      </c>
      <c r="I30" s="293">
        <f t="shared" si="10"/>
        <v>0</v>
      </c>
      <c r="J30" s="293">
        <f t="shared" si="10"/>
        <v>0</v>
      </c>
      <c r="K30" s="293">
        <f t="shared" si="10"/>
        <v>0</v>
      </c>
      <c r="L30" s="293">
        <f t="shared" si="10"/>
        <v>0</v>
      </c>
      <c r="M30" s="293">
        <f t="shared" si="10"/>
        <v>0</v>
      </c>
      <c r="N30" s="293">
        <f t="shared" si="10"/>
        <v>0</v>
      </c>
      <c r="O30" s="293">
        <f t="shared" si="10"/>
        <v>0</v>
      </c>
      <c r="P30" s="293">
        <f t="shared" si="10"/>
        <v>0</v>
      </c>
      <c r="Q30" s="293">
        <f t="shared" si="10"/>
        <v>2</v>
      </c>
      <c r="R30" s="293">
        <f t="shared" si="10"/>
        <v>0</v>
      </c>
      <c r="S30" s="293">
        <f t="shared" si="10"/>
        <v>0</v>
      </c>
      <c r="T30" s="293">
        <f t="shared" si="10"/>
        <v>0</v>
      </c>
      <c r="U30" s="293">
        <f t="shared" si="10"/>
        <v>0</v>
      </c>
      <c r="V30" s="293">
        <f t="shared" si="10"/>
        <v>0</v>
      </c>
      <c r="W30" s="293">
        <f t="shared" si="10"/>
        <v>0</v>
      </c>
      <c r="X30" s="506" t="s">
        <v>329</v>
      </c>
      <c r="Y30" s="507"/>
      <c r="Z30" s="24"/>
    </row>
    <row r="31" spans="1:26" s="25" customFormat="1" ht="13.5" customHeight="1">
      <c r="A31" s="485" t="s">
        <v>356</v>
      </c>
      <c r="B31" s="486"/>
      <c r="C31" s="291">
        <f t="shared" si="4"/>
        <v>0</v>
      </c>
      <c r="D31" s="294">
        <v>0</v>
      </c>
      <c r="E31" s="294">
        <v>0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305">
        <v>0</v>
      </c>
      <c r="X31" s="485" t="s">
        <v>356</v>
      </c>
      <c r="Y31" s="486"/>
      <c r="Z31" s="24"/>
    </row>
    <row r="32" spans="1:26" s="25" customFormat="1" ht="13.5" customHeight="1">
      <c r="A32" s="485" t="s">
        <v>357</v>
      </c>
      <c r="B32" s="486"/>
      <c r="C32" s="291">
        <f t="shared" si="4"/>
        <v>2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4">
        <v>0</v>
      </c>
      <c r="Q32" s="294">
        <v>2</v>
      </c>
      <c r="R32" s="294">
        <v>0</v>
      </c>
      <c r="S32" s="294">
        <v>0</v>
      </c>
      <c r="T32" s="294">
        <v>0</v>
      </c>
      <c r="U32" s="294">
        <v>0</v>
      </c>
      <c r="V32" s="294">
        <v>0</v>
      </c>
      <c r="W32" s="305">
        <v>0</v>
      </c>
      <c r="X32" s="485" t="s">
        <v>319</v>
      </c>
      <c r="Y32" s="486"/>
      <c r="Z32" s="24"/>
    </row>
    <row r="33" spans="1:26" s="25" customFormat="1" ht="13.5" customHeight="1">
      <c r="A33" s="506" t="s">
        <v>330</v>
      </c>
      <c r="B33" s="507"/>
      <c r="C33" s="293">
        <f>SUM(C34+C35)</f>
        <v>18</v>
      </c>
      <c r="D33" s="293">
        <f aca="true" t="shared" si="11" ref="D33:W33">SUM(D34+D35)</f>
        <v>0</v>
      </c>
      <c r="E33" s="293">
        <f t="shared" si="11"/>
        <v>0</v>
      </c>
      <c r="F33" s="293">
        <f t="shared" si="11"/>
        <v>0</v>
      </c>
      <c r="G33" s="293">
        <f t="shared" si="11"/>
        <v>2</v>
      </c>
      <c r="H33" s="293">
        <f t="shared" si="11"/>
        <v>8</v>
      </c>
      <c r="I33" s="293">
        <f t="shared" si="11"/>
        <v>0</v>
      </c>
      <c r="J33" s="293">
        <f t="shared" si="11"/>
        <v>2</v>
      </c>
      <c r="K33" s="293">
        <f t="shared" si="11"/>
        <v>1</v>
      </c>
      <c r="L33" s="293">
        <f t="shared" si="11"/>
        <v>1</v>
      </c>
      <c r="M33" s="293">
        <f t="shared" si="11"/>
        <v>0</v>
      </c>
      <c r="N33" s="293">
        <f t="shared" si="11"/>
        <v>1</v>
      </c>
      <c r="O33" s="293">
        <f t="shared" si="11"/>
        <v>0</v>
      </c>
      <c r="P33" s="293">
        <f t="shared" si="11"/>
        <v>0</v>
      </c>
      <c r="Q33" s="293">
        <f t="shared" si="11"/>
        <v>0</v>
      </c>
      <c r="R33" s="293">
        <f t="shared" si="11"/>
        <v>0</v>
      </c>
      <c r="S33" s="293">
        <f t="shared" si="11"/>
        <v>1</v>
      </c>
      <c r="T33" s="293">
        <f t="shared" si="11"/>
        <v>0</v>
      </c>
      <c r="U33" s="293">
        <f t="shared" si="11"/>
        <v>2</v>
      </c>
      <c r="V33" s="293">
        <f t="shared" si="11"/>
        <v>0</v>
      </c>
      <c r="W33" s="293">
        <f t="shared" si="11"/>
        <v>0</v>
      </c>
      <c r="X33" s="506" t="s">
        <v>330</v>
      </c>
      <c r="Y33" s="507"/>
      <c r="Z33" s="24"/>
    </row>
    <row r="34" spans="1:26" s="25" customFormat="1" ht="13.5" customHeight="1">
      <c r="A34" s="485" t="s">
        <v>318</v>
      </c>
      <c r="B34" s="486"/>
      <c r="C34" s="291">
        <f t="shared" si="4"/>
        <v>10</v>
      </c>
      <c r="D34" s="294">
        <v>0</v>
      </c>
      <c r="E34" s="294">
        <v>0</v>
      </c>
      <c r="F34" s="294">
        <v>0</v>
      </c>
      <c r="G34" s="294">
        <v>0</v>
      </c>
      <c r="H34" s="294">
        <v>5</v>
      </c>
      <c r="I34" s="294">
        <v>0</v>
      </c>
      <c r="J34" s="294">
        <v>2</v>
      </c>
      <c r="K34" s="294">
        <v>1</v>
      </c>
      <c r="L34" s="294">
        <v>1</v>
      </c>
      <c r="M34" s="294">
        <v>0</v>
      </c>
      <c r="N34" s="294">
        <v>1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94">
        <v>0</v>
      </c>
      <c r="U34" s="294">
        <v>0</v>
      </c>
      <c r="V34" s="294">
        <v>0</v>
      </c>
      <c r="W34" s="305">
        <v>0</v>
      </c>
      <c r="X34" s="485" t="s">
        <v>360</v>
      </c>
      <c r="Y34" s="486"/>
      <c r="Z34" s="24"/>
    </row>
    <row r="35" spans="1:26" s="25" customFormat="1" ht="13.5" customHeight="1">
      <c r="A35" s="485" t="s">
        <v>357</v>
      </c>
      <c r="B35" s="486"/>
      <c r="C35" s="291">
        <f t="shared" si="4"/>
        <v>8</v>
      </c>
      <c r="D35" s="294">
        <v>0</v>
      </c>
      <c r="E35" s="294">
        <v>0</v>
      </c>
      <c r="F35" s="294">
        <v>0</v>
      </c>
      <c r="G35" s="294">
        <v>2</v>
      </c>
      <c r="H35" s="294">
        <v>3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1</v>
      </c>
      <c r="T35" s="294">
        <v>0</v>
      </c>
      <c r="U35" s="294">
        <v>2</v>
      </c>
      <c r="V35" s="294">
        <v>0</v>
      </c>
      <c r="W35" s="305">
        <v>0</v>
      </c>
      <c r="X35" s="485" t="s">
        <v>357</v>
      </c>
      <c r="Y35" s="486"/>
      <c r="Z35" s="24"/>
    </row>
    <row r="36" spans="1:26" s="25" customFormat="1" ht="13.5" customHeight="1">
      <c r="A36" s="506" t="s">
        <v>331</v>
      </c>
      <c r="B36" s="507"/>
      <c r="C36" s="293">
        <f aca="true" t="shared" si="12" ref="C36:W36">SUM(C37+C38)</f>
        <v>20</v>
      </c>
      <c r="D36" s="293">
        <f t="shared" si="12"/>
        <v>0</v>
      </c>
      <c r="E36" s="293">
        <f t="shared" si="12"/>
        <v>0</v>
      </c>
      <c r="F36" s="293">
        <f t="shared" si="12"/>
        <v>0</v>
      </c>
      <c r="G36" s="293">
        <f t="shared" si="12"/>
        <v>0</v>
      </c>
      <c r="H36" s="293">
        <f t="shared" si="12"/>
        <v>1</v>
      </c>
      <c r="I36" s="293">
        <f t="shared" si="12"/>
        <v>0</v>
      </c>
      <c r="J36" s="293">
        <f t="shared" si="12"/>
        <v>0</v>
      </c>
      <c r="K36" s="293">
        <f t="shared" si="12"/>
        <v>2</v>
      </c>
      <c r="L36" s="293">
        <f t="shared" si="12"/>
        <v>4</v>
      </c>
      <c r="M36" s="293">
        <f t="shared" si="12"/>
        <v>0</v>
      </c>
      <c r="N36" s="293">
        <f t="shared" si="12"/>
        <v>0</v>
      </c>
      <c r="O36" s="293">
        <f t="shared" si="12"/>
        <v>0</v>
      </c>
      <c r="P36" s="293">
        <f t="shared" si="12"/>
        <v>1</v>
      </c>
      <c r="Q36" s="293">
        <f t="shared" si="12"/>
        <v>1</v>
      </c>
      <c r="R36" s="293">
        <f t="shared" si="12"/>
        <v>0</v>
      </c>
      <c r="S36" s="293">
        <f t="shared" si="12"/>
        <v>10</v>
      </c>
      <c r="T36" s="293">
        <f t="shared" si="12"/>
        <v>0</v>
      </c>
      <c r="U36" s="293">
        <f t="shared" si="12"/>
        <v>0</v>
      </c>
      <c r="V36" s="293">
        <f t="shared" si="12"/>
        <v>1</v>
      </c>
      <c r="W36" s="293">
        <f t="shared" si="12"/>
        <v>0</v>
      </c>
      <c r="X36" s="506" t="s">
        <v>331</v>
      </c>
      <c r="Y36" s="507"/>
      <c r="Z36" s="24"/>
    </row>
    <row r="37" spans="1:26" s="25" customFormat="1" ht="13.5" customHeight="1">
      <c r="A37" s="485" t="s">
        <v>318</v>
      </c>
      <c r="B37" s="486"/>
      <c r="C37" s="291">
        <f t="shared" si="4"/>
        <v>6</v>
      </c>
      <c r="D37" s="294">
        <v>0</v>
      </c>
      <c r="E37" s="294">
        <v>0</v>
      </c>
      <c r="F37" s="294">
        <v>0</v>
      </c>
      <c r="G37" s="294">
        <v>0</v>
      </c>
      <c r="H37" s="294">
        <v>1</v>
      </c>
      <c r="I37" s="294">
        <v>0</v>
      </c>
      <c r="J37" s="294">
        <v>0</v>
      </c>
      <c r="K37" s="294">
        <v>1</v>
      </c>
      <c r="L37" s="294">
        <v>0</v>
      </c>
      <c r="M37" s="294">
        <v>0</v>
      </c>
      <c r="N37" s="294">
        <v>0</v>
      </c>
      <c r="O37" s="294">
        <v>0</v>
      </c>
      <c r="P37" s="294">
        <v>0</v>
      </c>
      <c r="Q37" s="294">
        <v>0</v>
      </c>
      <c r="R37" s="294">
        <v>0</v>
      </c>
      <c r="S37" s="294">
        <v>4</v>
      </c>
      <c r="T37" s="294">
        <v>0</v>
      </c>
      <c r="U37" s="294">
        <v>0</v>
      </c>
      <c r="V37" s="294">
        <v>0</v>
      </c>
      <c r="W37" s="305">
        <v>0</v>
      </c>
      <c r="X37" s="485" t="s">
        <v>360</v>
      </c>
      <c r="Y37" s="486"/>
      <c r="Z37" s="24"/>
    </row>
    <row r="38" spans="1:26" s="25" customFormat="1" ht="13.5" customHeight="1">
      <c r="A38" s="485" t="s">
        <v>357</v>
      </c>
      <c r="B38" s="486"/>
      <c r="C38" s="291">
        <f t="shared" si="4"/>
        <v>14</v>
      </c>
      <c r="D38" s="294">
        <v>0</v>
      </c>
      <c r="E38" s="294">
        <v>0</v>
      </c>
      <c r="F38" s="294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1</v>
      </c>
      <c r="L38" s="294">
        <v>4</v>
      </c>
      <c r="M38" s="294">
        <v>0</v>
      </c>
      <c r="N38" s="294">
        <v>0</v>
      </c>
      <c r="O38" s="294">
        <v>0</v>
      </c>
      <c r="P38" s="294">
        <v>1</v>
      </c>
      <c r="Q38" s="294">
        <v>1</v>
      </c>
      <c r="R38" s="294">
        <v>0</v>
      </c>
      <c r="S38" s="294">
        <v>6</v>
      </c>
      <c r="T38" s="294">
        <v>0</v>
      </c>
      <c r="U38" s="294">
        <v>0</v>
      </c>
      <c r="V38" s="294">
        <v>1</v>
      </c>
      <c r="W38" s="305">
        <v>0</v>
      </c>
      <c r="X38" s="485" t="s">
        <v>319</v>
      </c>
      <c r="Y38" s="486"/>
      <c r="Z38" s="24"/>
    </row>
    <row r="39" spans="1:26" s="25" customFormat="1" ht="13.5" customHeight="1">
      <c r="A39" s="506" t="s">
        <v>332</v>
      </c>
      <c r="B39" s="507"/>
      <c r="C39" s="293">
        <f>SUM(C40+C41)</f>
        <v>142</v>
      </c>
      <c r="D39" s="293">
        <f aca="true" t="shared" si="13" ref="D39:W39">SUM(D40+D41)</f>
        <v>0</v>
      </c>
      <c r="E39" s="293">
        <f t="shared" si="13"/>
        <v>0</v>
      </c>
      <c r="F39" s="293">
        <f t="shared" si="13"/>
        <v>0</v>
      </c>
      <c r="G39" s="293">
        <f t="shared" si="13"/>
        <v>12</v>
      </c>
      <c r="H39" s="293">
        <f t="shared" si="13"/>
        <v>40</v>
      </c>
      <c r="I39" s="293">
        <f t="shared" si="13"/>
        <v>0</v>
      </c>
      <c r="J39" s="293">
        <f t="shared" si="13"/>
        <v>3</v>
      </c>
      <c r="K39" s="293">
        <f t="shared" si="13"/>
        <v>10</v>
      </c>
      <c r="L39" s="293">
        <f t="shared" si="13"/>
        <v>20</v>
      </c>
      <c r="M39" s="293">
        <f t="shared" si="13"/>
        <v>0</v>
      </c>
      <c r="N39" s="293">
        <f t="shared" si="13"/>
        <v>4</v>
      </c>
      <c r="O39" s="293">
        <f t="shared" si="13"/>
        <v>2</v>
      </c>
      <c r="P39" s="293">
        <f t="shared" si="13"/>
        <v>12</v>
      </c>
      <c r="Q39" s="293">
        <f t="shared" si="13"/>
        <v>6</v>
      </c>
      <c r="R39" s="293">
        <f t="shared" si="13"/>
        <v>0</v>
      </c>
      <c r="S39" s="293">
        <f t="shared" si="13"/>
        <v>7</v>
      </c>
      <c r="T39" s="293">
        <f t="shared" si="13"/>
        <v>5</v>
      </c>
      <c r="U39" s="293">
        <f t="shared" si="13"/>
        <v>12</v>
      </c>
      <c r="V39" s="293">
        <f t="shared" si="13"/>
        <v>8</v>
      </c>
      <c r="W39" s="293">
        <f t="shared" si="13"/>
        <v>1</v>
      </c>
      <c r="X39" s="506" t="s">
        <v>332</v>
      </c>
      <c r="Y39" s="507"/>
      <c r="Z39" s="24"/>
    </row>
    <row r="40" spans="1:26" s="25" customFormat="1" ht="13.5" customHeight="1">
      <c r="A40" s="485" t="s">
        <v>318</v>
      </c>
      <c r="B40" s="486"/>
      <c r="C40" s="291">
        <f t="shared" si="4"/>
        <v>71</v>
      </c>
      <c r="D40" s="294">
        <v>0</v>
      </c>
      <c r="E40" s="294">
        <v>0</v>
      </c>
      <c r="F40" s="294">
        <v>0</v>
      </c>
      <c r="G40" s="294">
        <v>11</v>
      </c>
      <c r="H40" s="294">
        <v>22</v>
      </c>
      <c r="I40" s="294">
        <v>0</v>
      </c>
      <c r="J40" s="294">
        <v>2</v>
      </c>
      <c r="K40" s="294">
        <v>8</v>
      </c>
      <c r="L40" s="294">
        <v>5</v>
      </c>
      <c r="M40" s="294">
        <v>0</v>
      </c>
      <c r="N40" s="294">
        <v>0</v>
      </c>
      <c r="O40" s="294">
        <v>1</v>
      </c>
      <c r="P40" s="294">
        <v>4</v>
      </c>
      <c r="Q40" s="294">
        <v>1</v>
      </c>
      <c r="R40" s="294">
        <v>0</v>
      </c>
      <c r="S40" s="294">
        <v>1</v>
      </c>
      <c r="T40" s="294">
        <v>2</v>
      </c>
      <c r="U40" s="294">
        <v>9</v>
      </c>
      <c r="V40" s="294">
        <v>4</v>
      </c>
      <c r="W40" s="305">
        <v>1</v>
      </c>
      <c r="X40" s="485" t="s">
        <v>318</v>
      </c>
      <c r="Y40" s="486"/>
      <c r="Z40" s="24"/>
    </row>
    <row r="41" spans="1:26" s="25" customFormat="1" ht="13.5" customHeight="1">
      <c r="A41" s="485" t="s">
        <v>319</v>
      </c>
      <c r="B41" s="486"/>
      <c r="C41" s="291">
        <f t="shared" si="4"/>
        <v>71</v>
      </c>
      <c r="D41" s="294">
        <v>0</v>
      </c>
      <c r="E41" s="294">
        <v>0</v>
      </c>
      <c r="F41" s="294">
        <v>0</v>
      </c>
      <c r="G41" s="294">
        <v>1</v>
      </c>
      <c r="H41" s="294">
        <v>18</v>
      </c>
      <c r="I41" s="294">
        <v>0</v>
      </c>
      <c r="J41" s="294">
        <v>1</v>
      </c>
      <c r="K41" s="294">
        <v>2</v>
      </c>
      <c r="L41" s="294">
        <v>15</v>
      </c>
      <c r="M41" s="294">
        <v>0</v>
      </c>
      <c r="N41" s="294">
        <v>4</v>
      </c>
      <c r="O41" s="294">
        <v>1</v>
      </c>
      <c r="P41" s="294">
        <v>8</v>
      </c>
      <c r="Q41" s="294">
        <v>5</v>
      </c>
      <c r="R41" s="294">
        <v>0</v>
      </c>
      <c r="S41" s="294">
        <v>6</v>
      </c>
      <c r="T41" s="294">
        <v>3</v>
      </c>
      <c r="U41" s="294">
        <v>3</v>
      </c>
      <c r="V41" s="294">
        <v>4</v>
      </c>
      <c r="W41" s="305">
        <v>0</v>
      </c>
      <c r="X41" s="485" t="s">
        <v>319</v>
      </c>
      <c r="Y41" s="486"/>
      <c r="Z41" s="24"/>
    </row>
    <row r="42" spans="1:26" s="25" customFormat="1" ht="13.5" customHeight="1">
      <c r="A42" s="506" t="s">
        <v>207</v>
      </c>
      <c r="B42" s="507"/>
      <c r="C42" s="293">
        <f>SUM(C43+C44)</f>
        <v>3</v>
      </c>
      <c r="D42" s="293">
        <f aca="true" t="shared" si="14" ref="D42:W42">SUM(D43+D44)</f>
        <v>0</v>
      </c>
      <c r="E42" s="293">
        <f t="shared" si="14"/>
        <v>0</v>
      </c>
      <c r="F42" s="293">
        <f t="shared" si="14"/>
        <v>0</v>
      </c>
      <c r="G42" s="293">
        <f t="shared" si="14"/>
        <v>0</v>
      </c>
      <c r="H42" s="293">
        <f t="shared" si="14"/>
        <v>0</v>
      </c>
      <c r="I42" s="293">
        <f t="shared" si="14"/>
        <v>0</v>
      </c>
      <c r="J42" s="293">
        <f t="shared" si="14"/>
        <v>0</v>
      </c>
      <c r="K42" s="293">
        <f t="shared" si="14"/>
        <v>0</v>
      </c>
      <c r="L42" s="293">
        <f t="shared" si="14"/>
        <v>0</v>
      </c>
      <c r="M42" s="293">
        <f t="shared" si="14"/>
        <v>0</v>
      </c>
      <c r="N42" s="293">
        <f t="shared" si="14"/>
        <v>0</v>
      </c>
      <c r="O42" s="293">
        <f t="shared" si="14"/>
        <v>0</v>
      </c>
      <c r="P42" s="293">
        <f t="shared" si="14"/>
        <v>0</v>
      </c>
      <c r="Q42" s="293">
        <f t="shared" si="14"/>
        <v>1</v>
      </c>
      <c r="R42" s="293">
        <f t="shared" si="14"/>
        <v>0</v>
      </c>
      <c r="S42" s="293">
        <f t="shared" si="14"/>
        <v>0</v>
      </c>
      <c r="T42" s="293">
        <f t="shared" si="14"/>
        <v>0</v>
      </c>
      <c r="U42" s="293">
        <f t="shared" si="14"/>
        <v>0</v>
      </c>
      <c r="V42" s="293">
        <f t="shared" si="14"/>
        <v>2</v>
      </c>
      <c r="W42" s="293">
        <f t="shared" si="14"/>
        <v>0</v>
      </c>
      <c r="X42" s="506" t="s">
        <v>207</v>
      </c>
      <c r="Y42" s="507"/>
      <c r="Z42" s="24"/>
    </row>
    <row r="43" spans="1:26" s="25" customFormat="1" ht="13.5" customHeight="1">
      <c r="A43" s="485" t="s">
        <v>360</v>
      </c>
      <c r="B43" s="486"/>
      <c r="C43" s="291">
        <f t="shared" si="4"/>
        <v>3</v>
      </c>
      <c r="D43" s="294">
        <v>0</v>
      </c>
      <c r="E43" s="294">
        <v>0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1</v>
      </c>
      <c r="R43" s="294">
        <v>0</v>
      </c>
      <c r="S43" s="294">
        <v>0</v>
      </c>
      <c r="T43" s="294">
        <v>0</v>
      </c>
      <c r="U43" s="294">
        <v>0</v>
      </c>
      <c r="V43" s="294">
        <v>2</v>
      </c>
      <c r="W43" s="305">
        <v>0</v>
      </c>
      <c r="X43" s="485" t="s">
        <v>356</v>
      </c>
      <c r="Y43" s="486"/>
      <c r="Z43" s="24"/>
    </row>
    <row r="44" spans="1:26" s="25" customFormat="1" ht="13.5" customHeight="1">
      <c r="A44" s="485" t="s">
        <v>357</v>
      </c>
      <c r="B44" s="486"/>
      <c r="C44" s="291">
        <f t="shared" si="4"/>
        <v>0</v>
      </c>
      <c r="D44" s="294">
        <v>0</v>
      </c>
      <c r="E44" s="294">
        <v>0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0</v>
      </c>
      <c r="L44" s="294">
        <v>0</v>
      </c>
      <c r="M44" s="294">
        <v>0</v>
      </c>
      <c r="N44" s="294">
        <v>0</v>
      </c>
      <c r="O44" s="294">
        <v>0</v>
      </c>
      <c r="P44" s="294">
        <v>0</v>
      </c>
      <c r="Q44" s="294">
        <v>0</v>
      </c>
      <c r="R44" s="294">
        <v>0</v>
      </c>
      <c r="S44" s="294">
        <v>0</v>
      </c>
      <c r="T44" s="294">
        <v>0</v>
      </c>
      <c r="U44" s="294">
        <v>0</v>
      </c>
      <c r="V44" s="294">
        <v>0</v>
      </c>
      <c r="W44" s="305">
        <v>0</v>
      </c>
      <c r="X44" s="485" t="s">
        <v>319</v>
      </c>
      <c r="Y44" s="486"/>
      <c r="Z44" s="24"/>
    </row>
    <row r="45" spans="1:26" s="25" customFormat="1" ht="8.25" customHeight="1">
      <c r="A45" s="296"/>
      <c r="B45" s="29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41"/>
      <c r="X45" s="252"/>
      <c r="Y45" s="306"/>
      <c r="Z45" s="24"/>
    </row>
    <row r="46" spans="3:28" ht="13.5"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Z46" s="191"/>
      <c r="AA46" s="191"/>
      <c r="AB46" s="191"/>
    </row>
    <row r="47" spans="3:28" ht="13.5"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Z47" s="191"/>
      <c r="AA47" s="191"/>
      <c r="AB47" s="191"/>
    </row>
    <row r="48" spans="3:28" ht="13.5"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Z48" s="191"/>
      <c r="AA48" s="191"/>
      <c r="AB48" s="191"/>
    </row>
    <row r="49" spans="3:28" ht="13.5"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Z49" s="191"/>
      <c r="AA49" s="191"/>
      <c r="AB49" s="191"/>
    </row>
    <row r="50" spans="3:28" ht="13.5"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Z50" s="191"/>
      <c r="AA50" s="191"/>
      <c r="AB50" s="191"/>
    </row>
    <row r="51" spans="14:28" ht="13.5"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Z51" s="191"/>
      <c r="AA51" s="191"/>
      <c r="AB51" s="191"/>
    </row>
    <row r="52" spans="14:28" ht="13.5"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Z52" s="191"/>
      <c r="AA52" s="191"/>
      <c r="AB52" s="191"/>
    </row>
    <row r="53" spans="14:28" ht="13.5"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Z53" s="191"/>
      <c r="AA53" s="191"/>
      <c r="AB53" s="191"/>
    </row>
    <row r="54" spans="14:28" ht="13.5"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Z54" s="191"/>
      <c r="AA54" s="191"/>
      <c r="AB54" s="191"/>
    </row>
    <row r="55" spans="14:28" ht="13.5"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Z55" s="191"/>
      <c r="AA55" s="191"/>
      <c r="AB55" s="191"/>
    </row>
    <row r="56" spans="14:28" ht="13.5"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Z56" s="191"/>
      <c r="AA56" s="191"/>
      <c r="AB56" s="191"/>
    </row>
    <row r="57" spans="14:28" ht="13.5"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Z57" s="191"/>
      <c r="AA57" s="191"/>
      <c r="AB57" s="191"/>
    </row>
    <row r="58" spans="14:28" ht="13.5"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Z58" s="191"/>
      <c r="AA58" s="191"/>
      <c r="AB58" s="191"/>
    </row>
    <row r="59" spans="14:28" ht="13.5"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Z59" s="191"/>
      <c r="AA59" s="191"/>
      <c r="AB59" s="191"/>
    </row>
    <row r="60" spans="14:28" ht="13.5"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Z60" s="191"/>
      <c r="AA60" s="191"/>
      <c r="AB60" s="191"/>
    </row>
    <row r="61" spans="14:28" ht="13.5"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Z61" s="191"/>
      <c r="AA61" s="191"/>
      <c r="AB61" s="191"/>
    </row>
    <row r="62" spans="14:28" ht="13.5"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Z62" s="191"/>
      <c r="AA62" s="191"/>
      <c r="AB62" s="191"/>
    </row>
    <row r="63" spans="14:28" ht="13.5"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Z63" s="191"/>
      <c r="AA63" s="191"/>
      <c r="AB63" s="191"/>
    </row>
    <row r="64" spans="14:28" ht="13.5"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Z64" s="191"/>
      <c r="AA64" s="191"/>
      <c r="AB64" s="191"/>
    </row>
    <row r="65" spans="14:28" ht="13.5"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Z65" s="191"/>
      <c r="AA65" s="191"/>
      <c r="AB65" s="191"/>
    </row>
    <row r="66" spans="14:28" ht="13.5"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Z66" s="191"/>
      <c r="AA66" s="191"/>
      <c r="AB66" s="191"/>
    </row>
    <row r="67" spans="14:28" ht="13.5"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Z67" s="191"/>
      <c r="AA67" s="191"/>
      <c r="AB67" s="191"/>
    </row>
    <row r="68" spans="14:28" ht="13.5"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Z68" s="191"/>
      <c r="AA68" s="191"/>
      <c r="AB68" s="191"/>
    </row>
    <row r="69" spans="14:28" ht="13.5"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Z69" s="191"/>
      <c r="AA69" s="191"/>
      <c r="AB69" s="191"/>
    </row>
    <row r="70" spans="14:28" ht="13.5"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Z70" s="191"/>
      <c r="AA70" s="191"/>
      <c r="AB70" s="191"/>
    </row>
    <row r="71" spans="14:28" ht="13.5"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Z71" s="191"/>
      <c r="AA71" s="191"/>
      <c r="AB71" s="191"/>
    </row>
    <row r="72" spans="14:28" ht="13.5"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Z72" s="191"/>
      <c r="AA72" s="191"/>
      <c r="AB72" s="191"/>
    </row>
    <row r="73" spans="14:28" ht="13.5"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Z73" s="191"/>
      <c r="AA73" s="191"/>
      <c r="AB73" s="191"/>
    </row>
  </sheetData>
  <sheetProtection/>
  <mergeCells count="100">
    <mergeCell ref="A39:B39"/>
    <mergeCell ref="X39:Y39"/>
    <mergeCell ref="A40:B40"/>
    <mergeCell ref="X40:Y40"/>
    <mergeCell ref="A41:B41"/>
    <mergeCell ref="X41:Y41"/>
    <mergeCell ref="A1:C1"/>
    <mergeCell ref="D1:M1"/>
    <mergeCell ref="A3:B5"/>
    <mergeCell ref="C3:C5"/>
    <mergeCell ref="D3:D5"/>
    <mergeCell ref="E3:E5"/>
    <mergeCell ref="F3:F5"/>
    <mergeCell ref="G3:G5"/>
    <mergeCell ref="H3:H5"/>
    <mergeCell ref="S3:S5"/>
    <mergeCell ref="T3:T5"/>
    <mergeCell ref="I3:I5"/>
    <mergeCell ref="J3:J5"/>
    <mergeCell ref="K3:K5"/>
    <mergeCell ref="L3:L5"/>
    <mergeCell ref="M3:M5"/>
    <mergeCell ref="N3:N5"/>
    <mergeCell ref="U3:U5"/>
    <mergeCell ref="V3:V5"/>
    <mergeCell ref="W3:W5"/>
    <mergeCell ref="X3:Y5"/>
    <mergeCell ref="A7:B7"/>
    <mergeCell ref="X7:Y7"/>
    <mergeCell ref="O3:O5"/>
    <mergeCell ref="P3:P5"/>
    <mergeCell ref="Q3:Q5"/>
    <mergeCell ref="R3:R5"/>
    <mergeCell ref="A8:B8"/>
    <mergeCell ref="X8:Y8"/>
    <mergeCell ref="A9:B9"/>
    <mergeCell ref="X9:Y9"/>
    <mergeCell ref="A10:B10"/>
    <mergeCell ref="X10:Y10"/>
    <mergeCell ref="A12:B12"/>
    <mergeCell ref="X12:Y12"/>
    <mergeCell ref="A13:B13"/>
    <mergeCell ref="X13:Y13"/>
    <mergeCell ref="A14:B14"/>
    <mergeCell ref="X14:Y14"/>
    <mergeCell ref="A15:B15"/>
    <mergeCell ref="X15:Y15"/>
    <mergeCell ref="A16:B16"/>
    <mergeCell ref="X16:Y16"/>
    <mergeCell ref="A17:B17"/>
    <mergeCell ref="X17:Y17"/>
    <mergeCell ref="A18:B18"/>
    <mergeCell ref="X18:Y18"/>
    <mergeCell ref="A19:B19"/>
    <mergeCell ref="X19:Y19"/>
    <mergeCell ref="A20:B20"/>
    <mergeCell ref="X20:Y20"/>
    <mergeCell ref="A21:B21"/>
    <mergeCell ref="X21:Y21"/>
    <mergeCell ref="A22:B22"/>
    <mergeCell ref="X22:Y22"/>
    <mergeCell ref="A23:B23"/>
    <mergeCell ref="X23:Y23"/>
    <mergeCell ref="A24:B24"/>
    <mergeCell ref="X24:Y24"/>
    <mergeCell ref="A25:B25"/>
    <mergeCell ref="X25:Y25"/>
    <mergeCell ref="A26:B26"/>
    <mergeCell ref="X26:Y26"/>
    <mergeCell ref="A27:B27"/>
    <mergeCell ref="X27:Y27"/>
    <mergeCell ref="A28:B28"/>
    <mergeCell ref="X28:Y28"/>
    <mergeCell ref="A29:B29"/>
    <mergeCell ref="X29:Y29"/>
    <mergeCell ref="A30:B30"/>
    <mergeCell ref="X30:Y30"/>
    <mergeCell ref="A31:B31"/>
    <mergeCell ref="X31:Y31"/>
    <mergeCell ref="A32:B32"/>
    <mergeCell ref="X32:Y32"/>
    <mergeCell ref="X37:Y37"/>
    <mergeCell ref="A38:B38"/>
    <mergeCell ref="X38:Y38"/>
    <mergeCell ref="A33:B33"/>
    <mergeCell ref="X33:Y33"/>
    <mergeCell ref="A34:B34"/>
    <mergeCell ref="X34:Y34"/>
    <mergeCell ref="A35:B35"/>
    <mergeCell ref="X35:Y35"/>
    <mergeCell ref="N1:Y1"/>
    <mergeCell ref="A42:B42"/>
    <mergeCell ref="X42:Y42"/>
    <mergeCell ref="A43:B43"/>
    <mergeCell ref="X43:Y43"/>
    <mergeCell ref="A44:B44"/>
    <mergeCell ref="X44:Y44"/>
    <mergeCell ref="A36:B36"/>
    <mergeCell ref="X36:Y36"/>
    <mergeCell ref="A37:B37"/>
  </mergeCells>
  <printOptions/>
  <pageMargins left="0.18" right="0.28" top="1" bottom="1" header="0.512" footer="0.512"/>
  <pageSetup horizontalDpi="600" verticalDpi="600" orientation="portrait" paperSize="9" r:id="rId1"/>
  <colBreaks count="1" manualBreakCount="1">
    <brk id="13" max="32" man="1"/>
  </colBreaks>
  <ignoredErrors>
    <ignoredError sqref="C15 C27 C18 C21 C24 C30 C33 C36 C39 C4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1" spans="1:8" s="307" customFormat="1" ht="17.25" customHeight="1">
      <c r="A1" s="113" t="s">
        <v>149</v>
      </c>
      <c r="C1" s="391" t="s">
        <v>361</v>
      </c>
      <c r="D1" s="391"/>
      <c r="E1" s="391"/>
      <c r="F1" s="391"/>
      <c r="G1" s="391"/>
      <c r="H1" s="391"/>
    </row>
    <row r="2" spans="7:8" ht="13.5">
      <c r="G2" s="532"/>
      <c r="H2" s="532"/>
    </row>
    <row r="3" spans="1:9" s="309" customFormat="1" ht="21" customHeight="1">
      <c r="A3" s="455" t="s">
        <v>362</v>
      </c>
      <c r="B3" s="456"/>
      <c r="C3" s="389" t="s">
        <v>363</v>
      </c>
      <c r="D3" s="389"/>
      <c r="E3" s="389"/>
      <c r="F3" s="389" t="s">
        <v>364</v>
      </c>
      <c r="G3" s="389"/>
      <c r="H3" s="389"/>
      <c r="I3" s="308"/>
    </row>
    <row r="4" spans="1:9" s="309" customFormat="1" ht="21" customHeight="1">
      <c r="A4" s="453"/>
      <c r="B4" s="454"/>
      <c r="C4" s="65" t="s">
        <v>365</v>
      </c>
      <c r="D4" s="65" t="s">
        <v>161</v>
      </c>
      <c r="E4" s="65" t="s">
        <v>162</v>
      </c>
      <c r="F4" s="65" t="s">
        <v>365</v>
      </c>
      <c r="G4" s="65" t="s">
        <v>161</v>
      </c>
      <c r="H4" s="62" t="s">
        <v>162</v>
      </c>
      <c r="I4" s="308"/>
    </row>
    <row r="5" spans="1:8" ht="15" customHeight="1">
      <c r="A5" s="533" t="s">
        <v>366</v>
      </c>
      <c r="B5" s="534"/>
      <c r="C5" s="310">
        <f>SUM(C7:C53)</f>
        <v>297</v>
      </c>
      <c r="D5" s="310">
        <f>SUM(D7:D53)</f>
        <v>221</v>
      </c>
      <c r="E5" s="310">
        <f>C5-D5</f>
        <v>76</v>
      </c>
      <c r="F5" s="311">
        <v>100</v>
      </c>
      <c r="G5" s="311">
        <v>100</v>
      </c>
      <c r="H5" s="312">
        <v>100</v>
      </c>
    </row>
    <row r="6" spans="1:8" ht="7.5" customHeight="1">
      <c r="A6" s="313"/>
      <c r="B6" s="314"/>
      <c r="C6" s="310"/>
      <c r="D6" s="310"/>
      <c r="E6" s="310"/>
      <c r="F6" s="311"/>
      <c r="G6" s="311"/>
      <c r="H6" s="312"/>
    </row>
    <row r="7" spans="1:10" ht="15" customHeight="1">
      <c r="A7" s="315"/>
      <c r="B7" s="316" t="s">
        <v>367</v>
      </c>
      <c r="C7" s="317">
        <f>+D7+E7</f>
        <v>0</v>
      </c>
      <c r="D7" s="317">
        <v>0</v>
      </c>
      <c r="E7" s="317">
        <v>0</v>
      </c>
      <c r="F7" s="318">
        <f>C7/$C$5*100</f>
        <v>0</v>
      </c>
      <c r="G7" s="318">
        <f>D7/$D$5*100</f>
        <v>0</v>
      </c>
      <c r="H7" s="319">
        <f>E7/$E$5*100</f>
        <v>0</v>
      </c>
      <c r="J7" t="s">
        <v>368</v>
      </c>
    </row>
    <row r="8" spans="1:8" ht="15" customHeight="1">
      <c r="A8" s="315"/>
      <c r="B8" s="316" t="s">
        <v>369</v>
      </c>
      <c r="C8" s="317">
        <f aca="true" t="shared" si="0" ref="C8:C53">+D8+E8</f>
        <v>0</v>
      </c>
      <c r="D8" s="317">
        <v>0</v>
      </c>
      <c r="E8" s="317">
        <v>0</v>
      </c>
      <c r="F8" s="318">
        <f>C8/$C$5*100</f>
        <v>0</v>
      </c>
      <c r="G8" s="318">
        <f aca="true" t="shared" si="1" ref="G8:G53">D8/$D$5*100</f>
        <v>0</v>
      </c>
      <c r="H8" s="319">
        <f aca="true" t="shared" si="2" ref="H8:H53">E8/$E$5*100</f>
        <v>0</v>
      </c>
    </row>
    <row r="9" spans="1:8" ht="15" customHeight="1">
      <c r="A9" s="315"/>
      <c r="B9" s="316" t="s">
        <v>370</v>
      </c>
      <c r="C9" s="317">
        <f t="shared" si="0"/>
        <v>0</v>
      </c>
      <c r="D9" s="317">
        <v>0</v>
      </c>
      <c r="E9" s="317">
        <v>0</v>
      </c>
      <c r="F9" s="318">
        <f aca="true" t="shared" si="3" ref="F9:F53">C9/$C$5*100</f>
        <v>0</v>
      </c>
      <c r="G9" s="318">
        <f t="shared" si="1"/>
        <v>0</v>
      </c>
      <c r="H9" s="319">
        <f t="shared" si="2"/>
        <v>0</v>
      </c>
    </row>
    <row r="10" spans="1:8" ht="15" customHeight="1">
      <c r="A10" s="315"/>
      <c r="B10" s="316" t="s">
        <v>371</v>
      </c>
      <c r="C10" s="317">
        <f t="shared" si="0"/>
        <v>1</v>
      </c>
      <c r="D10" s="317">
        <v>1</v>
      </c>
      <c r="E10" s="317">
        <v>0</v>
      </c>
      <c r="F10" s="318">
        <f t="shared" si="3"/>
        <v>0.33670033670033667</v>
      </c>
      <c r="G10" s="318">
        <f t="shared" si="1"/>
        <v>0.4524886877828055</v>
      </c>
      <c r="H10" s="319">
        <f t="shared" si="2"/>
        <v>0</v>
      </c>
    </row>
    <row r="11" spans="1:8" ht="15" customHeight="1">
      <c r="A11" s="320"/>
      <c r="B11" s="321" t="s">
        <v>372</v>
      </c>
      <c r="C11" s="322">
        <f t="shared" si="0"/>
        <v>0</v>
      </c>
      <c r="D11" s="322">
        <v>0</v>
      </c>
      <c r="E11" s="322">
        <v>0</v>
      </c>
      <c r="F11" s="323">
        <f t="shared" si="3"/>
        <v>0</v>
      </c>
      <c r="G11" s="323">
        <f t="shared" si="1"/>
        <v>0</v>
      </c>
      <c r="H11" s="324">
        <f t="shared" si="2"/>
        <v>0</v>
      </c>
    </row>
    <row r="12" spans="1:8" ht="15" customHeight="1">
      <c r="A12" s="315"/>
      <c r="B12" s="316" t="s">
        <v>373</v>
      </c>
      <c r="C12" s="317">
        <f t="shared" si="0"/>
        <v>0</v>
      </c>
      <c r="D12" s="317">
        <v>0</v>
      </c>
      <c r="E12" s="317">
        <v>0</v>
      </c>
      <c r="F12" s="318">
        <f t="shared" si="3"/>
        <v>0</v>
      </c>
      <c r="G12" s="318">
        <f t="shared" si="1"/>
        <v>0</v>
      </c>
      <c r="H12" s="319">
        <f t="shared" si="2"/>
        <v>0</v>
      </c>
    </row>
    <row r="13" spans="1:8" ht="15" customHeight="1">
      <c r="A13" s="315"/>
      <c r="B13" s="316" t="s">
        <v>374</v>
      </c>
      <c r="C13" s="317">
        <f t="shared" si="0"/>
        <v>0</v>
      </c>
      <c r="D13" s="317">
        <v>0</v>
      </c>
      <c r="E13" s="317">
        <v>0</v>
      </c>
      <c r="F13" s="318">
        <f t="shared" si="3"/>
        <v>0</v>
      </c>
      <c r="G13" s="318">
        <f t="shared" si="1"/>
        <v>0</v>
      </c>
      <c r="H13" s="319">
        <f t="shared" si="2"/>
        <v>0</v>
      </c>
    </row>
    <row r="14" spans="1:8" ht="15" customHeight="1">
      <c r="A14" s="315"/>
      <c r="B14" s="316" t="s">
        <v>375</v>
      </c>
      <c r="C14" s="317">
        <f t="shared" si="0"/>
        <v>0</v>
      </c>
      <c r="D14" s="317">
        <v>0</v>
      </c>
      <c r="E14" s="317">
        <v>0</v>
      </c>
      <c r="F14" s="318">
        <f t="shared" si="3"/>
        <v>0</v>
      </c>
      <c r="G14" s="318">
        <f t="shared" si="1"/>
        <v>0</v>
      </c>
      <c r="H14" s="319">
        <f t="shared" si="2"/>
        <v>0</v>
      </c>
    </row>
    <row r="15" spans="1:8" ht="15" customHeight="1">
      <c r="A15" s="315"/>
      <c r="B15" s="316" t="s">
        <v>376</v>
      </c>
      <c r="C15" s="317">
        <f t="shared" si="0"/>
        <v>0</v>
      </c>
      <c r="D15" s="317">
        <v>0</v>
      </c>
      <c r="E15" s="317">
        <v>0</v>
      </c>
      <c r="F15" s="318">
        <f t="shared" si="3"/>
        <v>0</v>
      </c>
      <c r="G15" s="318">
        <f t="shared" si="1"/>
        <v>0</v>
      </c>
      <c r="H15" s="319">
        <f t="shared" si="2"/>
        <v>0</v>
      </c>
    </row>
    <row r="16" spans="1:8" ht="15" customHeight="1">
      <c r="A16" s="320"/>
      <c r="B16" s="321" t="s">
        <v>377</v>
      </c>
      <c r="C16" s="322">
        <f t="shared" si="0"/>
        <v>2</v>
      </c>
      <c r="D16" s="322">
        <v>2</v>
      </c>
      <c r="E16" s="322">
        <v>0</v>
      </c>
      <c r="F16" s="323">
        <f t="shared" si="3"/>
        <v>0.6734006734006733</v>
      </c>
      <c r="G16" s="323">
        <f t="shared" si="1"/>
        <v>0.904977375565611</v>
      </c>
      <c r="H16" s="324">
        <f t="shared" si="2"/>
        <v>0</v>
      </c>
    </row>
    <row r="17" spans="1:8" ht="15" customHeight="1">
      <c r="A17" s="315"/>
      <c r="B17" s="316" t="s">
        <v>378</v>
      </c>
      <c r="C17" s="317">
        <f t="shared" si="0"/>
        <v>1</v>
      </c>
      <c r="D17" s="317">
        <v>1</v>
      </c>
      <c r="E17" s="317">
        <v>0</v>
      </c>
      <c r="F17" s="318">
        <f t="shared" si="3"/>
        <v>0.33670033670033667</v>
      </c>
      <c r="G17" s="318">
        <f t="shared" si="1"/>
        <v>0.4524886877828055</v>
      </c>
      <c r="H17" s="319">
        <f t="shared" si="2"/>
        <v>0</v>
      </c>
    </row>
    <row r="18" spans="1:8" ht="15" customHeight="1">
      <c r="A18" s="315"/>
      <c r="B18" s="316" t="s">
        <v>379</v>
      </c>
      <c r="C18" s="317">
        <f t="shared" si="0"/>
        <v>4</v>
      </c>
      <c r="D18" s="317">
        <v>3</v>
      </c>
      <c r="E18" s="317">
        <v>1</v>
      </c>
      <c r="F18" s="318">
        <f t="shared" si="3"/>
        <v>1.3468013468013467</v>
      </c>
      <c r="G18" s="318">
        <f t="shared" si="1"/>
        <v>1.3574660633484164</v>
      </c>
      <c r="H18" s="319">
        <f t="shared" si="2"/>
        <v>1.3157894736842104</v>
      </c>
    </row>
    <row r="19" spans="1:8" ht="15" customHeight="1">
      <c r="A19" s="315"/>
      <c r="B19" s="316" t="s">
        <v>380</v>
      </c>
      <c r="C19" s="317">
        <f t="shared" si="0"/>
        <v>27</v>
      </c>
      <c r="D19" s="317">
        <v>20</v>
      </c>
      <c r="E19" s="317">
        <v>7</v>
      </c>
      <c r="F19" s="318">
        <f t="shared" si="3"/>
        <v>9.090909090909092</v>
      </c>
      <c r="G19" s="318">
        <f t="shared" si="1"/>
        <v>9.049773755656108</v>
      </c>
      <c r="H19" s="319">
        <f t="shared" si="2"/>
        <v>9.210526315789473</v>
      </c>
    </row>
    <row r="20" spans="1:8" ht="15" customHeight="1">
      <c r="A20" s="315"/>
      <c r="B20" s="316" t="s">
        <v>381</v>
      </c>
      <c r="C20" s="317">
        <f t="shared" si="0"/>
        <v>7</v>
      </c>
      <c r="D20" s="317">
        <v>5</v>
      </c>
      <c r="E20" s="317">
        <v>2</v>
      </c>
      <c r="F20" s="318">
        <f t="shared" si="3"/>
        <v>2.356902356902357</v>
      </c>
      <c r="G20" s="318">
        <f t="shared" si="1"/>
        <v>2.262443438914027</v>
      </c>
      <c r="H20" s="319">
        <f t="shared" si="2"/>
        <v>2.631578947368421</v>
      </c>
    </row>
    <row r="21" spans="1:8" ht="15" customHeight="1">
      <c r="A21" s="320"/>
      <c r="B21" s="321" t="s">
        <v>382</v>
      </c>
      <c r="C21" s="322">
        <f t="shared" si="0"/>
        <v>0</v>
      </c>
      <c r="D21" s="322">
        <v>0</v>
      </c>
      <c r="E21" s="322">
        <v>0</v>
      </c>
      <c r="F21" s="323">
        <f t="shared" si="3"/>
        <v>0</v>
      </c>
      <c r="G21" s="323">
        <f t="shared" si="1"/>
        <v>0</v>
      </c>
      <c r="H21" s="324">
        <f t="shared" si="2"/>
        <v>0</v>
      </c>
    </row>
    <row r="22" spans="1:8" ht="15" customHeight="1">
      <c r="A22" s="315"/>
      <c r="B22" s="316" t="s">
        <v>383</v>
      </c>
      <c r="C22" s="317">
        <f t="shared" si="0"/>
        <v>0</v>
      </c>
      <c r="D22" s="317">
        <v>0</v>
      </c>
      <c r="E22" s="317">
        <v>0</v>
      </c>
      <c r="F22" s="318">
        <f t="shared" si="3"/>
        <v>0</v>
      </c>
      <c r="G22" s="318">
        <f t="shared" si="1"/>
        <v>0</v>
      </c>
      <c r="H22" s="319">
        <f t="shared" si="2"/>
        <v>0</v>
      </c>
    </row>
    <row r="23" spans="1:8" ht="15" customHeight="1">
      <c r="A23" s="315"/>
      <c r="B23" s="316" t="s">
        <v>384</v>
      </c>
      <c r="C23" s="317">
        <f t="shared" si="0"/>
        <v>0</v>
      </c>
      <c r="D23" s="317">
        <v>0</v>
      </c>
      <c r="E23" s="317">
        <v>0</v>
      </c>
      <c r="F23" s="318">
        <f t="shared" si="3"/>
        <v>0</v>
      </c>
      <c r="G23" s="318">
        <f t="shared" si="1"/>
        <v>0</v>
      </c>
      <c r="H23" s="319">
        <f t="shared" si="2"/>
        <v>0</v>
      </c>
    </row>
    <row r="24" spans="1:8" ht="15" customHeight="1">
      <c r="A24" s="315"/>
      <c r="B24" s="316" t="s">
        <v>385</v>
      </c>
      <c r="C24" s="317">
        <f t="shared" si="0"/>
        <v>0</v>
      </c>
      <c r="D24" s="317">
        <v>0</v>
      </c>
      <c r="E24" s="317">
        <v>0</v>
      </c>
      <c r="F24" s="318">
        <f t="shared" si="3"/>
        <v>0</v>
      </c>
      <c r="G24" s="318">
        <f t="shared" si="1"/>
        <v>0</v>
      </c>
      <c r="H24" s="319">
        <f t="shared" si="2"/>
        <v>0</v>
      </c>
    </row>
    <row r="25" spans="1:8" ht="15" customHeight="1">
      <c r="A25" s="315"/>
      <c r="B25" s="316" t="s">
        <v>386</v>
      </c>
      <c r="C25" s="317">
        <f t="shared" si="0"/>
        <v>0</v>
      </c>
      <c r="D25" s="317">
        <v>0</v>
      </c>
      <c r="E25" s="317">
        <v>0</v>
      </c>
      <c r="F25" s="318">
        <f t="shared" si="3"/>
        <v>0</v>
      </c>
      <c r="G25" s="318">
        <f t="shared" si="1"/>
        <v>0</v>
      </c>
      <c r="H25" s="319">
        <f t="shared" si="2"/>
        <v>0</v>
      </c>
    </row>
    <row r="26" spans="1:8" ht="15" customHeight="1">
      <c r="A26" s="320"/>
      <c r="B26" s="321" t="s">
        <v>387</v>
      </c>
      <c r="C26" s="322">
        <f t="shared" si="0"/>
        <v>0</v>
      </c>
      <c r="D26" s="322">
        <v>0</v>
      </c>
      <c r="E26" s="322">
        <v>0</v>
      </c>
      <c r="F26" s="323">
        <f t="shared" si="3"/>
        <v>0</v>
      </c>
      <c r="G26" s="323">
        <f t="shared" si="1"/>
        <v>0</v>
      </c>
      <c r="H26" s="324">
        <f t="shared" si="2"/>
        <v>0</v>
      </c>
    </row>
    <row r="27" spans="1:8" ht="15" customHeight="1">
      <c r="A27" s="315"/>
      <c r="B27" s="316" t="s">
        <v>388</v>
      </c>
      <c r="C27" s="317">
        <f t="shared" si="0"/>
        <v>0</v>
      </c>
      <c r="D27" s="317">
        <v>0</v>
      </c>
      <c r="E27" s="317">
        <v>0</v>
      </c>
      <c r="F27" s="318">
        <f t="shared" si="3"/>
        <v>0</v>
      </c>
      <c r="G27" s="318">
        <f t="shared" si="1"/>
        <v>0</v>
      </c>
      <c r="H27" s="319">
        <f t="shared" si="2"/>
        <v>0</v>
      </c>
    </row>
    <row r="28" spans="1:8" ht="15" customHeight="1">
      <c r="A28" s="315"/>
      <c r="B28" s="316" t="s">
        <v>389</v>
      </c>
      <c r="C28" s="317">
        <f t="shared" si="0"/>
        <v>1</v>
      </c>
      <c r="D28" s="317">
        <v>0</v>
      </c>
      <c r="E28" s="317">
        <v>1</v>
      </c>
      <c r="F28" s="318">
        <f t="shared" si="3"/>
        <v>0.33670033670033667</v>
      </c>
      <c r="G28" s="318">
        <f t="shared" si="1"/>
        <v>0</v>
      </c>
      <c r="H28" s="319">
        <f t="shared" si="2"/>
        <v>1.3157894736842104</v>
      </c>
    </row>
    <row r="29" spans="1:8" ht="15" customHeight="1">
      <c r="A29" s="315"/>
      <c r="B29" s="316" t="s">
        <v>390</v>
      </c>
      <c r="C29" s="317">
        <f t="shared" si="0"/>
        <v>12</v>
      </c>
      <c r="D29" s="317">
        <v>10</v>
      </c>
      <c r="E29" s="317">
        <v>2</v>
      </c>
      <c r="F29" s="318">
        <f t="shared" si="3"/>
        <v>4.040404040404041</v>
      </c>
      <c r="G29" s="318">
        <f t="shared" si="1"/>
        <v>4.524886877828054</v>
      </c>
      <c r="H29" s="319">
        <f t="shared" si="2"/>
        <v>2.631578947368421</v>
      </c>
    </row>
    <row r="30" spans="1:8" ht="15" customHeight="1">
      <c r="A30" s="315"/>
      <c r="B30" s="316" t="s">
        <v>391</v>
      </c>
      <c r="C30" s="317">
        <f t="shared" si="0"/>
        <v>0</v>
      </c>
      <c r="D30" s="317">
        <v>0</v>
      </c>
      <c r="E30" s="317">
        <v>0</v>
      </c>
      <c r="F30" s="318">
        <f t="shared" si="3"/>
        <v>0</v>
      </c>
      <c r="G30" s="318">
        <f t="shared" si="1"/>
        <v>0</v>
      </c>
      <c r="H30" s="319">
        <f t="shared" si="2"/>
        <v>0</v>
      </c>
    </row>
    <row r="31" spans="1:8" ht="15" customHeight="1">
      <c r="A31" s="320"/>
      <c r="B31" s="321" t="s">
        <v>392</v>
      </c>
      <c r="C31" s="322">
        <f t="shared" si="0"/>
        <v>3</v>
      </c>
      <c r="D31" s="322">
        <v>2</v>
      </c>
      <c r="E31" s="322">
        <v>1</v>
      </c>
      <c r="F31" s="323">
        <f t="shared" si="3"/>
        <v>1.0101010101010102</v>
      </c>
      <c r="G31" s="323">
        <f t="shared" si="1"/>
        <v>0.904977375565611</v>
      </c>
      <c r="H31" s="324">
        <f t="shared" si="2"/>
        <v>1.3157894736842104</v>
      </c>
    </row>
    <row r="32" spans="1:8" ht="15" customHeight="1">
      <c r="A32" s="315"/>
      <c r="B32" s="316" t="s">
        <v>393</v>
      </c>
      <c r="C32" s="317">
        <f t="shared" si="0"/>
        <v>10</v>
      </c>
      <c r="D32" s="317">
        <v>10</v>
      </c>
      <c r="E32" s="317">
        <v>0</v>
      </c>
      <c r="F32" s="318">
        <f t="shared" si="3"/>
        <v>3.3670033670033668</v>
      </c>
      <c r="G32" s="318">
        <f t="shared" si="1"/>
        <v>4.524886877828054</v>
      </c>
      <c r="H32" s="319">
        <f t="shared" si="2"/>
        <v>0</v>
      </c>
    </row>
    <row r="33" spans="1:8" ht="15" customHeight="1">
      <c r="A33" s="315"/>
      <c r="B33" s="316" t="s">
        <v>394</v>
      </c>
      <c r="C33" s="317">
        <f t="shared" si="0"/>
        <v>57</v>
      </c>
      <c r="D33" s="317">
        <v>40</v>
      </c>
      <c r="E33" s="317">
        <v>17</v>
      </c>
      <c r="F33" s="318">
        <f t="shared" si="3"/>
        <v>19.19191919191919</v>
      </c>
      <c r="G33" s="318">
        <f t="shared" si="1"/>
        <v>18.099547511312217</v>
      </c>
      <c r="H33" s="319">
        <f t="shared" si="2"/>
        <v>22.36842105263158</v>
      </c>
    </row>
    <row r="34" spans="1:8" ht="15" customHeight="1">
      <c r="A34" s="315"/>
      <c r="B34" s="316" t="s">
        <v>395</v>
      </c>
      <c r="C34" s="317">
        <f t="shared" si="0"/>
        <v>36</v>
      </c>
      <c r="D34" s="317">
        <v>18</v>
      </c>
      <c r="E34" s="317">
        <v>18</v>
      </c>
      <c r="F34" s="318">
        <f t="shared" si="3"/>
        <v>12.121212121212121</v>
      </c>
      <c r="G34" s="318">
        <f t="shared" si="1"/>
        <v>8.144796380090497</v>
      </c>
      <c r="H34" s="319">
        <f t="shared" si="2"/>
        <v>23.684210526315788</v>
      </c>
    </row>
    <row r="35" spans="1:8" ht="15" customHeight="1">
      <c r="A35" s="315"/>
      <c r="B35" s="316" t="s">
        <v>396</v>
      </c>
      <c r="C35" s="317">
        <f t="shared" si="0"/>
        <v>1</v>
      </c>
      <c r="D35" s="317">
        <v>0</v>
      </c>
      <c r="E35" s="317">
        <v>1</v>
      </c>
      <c r="F35" s="318">
        <f t="shared" si="3"/>
        <v>0.33670033670033667</v>
      </c>
      <c r="G35" s="318">
        <f t="shared" si="1"/>
        <v>0</v>
      </c>
      <c r="H35" s="319">
        <f t="shared" si="2"/>
        <v>1.3157894736842104</v>
      </c>
    </row>
    <row r="36" spans="1:8" ht="15" customHeight="1">
      <c r="A36" s="320"/>
      <c r="B36" s="321" t="s">
        <v>397</v>
      </c>
      <c r="C36" s="322">
        <f t="shared" si="0"/>
        <v>1</v>
      </c>
      <c r="D36" s="322">
        <v>1</v>
      </c>
      <c r="E36" s="322">
        <v>0</v>
      </c>
      <c r="F36" s="323">
        <f t="shared" si="3"/>
        <v>0.33670033670033667</v>
      </c>
      <c r="G36" s="323">
        <f t="shared" si="1"/>
        <v>0.4524886877828055</v>
      </c>
      <c r="H36" s="324">
        <f t="shared" si="2"/>
        <v>0</v>
      </c>
    </row>
    <row r="37" spans="1:8" ht="15" customHeight="1">
      <c r="A37" s="315"/>
      <c r="B37" s="316" t="s">
        <v>398</v>
      </c>
      <c r="C37" s="317">
        <f t="shared" si="0"/>
        <v>43</v>
      </c>
      <c r="D37" s="317">
        <v>32</v>
      </c>
      <c r="E37" s="317">
        <v>11</v>
      </c>
      <c r="F37" s="318">
        <f t="shared" si="3"/>
        <v>14.47811447811448</v>
      </c>
      <c r="G37" s="318">
        <f t="shared" si="1"/>
        <v>14.479638009049776</v>
      </c>
      <c r="H37" s="319">
        <f t="shared" si="2"/>
        <v>14.473684210526317</v>
      </c>
    </row>
    <row r="38" spans="1:8" ht="15" customHeight="1">
      <c r="A38" s="315"/>
      <c r="B38" s="316" t="s">
        <v>399</v>
      </c>
      <c r="C38" s="317">
        <f t="shared" si="0"/>
        <v>20</v>
      </c>
      <c r="D38" s="317">
        <v>13</v>
      </c>
      <c r="E38" s="317">
        <v>7</v>
      </c>
      <c r="F38" s="318">
        <f t="shared" si="3"/>
        <v>6.7340067340067336</v>
      </c>
      <c r="G38" s="318">
        <f t="shared" si="1"/>
        <v>5.88235294117647</v>
      </c>
      <c r="H38" s="319">
        <f t="shared" si="2"/>
        <v>9.210526315789473</v>
      </c>
    </row>
    <row r="39" spans="1:8" ht="15" customHeight="1">
      <c r="A39" s="315"/>
      <c r="B39" s="316" t="s">
        <v>400</v>
      </c>
      <c r="C39" s="317">
        <f t="shared" si="0"/>
        <v>27</v>
      </c>
      <c r="D39" s="317">
        <v>25</v>
      </c>
      <c r="E39" s="317">
        <v>2</v>
      </c>
      <c r="F39" s="318">
        <f t="shared" si="3"/>
        <v>9.090909090909092</v>
      </c>
      <c r="G39" s="318">
        <f t="shared" si="1"/>
        <v>11.312217194570136</v>
      </c>
      <c r="H39" s="319">
        <f t="shared" si="2"/>
        <v>2.631578947368421</v>
      </c>
    </row>
    <row r="40" spans="1:8" ht="15" customHeight="1">
      <c r="A40" s="315"/>
      <c r="B40" s="316" t="s">
        <v>401</v>
      </c>
      <c r="C40" s="317">
        <f t="shared" si="0"/>
        <v>12</v>
      </c>
      <c r="D40" s="317">
        <v>9</v>
      </c>
      <c r="E40" s="317">
        <v>3</v>
      </c>
      <c r="F40" s="318">
        <f t="shared" si="3"/>
        <v>4.040404040404041</v>
      </c>
      <c r="G40" s="318">
        <f t="shared" si="1"/>
        <v>4.072398190045249</v>
      </c>
      <c r="H40" s="319">
        <f t="shared" si="2"/>
        <v>3.9473684210526314</v>
      </c>
    </row>
    <row r="41" spans="1:8" ht="15" customHeight="1">
      <c r="A41" s="320"/>
      <c r="B41" s="321" t="s">
        <v>402</v>
      </c>
      <c r="C41" s="322">
        <f t="shared" si="0"/>
        <v>1</v>
      </c>
      <c r="D41" s="322">
        <v>1</v>
      </c>
      <c r="E41" s="322">
        <v>0</v>
      </c>
      <c r="F41" s="323">
        <f t="shared" si="3"/>
        <v>0.33670033670033667</v>
      </c>
      <c r="G41" s="323">
        <f t="shared" si="1"/>
        <v>0.4524886877828055</v>
      </c>
      <c r="H41" s="324">
        <f t="shared" si="2"/>
        <v>0</v>
      </c>
    </row>
    <row r="42" spans="1:8" ht="15" customHeight="1">
      <c r="A42" s="315"/>
      <c r="B42" s="316" t="s">
        <v>403</v>
      </c>
      <c r="C42" s="317">
        <f t="shared" si="0"/>
        <v>2</v>
      </c>
      <c r="D42" s="317">
        <v>2</v>
      </c>
      <c r="E42" s="317">
        <v>0</v>
      </c>
      <c r="F42" s="318">
        <f t="shared" si="3"/>
        <v>0.6734006734006733</v>
      </c>
      <c r="G42" s="318">
        <f t="shared" si="1"/>
        <v>0.904977375565611</v>
      </c>
      <c r="H42" s="319">
        <f t="shared" si="2"/>
        <v>0</v>
      </c>
    </row>
    <row r="43" spans="1:8" ht="15" customHeight="1">
      <c r="A43" s="315"/>
      <c r="B43" s="316" t="s">
        <v>404</v>
      </c>
      <c r="C43" s="317">
        <f t="shared" si="0"/>
        <v>7</v>
      </c>
      <c r="D43" s="317">
        <v>7</v>
      </c>
      <c r="E43" s="317">
        <v>0</v>
      </c>
      <c r="F43" s="318">
        <f t="shared" si="3"/>
        <v>2.356902356902357</v>
      </c>
      <c r="G43" s="318">
        <f t="shared" si="1"/>
        <v>3.167420814479638</v>
      </c>
      <c r="H43" s="319">
        <f t="shared" si="2"/>
        <v>0</v>
      </c>
    </row>
    <row r="44" spans="1:8" ht="15" customHeight="1">
      <c r="A44" s="315"/>
      <c r="B44" s="316" t="s">
        <v>405</v>
      </c>
      <c r="C44" s="317">
        <f t="shared" si="0"/>
        <v>0</v>
      </c>
      <c r="D44" s="317">
        <v>0</v>
      </c>
      <c r="E44" s="317">
        <v>0</v>
      </c>
      <c r="F44" s="318">
        <f t="shared" si="3"/>
        <v>0</v>
      </c>
      <c r="G44" s="318">
        <f t="shared" si="1"/>
        <v>0</v>
      </c>
      <c r="H44" s="319">
        <f t="shared" si="2"/>
        <v>0</v>
      </c>
    </row>
    <row r="45" spans="1:8" ht="15" customHeight="1">
      <c r="A45" s="315"/>
      <c r="B45" s="316" t="s">
        <v>406</v>
      </c>
      <c r="C45" s="317">
        <f t="shared" si="0"/>
        <v>1</v>
      </c>
      <c r="D45" s="317">
        <v>0</v>
      </c>
      <c r="E45" s="317">
        <v>1</v>
      </c>
      <c r="F45" s="318">
        <f t="shared" si="3"/>
        <v>0.33670033670033667</v>
      </c>
      <c r="G45" s="318">
        <f t="shared" si="1"/>
        <v>0</v>
      </c>
      <c r="H45" s="319">
        <f t="shared" si="2"/>
        <v>1.3157894736842104</v>
      </c>
    </row>
    <row r="46" spans="1:8" ht="15" customHeight="1">
      <c r="A46" s="320"/>
      <c r="B46" s="321" t="s">
        <v>407</v>
      </c>
      <c r="C46" s="322">
        <f t="shared" si="0"/>
        <v>0</v>
      </c>
      <c r="D46" s="322">
        <v>0</v>
      </c>
      <c r="E46" s="322">
        <v>0</v>
      </c>
      <c r="F46" s="323">
        <f t="shared" si="3"/>
        <v>0</v>
      </c>
      <c r="G46" s="323">
        <f t="shared" si="1"/>
        <v>0</v>
      </c>
      <c r="H46" s="324">
        <f t="shared" si="2"/>
        <v>0</v>
      </c>
    </row>
    <row r="47" spans="1:8" ht="15" customHeight="1">
      <c r="A47" s="315"/>
      <c r="B47" s="316" t="s">
        <v>408</v>
      </c>
      <c r="C47" s="317">
        <f t="shared" si="0"/>
        <v>0</v>
      </c>
      <c r="D47" s="317">
        <v>0</v>
      </c>
      <c r="E47" s="317">
        <v>0</v>
      </c>
      <c r="F47" s="318">
        <f t="shared" si="3"/>
        <v>0</v>
      </c>
      <c r="G47" s="318">
        <f t="shared" si="1"/>
        <v>0</v>
      </c>
      <c r="H47" s="319">
        <f t="shared" si="2"/>
        <v>0</v>
      </c>
    </row>
    <row r="48" spans="1:8" ht="15" customHeight="1">
      <c r="A48" s="315"/>
      <c r="B48" s="316" t="s">
        <v>409</v>
      </c>
      <c r="C48" s="317">
        <f t="shared" si="0"/>
        <v>2</v>
      </c>
      <c r="D48" s="317">
        <v>2</v>
      </c>
      <c r="E48" s="317">
        <v>0</v>
      </c>
      <c r="F48" s="318">
        <f t="shared" si="3"/>
        <v>0.6734006734006733</v>
      </c>
      <c r="G48" s="318">
        <f t="shared" si="1"/>
        <v>0.904977375565611</v>
      </c>
      <c r="H48" s="319">
        <f t="shared" si="2"/>
        <v>0</v>
      </c>
    </row>
    <row r="49" spans="1:8" ht="15" customHeight="1">
      <c r="A49" s="315"/>
      <c r="B49" s="316" t="s">
        <v>410</v>
      </c>
      <c r="C49" s="317">
        <f t="shared" si="0"/>
        <v>1</v>
      </c>
      <c r="D49" s="317">
        <v>1</v>
      </c>
      <c r="E49" s="317">
        <v>0</v>
      </c>
      <c r="F49" s="318">
        <f t="shared" si="3"/>
        <v>0.33670033670033667</v>
      </c>
      <c r="G49" s="318">
        <f t="shared" si="1"/>
        <v>0.4524886877828055</v>
      </c>
      <c r="H49" s="319">
        <f t="shared" si="2"/>
        <v>0</v>
      </c>
    </row>
    <row r="50" spans="1:8" ht="15" customHeight="1">
      <c r="A50" s="315"/>
      <c r="B50" s="316" t="s">
        <v>411</v>
      </c>
      <c r="C50" s="317">
        <f t="shared" si="0"/>
        <v>0</v>
      </c>
      <c r="D50" s="317">
        <v>0</v>
      </c>
      <c r="E50" s="317">
        <v>0</v>
      </c>
      <c r="F50" s="318">
        <f t="shared" si="3"/>
        <v>0</v>
      </c>
      <c r="G50" s="318">
        <f t="shared" si="1"/>
        <v>0</v>
      </c>
      <c r="H50" s="319">
        <f t="shared" si="2"/>
        <v>0</v>
      </c>
    </row>
    <row r="51" spans="1:8" ht="15" customHeight="1">
      <c r="A51" s="320"/>
      <c r="B51" s="321" t="s">
        <v>412</v>
      </c>
      <c r="C51" s="322">
        <f t="shared" si="0"/>
        <v>1</v>
      </c>
      <c r="D51" s="322">
        <v>1</v>
      </c>
      <c r="E51" s="322">
        <v>0</v>
      </c>
      <c r="F51" s="323">
        <f t="shared" si="3"/>
        <v>0.33670033670033667</v>
      </c>
      <c r="G51" s="323">
        <f t="shared" si="1"/>
        <v>0.4524886877828055</v>
      </c>
      <c r="H51" s="324">
        <f t="shared" si="2"/>
        <v>0</v>
      </c>
    </row>
    <row r="52" spans="1:8" ht="15" customHeight="1">
      <c r="A52" s="315"/>
      <c r="B52" s="316" t="s">
        <v>413</v>
      </c>
      <c r="C52" s="317">
        <f t="shared" si="0"/>
        <v>0</v>
      </c>
      <c r="D52" s="317">
        <v>0</v>
      </c>
      <c r="E52" s="317">
        <v>0</v>
      </c>
      <c r="F52" s="318">
        <f t="shared" si="3"/>
        <v>0</v>
      </c>
      <c r="G52" s="318">
        <f t="shared" si="1"/>
        <v>0</v>
      </c>
      <c r="H52" s="319">
        <f t="shared" si="2"/>
        <v>0</v>
      </c>
    </row>
    <row r="53" spans="1:8" ht="15" customHeight="1">
      <c r="A53" s="325"/>
      <c r="B53" s="326" t="s">
        <v>414</v>
      </c>
      <c r="C53" s="327">
        <f t="shared" si="0"/>
        <v>17</v>
      </c>
      <c r="D53" s="328">
        <v>15</v>
      </c>
      <c r="E53" s="328">
        <v>2</v>
      </c>
      <c r="F53" s="329">
        <f t="shared" si="3"/>
        <v>5.723905723905724</v>
      </c>
      <c r="G53" s="329">
        <f t="shared" si="1"/>
        <v>6.787330316742081</v>
      </c>
      <c r="H53" s="330">
        <f t="shared" si="2"/>
        <v>2.631578947368421</v>
      </c>
    </row>
    <row r="54" spans="2:3" ht="13.5">
      <c r="B54" s="331"/>
      <c r="C54" s="332"/>
    </row>
  </sheetData>
  <sheetProtection/>
  <mergeCells count="6">
    <mergeCell ref="C1:H1"/>
    <mergeCell ref="G2:H2"/>
    <mergeCell ref="A3:B4"/>
    <mergeCell ref="C3:E3"/>
    <mergeCell ref="F3:H3"/>
    <mergeCell ref="A5:B5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8.875" style="1" customWidth="1"/>
    <col min="2" max="14" width="8.25390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8.00390625" style="1" bestFit="1" customWidth="1"/>
    <col min="20" max="16384" width="9.00390625" style="1" customWidth="1"/>
  </cols>
  <sheetData>
    <row r="1" spans="1:19" s="67" customFormat="1" ht="15.75" customHeight="1">
      <c r="A1" s="113" t="s">
        <v>13</v>
      </c>
      <c r="B1" s="391" t="s">
        <v>83</v>
      </c>
      <c r="C1" s="391"/>
      <c r="D1" s="391"/>
      <c r="E1" s="391"/>
      <c r="F1" s="391"/>
      <c r="G1" s="391"/>
      <c r="H1" s="384" t="s">
        <v>84</v>
      </c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8:19" s="3" customFormat="1" ht="10.5" customHeight="1">
      <c r="R2" s="8"/>
      <c r="S2" s="69" t="s">
        <v>29</v>
      </c>
    </row>
    <row r="3" spans="1:20" s="73" customFormat="1" ht="13.5" customHeight="1">
      <c r="A3" s="385" t="s">
        <v>51</v>
      </c>
      <c r="B3" s="70"/>
      <c r="C3" s="58" t="s">
        <v>52</v>
      </c>
      <c r="D3" s="58">
        <v>51</v>
      </c>
      <c r="E3" s="58">
        <v>101</v>
      </c>
      <c r="F3" s="58">
        <v>201</v>
      </c>
      <c r="G3" s="58">
        <v>301</v>
      </c>
      <c r="H3" s="58">
        <v>401</v>
      </c>
      <c r="I3" s="58">
        <v>501</v>
      </c>
      <c r="J3" s="58">
        <v>601</v>
      </c>
      <c r="K3" s="58">
        <v>701</v>
      </c>
      <c r="L3" s="58">
        <v>801</v>
      </c>
      <c r="M3" s="58">
        <v>901</v>
      </c>
      <c r="N3" s="392" t="s">
        <v>70</v>
      </c>
      <c r="O3" s="58">
        <v>1101</v>
      </c>
      <c r="P3" s="58">
        <v>1201</v>
      </c>
      <c r="Q3" s="58">
        <v>1301</v>
      </c>
      <c r="R3" s="58">
        <v>1401</v>
      </c>
      <c r="S3" s="71"/>
      <c r="T3" s="72"/>
    </row>
    <row r="4" spans="1:20" s="77" customFormat="1" ht="16.5" customHeight="1">
      <c r="A4" s="386"/>
      <c r="B4" s="45" t="s">
        <v>10</v>
      </c>
      <c r="C4" s="74" t="s">
        <v>11</v>
      </c>
      <c r="D4" s="74" t="s">
        <v>11</v>
      </c>
      <c r="E4" s="74" t="s">
        <v>11</v>
      </c>
      <c r="F4" s="74" t="s">
        <v>11</v>
      </c>
      <c r="G4" s="74" t="s">
        <v>11</v>
      </c>
      <c r="H4" s="74" t="s">
        <v>11</v>
      </c>
      <c r="I4" s="74" t="s">
        <v>11</v>
      </c>
      <c r="J4" s="74" t="s">
        <v>11</v>
      </c>
      <c r="K4" s="74" t="s">
        <v>11</v>
      </c>
      <c r="L4" s="74" t="s">
        <v>11</v>
      </c>
      <c r="M4" s="74" t="s">
        <v>11</v>
      </c>
      <c r="N4" s="386"/>
      <c r="O4" s="74" t="s">
        <v>11</v>
      </c>
      <c r="P4" s="74" t="s">
        <v>11</v>
      </c>
      <c r="Q4" s="74" t="s">
        <v>11</v>
      </c>
      <c r="R4" s="74" t="s">
        <v>11</v>
      </c>
      <c r="S4" s="75" t="s">
        <v>12</v>
      </c>
      <c r="T4" s="76"/>
    </row>
    <row r="5" spans="1:20" s="81" customFormat="1" ht="12.75">
      <c r="A5" s="387"/>
      <c r="B5" s="78"/>
      <c r="C5" s="65" t="s">
        <v>53</v>
      </c>
      <c r="D5" s="65">
        <v>100</v>
      </c>
      <c r="E5" s="65">
        <v>200</v>
      </c>
      <c r="F5" s="65">
        <v>300</v>
      </c>
      <c r="G5" s="65">
        <v>400</v>
      </c>
      <c r="H5" s="65">
        <v>500</v>
      </c>
      <c r="I5" s="65">
        <v>600</v>
      </c>
      <c r="J5" s="65">
        <v>700</v>
      </c>
      <c r="K5" s="65">
        <v>800</v>
      </c>
      <c r="L5" s="65">
        <v>900</v>
      </c>
      <c r="M5" s="65">
        <v>1000</v>
      </c>
      <c r="N5" s="387"/>
      <c r="O5" s="65">
        <v>1200</v>
      </c>
      <c r="P5" s="65">
        <v>1300</v>
      </c>
      <c r="Q5" s="65">
        <v>1400</v>
      </c>
      <c r="R5" s="65">
        <v>1500</v>
      </c>
      <c r="S5" s="79"/>
      <c r="T5" s="80"/>
    </row>
    <row r="6" spans="1:19" s="4" customFormat="1" ht="7.5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5"/>
    </row>
    <row r="7" spans="1:19" s="5" customFormat="1" ht="14.25" customHeight="1">
      <c r="A7" s="46" t="s">
        <v>71</v>
      </c>
      <c r="B7" s="114">
        <f>SUM(C7:N7)</f>
        <v>34</v>
      </c>
      <c r="C7" s="114">
        <f>SUM(C9+C13)</f>
        <v>1</v>
      </c>
      <c r="D7" s="114">
        <f aca="true" t="shared" si="0" ref="D7:N7">SUM(D9+D13)</f>
        <v>2</v>
      </c>
      <c r="E7" s="114">
        <f t="shared" si="0"/>
        <v>7</v>
      </c>
      <c r="F7" s="114">
        <f t="shared" si="0"/>
        <v>3</v>
      </c>
      <c r="G7" s="114">
        <f t="shared" si="0"/>
        <v>1</v>
      </c>
      <c r="H7" s="114">
        <f t="shared" si="0"/>
        <v>7</v>
      </c>
      <c r="I7" s="114">
        <f t="shared" si="0"/>
        <v>5</v>
      </c>
      <c r="J7" s="114">
        <f t="shared" si="0"/>
        <v>2</v>
      </c>
      <c r="K7" s="114">
        <f t="shared" si="0"/>
        <v>1</v>
      </c>
      <c r="L7" s="114">
        <f t="shared" si="0"/>
        <v>3</v>
      </c>
      <c r="M7" s="114">
        <f t="shared" si="0"/>
        <v>1</v>
      </c>
      <c r="N7" s="114">
        <f t="shared" si="0"/>
        <v>1</v>
      </c>
      <c r="O7" s="42">
        <v>0</v>
      </c>
      <c r="P7" s="12">
        <f>P9+P13</f>
        <v>0</v>
      </c>
      <c r="Q7" s="12">
        <f>Q9+Q13</f>
        <v>0</v>
      </c>
      <c r="R7" s="12">
        <f>R9+R13</f>
        <v>0</v>
      </c>
      <c r="S7" s="46" t="s">
        <v>71</v>
      </c>
    </row>
    <row r="8" spans="1:19" s="5" customFormat="1" ht="7.5" customHeight="1">
      <c r="A8" s="46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2"/>
      <c r="P8" s="12"/>
      <c r="Q8" s="12"/>
      <c r="R8" s="12"/>
      <c r="S8" s="46"/>
    </row>
    <row r="9" spans="1:19" s="4" customFormat="1" ht="14.25" customHeight="1">
      <c r="A9" s="45" t="s">
        <v>72</v>
      </c>
      <c r="B9" s="43">
        <f>SUM(C9:O9)</f>
        <v>26</v>
      </c>
      <c r="C9" s="43">
        <f>+C10+C11</f>
        <v>1</v>
      </c>
      <c r="D9" s="43">
        <f aca="true" t="shared" si="1" ref="D9:N9">+D10+D11</f>
        <v>1</v>
      </c>
      <c r="E9" s="43">
        <f t="shared" si="1"/>
        <v>5</v>
      </c>
      <c r="F9" s="43">
        <f t="shared" si="1"/>
        <v>2</v>
      </c>
      <c r="G9" s="43">
        <f t="shared" si="1"/>
        <v>1</v>
      </c>
      <c r="H9" s="43">
        <f t="shared" si="1"/>
        <v>6</v>
      </c>
      <c r="I9" s="43">
        <f t="shared" si="1"/>
        <v>5</v>
      </c>
      <c r="J9" s="43">
        <f t="shared" si="1"/>
        <v>0</v>
      </c>
      <c r="K9" s="43">
        <f t="shared" si="1"/>
        <v>1</v>
      </c>
      <c r="L9" s="43">
        <f t="shared" si="1"/>
        <v>3</v>
      </c>
      <c r="M9" s="43">
        <f t="shared" si="1"/>
        <v>1</v>
      </c>
      <c r="N9" s="43">
        <f t="shared" si="1"/>
        <v>0</v>
      </c>
      <c r="O9" s="42">
        <v>0</v>
      </c>
      <c r="P9" s="13">
        <f>SUM(P10:P11)</f>
        <v>0</v>
      </c>
      <c r="Q9" s="13">
        <f>SUM(Q10:Q11)</f>
        <v>0</v>
      </c>
      <c r="R9" s="13">
        <f>SUM(R10:R11)</f>
        <v>0</v>
      </c>
      <c r="S9" s="45" t="s">
        <v>72</v>
      </c>
    </row>
    <row r="10" spans="1:19" s="4" customFormat="1" ht="14.25" customHeight="1">
      <c r="A10" s="54" t="s">
        <v>73</v>
      </c>
      <c r="B10" s="43">
        <f>SUM(C10:O10)</f>
        <v>22</v>
      </c>
      <c r="C10" s="115">
        <v>0</v>
      </c>
      <c r="D10" s="115">
        <v>0</v>
      </c>
      <c r="E10" s="115">
        <v>3</v>
      </c>
      <c r="F10" s="115">
        <v>2</v>
      </c>
      <c r="G10" s="115">
        <v>1</v>
      </c>
      <c r="H10" s="115">
        <v>6</v>
      </c>
      <c r="I10" s="115">
        <v>5</v>
      </c>
      <c r="J10" s="115">
        <v>0</v>
      </c>
      <c r="K10" s="115">
        <v>1</v>
      </c>
      <c r="L10" s="115">
        <v>3</v>
      </c>
      <c r="M10" s="115">
        <v>1</v>
      </c>
      <c r="N10" s="115">
        <v>0</v>
      </c>
      <c r="O10" s="42">
        <v>0</v>
      </c>
      <c r="P10" s="13">
        <v>0</v>
      </c>
      <c r="Q10" s="13">
        <v>0</v>
      </c>
      <c r="R10" s="13">
        <v>0</v>
      </c>
      <c r="S10" s="54" t="s">
        <v>73</v>
      </c>
    </row>
    <row r="11" spans="1:19" s="4" customFormat="1" ht="14.25" customHeight="1">
      <c r="A11" s="54" t="s">
        <v>76</v>
      </c>
      <c r="B11" s="43">
        <f>SUM(C11:O11)</f>
        <v>4</v>
      </c>
      <c r="C11" s="115">
        <v>1</v>
      </c>
      <c r="D11" s="115">
        <v>1</v>
      </c>
      <c r="E11" s="115">
        <v>2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43">
        <v>0</v>
      </c>
      <c r="M11" s="43">
        <v>0</v>
      </c>
      <c r="N11" s="43">
        <v>0</v>
      </c>
      <c r="O11" s="42">
        <v>0</v>
      </c>
      <c r="P11" s="13">
        <v>0</v>
      </c>
      <c r="Q11" s="13">
        <v>0</v>
      </c>
      <c r="R11" s="13">
        <v>0</v>
      </c>
      <c r="S11" s="54" t="s">
        <v>76</v>
      </c>
    </row>
    <row r="12" spans="1:19" s="4" customFormat="1" ht="7.5" customHeight="1">
      <c r="A12" s="54"/>
      <c r="B12" s="43"/>
      <c r="C12" s="115"/>
      <c r="D12" s="115"/>
      <c r="E12" s="115"/>
      <c r="F12" s="115"/>
      <c r="G12" s="115"/>
      <c r="H12" s="115"/>
      <c r="I12" s="115"/>
      <c r="J12" s="115"/>
      <c r="K12" s="115"/>
      <c r="L12" s="43"/>
      <c r="M12" s="43"/>
      <c r="N12" s="43"/>
      <c r="O12" s="42"/>
      <c r="P12" s="13"/>
      <c r="Q12" s="13"/>
      <c r="R12" s="13"/>
      <c r="S12" s="54"/>
    </row>
    <row r="13" spans="1:19" s="4" customFormat="1" ht="14.25" customHeight="1">
      <c r="A13" s="45" t="s">
        <v>74</v>
      </c>
      <c r="B13" s="43">
        <f>SUM(C13:O13)</f>
        <v>8</v>
      </c>
      <c r="C13" s="43">
        <f>+C14</f>
        <v>0</v>
      </c>
      <c r="D13" s="43">
        <f aca="true" t="shared" si="2" ref="D13:R13">+D14</f>
        <v>1</v>
      </c>
      <c r="E13" s="43">
        <f t="shared" si="2"/>
        <v>2</v>
      </c>
      <c r="F13" s="43">
        <f t="shared" si="2"/>
        <v>1</v>
      </c>
      <c r="G13" s="43">
        <f t="shared" si="2"/>
        <v>0</v>
      </c>
      <c r="H13" s="43">
        <f t="shared" si="2"/>
        <v>1</v>
      </c>
      <c r="I13" s="43">
        <f t="shared" si="2"/>
        <v>0</v>
      </c>
      <c r="J13" s="43">
        <f t="shared" si="2"/>
        <v>2</v>
      </c>
      <c r="K13" s="43">
        <f t="shared" si="2"/>
        <v>0</v>
      </c>
      <c r="L13" s="43">
        <f t="shared" si="2"/>
        <v>0</v>
      </c>
      <c r="M13" s="43">
        <f t="shared" si="2"/>
        <v>0</v>
      </c>
      <c r="N13" s="43">
        <f t="shared" si="2"/>
        <v>1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43">
        <f t="shared" si="2"/>
        <v>0</v>
      </c>
      <c r="S13" s="45" t="s">
        <v>74</v>
      </c>
    </row>
    <row r="14" spans="1:19" s="4" customFormat="1" ht="14.25" customHeight="1">
      <c r="A14" s="54" t="s">
        <v>75</v>
      </c>
      <c r="B14" s="43">
        <f>SUM(C14:O14)</f>
        <v>8</v>
      </c>
      <c r="C14" s="115">
        <v>0</v>
      </c>
      <c r="D14" s="115">
        <v>1</v>
      </c>
      <c r="E14" s="115">
        <v>2</v>
      </c>
      <c r="F14" s="115">
        <v>1</v>
      </c>
      <c r="G14" s="115">
        <v>0</v>
      </c>
      <c r="H14" s="115">
        <v>1</v>
      </c>
      <c r="I14" s="115">
        <v>0</v>
      </c>
      <c r="J14" s="115">
        <v>2</v>
      </c>
      <c r="K14" s="115">
        <v>0</v>
      </c>
      <c r="L14" s="115">
        <v>0</v>
      </c>
      <c r="M14" s="115">
        <v>0</v>
      </c>
      <c r="N14" s="43">
        <v>1</v>
      </c>
      <c r="O14" s="42">
        <v>0</v>
      </c>
      <c r="P14" s="13">
        <f>SUM(P15)</f>
        <v>0</v>
      </c>
      <c r="Q14" s="13">
        <f>SUM(Q15)</f>
        <v>0</v>
      </c>
      <c r="R14" s="13">
        <f>SUM(R15)</f>
        <v>0</v>
      </c>
      <c r="S14" s="54" t="s">
        <v>75</v>
      </c>
    </row>
    <row r="15" spans="1:19" s="4" customFormat="1" ht="7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</row>
    <row r="16" ht="13.5">
      <c r="A16" s="68" t="s">
        <v>468</v>
      </c>
    </row>
    <row r="17" ht="13.5">
      <c r="A17" s="68" t="s">
        <v>469</v>
      </c>
    </row>
  </sheetData>
  <sheetProtection/>
  <mergeCells count="4">
    <mergeCell ref="A3:A5"/>
    <mergeCell ref="B1:G1"/>
    <mergeCell ref="N3:N5"/>
    <mergeCell ref="H1:S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4" r:id="rId1"/>
  <ignoredErrors>
    <ignoredError sqref="B10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125" style="33" customWidth="1"/>
    <col min="2" max="2" width="5.875" style="33" bestFit="1" customWidth="1"/>
    <col min="3" max="4" width="6.75390625" style="33" bestFit="1" customWidth="1"/>
    <col min="5" max="5" width="6.875" style="33" customWidth="1"/>
    <col min="6" max="6" width="6.75390625" style="33" bestFit="1" customWidth="1"/>
    <col min="7" max="7" width="6.375" style="33" hidden="1" customWidth="1"/>
    <col min="8" max="8" width="6.75390625" style="33" customWidth="1"/>
    <col min="9" max="12" width="6.375" style="33" customWidth="1"/>
    <col min="13" max="13" width="6.75390625" style="33" bestFit="1" customWidth="1"/>
    <col min="14" max="14" width="6.00390625" style="33" hidden="1" customWidth="1"/>
    <col min="15" max="17" width="6.75390625" style="33" bestFit="1" customWidth="1"/>
    <col min="18" max="18" width="6.75390625" style="33" customWidth="1"/>
    <col min="19" max="24" width="6.75390625" style="33" bestFit="1" customWidth="1"/>
    <col min="25" max="26" width="6.75390625" style="33" customWidth="1"/>
    <col min="27" max="27" width="6.75390625" style="33" bestFit="1" customWidth="1"/>
    <col min="28" max="28" width="12.25390625" style="33" bestFit="1" customWidth="1"/>
    <col min="29" max="29" width="9.00390625" style="33" customWidth="1"/>
    <col min="30" max="30" width="6.00390625" style="33" customWidth="1"/>
    <col min="31" max="16384" width="9.00390625" style="33" customWidth="1"/>
  </cols>
  <sheetData>
    <row r="1" spans="1:31" s="90" customFormat="1" ht="15.75" customHeight="1">
      <c r="A1" s="116" t="s">
        <v>13</v>
      </c>
      <c r="B1" s="89"/>
      <c r="D1" s="91"/>
      <c r="E1" s="90" t="s">
        <v>92</v>
      </c>
      <c r="F1" s="100"/>
      <c r="G1" s="100"/>
      <c r="H1" s="100"/>
      <c r="I1" s="100"/>
      <c r="N1" s="92"/>
      <c r="O1" s="89"/>
      <c r="P1" s="393" t="s">
        <v>463</v>
      </c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D1" s="83"/>
      <c r="AE1" s="83"/>
    </row>
    <row r="2" spans="1:31" s="23" customFormat="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93" t="s">
        <v>40</v>
      </c>
      <c r="AD2" s="25"/>
      <c r="AE2" s="25"/>
    </row>
    <row r="3" spans="1:29" s="88" customFormat="1" ht="13.5" customHeight="1">
      <c r="A3" s="395" t="s">
        <v>0</v>
      </c>
      <c r="B3" s="398" t="s">
        <v>87</v>
      </c>
      <c r="C3" s="400"/>
      <c r="D3" s="400"/>
      <c r="E3" s="400"/>
      <c r="F3" s="400"/>
      <c r="G3" s="400"/>
      <c r="H3" s="399"/>
      <c r="I3" s="394" t="s">
        <v>88</v>
      </c>
      <c r="J3" s="394"/>
      <c r="K3" s="394"/>
      <c r="L3" s="394"/>
      <c r="M3" s="84" t="s">
        <v>85</v>
      </c>
      <c r="N3" s="85" t="s">
        <v>65</v>
      </c>
      <c r="O3" s="86" t="s">
        <v>54</v>
      </c>
      <c r="P3" s="394" t="s">
        <v>89</v>
      </c>
      <c r="Q3" s="394"/>
      <c r="R3" s="86" t="s">
        <v>30</v>
      </c>
      <c r="S3" s="394" t="s">
        <v>90</v>
      </c>
      <c r="T3" s="394"/>
      <c r="U3" s="86" t="s">
        <v>14</v>
      </c>
      <c r="V3" s="398" t="s">
        <v>91</v>
      </c>
      <c r="W3" s="399"/>
      <c r="X3" s="86" t="s">
        <v>15</v>
      </c>
      <c r="Y3" s="398" t="s">
        <v>31</v>
      </c>
      <c r="Z3" s="399"/>
      <c r="AA3" s="84" t="s">
        <v>434</v>
      </c>
      <c r="AB3" s="395" t="s">
        <v>0</v>
      </c>
      <c r="AC3" s="87"/>
    </row>
    <row r="4" spans="1:29" s="88" customFormat="1" ht="13.5" customHeight="1">
      <c r="A4" s="396"/>
      <c r="B4" s="395" t="s">
        <v>64</v>
      </c>
      <c r="C4" s="398" t="s">
        <v>16</v>
      </c>
      <c r="D4" s="400"/>
      <c r="E4" s="400"/>
      <c r="F4" s="400"/>
      <c r="G4" s="399"/>
      <c r="H4" s="86" t="s">
        <v>3</v>
      </c>
      <c r="I4" s="394" t="s">
        <v>17</v>
      </c>
      <c r="J4" s="394"/>
      <c r="K4" s="394"/>
      <c r="L4" s="86" t="s">
        <v>3</v>
      </c>
      <c r="M4" s="84" t="s">
        <v>86</v>
      </c>
      <c r="N4" s="85" t="s">
        <v>66</v>
      </c>
      <c r="O4" s="86" t="s">
        <v>32</v>
      </c>
      <c r="P4" s="86" t="s">
        <v>32</v>
      </c>
      <c r="Q4" s="86" t="s">
        <v>3</v>
      </c>
      <c r="R4" s="86" t="s">
        <v>32</v>
      </c>
      <c r="S4" s="86" t="s">
        <v>32</v>
      </c>
      <c r="T4" s="86" t="s">
        <v>3</v>
      </c>
      <c r="U4" s="86" t="s">
        <v>3</v>
      </c>
      <c r="V4" s="86" t="s">
        <v>32</v>
      </c>
      <c r="W4" s="86" t="s">
        <v>3</v>
      </c>
      <c r="X4" s="86" t="s">
        <v>32</v>
      </c>
      <c r="Y4" s="398" t="s">
        <v>26</v>
      </c>
      <c r="Z4" s="399"/>
      <c r="AA4" s="86" t="s">
        <v>32</v>
      </c>
      <c r="AB4" s="396"/>
      <c r="AC4" s="87"/>
    </row>
    <row r="5" spans="1:29" s="88" customFormat="1" ht="13.5" customHeight="1">
      <c r="A5" s="396"/>
      <c r="B5" s="396"/>
      <c r="C5" s="394" t="s">
        <v>33</v>
      </c>
      <c r="D5" s="394"/>
      <c r="E5" s="394"/>
      <c r="F5" s="394"/>
      <c r="G5" s="86" t="s">
        <v>34</v>
      </c>
      <c r="H5" s="86" t="s">
        <v>35</v>
      </c>
      <c r="I5" s="394" t="s">
        <v>36</v>
      </c>
      <c r="J5" s="394"/>
      <c r="K5" s="394"/>
      <c r="L5" s="86" t="s">
        <v>35</v>
      </c>
      <c r="M5" s="86" t="s">
        <v>35</v>
      </c>
      <c r="N5" s="86" t="s">
        <v>34</v>
      </c>
      <c r="O5" s="86" t="s">
        <v>35</v>
      </c>
      <c r="P5" s="86" t="s">
        <v>35</v>
      </c>
      <c r="Q5" s="85" t="s">
        <v>35</v>
      </c>
      <c r="R5" s="86" t="s">
        <v>35</v>
      </c>
      <c r="S5" s="86" t="s">
        <v>35</v>
      </c>
      <c r="T5" s="85" t="s">
        <v>35</v>
      </c>
      <c r="U5" s="86" t="s">
        <v>35</v>
      </c>
      <c r="V5" s="86" t="s">
        <v>35</v>
      </c>
      <c r="W5" s="85" t="s">
        <v>35</v>
      </c>
      <c r="X5" s="86" t="s">
        <v>35</v>
      </c>
      <c r="Y5" s="398" t="s">
        <v>35</v>
      </c>
      <c r="Z5" s="399"/>
      <c r="AA5" s="86" t="s">
        <v>35</v>
      </c>
      <c r="AB5" s="396"/>
      <c r="AC5" s="87"/>
    </row>
    <row r="6" spans="1:29" s="88" customFormat="1" ht="13.5" customHeight="1">
      <c r="A6" s="397"/>
      <c r="B6" s="397"/>
      <c r="C6" s="86" t="s">
        <v>37</v>
      </c>
      <c r="D6" s="86" t="s">
        <v>38</v>
      </c>
      <c r="E6" s="86" t="s">
        <v>18</v>
      </c>
      <c r="F6" s="86" t="s">
        <v>7</v>
      </c>
      <c r="G6" s="86" t="s">
        <v>18</v>
      </c>
      <c r="H6" s="86" t="s">
        <v>38</v>
      </c>
      <c r="I6" s="86" t="s">
        <v>37</v>
      </c>
      <c r="J6" s="86" t="s">
        <v>38</v>
      </c>
      <c r="K6" s="86" t="s">
        <v>7</v>
      </c>
      <c r="L6" s="86" t="s">
        <v>38</v>
      </c>
      <c r="M6" s="86" t="s">
        <v>38</v>
      </c>
      <c r="N6" s="86" t="s">
        <v>18</v>
      </c>
      <c r="O6" s="86" t="s">
        <v>38</v>
      </c>
      <c r="P6" s="86" t="s">
        <v>38</v>
      </c>
      <c r="Q6" s="85" t="s">
        <v>38</v>
      </c>
      <c r="R6" s="86" t="s">
        <v>38</v>
      </c>
      <c r="S6" s="86" t="s">
        <v>38</v>
      </c>
      <c r="T6" s="85" t="s">
        <v>38</v>
      </c>
      <c r="U6" s="86" t="s">
        <v>38</v>
      </c>
      <c r="V6" s="86" t="s">
        <v>38</v>
      </c>
      <c r="W6" s="85" t="s">
        <v>38</v>
      </c>
      <c r="X6" s="86" t="s">
        <v>38</v>
      </c>
      <c r="Y6" s="86" t="s">
        <v>38</v>
      </c>
      <c r="Z6" s="86" t="s">
        <v>18</v>
      </c>
      <c r="AA6" s="86" t="s">
        <v>38</v>
      </c>
      <c r="AB6" s="397"/>
      <c r="AC6" s="87"/>
    </row>
    <row r="7" spans="1:29" s="25" customFormat="1" ht="9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49"/>
      <c r="AC7" s="24"/>
    </row>
    <row r="8" spans="1:28" s="25" customFormat="1" ht="14.25" customHeight="1" hidden="1">
      <c r="A8" s="47" t="s">
        <v>67</v>
      </c>
      <c r="B8" s="28">
        <v>49</v>
      </c>
      <c r="C8" s="27">
        <v>37</v>
      </c>
      <c r="D8" s="27">
        <v>33</v>
      </c>
      <c r="E8" s="27">
        <v>2</v>
      </c>
      <c r="F8" s="27">
        <v>2</v>
      </c>
      <c r="G8" s="27">
        <v>0</v>
      </c>
      <c r="H8" s="27">
        <v>12</v>
      </c>
      <c r="I8" s="27">
        <v>10</v>
      </c>
      <c r="J8" s="27">
        <v>8</v>
      </c>
      <c r="K8" s="27">
        <v>2</v>
      </c>
      <c r="L8" s="27">
        <v>7</v>
      </c>
      <c r="M8" s="27">
        <v>3</v>
      </c>
      <c r="N8" s="27">
        <v>0</v>
      </c>
      <c r="O8" s="27">
        <v>5</v>
      </c>
      <c r="P8" s="27">
        <v>4</v>
      </c>
      <c r="Q8" s="27">
        <v>2</v>
      </c>
      <c r="R8" s="27">
        <v>1</v>
      </c>
      <c r="S8" s="27">
        <v>3</v>
      </c>
      <c r="T8" s="27">
        <v>2</v>
      </c>
      <c r="U8" s="27">
        <v>1</v>
      </c>
      <c r="V8" s="27">
        <v>2</v>
      </c>
      <c r="W8" s="27">
        <v>0</v>
      </c>
      <c r="X8" s="27">
        <v>1</v>
      </c>
      <c r="Y8" s="27"/>
      <c r="Z8" s="27"/>
      <c r="AA8" s="27">
        <v>3</v>
      </c>
      <c r="AB8" s="48" t="s">
        <v>67</v>
      </c>
    </row>
    <row r="9" spans="1:28" s="25" customFormat="1" ht="14.25" customHeight="1" hidden="1">
      <c r="A9" s="102" t="s">
        <v>68</v>
      </c>
      <c r="B9" s="28">
        <v>50</v>
      </c>
      <c r="C9" s="27">
        <v>37</v>
      </c>
      <c r="D9" s="27">
        <v>33</v>
      </c>
      <c r="E9" s="27">
        <v>2</v>
      </c>
      <c r="F9" s="27">
        <v>2</v>
      </c>
      <c r="G9" s="27">
        <v>0</v>
      </c>
      <c r="H9" s="27">
        <v>13</v>
      </c>
      <c r="I9" s="27">
        <v>10</v>
      </c>
      <c r="J9" s="27">
        <v>8</v>
      </c>
      <c r="K9" s="27">
        <v>2</v>
      </c>
      <c r="L9" s="27">
        <v>7</v>
      </c>
      <c r="M9" s="27">
        <v>3</v>
      </c>
      <c r="N9" s="27">
        <v>0</v>
      </c>
      <c r="O9" s="27">
        <v>5</v>
      </c>
      <c r="P9" s="27">
        <v>4</v>
      </c>
      <c r="Q9" s="27">
        <v>2</v>
      </c>
      <c r="R9" s="27">
        <v>1</v>
      </c>
      <c r="S9" s="27">
        <v>3</v>
      </c>
      <c r="T9" s="27">
        <v>2</v>
      </c>
      <c r="U9" s="27">
        <v>1</v>
      </c>
      <c r="V9" s="27">
        <v>2</v>
      </c>
      <c r="W9" s="27">
        <v>1</v>
      </c>
      <c r="X9" s="27">
        <v>1</v>
      </c>
      <c r="Y9" s="27"/>
      <c r="Z9" s="27"/>
      <c r="AA9" s="27">
        <v>3</v>
      </c>
      <c r="AB9" s="104" t="s">
        <v>68</v>
      </c>
    </row>
    <row r="10" spans="1:28" s="25" customFormat="1" ht="14.25" customHeight="1" hidden="1">
      <c r="A10" s="102" t="s">
        <v>80</v>
      </c>
      <c r="B10" s="28">
        <v>50</v>
      </c>
      <c r="C10" s="27">
        <v>37</v>
      </c>
      <c r="D10" s="27">
        <v>33</v>
      </c>
      <c r="E10" s="27">
        <v>2</v>
      </c>
      <c r="F10" s="27">
        <v>2</v>
      </c>
      <c r="G10" s="27">
        <v>0</v>
      </c>
      <c r="H10" s="27">
        <v>13</v>
      </c>
      <c r="I10" s="27">
        <v>10</v>
      </c>
      <c r="J10" s="27">
        <v>8</v>
      </c>
      <c r="K10" s="27">
        <v>2</v>
      </c>
      <c r="L10" s="27">
        <v>7</v>
      </c>
      <c r="M10" s="27">
        <v>3</v>
      </c>
      <c r="N10" s="27">
        <v>0</v>
      </c>
      <c r="O10" s="27">
        <v>5</v>
      </c>
      <c r="P10" s="27">
        <v>4</v>
      </c>
      <c r="Q10" s="27">
        <v>2</v>
      </c>
      <c r="R10" s="27">
        <v>1</v>
      </c>
      <c r="S10" s="27">
        <v>3</v>
      </c>
      <c r="T10" s="27">
        <v>2</v>
      </c>
      <c r="U10" s="27">
        <v>1</v>
      </c>
      <c r="V10" s="27">
        <v>2</v>
      </c>
      <c r="W10" s="27">
        <v>1</v>
      </c>
      <c r="X10" s="27">
        <v>1</v>
      </c>
      <c r="Y10" s="27"/>
      <c r="Z10" s="27"/>
      <c r="AA10" s="27">
        <v>3</v>
      </c>
      <c r="AB10" s="104" t="s">
        <v>80</v>
      </c>
    </row>
    <row r="11" spans="1:28" s="25" customFormat="1" ht="14.25" customHeight="1" hidden="1">
      <c r="A11" s="102" t="s">
        <v>79</v>
      </c>
      <c r="B11" s="28">
        <v>47</v>
      </c>
      <c r="C11" s="27">
        <v>35</v>
      </c>
      <c r="D11" s="27">
        <v>31</v>
      </c>
      <c r="E11" s="27">
        <v>2</v>
      </c>
      <c r="F11" s="27">
        <v>2</v>
      </c>
      <c r="G11" s="27">
        <v>0</v>
      </c>
      <c r="H11" s="27">
        <v>12</v>
      </c>
      <c r="I11" s="27">
        <v>10</v>
      </c>
      <c r="J11" s="27">
        <v>8</v>
      </c>
      <c r="K11" s="27">
        <v>2</v>
      </c>
      <c r="L11" s="27">
        <v>7</v>
      </c>
      <c r="M11" s="27">
        <v>3</v>
      </c>
      <c r="N11" s="27">
        <v>0</v>
      </c>
      <c r="O11" s="27">
        <v>5</v>
      </c>
      <c r="P11" s="27">
        <v>3</v>
      </c>
      <c r="Q11" s="27">
        <v>2</v>
      </c>
      <c r="R11" s="27">
        <v>1</v>
      </c>
      <c r="S11" s="27">
        <v>3</v>
      </c>
      <c r="T11" s="27">
        <v>2</v>
      </c>
      <c r="U11" s="27">
        <v>1</v>
      </c>
      <c r="V11" s="27">
        <v>2</v>
      </c>
      <c r="W11" s="27">
        <v>0</v>
      </c>
      <c r="X11" s="27">
        <v>1</v>
      </c>
      <c r="Y11" s="27"/>
      <c r="Z11" s="27"/>
      <c r="AA11" s="27">
        <v>2</v>
      </c>
      <c r="AB11" s="104" t="s">
        <v>79</v>
      </c>
    </row>
    <row r="12" spans="1:28" s="25" customFormat="1" ht="14.25" customHeight="1" hidden="1">
      <c r="A12" s="102" t="s">
        <v>81</v>
      </c>
      <c r="B12" s="28">
        <v>49</v>
      </c>
      <c r="C12" s="27">
        <v>35</v>
      </c>
      <c r="D12" s="27">
        <v>31</v>
      </c>
      <c r="E12" s="27">
        <v>2</v>
      </c>
      <c r="F12" s="27">
        <v>2</v>
      </c>
      <c r="G12" s="27">
        <v>0</v>
      </c>
      <c r="H12" s="27">
        <v>14</v>
      </c>
      <c r="I12" s="27">
        <v>10</v>
      </c>
      <c r="J12" s="27">
        <v>8</v>
      </c>
      <c r="K12" s="27">
        <v>2</v>
      </c>
      <c r="L12" s="27">
        <v>8</v>
      </c>
      <c r="M12" s="27">
        <v>3</v>
      </c>
      <c r="N12" s="27">
        <v>0</v>
      </c>
      <c r="O12" s="27">
        <v>5</v>
      </c>
      <c r="P12" s="27">
        <v>3</v>
      </c>
      <c r="Q12" s="27">
        <v>2</v>
      </c>
      <c r="R12" s="27">
        <v>1</v>
      </c>
      <c r="S12" s="27">
        <v>3</v>
      </c>
      <c r="T12" s="27">
        <v>2</v>
      </c>
      <c r="U12" s="27">
        <v>1</v>
      </c>
      <c r="V12" s="27">
        <v>2</v>
      </c>
      <c r="W12" s="27">
        <v>1</v>
      </c>
      <c r="X12" s="27">
        <v>1</v>
      </c>
      <c r="Y12" s="27"/>
      <c r="Z12" s="27"/>
      <c r="AA12" s="27">
        <v>2</v>
      </c>
      <c r="AB12" s="104" t="s">
        <v>81</v>
      </c>
    </row>
    <row r="13" spans="1:31" s="29" customFormat="1" ht="14.25" customHeight="1">
      <c r="A13" s="102" t="s">
        <v>421</v>
      </c>
      <c r="B13" s="28">
        <v>48</v>
      </c>
      <c r="C13" s="27">
        <v>35</v>
      </c>
      <c r="D13" s="82">
        <v>31</v>
      </c>
      <c r="E13" s="82">
        <v>2</v>
      </c>
      <c r="F13" s="82">
        <v>2</v>
      </c>
      <c r="G13" s="27">
        <v>0</v>
      </c>
      <c r="H13" s="27">
        <v>13</v>
      </c>
      <c r="I13" s="27">
        <v>10</v>
      </c>
      <c r="J13" s="27">
        <v>8</v>
      </c>
      <c r="K13" s="27">
        <v>2</v>
      </c>
      <c r="L13" s="27">
        <v>8</v>
      </c>
      <c r="M13" s="27">
        <v>3</v>
      </c>
      <c r="N13" s="27">
        <v>0</v>
      </c>
      <c r="O13" s="27">
        <v>5</v>
      </c>
      <c r="P13" s="27">
        <v>3</v>
      </c>
      <c r="Q13" s="27">
        <v>2</v>
      </c>
      <c r="R13" s="27">
        <v>1</v>
      </c>
      <c r="S13" s="27">
        <v>3</v>
      </c>
      <c r="T13" s="27">
        <v>2</v>
      </c>
      <c r="U13" s="27">
        <v>1</v>
      </c>
      <c r="V13" s="27">
        <v>2</v>
      </c>
      <c r="W13" s="27">
        <v>0</v>
      </c>
      <c r="X13" s="27">
        <v>1</v>
      </c>
      <c r="Y13" s="27">
        <v>3</v>
      </c>
      <c r="Z13" s="27">
        <v>2</v>
      </c>
      <c r="AA13" s="27">
        <v>2</v>
      </c>
      <c r="AB13" s="104" t="s">
        <v>421</v>
      </c>
      <c r="AD13" s="25"/>
      <c r="AE13" s="25"/>
    </row>
    <row r="14" spans="1:31" s="29" customFormat="1" ht="14.25" customHeight="1">
      <c r="A14" s="102" t="s">
        <v>471</v>
      </c>
      <c r="B14" s="28">
        <v>48</v>
      </c>
      <c r="C14" s="27">
        <v>35</v>
      </c>
      <c r="D14" s="82">
        <v>31</v>
      </c>
      <c r="E14" s="82">
        <v>2</v>
      </c>
      <c r="F14" s="82">
        <v>2</v>
      </c>
      <c r="G14" s="27">
        <v>0</v>
      </c>
      <c r="H14" s="27">
        <v>13</v>
      </c>
      <c r="I14" s="27">
        <v>10</v>
      </c>
      <c r="J14" s="27">
        <v>8</v>
      </c>
      <c r="K14" s="27">
        <v>2</v>
      </c>
      <c r="L14" s="27">
        <v>8</v>
      </c>
      <c r="M14" s="27">
        <v>3</v>
      </c>
      <c r="N14" s="27">
        <v>0</v>
      </c>
      <c r="O14" s="27">
        <v>5</v>
      </c>
      <c r="P14" s="27">
        <v>3</v>
      </c>
      <c r="Q14" s="27">
        <v>2</v>
      </c>
      <c r="R14" s="27">
        <v>1</v>
      </c>
      <c r="S14" s="27">
        <v>3</v>
      </c>
      <c r="T14" s="27">
        <v>2</v>
      </c>
      <c r="U14" s="27">
        <v>1</v>
      </c>
      <c r="V14" s="27">
        <v>2</v>
      </c>
      <c r="W14" s="27">
        <v>0</v>
      </c>
      <c r="X14" s="27">
        <v>1</v>
      </c>
      <c r="Y14" s="27">
        <v>3</v>
      </c>
      <c r="Z14" s="27">
        <v>2</v>
      </c>
      <c r="AA14" s="27">
        <v>2</v>
      </c>
      <c r="AB14" s="104" t="s">
        <v>471</v>
      </c>
      <c r="AD14" s="25"/>
      <c r="AE14" s="25"/>
    </row>
    <row r="15" spans="1:31" s="29" customFormat="1" ht="14.25" customHeight="1">
      <c r="A15" s="102" t="s">
        <v>423</v>
      </c>
      <c r="B15" s="28">
        <v>46</v>
      </c>
      <c r="C15" s="27">
        <v>34</v>
      </c>
      <c r="D15" s="82">
        <v>30</v>
      </c>
      <c r="E15" s="82">
        <v>2</v>
      </c>
      <c r="F15" s="82">
        <v>2</v>
      </c>
      <c r="G15" s="27">
        <v>0</v>
      </c>
      <c r="H15" s="27">
        <v>12</v>
      </c>
      <c r="I15" s="27">
        <v>10</v>
      </c>
      <c r="J15" s="27">
        <v>8</v>
      </c>
      <c r="K15" s="27">
        <v>2</v>
      </c>
      <c r="L15" s="27">
        <v>8</v>
      </c>
      <c r="M15" s="27">
        <v>3</v>
      </c>
      <c r="N15" s="27">
        <v>0</v>
      </c>
      <c r="O15" s="27">
        <v>5</v>
      </c>
      <c r="P15" s="27">
        <v>3</v>
      </c>
      <c r="Q15" s="27">
        <v>1</v>
      </c>
      <c r="R15" s="27">
        <v>1</v>
      </c>
      <c r="S15" s="27">
        <v>3</v>
      </c>
      <c r="T15" s="27">
        <v>2</v>
      </c>
      <c r="U15" s="27">
        <v>1</v>
      </c>
      <c r="V15" s="27">
        <v>1</v>
      </c>
      <c r="W15" s="27">
        <v>0</v>
      </c>
      <c r="X15" s="27">
        <v>1</v>
      </c>
      <c r="Y15" s="27">
        <v>3</v>
      </c>
      <c r="Z15" s="27">
        <v>2</v>
      </c>
      <c r="AA15" s="27">
        <v>2</v>
      </c>
      <c r="AB15" s="104" t="s">
        <v>475</v>
      </c>
      <c r="AD15" s="25"/>
      <c r="AE15" s="25"/>
    </row>
    <row r="16" spans="1:31" s="55" customFormat="1" ht="14.25" customHeight="1">
      <c r="A16" s="102" t="s">
        <v>472</v>
      </c>
      <c r="B16" s="28">
        <v>46</v>
      </c>
      <c r="C16" s="27">
        <v>34</v>
      </c>
      <c r="D16" s="82">
        <v>30</v>
      </c>
      <c r="E16" s="82">
        <v>2</v>
      </c>
      <c r="F16" s="82">
        <v>2</v>
      </c>
      <c r="G16" s="27"/>
      <c r="H16" s="27">
        <v>12</v>
      </c>
      <c r="I16" s="27">
        <v>10</v>
      </c>
      <c r="J16" s="27">
        <v>8</v>
      </c>
      <c r="K16" s="27">
        <v>2</v>
      </c>
      <c r="L16" s="27">
        <v>8</v>
      </c>
      <c r="M16" s="27">
        <v>3</v>
      </c>
      <c r="N16" s="27"/>
      <c r="O16" s="27">
        <v>5</v>
      </c>
      <c r="P16" s="27">
        <v>3</v>
      </c>
      <c r="Q16" s="27">
        <v>1</v>
      </c>
      <c r="R16" s="27">
        <v>1</v>
      </c>
      <c r="S16" s="27">
        <v>3</v>
      </c>
      <c r="T16" s="27">
        <v>2</v>
      </c>
      <c r="U16" s="27">
        <v>1</v>
      </c>
      <c r="V16" s="27">
        <v>1</v>
      </c>
      <c r="W16" s="27">
        <v>0</v>
      </c>
      <c r="X16" s="27">
        <v>1</v>
      </c>
      <c r="Y16" s="27">
        <v>3</v>
      </c>
      <c r="Z16" s="27">
        <v>2</v>
      </c>
      <c r="AA16" s="27">
        <v>2</v>
      </c>
      <c r="AB16" s="104" t="s">
        <v>472</v>
      </c>
      <c r="AD16" s="56"/>
      <c r="AE16" s="56"/>
    </row>
    <row r="17" spans="1:31" s="55" customFormat="1" ht="14.25" customHeight="1">
      <c r="A17" s="348" t="s">
        <v>473</v>
      </c>
      <c r="B17" s="349">
        <f>+C17+H17</f>
        <v>44</v>
      </c>
      <c r="C17" s="350">
        <f>SUM(D17:F17)</f>
        <v>33</v>
      </c>
      <c r="D17" s="177">
        <f>+J17+M17+O17+P17+R17+S17+V17+X17+Y17+AA17</f>
        <v>29</v>
      </c>
      <c r="E17" s="177">
        <f>+Z17</f>
        <v>2</v>
      </c>
      <c r="F17" s="177">
        <f>+K17</f>
        <v>2</v>
      </c>
      <c r="G17" s="350"/>
      <c r="H17" s="350">
        <f>+L17+Q17+T17+U17+W17</f>
        <v>11</v>
      </c>
      <c r="I17" s="350">
        <f>+J17+K17</f>
        <v>10</v>
      </c>
      <c r="J17" s="350">
        <v>8</v>
      </c>
      <c r="K17" s="350">
        <v>2</v>
      </c>
      <c r="L17" s="350">
        <v>8</v>
      </c>
      <c r="M17" s="350">
        <v>3</v>
      </c>
      <c r="N17" s="350"/>
      <c r="O17" s="350">
        <v>5</v>
      </c>
      <c r="P17" s="350">
        <v>3</v>
      </c>
      <c r="Q17" s="350">
        <v>0</v>
      </c>
      <c r="R17" s="350">
        <v>1</v>
      </c>
      <c r="S17" s="350">
        <v>3</v>
      </c>
      <c r="T17" s="350">
        <v>2</v>
      </c>
      <c r="U17" s="350">
        <v>1</v>
      </c>
      <c r="V17" s="350">
        <v>1</v>
      </c>
      <c r="W17" s="350">
        <v>0</v>
      </c>
      <c r="X17" s="350">
        <v>1</v>
      </c>
      <c r="Y17" s="350">
        <v>3</v>
      </c>
      <c r="Z17" s="350">
        <v>2</v>
      </c>
      <c r="AA17" s="350">
        <v>1</v>
      </c>
      <c r="AB17" s="176" t="s">
        <v>473</v>
      </c>
      <c r="AD17" s="56"/>
      <c r="AE17" s="56"/>
    </row>
    <row r="18" spans="1:28" s="25" customFormat="1" ht="9" customHeight="1">
      <c r="A18" s="4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19"/>
    </row>
    <row r="19" spans="30:31" ht="13.5">
      <c r="AD19" s="25"/>
      <c r="AE19" s="25"/>
    </row>
    <row r="20" spans="30:31" ht="13.5">
      <c r="AD20" s="25"/>
      <c r="AE20" s="25"/>
    </row>
    <row r="21" spans="30:31" ht="13.5">
      <c r="AD21" s="25"/>
      <c r="AE21" s="25"/>
    </row>
    <row r="23" spans="4:10" ht="13.5">
      <c r="D23" s="33" t="s">
        <v>93</v>
      </c>
      <c r="H23" s="57" t="s">
        <v>77</v>
      </c>
      <c r="I23" s="57"/>
      <c r="J23" s="57"/>
    </row>
  </sheetData>
  <sheetProtection/>
  <mergeCells count="16">
    <mergeCell ref="A3:A6"/>
    <mergeCell ref="C5:F5"/>
    <mergeCell ref="I5:K5"/>
    <mergeCell ref="I4:K4"/>
    <mergeCell ref="C4:G4"/>
    <mergeCell ref="B3:H3"/>
    <mergeCell ref="B4:B6"/>
    <mergeCell ref="P1:AB1"/>
    <mergeCell ref="P3:Q3"/>
    <mergeCell ref="AB3:AB6"/>
    <mergeCell ref="S3:T3"/>
    <mergeCell ref="I3:L3"/>
    <mergeCell ref="V3:W3"/>
    <mergeCell ref="Y3:Z3"/>
    <mergeCell ref="Y4:Z4"/>
    <mergeCell ref="Y5:Z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3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25390625" style="33" customWidth="1"/>
    <col min="2" max="3" width="9.375" style="33" bestFit="1" customWidth="1"/>
    <col min="4" max="18" width="8.625" style="33" customWidth="1"/>
    <col min="19" max="19" width="11.125" style="33" bestFit="1" customWidth="1"/>
    <col min="20" max="16384" width="9.00390625" style="33" customWidth="1"/>
  </cols>
  <sheetData>
    <row r="1" spans="1:19" s="90" customFormat="1" ht="15.75" customHeight="1">
      <c r="A1" s="116" t="s">
        <v>27</v>
      </c>
      <c r="B1" s="401" t="s">
        <v>94</v>
      </c>
      <c r="C1" s="401"/>
      <c r="D1" s="401"/>
      <c r="E1" s="401"/>
      <c r="F1" s="401"/>
      <c r="G1" s="401"/>
      <c r="H1" s="401"/>
      <c r="I1" s="393" t="s">
        <v>464</v>
      </c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s="25" customFormat="1" ht="12.75">
      <c r="A2" s="30"/>
      <c r="I2" s="30"/>
      <c r="J2" s="30"/>
      <c r="K2" s="30"/>
      <c r="L2" s="30"/>
      <c r="M2" s="30"/>
      <c r="N2" s="30"/>
      <c r="O2" s="30"/>
      <c r="P2" s="30"/>
      <c r="S2" s="22" t="s">
        <v>39</v>
      </c>
    </row>
    <row r="3" spans="1:19" s="88" customFormat="1" ht="13.5" customHeight="1">
      <c r="A3" s="395" t="s">
        <v>55</v>
      </c>
      <c r="B3" s="395" t="s">
        <v>56</v>
      </c>
      <c r="C3" s="394" t="s">
        <v>57</v>
      </c>
      <c r="D3" s="394"/>
      <c r="E3" s="394"/>
      <c r="F3" s="394"/>
      <c r="G3" s="394"/>
      <c r="H3" s="394"/>
      <c r="I3" s="94"/>
      <c r="J3" s="400" t="s">
        <v>58</v>
      </c>
      <c r="K3" s="400"/>
      <c r="L3" s="400"/>
      <c r="M3" s="400"/>
      <c r="N3" s="400"/>
      <c r="O3" s="400"/>
      <c r="P3" s="94"/>
      <c r="Q3" s="394" t="s">
        <v>19</v>
      </c>
      <c r="R3" s="394"/>
      <c r="S3" s="395" t="s">
        <v>20</v>
      </c>
    </row>
    <row r="4" spans="1:19" s="88" customFormat="1" ht="13.5" customHeight="1">
      <c r="A4" s="396"/>
      <c r="B4" s="396"/>
      <c r="C4" s="402" t="s">
        <v>62</v>
      </c>
      <c r="D4" s="403"/>
      <c r="E4" s="404"/>
      <c r="F4" s="402" t="s">
        <v>59</v>
      </c>
      <c r="G4" s="403"/>
      <c r="H4" s="404"/>
      <c r="I4" s="95"/>
      <c r="J4" s="408" t="s">
        <v>78</v>
      </c>
      <c r="K4" s="408"/>
      <c r="L4" s="409"/>
      <c r="M4" s="394" t="s">
        <v>60</v>
      </c>
      <c r="N4" s="394"/>
      <c r="O4" s="394"/>
      <c r="P4" s="394"/>
      <c r="Q4" s="394" t="s">
        <v>26</v>
      </c>
      <c r="R4" s="394"/>
      <c r="S4" s="396"/>
    </row>
    <row r="5" spans="1:19" s="88" customFormat="1" ht="13.5" customHeight="1">
      <c r="A5" s="396"/>
      <c r="B5" s="396"/>
      <c r="C5" s="405"/>
      <c r="D5" s="406"/>
      <c r="E5" s="407"/>
      <c r="F5" s="405"/>
      <c r="G5" s="406"/>
      <c r="H5" s="407"/>
      <c r="I5" s="398" t="s">
        <v>436</v>
      </c>
      <c r="J5" s="399"/>
      <c r="K5" s="394" t="s">
        <v>61</v>
      </c>
      <c r="L5" s="394"/>
      <c r="M5" s="394" t="s">
        <v>435</v>
      </c>
      <c r="N5" s="394"/>
      <c r="O5" s="394" t="s">
        <v>61</v>
      </c>
      <c r="P5" s="394"/>
      <c r="Q5" s="394" t="s">
        <v>21</v>
      </c>
      <c r="R5" s="394"/>
      <c r="S5" s="396"/>
    </row>
    <row r="6" spans="1:20" s="88" customFormat="1" ht="13.5" customHeight="1">
      <c r="A6" s="397"/>
      <c r="B6" s="397"/>
      <c r="C6" s="86" t="s">
        <v>22</v>
      </c>
      <c r="D6" s="86" t="s">
        <v>23</v>
      </c>
      <c r="E6" s="86" t="s">
        <v>24</v>
      </c>
      <c r="F6" s="86" t="s">
        <v>22</v>
      </c>
      <c r="G6" s="86" t="s">
        <v>23</v>
      </c>
      <c r="H6" s="86" t="s">
        <v>24</v>
      </c>
      <c r="I6" s="86" t="s">
        <v>23</v>
      </c>
      <c r="J6" s="86" t="s">
        <v>24</v>
      </c>
      <c r="K6" s="86" t="s">
        <v>23</v>
      </c>
      <c r="L6" s="86" t="s">
        <v>24</v>
      </c>
      <c r="M6" s="86" t="s">
        <v>23</v>
      </c>
      <c r="N6" s="86" t="s">
        <v>24</v>
      </c>
      <c r="O6" s="86" t="s">
        <v>23</v>
      </c>
      <c r="P6" s="86" t="s">
        <v>24</v>
      </c>
      <c r="Q6" s="86" t="s">
        <v>23</v>
      </c>
      <c r="R6" s="86" t="s">
        <v>24</v>
      </c>
      <c r="S6" s="397"/>
      <c r="T6" s="87"/>
    </row>
    <row r="7" spans="1:20" s="25" customFormat="1" ht="9" customHeight="1">
      <c r="A7" s="3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  <c r="T7" s="24"/>
    </row>
    <row r="8" spans="1:19" s="25" customFormat="1" ht="14.25" customHeight="1" hidden="1">
      <c r="A8" s="47" t="s">
        <v>67</v>
      </c>
      <c r="B8" s="97">
        <v>17172</v>
      </c>
      <c r="C8" s="98">
        <v>16995</v>
      </c>
      <c r="D8" s="98">
        <v>8423</v>
      </c>
      <c r="E8" s="98">
        <v>8572</v>
      </c>
      <c r="F8" s="98">
        <v>177</v>
      </c>
      <c r="G8" s="98">
        <v>80</v>
      </c>
      <c r="H8" s="98">
        <v>97</v>
      </c>
      <c r="I8" s="98">
        <v>6578</v>
      </c>
      <c r="J8" s="98">
        <v>6623</v>
      </c>
      <c r="K8" s="98">
        <v>75</v>
      </c>
      <c r="L8" s="98">
        <v>45</v>
      </c>
      <c r="M8" s="98">
        <v>1596</v>
      </c>
      <c r="N8" s="98">
        <v>1686</v>
      </c>
      <c r="O8" s="98">
        <v>5</v>
      </c>
      <c r="P8" s="98">
        <v>52</v>
      </c>
      <c r="Q8" s="98">
        <v>249</v>
      </c>
      <c r="R8" s="98">
        <v>263</v>
      </c>
      <c r="S8" s="48" t="s">
        <v>67</v>
      </c>
    </row>
    <row r="9" spans="1:19" s="25" customFormat="1" ht="14.25" customHeight="1" hidden="1">
      <c r="A9" s="102" t="s">
        <v>68</v>
      </c>
      <c r="B9" s="97">
        <v>16649</v>
      </c>
      <c r="C9" s="98">
        <v>16460</v>
      </c>
      <c r="D9" s="98">
        <v>8123</v>
      </c>
      <c r="E9" s="98">
        <v>8337</v>
      </c>
      <c r="F9" s="98">
        <v>189</v>
      </c>
      <c r="G9" s="98">
        <v>83</v>
      </c>
      <c r="H9" s="98">
        <v>106</v>
      </c>
      <c r="I9" s="98">
        <v>6353</v>
      </c>
      <c r="J9" s="98">
        <v>6415</v>
      </c>
      <c r="K9" s="98">
        <v>76</v>
      </c>
      <c r="L9" s="98">
        <v>42</v>
      </c>
      <c r="M9" s="98">
        <v>1535</v>
      </c>
      <c r="N9" s="98">
        <v>1679</v>
      </c>
      <c r="O9" s="98">
        <v>7</v>
      </c>
      <c r="P9" s="98">
        <v>64</v>
      </c>
      <c r="Q9" s="98">
        <v>235</v>
      </c>
      <c r="R9" s="98">
        <v>243</v>
      </c>
      <c r="S9" s="104" t="s">
        <v>68</v>
      </c>
    </row>
    <row r="10" spans="1:19" s="25" customFormat="1" ht="14.25" customHeight="1" hidden="1">
      <c r="A10" s="102" t="s">
        <v>80</v>
      </c>
      <c r="B10" s="97">
        <v>16377</v>
      </c>
      <c r="C10" s="98">
        <v>16191</v>
      </c>
      <c r="D10" s="98">
        <v>8035</v>
      </c>
      <c r="E10" s="98">
        <v>8156</v>
      </c>
      <c r="F10" s="98">
        <v>186</v>
      </c>
      <c r="G10" s="98">
        <v>72</v>
      </c>
      <c r="H10" s="98">
        <v>114</v>
      </c>
      <c r="I10" s="98">
        <v>6206</v>
      </c>
      <c r="J10" s="98">
        <v>6214</v>
      </c>
      <c r="K10" s="98">
        <v>69</v>
      </c>
      <c r="L10" s="98">
        <v>51</v>
      </c>
      <c r="M10" s="98">
        <v>1586</v>
      </c>
      <c r="N10" s="98">
        <v>1720</v>
      </c>
      <c r="O10" s="98">
        <v>3</v>
      </c>
      <c r="P10" s="98">
        <v>63</v>
      </c>
      <c r="Q10" s="98">
        <v>243</v>
      </c>
      <c r="R10" s="98">
        <v>222</v>
      </c>
      <c r="S10" s="104" t="s">
        <v>80</v>
      </c>
    </row>
    <row r="11" spans="1:19" s="25" customFormat="1" ht="14.25" customHeight="1" hidden="1">
      <c r="A11" s="102" t="s">
        <v>79</v>
      </c>
      <c r="B11" s="97">
        <v>15630</v>
      </c>
      <c r="C11" s="98">
        <v>15547</v>
      </c>
      <c r="D11" s="98">
        <v>7784</v>
      </c>
      <c r="E11" s="98">
        <v>7763</v>
      </c>
      <c r="F11" s="98">
        <v>83</v>
      </c>
      <c r="G11" s="98">
        <v>3</v>
      </c>
      <c r="H11" s="98">
        <v>80</v>
      </c>
      <c r="I11" s="98">
        <v>6052</v>
      </c>
      <c r="J11" s="98">
        <v>6019</v>
      </c>
      <c r="K11" s="98">
        <v>0</v>
      </c>
      <c r="L11" s="98">
        <v>0</v>
      </c>
      <c r="M11" s="98">
        <v>1527</v>
      </c>
      <c r="N11" s="98">
        <v>1574</v>
      </c>
      <c r="O11" s="98">
        <v>3</v>
      </c>
      <c r="P11" s="98">
        <v>80</v>
      </c>
      <c r="Q11" s="98">
        <v>205</v>
      </c>
      <c r="R11" s="98">
        <v>170</v>
      </c>
      <c r="S11" s="104" t="s">
        <v>79</v>
      </c>
    </row>
    <row r="12" spans="1:19" s="25" customFormat="1" ht="14.25" customHeight="1" hidden="1">
      <c r="A12" s="102" t="s">
        <v>81</v>
      </c>
      <c r="B12" s="97">
        <v>15500</v>
      </c>
      <c r="C12" s="98">
        <v>15419</v>
      </c>
      <c r="D12" s="98">
        <v>7780</v>
      </c>
      <c r="E12" s="98">
        <v>7639</v>
      </c>
      <c r="F12" s="98">
        <v>81</v>
      </c>
      <c r="G12" s="98">
        <v>3</v>
      </c>
      <c r="H12" s="98">
        <v>78</v>
      </c>
      <c r="I12" s="98">
        <v>6036</v>
      </c>
      <c r="J12" s="98">
        <v>5917</v>
      </c>
      <c r="K12" s="98">
        <v>0</v>
      </c>
      <c r="L12" s="98">
        <v>0</v>
      </c>
      <c r="M12" s="98">
        <v>1540</v>
      </c>
      <c r="N12" s="98">
        <v>1572</v>
      </c>
      <c r="O12" s="98">
        <v>3</v>
      </c>
      <c r="P12" s="98">
        <v>78</v>
      </c>
      <c r="Q12" s="98">
        <v>204</v>
      </c>
      <c r="R12" s="98">
        <v>150</v>
      </c>
      <c r="S12" s="104" t="s">
        <v>81</v>
      </c>
    </row>
    <row r="13" spans="1:19" s="29" customFormat="1" ht="14.25" customHeight="1">
      <c r="A13" s="102" t="s">
        <v>476</v>
      </c>
      <c r="B13" s="103">
        <v>15461</v>
      </c>
      <c r="C13" s="82">
        <v>15387</v>
      </c>
      <c r="D13" s="82">
        <v>7865</v>
      </c>
      <c r="E13" s="82">
        <v>7522</v>
      </c>
      <c r="F13" s="82">
        <v>74</v>
      </c>
      <c r="G13" s="82">
        <v>2</v>
      </c>
      <c r="H13" s="82">
        <v>72</v>
      </c>
      <c r="I13" s="82">
        <v>5893</v>
      </c>
      <c r="J13" s="82">
        <v>5696</v>
      </c>
      <c r="K13" s="82">
        <v>0</v>
      </c>
      <c r="L13" s="82">
        <v>0</v>
      </c>
      <c r="M13" s="82">
        <v>1731</v>
      </c>
      <c r="N13" s="82">
        <v>1677</v>
      </c>
      <c r="O13" s="82">
        <v>2</v>
      </c>
      <c r="P13" s="82">
        <v>72</v>
      </c>
      <c r="Q13" s="82">
        <v>241</v>
      </c>
      <c r="R13" s="82">
        <v>149</v>
      </c>
      <c r="S13" s="104" t="s">
        <v>421</v>
      </c>
    </row>
    <row r="14" spans="1:19" s="29" customFormat="1" ht="14.25" customHeight="1">
      <c r="A14" s="102" t="s">
        <v>422</v>
      </c>
      <c r="B14" s="103">
        <v>15316</v>
      </c>
      <c r="C14" s="82">
        <v>15242</v>
      </c>
      <c r="D14" s="82">
        <v>7727</v>
      </c>
      <c r="E14" s="82">
        <v>7515</v>
      </c>
      <c r="F14" s="82">
        <v>74</v>
      </c>
      <c r="G14" s="82">
        <v>5</v>
      </c>
      <c r="H14" s="82">
        <v>69</v>
      </c>
      <c r="I14" s="82">
        <v>5685</v>
      </c>
      <c r="J14" s="82">
        <v>5670</v>
      </c>
      <c r="K14" s="82">
        <v>0</v>
      </c>
      <c r="L14" s="82">
        <v>0</v>
      </c>
      <c r="M14" s="82">
        <v>1786</v>
      </c>
      <c r="N14" s="82">
        <v>1694</v>
      </c>
      <c r="O14" s="82">
        <v>5</v>
      </c>
      <c r="P14" s="82">
        <v>69</v>
      </c>
      <c r="Q14" s="82">
        <v>256</v>
      </c>
      <c r="R14" s="82">
        <v>151</v>
      </c>
      <c r="S14" s="104" t="s">
        <v>422</v>
      </c>
    </row>
    <row r="15" spans="1:19" s="29" customFormat="1" ht="14.25" customHeight="1">
      <c r="A15" s="102" t="s">
        <v>475</v>
      </c>
      <c r="B15" s="103">
        <v>15033</v>
      </c>
      <c r="C15" s="82">
        <v>14971</v>
      </c>
      <c r="D15" s="82">
        <v>7500</v>
      </c>
      <c r="E15" s="82">
        <v>7471</v>
      </c>
      <c r="F15" s="82">
        <v>62</v>
      </c>
      <c r="G15" s="82">
        <v>3</v>
      </c>
      <c r="H15" s="82">
        <v>59</v>
      </c>
      <c r="I15" s="82">
        <v>5558</v>
      </c>
      <c r="J15" s="82">
        <v>5643</v>
      </c>
      <c r="K15" s="82">
        <v>0</v>
      </c>
      <c r="L15" s="82">
        <v>0</v>
      </c>
      <c r="M15" s="82">
        <v>1709</v>
      </c>
      <c r="N15" s="82">
        <v>1674</v>
      </c>
      <c r="O15" s="82">
        <v>3</v>
      </c>
      <c r="P15" s="82">
        <v>59</v>
      </c>
      <c r="Q15" s="82">
        <v>233</v>
      </c>
      <c r="R15" s="82">
        <v>154</v>
      </c>
      <c r="S15" s="104" t="s">
        <v>423</v>
      </c>
    </row>
    <row r="16" spans="1:19" s="55" customFormat="1" ht="14.25" customHeight="1">
      <c r="A16" s="102" t="s">
        <v>472</v>
      </c>
      <c r="B16" s="103">
        <v>14793</v>
      </c>
      <c r="C16" s="354">
        <v>14754</v>
      </c>
      <c r="D16" s="354">
        <v>7423</v>
      </c>
      <c r="E16" s="354">
        <v>7331</v>
      </c>
      <c r="F16" s="354">
        <v>39</v>
      </c>
      <c r="G16" s="354">
        <v>2</v>
      </c>
      <c r="H16" s="354">
        <v>37</v>
      </c>
      <c r="I16" s="354">
        <v>5497</v>
      </c>
      <c r="J16" s="354">
        <v>5548</v>
      </c>
      <c r="K16" s="82">
        <v>0</v>
      </c>
      <c r="L16" s="82">
        <v>0</v>
      </c>
      <c r="M16" s="355">
        <v>1682</v>
      </c>
      <c r="N16" s="355">
        <v>1628</v>
      </c>
      <c r="O16" s="354">
        <v>2</v>
      </c>
      <c r="P16" s="354">
        <v>37</v>
      </c>
      <c r="Q16" s="354">
        <v>244</v>
      </c>
      <c r="R16" s="354">
        <v>155</v>
      </c>
      <c r="S16" s="104" t="s">
        <v>472</v>
      </c>
    </row>
    <row r="17" spans="1:19" s="55" customFormat="1" ht="14.25" customHeight="1">
      <c r="A17" s="176" t="s">
        <v>473</v>
      </c>
      <c r="B17" s="351">
        <f>+C17+F17</f>
        <v>14572</v>
      </c>
      <c r="C17" s="352">
        <f>+D17+E17</f>
        <v>14525</v>
      </c>
      <c r="D17" s="352">
        <f>+I17+M17+Q17</f>
        <v>7264</v>
      </c>
      <c r="E17" s="352">
        <f>+J17+N17+R17</f>
        <v>7261</v>
      </c>
      <c r="F17" s="352">
        <f>+G17+H17</f>
        <v>47</v>
      </c>
      <c r="G17" s="352">
        <f>+K17+O17</f>
        <v>3</v>
      </c>
      <c r="H17" s="352">
        <f>+L17+P17</f>
        <v>44</v>
      </c>
      <c r="I17" s="352">
        <v>5312</v>
      </c>
      <c r="J17" s="352">
        <v>5432</v>
      </c>
      <c r="K17" s="177">
        <v>0</v>
      </c>
      <c r="L17" s="177">
        <v>0</v>
      </c>
      <c r="M17" s="353">
        <v>1728</v>
      </c>
      <c r="N17" s="353">
        <v>1655</v>
      </c>
      <c r="O17" s="352">
        <v>3</v>
      </c>
      <c r="P17" s="352">
        <v>44</v>
      </c>
      <c r="Q17" s="352">
        <v>224</v>
      </c>
      <c r="R17" s="352">
        <v>174</v>
      </c>
      <c r="S17" s="176" t="s">
        <v>473</v>
      </c>
    </row>
    <row r="18" spans="1:19" s="25" customFormat="1" ht="9" customHeight="1">
      <c r="A18" s="3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05"/>
    </row>
  </sheetData>
  <sheetProtection/>
  <mergeCells count="18">
    <mergeCell ref="S3:S6"/>
    <mergeCell ref="Q5:R5"/>
    <mergeCell ref="Q4:R4"/>
    <mergeCell ref="Q3:R3"/>
    <mergeCell ref="K5:L5"/>
    <mergeCell ref="J4:L4"/>
    <mergeCell ref="M5:N5"/>
    <mergeCell ref="O5:P5"/>
    <mergeCell ref="I1:S1"/>
    <mergeCell ref="B1:H1"/>
    <mergeCell ref="A3:A6"/>
    <mergeCell ref="B3:B6"/>
    <mergeCell ref="C4:E5"/>
    <mergeCell ref="F4:H5"/>
    <mergeCell ref="C3:H3"/>
    <mergeCell ref="I5:J5"/>
    <mergeCell ref="J3:O3"/>
    <mergeCell ref="M4:P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U61"/>
  <sheetViews>
    <sheetView showGridLines="0" showOutlineSymbols="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10.75390625" defaultRowHeight="13.5"/>
  <cols>
    <col min="1" max="1" width="2.125" style="131" customWidth="1"/>
    <col min="2" max="2" width="14.25390625" style="131" customWidth="1"/>
    <col min="3" max="3" width="10.00390625" style="131" bestFit="1" customWidth="1"/>
    <col min="4" max="4" width="10.25390625" style="131" bestFit="1" customWidth="1"/>
    <col min="5" max="9" width="9.125" style="131" bestFit="1" customWidth="1"/>
    <col min="10" max="10" width="8.00390625" style="131" bestFit="1" customWidth="1"/>
    <col min="11" max="11" width="7.125" style="131" bestFit="1" customWidth="1"/>
    <col min="12" max="12" width="6.00390625" style="131" bestFit="1" customWidth="1"/>
    <col min="13" max="13" width="8.00390625" style="131" bestFit="1" customWidth="1"/>
    <col min="14" max="15" width="5.25390625" style="131" bestFit="1" customWidth="1"/>
    <col min="16" max="16" width="10.25390625" style="131" bestFit="1" customWidth="1"/>
    <col min="17" max="18" width="9.125" style="131" bestFit="1" customWidth="1"/>
    <col min="19" max="19" width="10.25390625" style="131" bestFit="1" customWidth="1"/>
    <col min="20" max="24" width="9.125" style="131" bestFit="1" customWidth="1"/>
    <col min="25" max="25" width="14.375" style="131" customWidth="1"/>
    <col min="26" max="16384" width="10.75390625" style="131" customWidth="1"/>
  </cols>
  <sheetData>
    <row r="1" spans="2:28" s="126" customFormat="1" ht="20.25" customHeight="1">
      <c r="B1" s="124" t="s">
        <v>95</v>
      </c>
      <c r="C1" s="425" t="s">
        <v>96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 t="s">
        <v>97</v>
      </c>
      <c r="Q1" s="425"/>
      <c r="R1" s="425"/>
      <c r="S1" s="425"/>
      <c r="T1" s="425"/>
      <c r="U1" s="425"/>
      <c r="V1" s="425"/>
      <c r="W1" s="425"/>
      <c r="X1" s="425"/>
      <c r="Y1" s="425"/>
      <c r="Z1" s="125"/>
      <c r="AA1" s="125"/>
      <c r="AB1" s="125"/>
    </row>
    <row r="2" spans="2:25" ht="14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  <c r="X2" s="129"/>
      <c r="Y2" s="130"/>
    </row>
    <row r="3" spans="2:25" s="132" customFormat="1" ht="16.5" customHeight="1">
      <c r="B3" s="426" t="s">
        <v>98</v>
      </c>
      <c r="C3" s="428" t="s">
        <v>99</v>
      </c>
      <c r="D3" s="431" t="s">
        <v>100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3"/>
      <c r="P3" s="434" t="s">
        <v>101</v>
      </c>
      <c r="Q3" s="435"/>
      <c r="R3" s="435"/>
      <c r="S3" s="435"/>
      <c r="T3" s="435"/>
      <c r="U3" s="435"/>
      <c r="V3" s="435"/>
      <c r="W3" s="435"/>
      <c r="X3" s="436"/>
      <c r="Y3" s="437" t="s">
        <v>98</v>
      </c>
    </row>
    <row r="4" spans="2:25" s="132" customFormat="1" ht="16.5" customHeight="1">
      <c r="B4" s="426"/>
      <c r="C4" s="429"/>
      <c r="D4" s="413" t="s">
        <v>102</v>
      </c>
      <c r="E4" s="440"/>
      <c r="F4" s="441"/>
      <c r="G4" s="413" t="s">
        <v>103</v>
      </c>
      <c r="H4" s="440"/>
      <c r="I4" s="441"/>
      <c r="J4" s="443" t="s">
        <v>104</v>
      </c>
      <c r="K4" s="444"/>
      <c r="L4" s="445"/>
      <c r="M4" s="410" t="s">
        <v>105</v>
      </c>
      <c r="N4" s="411"/>
      <c r="O4" s="412"/>
      <c r="P4" s="413" t="s">
        <v>106</v>
      </c>
      <c r="Q4" s="414"/>
      <c r="R4" s="415"/>
      <c r="S4" s="413" t="s">
        <v>107</v>
      </c>
      <c r="T4" s="414"/>
      <c r="U4" s="415"/>
      <c r="V4" s="413" t="s">
        <v>108</v>
      </c>
      <c r="W4" s="414"/>
      <c r="X4" s="415"/>
      <c r="Y4" s="438"/>
    </row>
    <row r="5" spans="2:25" s="132" customFormat="1" ht="16.5" customHeight="1">
      <c r="B5" s="426"/>
      <c r="C5" s="429"/>
      <c r="D5" s="442"/>
      <c r="E5" s="435"/>
      <c r="F5" s="436"/>
      <c r="G5" s="442"/>
      <c r="H5" s="435"/>
      <c r="I5" s="436"/>
      <c r="J5" s="419" t="s">
        <v>109</v>
      </c>
      <c r="K5" s="420"/>
      <c r="L5" s="421"/>
      <c r="M5" s="422" t="s">
        <v>110</v>
      </c>
      <c r="N5" s="423"/>
      <c r="O5" s="424"/>
      <c r="P5" s="416"/>
      <c r="Q5" s="417"/>
      <c r="R5" s="418"/>
      <c r="S5" s="416"/>
      <c r="T5" s="417"/>
      <c r="U5" s="418"/>
      <c r="V5" s="416"/>
      <c r="W5" s="417"/>
      <c r="X5" s="418"/>
      <c r="Y5" s="438"/>
    </row>
    <row r="6" spans="2:25" s="132" customFormat="1" ht="16.5" customHeight="1">
      <c r="B6" s="427"/>
      <c r="C6" s="430"/>
      <c r="D6" s="133" t="s">
        <v>111</v>
      </c>
      <c r="E6" s="133" t="s">
        <v>112</v>
      </c>
      <c r="F6" s="133" t="s">
        <v>113</v>
      </c>
      <c r="G6" s="133" t="s">
        <v>111</v>
      </c>
      <c r="H6" s="133" t="s">
        <v>112</v>
      </c>
      <c r="I6" s="133" t="s">
        <v>113</v>
      </c>
      <c r="J6" s="133" t="s">
        <v>111</v>
      </c>
      <c r="K6" s="133" t="s">
        <v>112</v>
      </c>
      <c r="L6" s="133" t="s">
        <v>113</v>
      </c>
      <c r="M6" s="133" t="s">
        <v>114</v>
      </c>
      <c r="N6" s="133" t="s">
        <v>112</v>
      </c>
      <c r="O6" s="133" t="s">
        <v>113</v>
      </c>
      <c r="P6" s="133" t="s">
        <v>111</v>
      </c>
      <c r="Q6" s="133" t="s">
        <v>112</v>
      </c>
      <c r="R6" s="133" t="s">
        <v>113</v>
      </c>
      <c r="S6" s="133" t="s">
        <v>114</v>
      </c>
      <c r="T6" s="133" t="s">
        <v>112</v>
      </c>
      <c r="U6" s="133" t="s">
        <v>113</v>
      </c>
      <c r="V6" s="133" t="s">
        <v>111</v>
      </c>
      <c r="W6" s="133" t="s">
        <v>112</v>
      </c>
      <c r="X6" s="133" t="s">
        <v>113</v>
      </c>
      <c r="Y6" s="439"/>
    </row>
    <row r="7" spans="2:25" s="139" customFormat="1" ht="8.25" customHeight="1">
      <c r="B7" s="135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</row>
    <row r="8" spans="2:25" s="139" customFormat="1" ht="21" customHeight="1" hidden="1">
      <c r="B8" s="140" t="s">
        <v>67</v>
      </c>
      <c r="C8" s="141">
        <v>74</v>
      </c>
      <c r="D8" s="142">
        <v>12498</v>
      </c>
      <c r="E8" s="142">
        <v>6122</v>
      </c>
      <c r="F8" s="142">
        <v>6376</v>
      </c>
      <c r="G8" s="142">
        <v>5807</v>
      </c>
      <c r="H8" s="142">
        <v>2861</v>
      </c>
      <c r="I8" s="142">
        <v>2946</v>
      </c>
      <c r="J8" s="142">
        <v>183</v>
      </c>
      <c r="K8" s="142">
        <v>118</v>
      </c>
      <c r="L8" s="142">
        <v>65</v>
      </c>
      <c r="M8" s="142">
        <v>26</v>
      </c>
      <c r="N8" s="142">
        <v>20</v>
      </c>
      <c r="O8" s="142">
        <v>6</v>
      </c>
      <c r="P8" s="142">
        <v>16995</v>
      </c>
      <c r="Q8" s="142">
        <v>8423</v>
      </c>
      <c r="R8" s="142">
        <v>8572</v>
      </c>
      <c r="S8" s="142">
        <v>13713</v>
      </c>
      <c r="T8" s="142">
        <v>6827</v>
      </c>
      <c r="U8" s="142">
        <v>6886</v>
      </c>
      <c r="V8" s="142">
        <v>3282</v>
      </c>
      <c r="W8" s="142">
        <v>1596</v>
      </c>
      <c r="X8" s="142">
        <v>1686</v>
      </c>
      <c r="Y8" s="134" t="s">
        <v>67</v>
      </c>
    </row>
    <row r="9" spans="2:27" s="139" customFormat="1" ht="21" customHeight="1" hidden="1">
      <c r="B9" s="143" t="s">
        <v>68</v>
      </c>
      <c r="C9" s="144">
        <v>78</v>
      </c>
      <c r="D9" s="142">
        <v>11406</v>
      </c>
      <c r="E9" s="142">
        <v>5724</v>
      </c>
      <c r="F9" s="142">
        <v>5682</v>
      </c>
      <c r="G9" s="142">
        <v>5311</v>
      </c>
      <c r="H9" s="142">
        <v>2653</v>
      </c>
      <c r="I9" s="142">
        <v>2658</v>
      </c>
      <c r="J9" s="142">
        <v>137</v>
      </c>
      <c r="K9" s="142">
        <v>92</v>
      </c>
      <c r="L9" s="142">
        <v>45</v>
      </c>
      <c r="M9" s="142">
        <v>27</v>
      </c>
      <c r="N9" s="142">
        <v>20</v>
      </c>
      <c r="O9" s="142">
        <v>7</v>
      </c>
      <c r="P9" s="142">
        <v>16460</v>
      </c>
      <c r="Q9" s="142">
        <v>8123</v>
      </c>
      <c r="R9" s="142">
        <v>8337</v>
      </c>
      <c r="S9" s="142">
        <v>13246</v>
      </c>
      <c r="T9" s="142">
        <v>6588</v>
      </c>
      <c r="U9" s="142">
        <v>6658</v>
      </c>
      <c r="V9" s="142">
        <v>3214</v>
      </c>
      <c r="W9" s="142">
        <v>1535</v>
      </c>
      <c r="X9" s="142">
        <v>1679</v>
      </c>
      <c r="Y9" s="145" t="s">
        <v>68</v>
      </c>
      <c r="AA9" s="146"/>
    </row>
    <row r="10" spans="2:25" s="139" customFormat="1" ht="21" customHeight="1" hidden="1">
      <c r="B10" s="147" t="s">
        <v>115</v>
      </c>
      <c r="C10" s="141">
        <v>78</v>
      </c>
      <c r="D10" s="142">
        <v>11562</v>
      </c>
      <c r="E10" s="142">
        <v>5755</v>
      </c>
      <c r="F10" s="142">
        <v>5807</v>
      </c>
      <c r="G10" s="142">
        <v>5395</v>
      </c>
      <c r="H10" s="142">
        <v>2698</v>
      </c>
      <c r="I10" s="142">
        <v>2697</v>
      </c>
      <c r="J10" s="142">
        <v>181</v>
      </c>
      <c r="K10" s="142">
        <v>123</v>
      </c>
      <c r="L10" s="142">
        <v>58</v>
      </c>
      <c r="M10" s="142">
        <v>38</v>
      </c>
      <c r="N10" s="142">
        <v>27</v>
      </c>
      <c r="O10" s="142">
        <v>11</v>
      </c>
      <c r="P10" s="142">
        <v>16191</v>
      </c>
      <c r="Q10" s="142">
        <v>8035</v>
      </c>
      <c r="R10" s="142">
        <v>8156</v>
      </c>
      <c r="S10" s="142">
        <v>12885</v>
      </c>
      <c r="T10" s="142">
        <v>6449</v>
      </c>
      <c r="U10" s="142">
        <v>6436</v>
      </c>
      <c r="V10" s="142">
        <v>3306</v>
      </c>
      <c r="W10" s="142">
        <v>1586</v>
      </c>
      <c r="X10" s="142">
        <v>1720</v>
      </c>
      <c r="Y10" s="148" t="s">
        <v>115</v>
      </c>
    </row>
    <row r="11" spans="2:47" s="139" customFormat="1" ht="21" customHeight="1" hidden="1">
      <c r="B11" s="147" t="s">
        <v>79</v>
      </c>
      <c r="C11" s="141">
        <v>66</v>
      </c>
      <c r="D11" s="142">
        <v>11169</v>
      </c>
      <c r="E11" s="142">
        <v>5677</v>
      </c>
      <c r="F11" s="142">
        <v>5492</v>
      </c>
      <c r="G11" s="142">
        <v>5203</v>
      </c>
      <c r="H11" s="142">
        <v>2638</v>
      </c>
      <c r="I11" s="142">
        <v>2565</v>
      </c>
      <c r="J11" s="142">
        <v>174</v>
      </c>
      <c r="K11" s="142">
        <v>120</v>
      </c>
      <c r="L11" s="142">
        <v>54</v>
      </c>
      <c r="M11" s="142">
        <v>27</v>
      </c>
      <c r="N11" s="142">
        <v>20</v>
      </c>
      <c r="O11" s="142">
        <v>7</v>
      </c>
      <c r="P11" s="142">
        <v>15547</v>
      </c>
      <c r="Q11" s="142">
        <v>7784</v>
      </c>
      <c r="R11" s="142">
        <v>7763</v>
      </c>
      <c r="S11" s="142">
        <v>12446</v>
      </c>
      <c r="T11" s="142">
        <v>6257</v>
      </c>
      <c r="U11" s="142">
        <v>6189</v>
      </c>
      <c r="V11" s="142">
        <v>3101</v>
      </c>
      <c r="W11" s="142">
        <v>1527</v>
      </c>
      <c r="X11" s="142">
        <v>1574</v>
      </c>
      <c r="Y11" s="148" t="s">
        <v>79</v>
      </c>
      <c r="AU11" s="146"/>
    </row>
    <row r="12" spans="2:25" s="139" customFormat="1" ht="21" customHeight="1" hidden="1">
      <c r="B12" s="143" t="s">
        <v>116</v>
      </c>
      <c r="C12" s="141">
        <v>69</v>
      </c>
      <c r="D12" s="142">
        <v>11084</v>
      </c>
      <c r="E12" s="142">
        <v>5720</v>
      </c>
      <c r="F12" s="142">
        <v>5364</v>
      </c>
      <c r="G12" s="142">
        <v>5163</v>
      </c>
      <c r="H12" s="142">
        <v>2634</v>
      </c>
      <c r="I12" s="142">
        <v>2529</v>
      </c>
      <c r="J12" s="142">
        <v>170</v>
      </c>
      <c r="K12" s="142">
        <v>132</v>
      </c>
      <c r="L12" s="142">
        <v>38</v>
      </c>
      <c r="M12" s="142">
        <v>18</v>
      </c>
      <c r="N12" s="142">
        <v>14</v>
      </c>
      <c r="O12" s="142">
        <v>4</v>
      </c>
      <c r="P12" s="142">
        <v>15419</v>
      </c>
      <c r="Q12" s="142">
        <v>7780</v>
      </c>
      <c r="R12" s="142">
        <v>7639</v>
      </c>
      <c r="S12" s="142">
        <v>12307</v>
      </c>
      <c r="T12" s="142">
        <v>6240</v>
      </c>
      <c r="U12" s="142">
        <v>6067</v>
      </c>
      <c r="V12" s="142">
        <v>3112</v>
      </c>
      <c r="W12" s="142">
        <v>1540</v>
      </c>
      <c r="X12" s="142">
        <v>1572</v>
      </c>
      <c r="Y12" s="145" t="s">
        <v>116</v>
      </c>
    </row>
    <row r="13" spans="2:25" s="139" customFormat="1" ht="21" customHeight="1">
      <c r="B13" s="143" t="s">
        <v>470</v>
      </c>
      <c r="C13" s="141">
        <v>68</v>
      </c>
      <c r="D13" s="142">
        <v>11386</v>
      </c>
      <c r="E13" s="142">
        <v>5833</v>
      </c>
      <c r="F13" s="142">
        <v>5553</v>
      </c>
      <c r="G13" s="142">
        <v>5240</v>
      </c>
      <c r="H13" s="142">
        <v>2653</v>
      </c>
      <c r="I13" s="142">
        <v>2587</v>
      </c>
      <c r="J13" s="142">
        <v>204</v>
      </c>
      <c r="K13" s="142">
        <v>141</v>
      </c>
      <c r="L13" s="142">
        <v>63</v>
      </c>
      <c r="M13" s="142">
        <v>14</v>
      </c>
      <c r="N13" s="142">
        <v>12</v>
      </c>
      <c r="O13" s="142">
        <v>2</v>
      </c>
      <c r="P13" s="142">
        <v>15387</v>
      </c>
      <c r="Q13" s="142">
        <v>7865</v>
      </c>
      <c r="R13" s="142">
        <v>7522</v>
      </c>
      <c r="S13" s="142">
        <v>11979</v>
      </c>
      <c r="T13" s="142">
        <v>6134</v>
      </c>
      <c r="U13" s="142">
        <v>5845</v>
      </c>
      <c r="V13" s="142">
        <v>3408</v>
      </c>
      <c r="W13" s="142">
        <v>1731</v>
      </c>
      <c r="X13" s="142">
        <v>1677</v>
      </c>
      <c r="Y13" s="145" t="s">
        <v>476</v>
      </c>
    </row>
    <row r="14" spans="2:25" s="139" customFormat="1" ht="21" customHeight="1">
      <c r="B14" s="143" t="s">
        <v>422</v>
      </c>
      <c r="C14" s="141">
        <v>67</v>
      </c>
      <c r="D14" s="142">
        <v>11265</v>
      </c>
      <c r="E14" s="142">
        <v>5659</v>
      </c>
      <c r="F14" s="142">
        <v>5606</v>
      </c>
      <c r="G14" s="142">
        <v>5052</v>
      </c>
      <c r="H14" s="142">
        <v>2526</v>
      </c>
      <c r="I14" s="142">
        <v>2526</v>
      </c>
      <c r="J14" s="142">
        <v>175</v>
      </c>
      <c r="K14" s="142">
        <v>118</v>
      </c>
      <c r="L14" s="142">
        <v>57</v>
      </c>
      <c r="M14" s="142">
        <v>21</v>
      </c>
      <c r="N14" s="142">
        <v>11</v>
      </c>
      <c r="O14" s="142">
        <v>10</v>
      </c>
      <c r="P14" s="142">
        <v>15242</v>
      </c>
      <c r="Q14" s="142">
        <v>7727</v>
      </c>
      <c r="R14" s="142">
        <v>7515</v>
      </c>
      <c r="S14" s="142">
        <v>11762</v>
      </c>
      <c r="T14" s="142">
        <v>5941</v>
      </c>
      <c r="U14" s="142">
        <v>5821</v>
      </c>
      <c r="V14" s="142">
        <v>3480</v>
      </c>
      <c r="W14" s="142">
        <v>1786</v>
      </c>
      <c r="X14" s="142">
        <v>1694</v>
      </c>
      <c r="Y14" s="145" t="s">
        <v>478</v>
      </c>
    </row>
    <row r="15" spans="2:25" ht="21" customHeight="1">
      <c r="B15" s="143" t="s">
        <v>475</v>
      </c>
      <c r="C15" s="141">
        <v>64</v>
      </c>
      <c r="D15" s="149">
        <v>11114</v>
      </c>
      <c r="E15" s="149">
        <v>5652</v>
      </c>
      <c r="F15" s="149">
        <v>5462</v>
      </c>
      <c r="G15" s="149">
        <v>4938</v>
      </c>
      <c r="H15" s="149">
        <v>2463</v>
      </c>
      <c r="I15" s="149">
        <v>2475</v>
      </c>
      <c r="J15" s="149">
        <v>196</v>
      </c>
      <c r="K15" s="149">
        <v>138</v>
      </c>
      <c r="L15" s="149">
        <v>58</v>
      </c>
      <c r="M15" s="149">
        <v>11</v>
      </c>
      <c r="N15" s="149">
        <v>3</v>
      </c>
      <c r="O15" s="149">
        <v>8</v>
      </c>
      <c r="P15" s="149">
        <v>14971</v>
      </c>
      <c r="Q15" s="149">
        <v>7500</v>
      </c>
      <c r="R15" s="149">
        <v>7471</v>
      </c>
      <c r="S15" s="149">
        <v>11588</v>
      </c>
      <c r="T15" s="149">
        <v>5791</v>
      </c>
      <c r="U15" s="149">
        <v>5797</v>
      </c>
      <c r="V15" s="149">
        <v>3383</v>
      </c>
      <c r="W15" s="149">
        <v>1709</v>
      </c>
      <c r="X15" s="149">
        <v>1674</v>
      </c>
      <c r="Y15" s="145" t="s">
        <v>423</v>
      </c>
    </row>
    <row r="16" spans="2:25" s="150" customFormat="1" ht="21" customHeight="1">
      <c r="B16" s="143" t="s">
        <v>477</v>
      </c>
      <c r="C16" s="141">
        <v>64</v>
      </c>
      <c r="D16" s="149">
        <v>10916</v>
      </c>
      <c r="E16" s="149">
        <v>5670</v>
      </c>
      <c r="F16" s="149">
        <v>5246</v>
      </c>
      <c r="G16" s="149">
        <v>4952</v>
      </c>
      <c r="H16" s="149">
        <v>2514</v>
      </c>
      <c r="I16" s="149">
        <v>2438</v>
      </c>
      <c r="J16" s="149">
        <v>179</v>
      </c>
      <c r="K16" s="149">
        <v>107</v>
      </c>
      <c r="L16" s="149">
        <v>72</v>
      </c>
      <c r="M16" s="149">
        <v>10</v>
      </c>
      <c r="N16" s="149">
        <v>5</v>
      </c>
      <c r="O16" s="149">
        <v>5</v>
      </c>
      <c r="P16" s="149">
        <v>14754</v>
      </c>
      <c r="Q16" s="149">
        <v>7423</v>
      </c>
      <c r="R16" s="149">
        <v>7331</v>
      </c>
      <c r="S16" s="149">
        <v>11444</v>
      </c>
      <c r="T16" s="149">
        <v>5741</v>
      </c>
      <c r="U16" s="149">
        <v>5703</v>
      </c>
      <c r="V16" s="149">
        <v>3310</v>
      </c>
      <c r="W16" s="149">
        <v>1682</v>
      </c>
      <c r="X16" s="149">
        <v>1628</v>
      </c>
      <c r="Y16" s="145" t="s">
        <v>477</v>
      </c>
    </row>
    <row r="17" spans="2:25" s="150" customFormat="1" ht="21" customHeight="1">
      <c r="B17" s="358" t="s">
        <v>473</v>
      </c>
      <c r="C17" s="359">
        <f aca="true" t="shared" si="0" ref="C17:X17">C19+C57</f>
        <v>61</v>
      </c>
      <c r="D17" s="360">
        <f t="shared" si="0"/>
        <v>10277</v>
      </c>
      <c r="E17" s="360">
        <f t="shared" si="0"/>
        <v>5147</v>
      </c>
      <c r="F17" s="360">
        <f t="shared" si="0"/>
        <v>5130</v>
      </c>
      <c r="G17" s="360">
        <f t="shared" si="0"/>
        <v>4844</v>
      </c>
      <c r="H17" s="360">
        <f t="shared" si="0"/>
        <v>2387</v>
      </c>
      <c r="I17" s="360">
        <f t="shared" si="0"/>
        <v>2457</v>
      </c>
      <c r="J17" s="360">
        <f t="shared" si="0"/>
        <v>224</v>
      </c>
      <c r="K17" s="360">
        <f t="shared" si="0"/>
        <v>157</v>
      </c>
      <c r="L17" s="360">
        <f t="shared" si="0"/>
        <v>67</v>
      </c>
      <c r="M17" s="360">
        <f t="shared" si="0"/>
        <v>13</v>
      </c>
      <c r="N17" s="360">
        <f t="shared" si="0"/>
        <v>8</v>
      </c>
      <c r="O17" s="360">
        <f t="shared" si="0"/>
        <v>5</v>
      </c>
      <c r="P17" s="360">
        <f t="shared" si="0"/>
        <v>14525</v>
      </c>
      <c r="Q17" s="360">
        <f t="shared" si="0"/>
        <v>7264</v>
      </c>
      <c r="R17" s="360">
        <f t="shared" si="0"/>
        <v>7261</v>
      </c>
      <c r="S17" s="360">
        <f t="shared" si="0"/>
        <v>11142</v>
      </c>
      <c r="T17" s="360">
        <f t="shared" si="0"/>
        <v>5536</v>
      </c>
      <c r="U17" s="360">
        <f t="shared" si="0"/>
        <v>5606</v>
      </c>
      <c r="V17" s="360">
        <f t="shared" si="0"/>
        <v>3383</v>
      </c>
      <c r="W17" s="360">
        <f t="shared" si="0"/>
        <v>1728</v>
      </c>
      <c r="X17" s="360">
        <f t="shared" si="0"/>
        <v>1655</v>
      </c>
      <c r="Y17" s="357" t="s">
        <v>473</v>
      </c>
    </row>
    <row r="18" spans="2:25" ht="11.25" customHeight="1">
      <c r="B18" s="151"/>
      <c r="C18" s="152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356"/>
    </row>
    <row r="19" spans="2:25" s="150" customFormat="1" ht="21" customHeight="1">
      <c r="B19" s="155" t="s">
        <v>117</v>
      </c>
      <c r="C19" s="156">
        <f aca="true" t="shared" si="1" ref="C19:X19">SUM(C20,C21,C29,C36,C39,C42,C46,C48,C50,C52,C53)</f>
        <v>57</v>
      </c>
      <c r="D19" s="367">
        <f t="shared" si="1"/>
        <v>10131</v>
      </c>
      <c r="E19" s="367">
        <f t="shared" si="1"/>
        <v>5072</v>
      </c>
      <c r="F19" s="367">
        <f t="shared" si="1"/>
        <v>5059</v>
      </c>
      <c r="G19" s="367">
        <f t="shared" si="1"/>
        <v>4721</v>
      </c>
      <c r="H19" s="367">
        <f t="shared" si="1"/>
        <v>2328</v>
      </c>
      <c r="I19" s="367">
        <f t="shared" si="1"/>
        <v>2393</v>
      </c>
      <c r="J19" s="367">
        <f t="shared" si="1"/>
        <v>223</v>
      </c>
      <c r="K19" s="367">
        <f t="shared" si="1"/>
        <v>156</v>
      </c>
      <c r="L19" s="367">
        <f t="shared" si="1"/>
        <v>67</v>
      </c>
      <c r="M19" s="367">
        <f t="shared" si="1"/>
        <v>2</v>
      </c>
      <c r="N19" s="367">
        <f t="shared" si="1"/>
        <v>1</v>
      </c>
      <c r="O19" s="367">
        <f t="shared" si="1"/>
        <v>1</v>
      </c>
      <c r="P19" s="367">
        <f t="shared" si="1"/>
        <v>14127</v>
      </c>
      <c r="Q19" s="367">
        <f t="shared" si="1"/>
        <v>7040</v>
      </c>
      <c r="R19" s="367">
        <f t="shared" si="1"/>
        <v>7087</v>
      </c>
      <c r="S19" s="367">
        <f t="shared" si="1"/>
        <v>10744</v>
      </c>
      <c r="T19" s="367">
        <f t="shared" si="1"/>
        <v>5312</v>
      </c>
      <c r="U19" s="367">
        <f t="shared" si="1"/>
        <v>5432</v>
      </c>
      <c r="V19" s="367">
        <f t="shared" si="1"/>
        <v>3383</v>
      </c>
      <c r="W19" s="367">
        <f t="shared" si="1"/>
        <v>1728</v>
      </c>
      <c r="X19" s="367">
        <f t="shared" si="1"/>
        <v>1655</v>
      </c>
      <c r="Y19" s="157" t="s">
        <v>118</v>
      </c>
    </row>
    <row r="20" spans="2:25" ht="21" customHeight="1">
      <c r="B20" s="158" t="s">
        <v>119</v>
      </c>
      <c r="C20" s="159">
        <v>18</v>
      </c>
      <c r="D20" s="160">
        <v>8390</v>
      </c>
      <c r="E20" s="160">
        <v>4220</v>
      </c>
      <c r="F20" s="160">
        <v>4170</v>
      </c>
      <c r="G20" s="160">
        <v>3239</v>
      </c>
      <c r="H20" s="160">
        <v>1575</v>
      </c>
      <c r="I20" s="160">
        <v>1664</v>
      </c>
      <c r="J20" s="160">
        <v>199</v>
      </c>
      <c r="K20" s="160">
        <v>146</v>
      </c>
      <c r="L20" s="160">
        <v>53</v>
      </c>
      <c r="M20" s="160">
        <v>2</v>
      </c>
      <c r="N20" s="160">
        <v>1</v>
      </c>
      <c r="O20" s="160">
        <v>1</v>
      </c>
      <c r="P20" s="160">
        <v>9436</v>
      </c>
      <c r="Q20" s="160">
        <v>4556</v>
      </c>
      <c r="R20" s="160">
        <v>4880</v>
      </c>
      <c r="S20" s="160">
        <v>6257</v>
      </c>
      <c r="T20" s="160">
        <v>2856</v>
      </c>
      <c r="U20" s="160">
        <v>3401</v>
      </c>
      <c r="V20" s="160">
        <v>3179</v>
      </c>
      <c r="W20" s="160">
        <v>1700</v>
      </c>
      <c r="X20" s="160">
        <v>1479</v>
      </c>
      <c r="Y20" s="161" t="s">
        <v>119</v>
      </c>
    </row>
    <row r="21" spans="2:25" ht="21" customHeight="1">
      <c r="B21" s="158" t="s">
        <v>120</v>
      </c>
      <c r="C21" s="159">
        <f aca="true" t="shared" si="2" ref="C21:O21">SUM(C22:C28)</f>
        <v>8</v>
      </c>
      <c r="D21" s="337">
        <f t="shared" si="2"/>
        <v>185</v>
      </c>
      <c r="E21" s="337">
        <f t="shared" si="2"/>
        <v>94</v>
      </c>
      <c r="F21" s="337">
        <f t="shared" si="2"/>
        <v>91</v>
      </c>
      <c r="G21" s="337">
        <f t="shared" si="2"/>
        <v>171</v>
      </c>
      <c r="H21" s="337">
        <f t="shared" si="2"/>
        <v>86</v>
      </c>
      <c r="I21" s="337">
        <f t="shared" si="2"/>
        <v>85</v>
      </c>
      <c r="J21" s="337">
        <f t="shared" si="2"/>
        <v>4</v>
      </c>
      <c r="K21" s="337">
        <f t="shared" si="2"/>
        <v>2</v>
      </c>
      <c r="L21" s="337">
        <f t="shared" si="2"/>
        <v>2</v>
      </c>
      <c r="M21" s="337">
        <f t="shared" si="2"/>
        <v>0</v>
      </c>
      <c r="N21" s="337">
        <f t="shared" si="2"/>
        <v>0</v>
      </c>
      <c r="O21" s="337">
        <f t="shared" si="2"/>
        <v>0</v>
      </c>
      <c r="P21" s="337">
        <v>553</v>
      </c>
      <c r="Q21" s="337">
        <v>286</v>
      </c>
      <c r="R21" s="337">
        <v>267</v>
      </c>
      <c r="S21" s="337">
        <v>553</v>
      </c>
      <c r="T21" s="337">
        <v>286</v>
      </c>
      <c r="U21" s="337">
        <v>267</v>
      </c>
      <c r="V21" s="337">
        <v>0</v>
      </c>
      <c r="W21" s="337">
        <v>0</v>
      </c>
      <c r="X21" s="337">
        <v>0</v>
      </c>
      <c r="Y21" s="161" t="s">
        <v>120</v>
      </c>
    </row>
    <row r="22" spans="2:25" s="139" customFormat="1" ht="21" customHeight="1">
      <c r="B22" s="162" t="s">
        <v>441</v>
      </c>
      <c r="C22" s="163">
        <v>1</v>
      </c>
      <c r="D22" s="294">
        <v>11</v>
      </c>
      <c r="E22" s="294">
        <v>7</v>
      </c>
      <c r="F22" s="294">
        <v>4</v>
      </c>
      <c r="G22" s="294">
        <v>11</v>
      </c>
      <c r="H22" s="294">
        <v>7</v>
      </c>
      <c r="I22" s="294">
        <v>4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294">
        <v>0</v>
      </c>
      <c r="P22" s="294">
        <v>40</v>
      </c>
      <c r="Q22" s="294">
        <v>26</v>
      </c>
      <c r="R22" s="294">
        <v>14</v>
      </c>
      <c r="S22" s="294">
        <v>40</v>
      </c>
      <c r="T22" s="294">
        <v>26</v>
      </c>
      <c r="U22" s="294">
        <v>14</v>
      </c>
      <c r="V22" s="294">
        <v>0</v>
      </c>
      <c r="W22" s="294">
        <v>0</v>
      </c>
      <c r="X22" s="294">
        <v>0</v>
      </c>
      <c r="Y22" s="368" t="s">
        <v>442</v>
      </c>
    </row>
    <row r="23" spans="2:25" s="139" customFormat="1" ht="21" customHeight="1">
      <c r="B23" s="162" t="s">
        <v>121</v>
      </c>
      <c r="C23" s="163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368" t="s">
        <v>443</v>
      </c>
    </row>
    <row r="24" spans="2:25" s="139" customFormat="1" ht="21" customHeight="1">
      <c r="B24" s="162" t="s">
        <v>122</v>
      </c>
      <c r="C24" s="163">
        <v>2</v>
      </c>
      <c r="D24" s="294">
        <v>52</v>
      </c>
      <c r="E24" s="294">
        <v>27</v>
      </c>
      <c r="F24" s="294">
        <v>25</v>
      </c>
      <c r="G24" s="294">
        <v>49</v>
      </c>
      <c r="H24" s="294">
        <v>24</v>
      </c>
      <c r="I24" s="294">
        <v>25</v>
      </c>
      <c r="J24" s="294">
        <v>2</v>
      </c>
      <c r="K24" s="294">
        <v>0</v>
      </c>
      <c r="L24" s="294">
        <v>2</v>
      </c>
      <c r="M24" s="294">
        <v>0</v>
      </c>
      <c r="N24" s="294">
        <v>0</v>
      </c>
      <c r="O24" s="294">
        <v>0</v>
      </c>
      <c r="P24" s="294">
        <v>160</v>
      </c>
      <c r="Q24" s="294">
        <v>70</v>
      </c>
      <c r="R24" s="294">
        <v>90</v>
      </c>
      <c r="S24" s="294">
        <v>160</v>
      </c>
      <c r="T24" s="294">
        <v>70</v>
      </c>
      <c r="U24" s="294">
        <v>90</v>
      </c>
      <c r="V24" s="335">
        <v>0</v>
      </c>
      <c r="W24" s="335">
        <v>0</v>
      </c>
      <c r="X24" s="335">
        <v>0</v>
      </c>
      <c r="Y24" s="368" t="s">
        <v>122</v>
      </c>
    </row>
    <row r="25" spans="2:25" s="139" customFormat="1" ht="21" customHeight="1">
      <c r="B25" s="162" t="s">
        <v>123</v>
      </c>
      <c r="C25" s="163">
        <v>1</v>
      </c>
      <c r="D25" s="294">
        <v>14</v>
      </c>
      <c r="E25" s="294">
        <v>13</v>
      </c>
      <c r="F25" s="294">
        <v>1</v>
      </c>
      <c r="G25" s="294">
        <v>14</v>
      </c>
      <c r="H25" s="294">
        <v>13</v>
      </c>
      <c r="I25" s="294">
        <v>1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4">
        <v>50</v>
      </c>
      <c r="Q25" s="294">
        <v>48</v>
      </c>
      <c r="R25" s="294">
        <v>2</v>
      </c>
      <c r="S25" s="294">
        <v>50</v>
      </c>
      <c r="T25" s="294">
        <v>48</v>
      </c>
      <c r="U25" s="294">
        <v>2</v>
      </c>
      <c r="V25" s="335">
        <v>0</v>
      </c>
      <c r="W25" s="335">
        <v>0</v>
      </c>
      <c r="X25" s="335">
        <v>0</v>
      </c>
      <c r="Y25" s="368" t="s">
        <v>444</v>
      </c>
    </row>
    <row r="26" spans="2:25" s="139" customFormat="1" ht="21" customHeight="1">
      <c r="B26" s="162" t="s">
        <v>124</v>
      </c>
      <c r="C26" s="163">
        <v>2</v>
      </c>
      <c r="D26" s="294">
        <v>71</v>
      </c>
      <c r="E26" s="294">
        <v>16</v>
      </c>
      <c r="F26" s="294">
        <v>55</v>
      </c>
      <c r="G26" s="294">
        <v>65</v>
      </c>
      <c r="H26" s="294">
        <v>16</v>
      </c>
      <c r="I26" s="294">
        <v>49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94">
        <v>193</v>
      </c>
      <c r="Q26" s="294">
        <v>66</v>
      </c>
      <c r="R26" s="294">
        <v>127</v>
      </c>
      <c r="S26" s="294">
        <v>193</v>
      </c>
      <c r="T26" s="294">
        <v>66</v>
      </c>
      <c r="U26" s="294">
        <v>127</v>
      </c>
      <c r="V26" s="335">
        <v>0</v>
      </c>
      <c r="W26" s="335">
        <v>0</v>
      </c>
      <c r="X26" s="335">
        <v>0</v>
      </c>
      <c r="Y26" s="368" t="s">
        <v>124</v>
      </c>
    </row>
    <row r="27" spans="2:25" s="139" customFormat="1" ht="21" customHeight="1">
      <c r="B27" s="162" t="s">
        <v>125</v>
      </c>
      <c r="C27" s="163">
        <v>1</v>
      </c>
      <c r="D27" s="294">
        <v>32</v>
      </c>
      <c r="E27" s="294">
        <v>28</v>
      </c>
      <c r="F27" s="294">
        <v>4</v>
      </c>
      <c r="G27" s="294">
        <v>27</v>
      </c>
      <c r="H27" s="294">
        <v>23</v>
      </c>
      <c r="I27" s="294">
        <v>4</v>
      </c>
      <c r="J27" s="294">
        <v>2</v>
      </c>
      <c r="K27" s="294">
        <v>2</v>
      </c>
      <c r="L27" s="294">
        <v>0</v>
      </c>
      <c r="M27" s="294">
        <v>0</v>
      </c>
      <c r="N27" s="294">
        <v>0</v>
      </c>
      <c r="O27" s="294">
        <v>0</v>
      </c>
      <c r="P27" s="294">
        <v>89</v>
      </c>
      <c r="Q27" s="294">
        <v>65</v>
      </c>
      <c r="R27" s="294">
        <v>24</v>
      </c>
      <c r="S27" s="294">
        <v>89</v>
      </c>
      <c r="T27" s="294">
        <v>65</v>
      </c>
      <c r="U27" s="294">
        <v>24</v>
      </c>
      <c r="V27" s="335">
        <v>0</v>
      </c>
      <c r="W27" s="335">
        <v>0</v>
      </c>
      <c r="X27" s="335">
        <v>0</v>
      </c>
      <c r="Y27" s="368" t="s">
        <v>445</v>
      </c>
    </row>
    <row r="28" spans="2:25" s="139" customFormat="1" ht="21" customHeight="1">
      <c r="B28" s="162" t="s">
        <v>437</v>
      </c>
      <c r="C28" s="163">
        <v>1</v>
      </c>
      <c r="D28" s="294">
        <v>5</v>
      </c>
      <c r="E28" s="294">
        <v>3</v>
      </c>
      <c r="F28" s="294">
        <v>2</v>
      </c>
      <c r="G28" s="294">
        <v>5</v>
      </c>
      <c r="H28" s="294">
        <v>3</v>
      </c>
      <c r="I28" s="294">
        <v>2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21</v>
      </c>
      <c r="Q28" s="294">
        <v>11</v>
      </c>
      <c r="R28" s="294">
        <v>10</v>
      </c>
      <c r="S28" s="294">
        <v>21</v>
      </c>
      <c r="T28" s="294">
        <v>11</v>
      </c>
      <c r="U28" s="294">
        <v>10</v>
      </c>
      <c r="V28" s="335">
        <v>0</v>
      </c>
      <c r="W28" s="335">
        <v>0</v>
      </c>
      <c r="X28" s="335">
        <v>0</v>
      </c>
      <c r="Y28" s="368" t="s">
        <v>437</v>
      </c>
    </row>
    <row r="29" spans="2:25" ht="21" customHeight="1">
      <c r="B29" s="336" t="s">
        <v>126</v>
      </c>
      <c r="C29" s="337">
        <f aca="true" t="shared" si="3" ref="C29:O29">SUM(C30:C35)</f>
        <v>14</v>
      </c>
      <c r="D29" s="334">
        <f t="shared" si="3"/>
        <v>493</v>
      </c>
      <c r="E29" s="334">
        <f t="shared" si="3"/>
        <v>462</v>
      </c>
      <c r="F29" s="334">
        <f t="shared" si="3"/>
        <v>31</v>
      </c>
      <c r="G29" s="334">
        <f t="shared" si="3"/>
        <v>437</v>
      </c>
      <c r="H29" s="334">
        <f t="shared" si="3"/>
        <v>408</v>
      </c>
      <c r="I29" s="334">
        <f t="shared" si="3"/>
        <v>29</v>
      </c>
      <c r="J29" s="334">
        <f t="shared" si="3"/>
        <v>1</v>
      </c>
      <c r="K29" s="334">
        <f t="shared" si="3"/>
        <v>1</v>
      </c>
      <c r="L29" s="334">
        <f t="shared" si="3"/>
        <v>0</v>
      </c>
      <c r="M29" s="334">
        <f t="shared" si="3"/>
        <v>0</v>
      </c>
      <c r="N29" s="334">
        <f t="shared" si="3"/>
        <v>0</v>
      </c>
      <c r="O29" s="334">
        <f t="shared" si="3"/>
        <v>0</v>
      </c>
      <c r="P29" s="334">
        <v>1415</v>
      </c>
      <c r="Q29" s="334">
        <v>1342</v>
      </c>
      <c r="R29" s="334">
        <v>73</v>
      </c>
      <c r="S29" s="334">
        <v>1415</v>
      </c>
      <c r="T29" s="334">
        <v>1342</v>
      </c>
      <c r="U29" s="334">
        <v>73</v>
      </c>
      <c r="V29" s="338">
        <v>0</v>
      </c>
      <c r="W29" s="338">
        <v>0</v>
      </c>
      <c r="X29" s="338">
        <v>0</v>
      </c>
      <c r="Y29" s="161" t="s">
        <v>126</v>
      </c>
    </row>
    <row r="30" spans="2:25" s="139" customFormat="1" ht="21" customHeight="1">
      <c r="B30" s="162" t="s">
        <v>127</v>
      </c>
      <c r="C30" s="163">
        <v>4</v>
      </c>
      <c r="D30" s="294">
        <v>133</v>
      </c>
      <c r="E30" s="294">
        <v>131</v>
      </c>
      <c r="F30" s="294">
        <v>2</v>
      </c>
      <c r="G30" s="294">
        <v>121</v>
      </c>
      <c r="H30" s="294">
        <v>119</v>
      </c>
      <c r="I30" s="294">
        <v>2</v>
      </c>
      <c r="J30" s="294">
        <v>1</v>
      </c>
      <c r="K30" s="294">
        <v>1</v>
      </c>
      <c r="L30" s="294">
        <v>0</v>
      </c>
      <c r="M30" s="294">
        <v>0</v>
      </c>
      <c r="N30" s="294">
        <v>0</v>
      </c>
      <c r="O30" s="294">
        <v>0</v>
      </c>
      <c r="P30" s="294">
        <v>391</v>
      </c>
      <c r="Q30" s="294">
        <v>379</v>
      </c>
      <c r="R30" s="294">
        <v>12</v>
      </c>
      <c r="S30" s="294">
        <v>391</v>
      </c>
      <c r="T30" s="294">
        <v>379</v>
      </c>
      <c r="U30" s="294">
        <v>12</v>
      </c>
      <c r="V30" s="335">
        <v>0</v>
      </c>
      <c r="W30" s="335">
        <v>0</v>
      </c>
      <c r="X30" s="335">
        <v>0</v>
      </c>
      <c r="Y30" s="368" t="s">
        <v>446</v>
      </c>
    </row>
    <row r="31" spans="2:25" s="139" customFormat="1" ht="21" customHeight="1">
      <c r="B31" s="162" t="s">
        <v>128</v>
      </c>
      <c r="C31" s="163">
        <v>4</v>
      </c>
      <c r="D31" s="294">
        <v>128</v>
      </c>
      <c r="E31" s="294">
        <v>126</v>
      </c>
      <c r="F31" s="294">
        <v>2</v>
      </c>
      <c r="G31" s="294">
        <v>118</v>
      </c>
      <c r="H31" s="294">
        <v>116</v>
      </c>
      <c r="I31" s="294">
        <v>2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386</v>
      </c>
      <c r="Q31" s="294">
        <v>380</v>
      </c>
      <c r="R31" s="294">
        <v>6</v>
      </c>
      <c r="S31" s="294">
        <v>386</v>
      </c>
      <c r="T31" s="294">
        <v>380</v>
      </c>
      <c r="U31" s="294">
        <v>6</v>
      </c>
      <c r="V31" s="335">
        <v>0</v>
      </c>
      <c r="W31" s="335">
        <v>0</v>
      </c>
      <c r="X31" s="335">
        <v>0</v>
      </c>
      <c r="Y31" s="368" t="s">
        <v>447</v>
      </c>
    </row>
    <row r="32" spans="2:25" s="139" customFormat="1" ht="21" customHeight="1">
      <c r="B32" s="162" t="s">
        <v>129</v>
      </c>
      <c r="C32" s="163">
        <v>2</v>
      </c>
      <c r="D32" s="294">
        <v>88</v>
      </c>
      <c r="E32" s="294">
        <v>80</v>
      </c>
      <c r="F32" s="294">
        <v>8</v>
      </c>
      <c r="G32" s="294">
        <v>70</v>
      </c>
      <c r="H32" s="294">
        <v>62</v>
      </c>
      <c r="I32" s="294">
        <v>8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4">
        <v>220</v>
      </c>
      <c r="Q32" s="294">
        <v>204</v>
      </c>
      <c r="R32" s="294">
        <v>16</v>
      </c>
      <c r="S32" s="294">
        <v>220</v>
      </c>
      <c r="T32" s="294">
        <v>204</v>
      </c>
      <c r="U32" s="294">
        <v>16</v>
      </c>
      <c r="V32" s="335">
        <v>0</v>
      </c>
      <c r="W32" s="335">
        <v>0</v>
      </c>
      <c r="X32" s="335">
        <v>0</v>
      </c>
      <c r="Y32" s="368" t="s">
        <v>448</v>
      </c>
    </row>
    <row r="33" spans="2:25" s="139" customFormat="1" ht="21" customHeight="1">
      <c r="B33" s="162" t="s">
        <v>130</v>
      </c>
      <c r="C33" s="163">
        <v>2</v>
      </c>
      <c r="D33" s="294">
        <v>77</v>
      </c>
      <c r="E33" s="294">
        <v>63</v>
      </c>
      <c r="F33" s="294">
        <v>14</v>
      </c>
      <c r="G33" s="294">
        <v>66</v>
      </c>
      <c r="H33" s="294">
        <v>54</v>
      </c>
      <c r="I33" s="294">
        <v>12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4">
        <v>216</v>
      </c>
      <c r="Q33" s="294">
        <v>185</v>
      </c>
      <c r="R33" s="294">
        <v>31</v>
      </c>
      <c r="S33" s="294">
        <v>216</v>
      </c>
      <c r="T33" s="294">
        <v>185</v>
      </c>
      <c r="U33" s="294">
        <v>31</v>
      </c>
      <c r="V33" s="335">
        <v>0</v>
      </c>
      <c r="W33" s="335">
        <v>0</v>
      </c>
      <c r="X33" s="335">
        <v>0</v>
      </c>
      <c r="Y33" s="368" t="s">
        <v>130</v>
      </c>
    </row>
    <row r="34" spans="2:25" s="139" customFormat="1" ht="21" customHeight="1">
      <c r="B34" s="162" t="s">
        <v>479</v>
      </c>
      <c r="C34" s="163">
        <v>1</v>
      </c>
      <c r="D34" s="294">
        <v>42</v>
      </c>
      <c r="E34" s="294">
        <v>37</v>
      </c>
      <c r="F34" s="294">
        <v>5</v>
      </c>
      <c r="G34" s="294">
        <v>38</v>
      </c>
      <c r="H34" s="294">
        <v>33</v>
      </c>
      <c r="I34" s="294">
        <v>5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113</v>
      </c>
      <c r="Q34" s="294">
        <v>105</v>
      </c>
      <c r="R34" s="294">
        <v>8</v>
      </c>
      <c r="S34" s="294">
        <v>113</v>
      </c>
      <c r="T34" s="294">
        <v>105</v>
      </c>
      <c r="U34" s="294">
        <v>8</v>
      </c>
      <c r="V34" s="335">
        <v>0</v>
      </c>
      <c r="W34" s="335">
        <v>0</v>
      </c>
      <c r="X34" s="335">
        <v>0</v>
      </c>
      <c r="Y34" s="369" t="s">
        <v>479</v>
      </c>
    </row>
    <row r="35" spans="2:25" s="139" customFormat="1" ht="21" customHeight="1">
      <c r="B35" s="162" t="s">
        <v>438</v>
      </c>
      <c r="C35" s="163">
        <v>1</v>
      </c>
      <c r="D35" s="294">
        <v>25</v>
      </c>
      <c r="E35" s="294">
        <v>25</v>
      </c>
      <c r="F35" s="294">
        <v>0</v>
      </c>
      <c r="G35" s="294">
        <v>24</v>
      </c>
      <c r="H35" s="294">
        <v>24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4">
        <v>89</v>
      </c>
      <c r="Q35" s="294">
        <v>89</v>
      </c>
      <c r="R35" s="294">
        <v>0</v>
      </c>
      <c r="S35" s="294">
        <v>89</v>
      </c>
      <c r="T35" s="294">
        <v>89</v>
      </c>
      <c r="U35" s="294">
        <v>0</v>
      </c>
      <c r="V35" s="335">
        <v>0</v>
      </c>
      <c r="W35" s="335">
        <v>0</v>
      </c>
      <c r="X35" s="335">
        <v>0</v>
      </c>
      <c r="Y35" s="369" t="s">
        <v>438</v>
      </c>
    </row>
    <row r="36" spans="2:25" ht="21" customHeight="1">
      <c r="B36" s="158" t="s">
        <v>131</v>
      </c>
      <c r="C36" s="159">
        <f>+C37+C38</f>
        <v>3</v>
      </c>
      <c r="D36" s="334">
        <f aca="true" t="shared" si="4" ref="D36:O36">+D37+D38</f>
        <v>303</v>
      </c>
      <c r="E36" s="334">
        <f t="shared" si="4"/>
        <v>87</v>
      </c>
      <c r="F36" s="334">
        <f t="shared" si="4"/>
        <v>216</v>
      </c>
      <c r="G36" s="334">
        <f t="shared" si="4"/>
        <v>294</v>
      </c>
      <c r="H36" s="334">
        <f t="shared" si="4"/>
        <v>84</v>
      </c>
      <c r="I36" s="334">
        <f t="shared" si="4"/>
        <v>210</v>
      </c>
      <c r="J36" s="334">
        <f t="shared" si="4"/>
        <v>3</v>
      </c>
      <c r="K36" s="334">
        <f t="shared" si="4"/>
        <v>3</v>
      </c>
      <c r="L36" s="334">
        <f t="shared" si="4"/>
        <v>0</v>
      </c>
      <c r="M36" s="334">
        <f t="shared" si="4"/>
        <v>0</v>
      </c>
      <c r="N36" s="334">
        <f t="shared" si="4"/>
        <v>0</v>
      </c>
      <c r="O36" s="334">
        <f t="shared" si="4"/>
        <v>0</v>
      </c>
      <c r="P36" s="334">
        <v>944</v>
      </c>
      <c r="Q36" s="334">
        <v>278</v>
      </c>
      <c r="R36" s="334">
        <v>666</v>
      </c>
      <c r="S36" s="334">
        <v>944</v>
      </c>
      <c r="T36" s="334">
        <v>278</v>
      </c>
      <c r="U36" s="334">
        <v>666</v>
      </c>
      <c r="V36" s="334">
        <v>0</v>
      </c>
      <c r="W36" s="334">
        <v>0</v>
      </c>
      <c r="X36" s="334">
        <v>0</v>
      </c>
      <c r="Y36" s="161" t="s">
        <v>131</v>
      </c>
    </row>
    <row r="37" spans="2:25" s="139" customFormat="1" ht="21" customHeight="1">
      <c r="B37" s="162" t="s">
        <v>132</v>
      </c>
      <c r="C37" s="163">
        <v>2</v>
      </c>
      <c r="D37" s="294">
        <v>217</v>
      </c>
      <c r="E37" s="294">
        <v>82</v>
      </c>
      <c r="F37" s="294">
        <v>135</v>
      </c>
      <c r="G37" s="294">
        <v>208</v>
      </c>
      <c r="H37" s="294">
        <v>79</v>
      </c>
      <c r="I37" s="294">
        <v>129</v>
      </c>
      <c r="J37" s="294">
        <v>3</v>
      </c>
      <c r="K37" s="294">
        <v>3</v>
      </c>
      <c r="L37" s="294">
        <v>0</v>
      </c>
      <c r="M37" s="294">
        <v>0</v>
      </c>
      <c r="N37" s="294">
        <v>0</v>
      </c>
      <c r="O37" s="294">
        <v>0</v>
      </c>
      <c r="P37" s="294">
        <v>654</v>
      </c>
      <c r="Q37" s="294">
        <v>262</v>
      </c>
      <c r="R37" s="294">
        <v>392</v>
      </c>
      <c r="S37" s="294">
        <v>654</v>
      </c>
      <c r="T37" s="294">
        <v>262</v>
      </c>
      <c r="U37" s="294">
        <v>392</v>
      </c>
      <c r="V37" s="294">
        <v>0</v>
      </c>
      <c r="W37" s="294">
        <v>0</v>
      </c>
      <c r="X37" s="294">
        <v>0</v>
      </c>
      <c r="Y37" s="368" t="s">
        <v>449</v>
      </c>
    </row>
    <row r="38" spans="2:25" s="139" customFormat="1" ht="21" customHeight="1">
      <c r="B38" s="162" t="s">
        <v>133</v>
      </c>
      <c r="C38" s="163">
        <v>1</v>
      </c>
      <c r="D38" s="294">
        <v>86</v>
      </c>
      <c r="E38" s="294">
        <v>5</v>
      </c>
      <c r="F38" s="294">
        <v>81</v>
      </c>
      <c r="G38" s="294">
        <v>86</v>
      </c>
      <c r="H38" s="294">
        <v>5</v>
      </c>
      <c r="I38" s="294">
        <v>81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4">
        <v>0</v>
      </c>
      <c r="P38" s="294">
        <v>290</v>
      </c>
      <c r="Q38" s="294">
        <v>16</v>
      </c>
      <c r="R38" s="294">
        <v>274</v>
      </c>
      <c r="S38" s="294">
        <v>290</v>
      </c>
      <c r="T38" s="294">
        <v>16</v>
      </c>
      <c r="U38" s="294">
        <v>274</v>
      </c>
      <c r="V38" s="294">
        <v>0</v>
      </c>
      <c r="W38" s="294">
        <v>0</v>
      </c>
      <c r="X38" s="294">
        <v>0</v>
      </c>
      <c r="Y38" s="368" t="s">
        <v>450</v>
      </c>
    </row>
    <row r="39" spans="2:25" ht="21" customHeight="1">
      <c r="B39" s="336" t="s">
        <v>134</v>
      </c>
      <c r="C39" s="337">
        <f aca="true" t="shared" si="5" ref="C39:O39">+C40+C41</f>
        <v>2</v>
      </c>
      <c r="D39" s="334">
        <f t="shared" si="5"/>
        <v>66</v>
      </c>
      <c r="E39" s="334">
        <f t="shared" si="5"/>
        <v>39</v>
      </c>
      <c r="F39" s="334">
        <f t="shared" si="5"/>
        <v>27</v>
      </c>
      <c r="G39" s="334">
        <f t="shared" si="5"/>
        <v>63</v>
      </c>
      <c r="H39" s="334">
        <f t="shared" si="5"/>
        <v>38</v>
      </c>
      <c r="I39" s="334">
        <f t="shared" si="5"/>
        <v>25</v>
      </c>
      <c r="J39" s="334">
        <f t="shared" si="5"/>
        <v>3</v>
      </c>
      <c r="K39" s="334">
        <f t="shared" si="5"/>
        <v>1</v>
      </c>
      <c r="L39" s="334">
        <f t="shared" si="5"/>
        <v>2</v>
      </c>
      <c r="M39" s="334">
        <f t="shared" si="5"/>
        <v>0</v>
      </c>
      <c r="N39" s="334">
        <f t="shared" si="5"/>
        <v>0</v>
      </c>
      <c r="O39" s="334">
        <f t="shared" si="5"/>
        <v>0</v>
      </c>
      <c r="P39" s="334">
        <v>164</v>
      </c>
      <c r="Q39" s="334">
        <v>102</v>
      </c>
      <c r="R39" s="334">
        <v>62</v>
      </c>
      <c r="S39" s="334">
        <v>164</v>
      </c>
      <c r="T39" s="334">
        <v>102</v>
      </c>
      <c r="U39" s="334">
        <v>62</v>
      </c>
      <c r="V39" s="338">
        <v>0</v>
      </c>
      <c r="W39" s="338">
        <v>0</v>
      </c>
      <c r="X39" s="338">
        <v>0</v>
      </c>
      <c r="Y39" s="161" t="s">
        <v>134</v>
      </c>
    </row>
    <row r="40" spans="2:25" s="139" customFormat="1" ht="21" customHeight="1">
      <c r="B40" s="162" t="s">
        <v>135</v>
      </c>
      <c r="C40" s="167">
        <v>1</v>
      </c>
      <c r="D40" s="294">
        <v>28</v>
      </c>
      <c r="E40" s="294">
        <v>26</v>
      </c>
      <c r="F40" s="294">
        <v>2</v>
      </c>
      <c r="G40" s="294">
        <v>28</v>
      </c>
      <c r="H40" s="294">
        <v>26</v>
      </c>
      <c r="I40" s="294">
        <v>2</v>
      </c>
      <c r="J40" s="294">
        <v>1</v>
      </c>
      <c r="K40" s="294">
        <v>1</v>
      </c>
      <c r="L40" s="294">
        <v>0</v>
      </c>
      <c r="M40" s="294">
        <v>0</v>
      </c>
      <c r="N40" s="294">
        <v>0</v>
      </c>
      <c r="O40" s="294">
        <v>0</v>
      </c>
      <c r="P40" s="294">
        <v>77</v>
      </c>
      <c r="Q40" s="294">
        <v>71</v>
      </c>
      <c r="R40" s="294">
        <v>6</v>
      </c>
      <c r="S40" s="294">
        <v>77</v>
      </c>
      <c r="T40" s="294">
        <v>71</v>
      </c>
      <c r="U40" s="294">
        <v>6</v>
      </c>
      <c r="V40" s="335">
        <v>0</v>
      </c>
      <c r="W40" s="335">
        <v>0</v>
      </c>
      <c r="X40" s="335">
        <v>0</v>
      </c>
      <c r="Y40" s="368" t="s">
        <v>135</v>
      </c>
    </row>
    <row r="41" spans="2:25" s="139" customFormat="1" ht="21" customHeight="1">
      <c r="B41" s="162" t="s">
        <v>439</v>
      </c>
      <c r="C41" s="163">
        <v>1</v>
      </c>
      <c r="D41" s="294">
        <v>38</v>
      </c>
      <c r="E41" s="294">
        <v>13</v>
      </c>
      <c r="F41" s="294">
        <v>25</v>
      </c>
      <c r="G41" s="294">
        <v>35</v>
      </c>
      <c r="H41" s="294">
        <v>12</v>
      </c>
      <c r="I41" s="294">
        <v>23</v>
      </c>
      <c r="J41" s="294">
        <v>2</v>
      </c>
      <c r="K41" s="294">
        <v>0</v>
      </c>
      <c r="L41" s="294">
        <v>2</v>
      </c>
      <c r="M41" s="294">
        <v>0</v>
      </c>
      <c r="N41" s="294">
        <v>0</v>
      </c>
      <c r="O41" s="294">
        <v>0</v>
      </c>
      <c r="P41" s="294">
        <v>87</v>
      </c>
      <c r="Q41" s="294">
        <v>31</v>
      </c>
      <c r="R41" s="294">
        <v>56</v>
      </c>
      <c r="S41" s="294">
        <v>87</v>
      </c>
      <c r="T41" s="294">
        <v>31</v>
      </c>
      <c r="U41" s="294">
        <v>56</v>
      </c>
      <c r="V41" s="294">
        <v>0</v>
      </c>
      <c r="W41" s="294">
        <v>0</v>
      </c>
      <c r="X41" s="294">
        <v>0</v>
      </c>
      <c r="Y41" s="368" t="s">
        <v>437</v>
      </c>
    </row>
    <row r="42" spans="2:25" ht="21" customHeight="1">
      <c r="B42" s="336" t="s">
        <v>136</v>
      </c>
      <c r="C42" s="337">
        <f>SUM(C43:C45)</f>
        <v>5</v>
      </c>
      <c r="D42" s="334">
        <f aca="true" t="shared" si="6" ref="D42:O42">SUM(D43:D45)</f>
        <v>258</v>
      </c>
      <c r="E42" s="334">
        <f t="shared" si="6"/>
        <v>8</v>
      </c>
      <c r="F42" s="334">
        <f t="shared" si="6"/>
        <v>250</v>
      </c>
      <c r="G42" s="334">
        <f t="shared" si="6"/>
        <v>153</v>
      </c>
      <c r="H42" s="334">
        <f t="shared" si="6"/>
        <v>6</v>
      </c>
      <c r="I42" s="334">
        <f t="shared" si="6"/>
        <v>147</v>
      </c>
      <c r="J42" s="334">
        <f t="shared" si="6"/>
        <v>4</v>
      </c>
      <c r="K42" s="334">
        <f t="shared" si="6"/>
        <v>1</v>
      </c>
      <c r="L42" s="334">
        <f t="shared" si="6"/>
        <v>3</v>
      </c>
      <c r="M42" s="334">
        <f t="shared" si="6"/>
        <v>0</v>
      </c>
      <c r="N42" s="334">
        <f t="shared" si="6"/>
        <v>0</v>
      </c>
      <c r="O42" s="334">
        <f t="shared" si="6"/>
        <v>0</v>
      </c>
      <c r="P42" s="334">
        <v>453</v>
      </c>
      <c r="Q42" s="334">
        <v>31</v>
      </c>
      <c r="R42" s="334">
        <v>422</v>
      </c>
      <c r="S42" s="334">
        <v>319</v>
      </c>
      <c r="T42" s="334">
        <v>13</v>
      </c>
      <c r="U42" s="334">
        <v>306</v>
      </c>
      <c r="V42" s="334">
        <v>134</v>
      </c>
      <c r="W42" s="334">
        <v>18</v>
      </c>
      <c r="X42" s="334">
        <v>116</v>
      </c>
      <c r="Y42" s="161" t="s">
        <v>136</v>
      </c>
    </row>
    <row r="43" spans="2:25" s="139" customFormat="1" ht="21" customHeight="1">
      <c r="B43" s="162" t="s">
        <v>137</v>
      </c>
      <c r="C43" s="163">
        <v>3</v>
      </c>
      <c r="D43" s="294">
        <v>199</v>
      </c>
      <c r="E43" s="294">
        <v>2</v>
      </c>
      <c r="F43" s="294">
        <v>197</v>
      </c>
      <c r="G43" s="294">
        <v>106</v>
      </c>
      <c r="H43" s="294">
        <v>2</v>
      </c>
      <c r="I43" s="294">
        <v>104</v>
      </c>
      <c r="J43" s="294">
        <v>1</v>
      </c>
      <c r="K43" s="294">
        <v>0</v>
      </c>
      <c r="L43" s="294">
        <v>1</v>
      </c>
      <c r="M43" s="294">
        <v>0</v>
      </c>
      <c r="N43" s="294">
        <v>0</v>
      </c>
      <c r="O43" s="294">
        <v>0</v>
      </c>
      <c r="P43" s="294">
        <v>307</v>
      </c>
      <c r="Q43" s="294">
        <v>10</v>
      </c>
      <c r="R43" s="294">
        <v>297</v>
      </c>
      <c r="S43" s="294">
        <v>219</v>
      </c>
      <c r="T43" s="294">
        <v>10</v>
      </c>
      <c r="U43" s="294">
        <v>209</v>
      </c>
      <c r="V43" s="294">
        <v>88</v>
      </c>
      <c r="W43" s="294">
        <v>0</v>
      </c>
      <c r="X43" s="294">
        <v>88</v>
      </c>
      <c r="Y43" s="368" t="s">
        <v>451</v>
      </c>
    </row>
    <row r="44" spans="2:25" s="139" customFormat="1" ht="21" customHeight="1">
      <c r="B44" s="162" t="s">
        <v>138</v>
      </c>
      <c r="C44" s="163">
        <v>1</v>
      </c>
      <c r="D44" s="294">
        <v>25</v>
      </c>
      <c r="E44" s="294">
        <v>6</v>
      </c>
      <c r="F44" s="294">
        <v>19</v>
      </c>
      <c r="G44" s="294">
        <v>13</v>
      </c>
      <c r="H44" s="294">
        <v>4</v>
      </c>
      <c r="I44" s="294">
        <v>9</v>
      </c>
      <c r="J44" s="294">
        <v>3</v>
      </c>
      <c r="K44" s="294">
        <v>1</v>
      </c>
      <c r="L44" s="294">
        <v>2</v>
      </c>
      <c r="M44" s="294">
        <v>0</v>
      </c>
      <c r="N44" s="294">
        <v>0</v>
      </c>
      <c r="O44" s="294">
        <v>0</v>
      </c>
      <c r="P44" s="294">
        <v>46</v>
      </c>
      <c r="Q44" s="294">
        <v>18</v>
      </c>
      <c r="R44" s="294">
        <v>28</v>
      </c>
      <c r="S44" s="335">
        <v>0</v>
      </c>
      <c r="T44" s="335">
        <v>0</v>
      </c>
      <c r="U44" s="335">
        <v>0</v>
      </c>
      <c r="V44" s="294">
        <v>46</v>
      </c>
      <c r="W44" s="294">
        <v>18</v>
      </c>
      <c r="X44" s="294">
        <v>28</v>
      </c>
      <c r="Y44" s="368" t="s">
        <v>452</v>
      </c>
    </row>
    <row r="45" spans="2:25" s="139" customFormat="1" ht="21" customHeight="1">
      <c r="B45" s="162" t="s">
        <v>139</v>
      </c>
      <c r="C45" s="163">
        <v>1</v>
      </c>
      <c r="D45" s="294">
        <v>34</v>
      </c>
      <c r="E45" s="294">
        <v>0</v>
      </c>
      <c r="F45" s="294">
        <v>34</v>
      </c>
      <c r="G45" s="294">
        <v>34</v>
      </c>
      <c r="H45" s="294">
        <v>0</v>
      </c>
      <c r="I45" s="294">
        <v>34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294">
        <v>0</v>
      </c>
      <c r="P45" s="294">
        <v>100</v>
      </c>
      <c r="Q45" s="294">
        <v>3</v>
      </c>
      <c r="R45" s="294">
        <v>97</v>
      </c>
      <c r="S45" s="294">
        <v>100</v>
      </c>
      <c r="T45" s="294">
        <v>3</v>
      </c>
      <c r="U45" s="294">
        <v>97</v>
      </c>
      <c r="V45" s="335">
        <v>0</v>
      </c>
      <c r="W45" s="335">
        <v>0</v>
      </c>
      <c r="X45" s="335">
        <v>0</v>
      </c>
      <c r="Y45" s="368" t="s">
        <v>453</v>
      </c>
    </row>
    <row r="46" spans="2:25" ht="21" customHeight="1">
      <c r="B46" s="336" t="s">
        <v>140</v>
      </c>
      <c r="C46" s="337">
        <f>+C47</f>
        <v>1</v>
      </c>
      <c r="D46" s="334">
        <f aca="true" t="shared" si="7" ref="D46:O46">+D47</f>
        <v>40</v>
      </c>
      <c r="E46" s="334">
        <f t="shared" si="7"/>
        <v>4</v>
      </c>
      <c r="F46" s="334">
        <f t="shared" si="7"/>
        <v>36</v>
      </c>
      <c r="G46" s="334">
        <f t="shared" si="7"/>
        <v>25</v>
      </c>
      <c r="H46" s="334">
        <f t="shared" si="7"/>
        <v>3</v>
      </c>
      <c r="I46" s="334">
        <f t="shared" si="7"/>
        <v>22</v>
      </c>
      <c r="J46" s="334">
        <f t="shared" si="7"/>
        <v>5</v>
      </c>
      <c r="K46" s="334">
        <f t="shared" si="7"/>
        <v>0</v>
      </c>
      <c r="L46" s="334">
        <f t="shared" si="7"/>
        <v>5</v>
      </c>
      <c r="M46" s="334">
        <f t="shared" si="7"/>
        <v>0</v>
      </c>
      <c r="N46" s="334">
        <f t="shared" si="7"/>
        <v>0</v>
      </c>
      <c r="O46" s="334">
        <f t="shared" si="7"/>
        <v>0</v>
      </c>
      <c r="P46" s="334">
        <v>70</v>
      </c>
      <c r="Q46" s="334">
        <v>10</v>
      </c>
      <c r="R46" s="334">
        <v>60</v>
      </c>
      <c r="S46" s="334">
        <v>0</v>
      </c>
      <c r="T46" s="334">
        <v>0</v>
      </c>
      <c r="U46" s="334">
        <v>0</v>
      </c>
      <c r="V46" s="334">
        <v>70</v>
      </c>
      <c r="W46" s="334">
        <v>10</v>
      </c>
      <c r="X46" s="334">
        <v>60</v>
      </c>
      <c r="Y46" s="161" t="s">
        <v>140</v>
      </c>
    </row>
    <row r="47" spans="2:25" s="139" customFormat="1" ht="21" customHeight="1">
      <c r="B47" s="162" t="s">
        <v>141</v>
      </c>
      <c r="C47" s="163">
        <v>1</v>
      </c>
      <c r="D47" s="294">
        <v>40</v>
      </c>
      <c r="E47" s="294">
        <v>4</v>
      </c>
      <c r="F47" s="294">
        <v>36</v>
      </c>
      <c r="G47" s="294">
        <v>25</v>
      </c>
      <c r="H47" s="294">
        <v>3</v>
      </c>
      <c r="I47" s="294">
        <v>22</v>
      </c>
      <c r="J47" s="294">
        <v>5</v>
      </c>
      <c r="K47" s="294">
        <v>0</v>
      </c>
      <c r="L47" s="294">
        <v>5</v>
      </c>
      <c r="M47" s="294">
        <v>0</v>
      </c>
      <c r="N47" s="294">
        <v>0</v>
      </c>
      <c r="O47" s="294">
        <v>0</v>
      </c>
      <c r="P47" s="294">
        <v>70</v>
      </c>
      <c r="Q47" s="294">
        <v>10</v>
      </c>
      <c r="R47" s="294">
        <v>60</v>
      </c>
      <c r="S47" s="294">
        <v>0</v>
      </c>
      <c r="T47" s="294">
        <v>0</v>
      </c>
      <c r="U47" s="294">
        <v>0</v>
      </c>
      <c r="V47" s="294">
        <v>70</v>
      </c>
      <c r="W47" s="294">
        <v>10</v>
      </c>
      <c r="X47" s="294">
        <v>60</v>
      </c>
      <c r="Y47" s="368" t="s">
        <v>454</v>
      </c>
    </row>
    <row r="48" spans="2:25" s="139" customFormat="1" ht="21" customHeight="1">
      <c r="B48" s="336" t="s">
        <v>142</v>
      </c>
      <c r="C48" s="159">
        <f>+C49</f>
        <v>1</v>
      </c>
      <c r="D48" s="334">
        <f aca="true" t="shared" si="8" ref="D48:O48">+D49</f>
        <v>43</v>
      </c>
      <c r="E48" s="334">
        <f t="shared" si="8"/>
        <v>30</v>
      </c>
      <c r="F48" s="334">
        <f t="shared" si="8"/>
        <v>13</v>
      </c>
      <c r="G48" s="334">
        <f t="shared" si="8"/>
        <v>39</v>
      </c>
      <c r="H48" s="334">
        <f t="shared" si="8"/>
        <v>26</v>
      </c>
      <c r="I48" s="334">
        <f t="shared" si="8"/>
        <v>13</v>
      </c>
      <c r="J48" s="334">
        <f t="shared" si="8"/>
        <v>1</v>
      </c>
      <c r="K48" s="334">
        <f t="shared" si="8"/>
        <v>0</v>
      </c>
      <c r="L48" s="334">
        <f t="shared" si="8"/>
        <v>1</v>
      </c>
      <c r="M48" s="334">
        <f t="shared" si="8"/>
        <v>0</v>
      </c>
      <c r="N48" s="334">
        <f t="shared" si="8"/>
        <v>0</v>
      </c>
      <c r="O48" s="334">
        <f t="shared" si="8"/>
        <v>0</v>
      </c>
      <c r="P48" s="334">
        <v>115</v>
      </c>
      <c r="Q48" s="334">
        <v>61</v>
      </c>
      <c r="R48" s="334">
        <v>54</v>
      </c>
      <c r="S48" s="334">
        <v>115</v>
      </c>
      <c r="T48" s="334">
        <v>61</v>
      </c>
      <c r="U48" s="334">
        <v>54</v>
      </c>
      <c r="V48" s="334">
        <v>0</v>
      </c>
      <c r="W48" s="334">
        <v>0</v>
      </c>
      <c r="X48" s="334">
        <v>0</v>
      </c>
      <c r="Y48" s="161" t="s">
        <v>142</v>
      </c>
    </row>
    <row r="49" spans="2:25" s="139" customFormat="1" ht="23.25" customHeight="1">
      <c r="B49" s="169" t="s">
        <v>143</v>
      </c>
      <c r="C49" s="163">
        <v>1</v>
      </c>
      <c r="D49" s="294">
        <v>43</v>
      </c>
      <c r="E49" s="294">
        <v>30</v>
      </c>
      <c r="F49" s="294">
        <v>13</v>
      </c>
      <c r="G49" s="294">
        <v>39</v>
      </c>
      <c r="H49" s="294">
        <v>26</v>
      </c>
      <c r="I49" s="294">
        <v>13</v>
      </c>
      <c r="J49" s="294">
        <v>1</v>
      </c>
      <c r="K49" s="294">
        <v>0</v>
      </c>
      <c r="L49" s="294">
        <v>1</v>
      </c>
      <c r="M49" s="294">
        <v>0</v>
      </c>
      <c r="N49" s="294">
        <v>0</v>
      </c>
      <c r="O49" s="294">
        <v>0</v>
      </c>
      <c r="P49" s="294">
        <v>115</v>
      </c>
      <c r="Q49" s="294">
        <v>61</v>
      </c>
      <c r="R49" s="294">
        <v>54</v>
      </c>
      <c r="S49" s="294">
        <v>115</v>
      </c>
      <c r="T49" s="294">
        <v>61</v>
      </c>
      <c r="U49" s="294">
        <v>54</v>
      </c>
      <c r="V49" s="294">
        <v>0</v>
      </c>
      <c r="W49" s="294">
        <v>0</v>
      </c>
      <c r="X49" s="294">
        <v>0</v>
      </c>
      <c r="Y49" s="370" t="s">
        <v>144</v>
      </c>
    </row>
    <row r="50" spans="2:25" s="139" customFormat="1" ht="21" customHeight="1">
      <c r="B50" s="336" t="s">
        <v>145</v>
      </c>
      <c r="C50" s="159">
        <f>+C51</f>
        <v>1</v>
      </c>
      <c r="D50" s="334">
        <f aca="true" t="shared" si="9" ref="D50:O50">+D51</f>
        <v>25</v>
      </c>
      <c r="E50" s="334">
        <f t="shared" si="9"/>
        <v>3</v>
      </c>
      <c r="F50" s="334">
        <f t="shared" si="9"/>
        <v>22</v>
      </c>
      <c r="G50" s="334">
        <f t="shared" si="9"/>
        <v>24</v>
      </c>
      <c r="H50" s="334">
        <f t="shared" si="9"/>
        <v>3</v>
      </c>
      <c r="I50" s="334">
        <f t="shared" si="9"/>
        <v>21</v>
      </c>
      <c r="J50" s="334">
        <f t="shared" si="9"/>
        <v>0</v>
      </c>
      <c r="K50" s="334">
        <f t="shared" si="9"/>
        <v>0</v>
      </c>
      <c r="L50" s="334">
        <f t="shared" si="9"/>
        <v>0</v>
      </c>
      <c r="M50" s="334">
        <f t="shared" si="9"/>
        <v>0</v>
      </c>
      <c r="N50" s="334">
        <f t="shared" si="9"/>
        <v>0</v>
      </c>
      <c r="O50" s="334">
        <f t="shared" si="9"/>
        <v>0</v>
      </c>
      <c r="P50" s="334">
        <v>98</v>
      </c>
      <c r="Q50" s="334">
        <v>19</v>
      </c>
      <c r="R50" s="334">
        <v>79</v>
      </c>
      <c r="S50" s="334">
        <v>98</v>
      </c>
      <c r="T50" s="334">
        <v>19</v>
      </c>
      <c r="U50" s="334">
        <v>79</v>
      </c>
      <c r="V50" s="338">
        <v>0</v>
      </c>
      <c r="W50" s="338">
        <v>0</v>
      </c>
      <c r="X50" s="338">
        <v>0</v>
      </c>
      <c r="Y50" s="161" t="s">
        <v>456</v>
      </c>
    </row>
    <row r="51" spans="2:25" s="139" customFormat="1" ht="21" customHeight="1">
      <c r="B51" s="162" t="s">
        <v>146</v>
      </c>
      <c r="C51" s="163">
        <v>1</v>
      </c>
      <c r="D51" s="294">
        <v>25</v>
      </c>
      <c r="E51" s="294">
        <v>3</v>
      </c>
      <c r="F51" s="294">
        <v>22</v>
      </c>
      <c r="G51" s="294">
        <v>24</v>
      </c>
      <c r="H51" s="294">
        <v>3</v>
      </c>
      <c r="I51" s="294">
        <v>21</v>
      </c>
      <c r="J51" s="294">
        <v>0</v>
      </c>
      <c r="K51" s="294">
        <v>0</v>
      </c>
      <c r="L51" s="294">
        <v>0</v>
      </c>
      <c r="M51" s="294">
        <v>0</v>
      </c>
      <c r="N51" s="294">
        <v>0</v>
      </c>
      <c r="O51" s="294">
        <v>0</v>
      </c>
      <c r="P51" s="294">
        <v>98</v>
      </c>
      <c r="Q51" s="294">
        <v>19</v>
      </c>
      <c r="R51" s="294">
        <v>79</v>
      </c>
      <c r="S51" s="294">
        <v>98</v>
      </c>
      <c r="T51" s="294">
        <v>19</v>
      </c>
      <c r="U51" s="294">
        <v>79</v>
      </c>
      <c r="V51" s="335">
        <v>0</v>
      </c>
      <c r="W51" s="335">
        <v>0</v>
      </c>
      <c r="X51" s="335">
        <v>0</v>
      </c>
      <c r="Y51" s="368" t="s">
        <v>455</v>
      </c>
    </row>
    <row r="52" spans="2:25" s="139" customFormat="1" ht="21" customHeight="1">
      <c r="B52" s="363" t="s">
        <v>429</v>
      </c>
      <c r="C52" s="159">
        <v>3</v>
      </c>
      <c r="D52" s="334">
        <v>286</v>
      </c>
      <c r="E52" s="334">
        <v>103</v>
      </c>
      <c r="F52" s="334">
        <v>183</v>
      </c>
      <c r="G52" s="334">
        <v>236</v>
      </c>
      <c r="H52" s="334">
        <v>78</v>
      </c>
      <c r="I52" s="334">
        <v>158</v>
      </c>
      <c r="J52" s="334">
        <v>3</v>
      </c>
      <c r="K52" s="334">
        <v>2</v>
      </c>
      <c r="L52" s="334">
        <v>1</v>
      </c>
      <c r="M52" s="334">
        <v>0</v>
      </c>
      <c r="N52" s="334">
        <v>0</v>
      </c>
      <c r="O52" s="334">
        <v>0</v>
      </c>
      <c r="P52" s="334">
        <v>756</v>
      </c>
      <c r="Q52" s="334">
        <v>285</v>
      </c>
      <c r="R52" s="334">
        <v>471</v>
      </c>
      <c r="S52" s="334">
        <v>756</v>
      </c>
      <c r="T52" s="334">
        <v>285</v>
      </c>
      <c r="U52" s="334">
        <v>471</v>
      </c>
      <c r="V52" s="338">
        <v>0</v>
      </c>
      <c r="W52" s="338">
        <v>0</v>
      </c>
      <c r="X52" s="338">
        <v>0</v>
      </c>
      <c r="Y52" s="372" t="s">
        <v>430</v>
      </c>
    </row>
    <row r="53" spans="2:25" ht="21" customHeight="1">
      <c r="B53" s="339" t="s">
        <v>147</v>
      </c>
      <c r="C53" s="337">
        <f aca="true" t="shared" si="10" ref="C53:O53">+C54+C55</f>
        <v>1</v>
      </c>
      <c r="D53" s="334">
        <f t="shared" si="10"/>
        <v>42</v>
      </c>
      <c r="E53" s="334">
        <f t="shared" si="10"/>
        <v>22</v>
      </c>
      <c r="F53" s="334">
        <f t="shared" si="10"/>
        <v>20</v>
      </c>
      <c r="G53" s="334">
        <f t="shared" si="10"/>
        <v>40</v>
      </c>
      <c r="H53" s="334">
        <f t="shared" si="10"/>
        <v>21</v>
      </c>
      <c r="I53" s="334">
        <f t="shared" si="10"/>
        <v>19</v>
      </c>
      <c r="J53" s="334">
        <f t="shared" si="10"/>
        <v>0</v>
      </c>
      <c r="K53" s="334">
        <f t="shared" si="10"/>
        <v>0</v>
      </c>
      <c r="L53" s="334">
        <f t="shared" si="10"/>
        <v>0</v>
      </c>
      <c r="M53" s="334">
        <f t="shared" si="10"/>
        <v>0</v>
      </c>
      <c r="N53" s="334">
        <f t="shared" si="10"/>
        <v>0</v>
      </c>
      <c r="O53" s="334">
        <f t="shared" si="10"/>
        <v>0</v>
      </c>
      <c r="P53" s="334">
        <v>123</v>
      </c>
      <c r="Q53" s="334">
        <v>70</v>
      </c>
      <c r="R53" s="334">
        <v>53</v>
      </c>
      <c r="S53" s="334">
        <v>123</v>
      </c>
      <c r="T53" s="334">
        <v>70</v>
      </c>
      <c r="U53" s="334">
        <v>53</v>
      </c>
      <c r="V53" s="338">
        <v>0</v>
      </c>
      <c r="W53" s="338">
        <v>0</v>
      </c>
      <c r="X53" s="338">
        <v>0</v>
      </c>
      <c r="Y53" s="371" t="s">
        <v>459</v>
      </c>
    </row>
    <row r="54" spans="2:25" s="139" customFormat="1" ht="21" customHeight="1">
      <c r="B54" s="170" t="s">
        <v>148</v>
      </c>
      <c r="C54" s="163">
        <v>1</v>
      </c>
      <c r="D54" s="294">
        <v>42</v>
      </c>
      <c r="E54" s="294">
        <v>22</v>
      </c>
      <c r="F54" s="294">
        <v>20</v>
      </c>
      <c r="G54" s="294">
        <v>40</v>
      </c>
      <c r="H54" s="294">
        <v>21</v>
      </c>
      <c r="I54" s="294">
        <v>19</v>
      </c>
      <c r="J54" s="294">
        <v>0</v>
      </c>
      <c r="K54" s="294">
        <v>0</v>
      </c>
      <c r="L54" s="294">
        <v>0</v>
      </c>
      <c r="M54" s="294">
        <v>0</v>
      </c>
      <c r="N54" s="294">
        <v>0</v>
      </c>
      <c r="O54" s="294">
        <v>0</v>
      </c>
      <c r="P54" s="294">
        <v>123</v>
      </c>
      <c r="Q54" s="294">
        <v>70</v>
      </c>
      <c r="R54" s="294">
        <v>53</v>
      </c>
      <c r="S54" s="294">
        <v>123</v>
      </c>
      <c r="T54" s="294">
        <v>70</v>
      </c>
      <c r="U54" s="294">
        <v>53</v>
      </c>
      <c r="V54" s="335">
        <v>0</v>
      </c>
      <c r="W54" s="335">
        <v>0</v>
      </c>
      <c r="X54" s="335">
        <v>0</v>
      </c>
      <c r="Y54" s="368" t="s">
        <v>457</v>
      </c>
    </row>
    <row r="55" spans="2:25" s="139" customFormat="1" ht="21" customHeight="1">
      <c r="B55" s="162" t="s">
        <v>139</v>
      </c>
      <c r="C55" s="163">
        <v>0</v>
      </c>
      <c r="D55" s="294">
        <v>0</v>
      </c>
      <c r="E55" s="294">
        <v>0</v>
      </c>
      <c r="F55" s="294">
        <v>0</v>
      </c>
      <c r="G55" s="294">
        <v>0</v>
      </c>
      <c r="H55" s="294">
        <v>0</v>
      </c>
      <c r="I55" s="294">
        <v>0</v>
      </c>
      <c r="J55" s="294">
        <v>0</v>
      </c>
      <c r="K55" s="294">
        <v>0</v>
      </c>
      <c r="L55" s="294">
        <v>0</v>
      </c>
      <c r="M55" s="294">
        <v>0</v>
      </c>
      <c r="N55" s="294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94">
        <v>0</v>
      </c>
      <c r="U55" s="294">
        <v>0</v>
      </c>
      <c r="V55" s="335">
        <v>0</v>
      </c>
      <c r="W55" s="335">
        <v>0</v>
      </c>
      <c r="X55" s="335">
        <v>0</v>
      </c>
      <c r="Y55" s="368" t="s">
        <v>458</v>
      </c>
    </row>
    <row r="56" spans="2:25" ht="21" customHeight="1">
      <c r="B56" s="151"/>
      <c r="C56" s="171"/>
      <c r="D56" s="168"/>
      <c r="E56" s="168"/>
      <c r="F56" s="168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54"/>
    </row>
    <row r="57" spans="2:25" s="150" customFormat="1" ht="21" customHeight="1">
      <c r="B57" s="155" t="s">
        <v>415</v>
      </c>
      <c r="C57" s="156">
        <f>SUM(C58,C59)</f>
        <v>4</v>
      </c>
      <c r="D57" s="367">
        <f aca="true" t="shared" si="11" ref="D57:X57">SUM(D58,D59)</f>
        <v>146</v>
      </c>
      <c r="E57" s="367">
        <f t="shared" si="11"/>
        <v>75</v>
      </c>
      <c r="F57" s="367">
        <f t="shared" si="11"/>
        <v>71</v>
      </c>
      <c r="G57" s="367">
        <f t="shared" si="11"/>
        <v>123</v>
      </c>
      <c r="H57" s="367">
        <f t="shared" si="11"/>
        <v>59</v>
      </c>
      <c r="I57" s="367">
        <f t="shared" si="11"/>
        <v>64</v>
      </c>
      <c r="J57" s="367">
        <f t="shared" si="11"/>
        <v>1</v>
      </c>
      <c r="K57" s="367">
        <f t="shared" si="11"/>
        <v>1</v>
      </c>
      <c r="L57" s="367">
        <f t="shared" si="11"/>
        <v>0</v>
      </c>
      <c r="M57" s="367">
        <f t="shared" si="11"/>
        <v>11</v>
      </c>
      <c r="N57" s="367">
        <f t="shared" si="11"/>
        <v>7</v>
      </c>
      <c r="O57" s="367">
        <f t="shared" si="11"/>
        <v>4</v>
      </c>
      <c r="P57" s="367">
        <f t="shared" si="11"/>
        <v>398</v>
      </c>
      <c r="Q57" s="367">
        <f t="shared" si="11"/>
        <v>224</v>
      </c>
      <c r="R57" s="367">
        <f t="shared" si="11"/>
        <v>174</v>
      </c>
      <c r="S57" s="367">
        <f t="shared" si="11"/>
        <v>398</v>
      </c>
      <c r="T57" s="367">
        <f t="shared" si="11"/>
        <v>224</v>
      </c>
      <c r="U57" s="367">
        <f t="shared" si="11"/>
        <v>174</v>
      </c>
      <c r="V57" s="367">
        <f t="shared" si="11"/>
        <v>0</v>
      </c>
      <c r="W57" s="367">
        <f t="shared" si="11"/>
        <v>0</v>
      </c>
      <c r="X57" s="367">
        <f t="shared" si="11"/>
        <v>0</v>
      </c>
      <c r="Y57" s="157" t="s">
        <v>415</v>
      </c>
    </row>
    <row r="58" spans="2:25" ht="21" customHeight="1">
      <c r="B58" s="158" t="s">
        <v>440</v>
      </c>
      <c r="C58" s="163">
        <v>2</v>
      </c>
      <c r="D58" s="164">
        <v>33</v>
      </c>
      <c r="E58" s="164">
        <v>14</v>
      </c>
      <c r="F58" s="164">
        <v>19</v>
      </c>
      <c r="G58" s="164">
        <v>32</v>
      </c>
      <c r="H58" s="164">
        <v>14</v>
      </c>
      <c r="I58" s="164">
        <v>18</v>
      </c>
      <c r="J58" s="164">
        <v>1</v>
      </c>
      <c r="K58" s="164">
        <v>1</v>
      </c>
      <c r="L58" s="164">
        <v>0</v>
      </c>
      <c r="M58" s="164">
        <v>4</v>
      </c>
      <c r="N58" s="164">
        <v>3</v>
      </c>
      <c r="O58" s="164">
        <v>1</v>
      </c>
      <c r="P58" s="164">
        <v>81</v>
      </c>
      <c r="Q58" s="164">
        <v>44</v>
      </c>
      <c r="R58" s="164">
        <v>37</v>
      </c>
      <c r="S58" s="164">
        <v>81</v>
      </c>
      <c r="T58" s="164">
        <v>44</v>
      </c>
      <c r="U58" s="164">
        <v>37</v>
      </c>
      <c r="V58" s="165">
        <v>0</v>
      </c>
      <c r="W58" s="165">
        <v>0</v>
      </c>
      <c r="X58" s="165">
        <v>0</v>
      </c>
      <c r="Y58" s="161" t="s">
        <v>460</v>
      </c>
    </row>
    <row r="59" spans="2:25" ht="21" customHeight="1">
      <c r="B59" s="363" t="s">
        <v>429</v>
      </c>
      <c r="C59" s="163">
        <v>2</v>
      </c>
      <c r="D59" s="164">
        <v>113</v>
      </c>
      <c r="E59" s="164">
        <v>61</v>
      </c>
      <c r="F59" s="164">
        <v>52</v>
      </c>
      <c r="G59" s="164">
        <v>91</v>
      </c>
      <c r="H59" s="164">
        <v>45</v>
      </c>
      <c r="I59" s="164">
        <v>46</v>
      </c>
      <c r="J59" s="164">
        <v>0</v>
      </c>
      <c r="K59" s="164">
        <v>0</v>
      </c>
      <c r="L59" s="164">
        <v>0</v>
      </c>
      <c r="M59" s="164">
        <v>7</v>
      </c>
      <c r="N59" s="164">
        <v>4</v>
      </c>
      <c r="O59" s="164">
        <v>3</v>
      </c>
      <c r="P59" s="164">
        <v>317</v>
      </c>
      <c r="Q59" s="164">
        <v>180</v>
      </c>
      <c r="R59" s="164">
        <v>137</v>
      </c>
      <c r="S59" s="164">
        <v>317</v>
      </c>
      <c r="T59" s="164">
        <v>180</v>
      </c>
      <c r="U59" s="164">
        <v>137</v>
      </c>
      <c r="V59" s="165">
        <v>0</v>
      </c>
      <c r="W59" s="165">
        <v>0</v>
      </c>
      <c r="X59" s="165">
        <v>0</v>
      </c>
      <c r="Y59" s="377" t="s">
        <v>495</v>
      </c>
    </row>
    <row r="60" spans="2:25" ht="8.25" customHeight="1">
      <c r="B60" s="172"/>
      <c r="C60" s="152"/>
      <c r="D60" s="128"/>
      <c r="E60" s="128"/>
      <c r="F60" s="128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73"/>
    </row>
    <row r="61" spans="2:25" ht="6.75" customHeight="1">
      <c r="B61" s="174"/>
      <c r="C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</row>
  </sheetData>
  <sheetProtection/>
  <mergeCells count="16">
    <mergeCell ref="C1:O1"/>
    <mergeCell ref="P1:Y1"/>
    <mergeCell ref="B3:B6"/>
    <mergeCell ref="C3:C6"/>
    <mergeCell ref="D3:O3"/>
    <mergeCell ref="P3:X3"/>
    <mergeCell ref="Y3:Y6"/>
    <mergeCell ref="D4:F5"/>
    <mergeCell ref="G4:I5"/>
    <mergeCell ref="J4:L4"/>
    <mergeCell ref="M4:O4"/>
    <mergeCell ref="P4:R5"/>
    <mergeCell ref="S4:U5"/>
    <mergeCell ref="V4:X5"/>
    <mergeCell ref="J5:L5"/>
    <mergeCell ref="M5:O5"/>
  </mergeCells>
  <printOptions horizontalCentered="1"/>
  <pageMargins left="0.5511811023622047" right="0.4724409448818898" top="0.7086614173228347" bottom="0.5118110236220472" header="0.5118110236220472" footer="0.5118110236220472"/>
  <pageSetup firstPageNumber="57" useFirstPageNumber="1" fitToHeight="1" fitToWidth="1" horizontalDpi="600" verticalDpi="600" orientation="landscape" paperSize="9" scale="49" r:id="rId1"/>
  <headerFooter alignWithMargins="0">
    <oddFooter>&amp;C&amp;"ＭＳ Ｐ明朝,標準"&amp;13-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B2" sqref="B2"/>
    </sheetView>
  </sheetViews>
  <sheetFormatPr defaultColWidth="9.00390625" defaultRowHeight="13.5"/>
  <cols>
    <col min="1" max="1" width="13.125" style="33" customWidth="1"/>
    <col min="2" max="9" width="9.625" style="33" customWidth="1"/>
    <col min="10" max="16" width="10.125" style="33" customWidth="1"/>
    <col min="17" max="17" width="13.75390625" style="33" customWidth="1"/>
    <col min="18" max="16384" width="9.00390625" style="33" customWidth="1"/>
  </cols>
  <sheetData>
    <row r="1" spans="1:17" s="90" customFormat="1" ht="17.25" customHeight="1">
      <c r="A1" s="116" t="s">
        <v>149</v>
      </c>
      <c r="B1" s="401" t="s">
        <v>507</v>
      </c>
      <c r="C1" s="401"/>
      <c r="D1" s="401"/>
      <c r="E1" s="401"/>
      <c r="F1" s="401"/>
      <c r="G1" s="401"/>
      <c r="H1" s="401"/>
      <c r="I1" s="401"/>
      <c r="J1" s="401" t="s">
        <v>150</v>
      </c>
      <c r="K1" s="401"/>
      <c r="L1" s="401"/>
      <c r="M1" s="401"/>
      <c r="N1" s="401"/>
      <c r="O1" s="401"/>
      <c r="P1" s="401"/>
      <c r="Q1" s="401"/>
    </row>
    <row r="2" spans="1:17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93" t="s">
        <v>151</v>
      </c>
    </row>
    <row r="3" spans="1:17" s="88" customFormat="1" ht="13.5" customHeight="1">
      <c r="A3" s="395" t="s">
        <v>0</v>
      </c>
      <c r="B3" s="402" t="s">
        <v>152</v>
      </c>
      <c r="C3" s="403"/>
      <c r="D3" s="404"/>
      <c r="E3" s="398" t="s">
        <v>153</v>
      </c>
      <c r="F3" s="400"/>
      <c r="G3" s="400"/>
      <c r="H3" s="400"/>
      <c r="I3" s="400"/>
      <c r="J3" s="400" t="s">
        <v>154</v>
      </c>
      <c r="K3" s="400"/>
      <c r="L3" s="400"/>
      <c r="M3" s="399"/>
      <c r="N3" s="402" t="s">
        <v>155</v>
      </c>
      <c r="O3" s="403"/>
      <c r="P3" s="403"/>
      <c r="Q3" s="395" t="s">
        <v>0</v>
      </c>
    </row>
    <row r="4" spans="1:17" s="88" customFormat="1" ht="12.75">
      <c r="A4" s="396"/>
      <c r="B4" s="405"/>
      <c r="C4" s="406"/>
      <c r="D4" s="407"/>
      <c r="E4" s="398" t="s">
        <v>156</v>
      </c>
      <c r="F4" s="400"/>
      <c r="G4" s="399"/>
      <c r="H4" s="394" t="s">
        <v>157</v>
      </c>
      <c r="I4" s="394"/>
      <c r="J4" s="394" t="s">
        <v>158</v>
      </c>
      <c r="K4" s="394"/>
      <c r="L4" s="394" t="s">
        <v>159</v>
      </c>
      <c r="M4" s="394"/>
      <c r="N4" s="405"/>
      <c r="O4" s="406"/>
      <c r="P4" s="406"/>
      <c r="Q4" s="396"/>
    </row>
    <row r="5" spans="1:18" s="88" customFormat="1" ht="12.75">
      <c r="A5" s="397"/>
      <c r="B5" s="86" t="s">
        <v>160</v>
      </c>
      <c r="C5" s="86" t="s">
        <v>161</v>
      </c>
      <c r="D5" s="86" t="s">
        <v>162</v>
      </c>
      <c r="E5" s="86" t="s">
        <v>160</v>
      </c>
      <c r="F5" s="86" t="s">
        <v>161</v>
      </c>
      <c r="G5" s="86" t="s">
        <v>162</v>
      </c>
      <c r="H5" s="86" t="s">
        <v>161</v>
      </c>
      <c r="I5" s="86" t="s">
        <v>162</v>
      </c>
      <c r="J5" s="86" t="s">
        <v>161</v>
      </c>
      <c r="K5" s="86" t="s">
        <v>162</v>
      </c>
      <c r="L5" s="86" t="s">
        <v>161</v>
      </c>
      <c r="M5" s="86" t="s">
        <v>162</v>
      </c>
      <c r="N5" s="86" t="s">
        <v>160</v>
      </c>
      <c r="O5" s="86" t="s">
        <v>161</v>
      </c>
      <c r="P5" s="84" t="s">
        <v>162</v>
      </c>
      <c r="Q5" s="397"/>
      <c r="R5" s="87"/>
    </row>
    <row r="6" spans="1:18" s="25" customFormat="1" ht="5.2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7"/>
      <c r="R6" s="24"/>
    </row>
    <row r="7" spans="1:17" s="25" customFormat="1" ht="12.75" customHeight="1" hidden="1">
      <c r="A7" s="48" t="s">
        <v>67</v>
      </c>
      <c r="B7" s="175">
        <v>17172</v>
      </c>
      <c r="C7" s="175">
        <v>8503</v>
      </c>
      <c r="D7" s="175">
        <v>8669</v>
      </c>
      <c r="E7" s="175">
        <v>16995</v>
      </c>
      <c r="F7" s="175">
        <v>8423</v>
      </c>
      <c r="G7" s="175">
        <v>8572</v>
      </c>
      <c r="H7" s="175">
        <v>2944</v>
      </c>
      <c r="I7" s="175">
        <v>3032</v>
      </c>
      <c r="J7" s="175">
        <v>2683</v>
      </c>
      <c r="K7" s="175">
        <v>2815</v>
      </c>
      <c r="L7" s="175">
        <v>2796</v>
      </c>
      <c r="M7" s="175">
        <v>2725</v>
      </c>
      <c r="N7" s="175">
        <v>177</v>
      </c>
      <c r="O7" s="175">
        <v>80</v>
      </c>
      <c r="P7" s="175">
        <v>97</v>
      </c>
      <c r="Q7" s="48" t="s">
        <v>67</v>
      </c>
    </row>
    <row r="8" spans="1:17" s="25" customFormat="1" ht="12.75" customHeight="1" hidden="1">
      <c r="A8" s="104" t="s">
        <v>68</v>
      </c>
      <c r="B8" s="175">
        <v>16649</v>
      </c>
      <c r="C8" s="175">
        <v>8206</v>
      </c>
      <c r="D8" s="175">
        <v>8443</v>
      </c>
      <c r="E8" s="175">
        <v>16460</v>
      </c>
      <c r="F8" s="175">
        <v>8123</v>
      </c>
      <c r="G8" s="175">
        <v>8337</v>
      </c>
      <c r="H8" s="175">
        <v>2732</v>
      </c>
      <c r="I8" s="175">
        <v>2738</v>
      </c>
      <c r="J8" s="175">
        <v>2762</v>
      </c>
      <c r="K8" s="175">
        <v>2895</v>
      </c>
      <c r="L8" s="175">
        <v>2629</v>
      </c>
      <c r="M8" s="175">
        <v>2704</v>
      </c>
      <c r="N8" s="175">
        <v>189</v>
      </c>
      <c r="O8" s="175">
        <v>83</v>
      </c>
      <c r="P8" s="175">
        <v>106</v>
      </c>
      <c r="Q8" s="104" t="s">
        <v>68</v>
      </c>
    </row>
    <row r="9" spans="1:17" s="25" customFormat="1" ht="12.75" customHeight="1" hidden="1">
      <c r="A9" s="104" t="s">
        <v>80</v>
      </c>
      <c r="B9" s="175">
        <v>16377</v>
      </c>
      <c r="C9" s="175">
        <v>8107</v>
      </c>
      <c r="D9" s="175">
        <v>8270</v>
      </c>
      <c r="E9" s="175">
        <v>16191</v>
      </c>
      <c r="F9" s="175">
        <v>8035</v>
      </c>
      <c r="G9" s="175">
        <v>8156</v>
      </c>
      <c r="H9" s="175">
        <v>2789</v>
      </c>
      <c r="I9" s="175">
        <v>2771</v>
      </c>
      <c r="J9" s="175">
        <v>2540</v>
      </c>
      <c r="K9" s="175">
        <v>2585</v>
      </c>
      <c r="L9" s="175">
        <v>2706</v>
      </c>
      <c r="M9" s="175">
        <v>2800</v>
      </c>
      <c r="N9" s="175">
        <v>186</v>
      </c>
      <c r="O9" s="175">
        <v>72</v>
      </c>
      <c r="P9" s="175">
        <v>114</v>
      </c>
      <c r="Q9" s="104" t="s">
        <v>80</v>
      </c>
    </row>
    <row r="10" spans="1:17" s="25" customFormat="1" ht="12.75" customHeight="1" hidden="1">
      <c r="A10" s="104" t="s">
        <v>79</v>
      </c>
      <c r="B10" s="175">
        <v>15547</v>
      </c>
      <c r="C10" s="175">
        <v>7784</v>
      </c>
      <c r="D10" s="175">
        <v>7763</v>
      </c>
      <c r="E10" s="175">
        <v>15547</v>
      </c>
      <c r="F10" s="175">
        <v>7784</v>
      </c>
      <c r="G10" s="175">
        <v>7763</v>
      </c>
      <c r="H10" s="175">
        <v>2711</v>
      </c>
      <c r="I10" s="175">
        <v>2620</v>
      </c>
      <c r="J10" s="175">
        <v>2613</v>
      </c>
      <c r="K10" s="175">
        <v>2636</v>
      </c>
      <c r="L10" s="175">
        <v>2460</v>
      </c>
      <c r="M10" s="175">
        <v>2507</v>
      </c>
      <c r="N10" s="175">
        <v>83</v>
      </c>
      <c r="O10" s="175">
        <v>3</v>
      </c>
      <c r="P10" s="175">
        <v>80</v>
      </c>
      <c r="Q10" s="104" t="s">
        <v>79</v>
      </c>
    </row>
    <row r="11" spans="1:17" s="25" customFormat="1" ht="12.75" customHeight="1" hidden="1">
      <c r="A11" s="104" t="s">
        <v>163</v>
      </c>
      <c r="B11" s="175">
        <v>15500</v>
      </c>
      <c r="C11" s="175">
        <v>7783</v>
      </c>
      <c r="D11" s="175">
        <v>7717</v>
      </c>
      <c r="E11" s="175">
        <v>15419</v>
      </c>
      <c r="F11" s="175">
        <v>7780</v>
      </c>
      <c r="G11" s="175">
        <v>7639</v>
      </c>
      <c r="H11" s="175">
        <v>2697</v>
      </c>
      <c r="I11" s="175">
        <v>2569</v>
      </c>
      <c r="J11" s="175">
        <v>2559</v>
      </c>
      <c r="K11" s="175">
        <v>2503</v>
      </c>
      <c r="L11" s="175">
        <v>2524</v>
      </c>
      <c r="M11" s="175">
        <v>2567</v>
      </c>
      <c r="N11" s="175">
        <v>81</v>
      </c>
      <c r="O11" s="175">
        <v>3</v>
      </c>
      <c r="P11" s="175">
        <v>78</v>
      </c>
      <c r="Q11" s="104" t="s">
        <v>163</v>
      </c>
    </row>
    <row r="12" spans="1:17" s="29" customFormat="1" ht="12.75" customHeight="1">
      <c r="A12" s="104" t="s">
        <v>480</v>
      </c>
      <c r="B12" s="82">
        <v>15461</v>
      </c>
      <c r="C12" s="82">
        <v>7867</v>
      </c>
      <c r="D12" s="82">
        <v>7594</v>
      </c>
      <c r="E12" s="175">
        <v>15387</v>
      </c>
      <c r="F12" s="175">
        <v>7865</v>
      </c>
      <c r="G12" s="175">
        <v>7522</v>
      </c>
      <c r="H12" s="175">
        <v>2726</v>
      </c>
      <c r="I12" s="175">
        <v>2628</v>
      </c>
      <c r="J12" s="175">
        <v>2630</v>
      </c>
      <c r="K12" s="175">
        <v>2487</v>
      </c>
      <c r="L12" s="175">
        <v>2509</v>
      </c>
      <c r="M12" s="175">
        <v>2407</v>
      </c>
      <c r="N12" s="175">
        <v>74</v>
      </c>
      <c r="O12" s="175">
        <v>2</v>
      </c>
      <c r="P12" s="175">
        <v>72</v>
      </c>
      <c r="Q12" s="104" t="s">
        <v>476</v>
      </c>
    </row>
    <row r="13" spans="1:17" s="29" customFormat="1" ht="12.75" customHeight="1">
      <c r="A13" s="104" t="s">
        <v>471</v>
      </c>
      <c r="B13" s="82">
        <v>15316</v>
      </c>
      <c r="C13" s="82">
        <v>7732</v>
      </c>
      <c r="D13" s="82">
        <v>7584</v>
      </c>
      <c r="E13" s="175">
        <v>15242</v>
      </c>
      <c r="F13" s="175">
        <v>7727</v>
      </c>
      <c r="G13" s="175">
        <v>7515</v>
      </c>
      <c r="H13" s="175">
        <v>2615</v>
      </c>
      <c r="I13" s="175">
        <v>2570</v>
      </c>
      <c r="J13" s="175">
        <v>2563</v>
      </c>
      <c r="K13" s="175">
        <v>2519</v>
      </c>
      <c r="L13" s="175">
        <v>2549</v>
      </c>
      <c r="M13" s="175">
        <v>2426</v>
      </c>
      <c r="N13" s="175">
        <v>74</v>
      </c>
      <c r="O13" s="175">
        <v>5</v>
      </c>
      <c r="P13" s="175">
        <v>69</v>
      </c>
      <c r="Q13" s="104" t="s">
        <v>478</v>
      </c>
    </row>
    <row r="14" spans="1:17" s="29" customFormat="1" ht="12.75" customHeight="1">
      <c r="A14" s="104" t="s">
        <v>475</v>
      </c>
      <c r="B14" s="82">
        <v>15033</v>
      </c>
      <c r="C14" s="82">
        <v>7503</v>
      </c>
      <c r="D14" s="82">
        <v>7530</v>
      </c>
      <c r="E14" s="175">
        <v>14971</v>
      </c>
      <c r="F14" s="175">
        <v>7500</v>
      </c>
      <c r="G14" s="175">
        <v>7471</v>
      </c>
      <c r="H14" s="175">
        <v>2548</v>
      </c>
      <c r="I14" s="175">
        <v>2542</v>
      </c>
      <c r="J14" s="175">
        <v>2486</v>
      </c>
      <c r="K14" s="175">
        <v>2486</v>
      </c>
      <c r="L14" s="175">
        <v>2466</v>
      </c>
      <c r="M14" s="175">
        <v>2467</v>
      </c>
      <c r="N14" s="175">
        <v>62</v>
      </c>
      <c r="O14" s="175">
        <v>3</v>
      </c>
      <c r="P14" s="175">
        <v>59</v>
      </c>
      <c r="Q14" s="104" t="s">
        <v>475</v>
      </c>
    </row>
    <row r="15" spans="1:17" s="55" customFormat="1" ht="12.75" customHeight="1">
      <c r="A15" s="104" t="s">
        <v>472</v>
      </c>
      <c r="B15" s="82">
        <v>14793</v>
      </c>
      <c r="C15" s="175">
        <v>7425</v>
      </c>
      <c r="D15" s="175">
        <v>7368</v>
      </c>
      <c r="E15" s="175">
        <v>14754</v>
      </c>
      <c r="F15" s="175">
        <v>7423</v>
      </c>
      <c r="G15" s="175">
        <v>7331</v>
      </c>
      <c r="H15" s="175">
        <v>2579</v>
      </c>
      <c r="I15" s="175">
        <v>2492</v>
      </c>
      <c r="J15" s="175">
        <v>2420</v>
      </c>
      <c r="K15" s="175">
        <v>2304</v>
      </c>
      <c r="L15" s="175">
        <v>2424</v>
      </c>
      <c r="M15" s="175">
        <v>2404</v>
      </c>
      <c r="N15" s="175">
        <v>39</v>
      </c>
      <c r="O15" s="175">
        <v>2</v>
      </c>
      <c r="P15" s="175">
        <v>37</v>
      </c>
      <c r="Q15" s="104" t="s">
        <v>472</v>
      </c>
    </row>
    <row r="16" spans="1:17" s="55" customFormat="1" ht="12.75" customHeight="1">
      <c r="A16" s="176" t="s">
        <v>473</v>
      </c>
      <c r="B16" s="177">
        <f>SUM(C16:D16)</f>
        <v>14572</v>
      </c>
      <c r="C16" s="178">
        <f>F16+O16</f>
        <v>7267</v>
      </c>
      <c r="D16" s="178">
        <f>G16+P16</f>
        <v>7305</v>
      </c>
      <c r="E16" s="178">
        <f aca="true" t="shared" si="0" ref="E16:M16">SUM(E18,E37)</f>
        <v>14525</v>
      </c>
      <c r="F16" s="178">
        <f t="shared" si="0"/>
        <v>7264</v>
      </c>
      <c r="G16" s="178">
        <f t="shared" si="0"/>
        <v>7261</v>
      </c>
      <c r="H16" s="178">
        <f t="shared" si="0"/>
        <v>2463</v>
      </c>
      <c r="I16" s="178">
        <f t="shared" si="0"/>
        <v>2507</v>
      </c>
      <c r="J16" s="178">
        <f t="shared" si="0"/>
        <v>2448</v>
      </c>
      <c r="K16" s="178">
        <f t="shared" si="0"/>
        <v>2375</v>
      </c>
      <c r="L16" s="178">
        <f t="shared" si="0"/>
        <v>2353</v>
      </c>
      <c r="M16" s="178">
        <f t="shared" si="0"/>
        <v>2379</v>
      </c>
      <c r="N16" s="178">
        <f>N37</f>
        <v>47</v>
      </c>
      <c r="O16" s="178">
        <f>O37</f>
        <v>3</v>
      </c>
      <c r="P16" s="178">
        <f>P37</f>
        <v>44</v>
      </c>
      <c r="Q16" s="118" t="s">
        <v>473</v>
      </c>
    </row>
    <row r="17" spans="1:17" s="29" customFormat="1" ht="7.5" customHeight="1">
      <c r="A17" s="179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</row>
    <row r="18" spans="1:17" s="56" customFormat="1" ht="15" customHeight="1">
      <c r="A18" s="180" t="s">
        <v>416</v>
      </c>
      <c r="B18" s="181">
        <f>B20+B33</f>
        <v>11142</v>
      </c>
      <c r="C18" s="181">
        <f aca="true" t="shared" si="1" ref="C18:P18">C20+C33</f>
        <v>5536</v>
      </c>
      <c r="D18" s="181">
        <f t="shared" si="1"/>
        <v>5606</v>
      </c>
      <c r="E18" s="181">
        <f t="shared" si="1"/>
        <v>11142</v>
      </c>
      <c r="F18" s="181">
        <f t="shared" si="1"/>
        <v>5536</v>
      </c>
      <c r="G18" s="181">
        <f t="shared" si="1"/>
        <v>5606</v>
      </c>
      <c r="H18" s="181">
        <f t="shared" si="1"/>
        <v>1802</v>
      </c>
      <c r="I18" s="181">
        <f t="shared" si="1"/>
        <v>1913</v>
      </c>
      <c r="J18" s="181">
        <f t="shared" si="1"/>
        <v>1889</v>
      </c>
      <c r="K18" s="181">
        <f t="shared" si="1"/>
        <v>1821</v>
      </c>
      <c r="L18" s="181">
        <f t="shared" si="1"/>
        <v>1845</v>
      </c>
      <c r="M18" s="181">
        <f t="shared" si="1"/>
        <v>1872</v>
      </c>
      <c r="N18" s="181">
        <f t="shared" si="1"/>
        <v>0</v>
      </c>
      <c r="O18" s="181">
        <f t="shared" si="1"/>
        <v>0</v>
      </c>
      <c r="P18" s="181">
        <f t="shared" si="1"/>
        <v>0</v>
      </c>
      <c r="Q18" s="180" t="s">
        <v>416</v>
      </c>
    </row>
    <row r="19" spans="1:17" s="25" customFormat="1" ht="8.25" customHeight="1">
      <c r="A19" s="182"/>
      <c r="B19" s="183"/>
      <c r="C19" s="183"/>
      <c r="D19" s="183"/>
      <c r="E19" s="183"/>
      <c r="F19" s="183"/>
      <c r="G19" s="183"/>
      <c r="H19" s="175"/>
      <c r="I19" s="175"/>
      <c r="J19" s="175"/>
      <c r="K19" s="175"/>
      <c r="L19" s="175"/>
      <c r="M19" s="175"/>
      <c r="N19" s="175"/>
      <c r="O19" s="175"/>
      <c r="P19" s="175"/>
      <c r="Q19" s="182"/>
    </row>
    <row r="20" spans="1:17" s="56" customFormat="1" ht="12.75" customHeight="1">
      <c r="A20" s="184" t="s">
        <v>164</v>
      </c>
      <c r="B20" s="185">
        <f>SUM(B21:B31)</f>
        <v>10744</v>
      </c>
      <c r="C20" s="185">
        <f aca="true" t="shared" si="2" ref="C20:P20">SUM(C21:C31)</f>
        <v>5312</v>
      </c>
      <c r="D20" s="185">
        <f t="shared" si="2"/>
        <v>5432</v>
      </c>
      <c r="E20" s="185">
        <f t="shared" si="2"/>
        <v>10744</v>
      </c>
      <c r="F20" s="185">
        <f t="shared" si="2"/>
        <v>5312</v>
      </c>
      <c r="G20" s="185">
        <f t="shared" si="2"/>
        <v>5432</v>
      </c>
      <c r="H20" s="185">
        <f t="shared" si="2"/>
        <v>1675</v>
      </c>
      <c r="I20" s="185">
        <f t="shared" si="2"/>
        <v>1805</v>
      </c>
      <c r="J20" s="185">
        <f t="shared" si="2"/>
        <v>1830</v>
      </c>
      <c r="K20" s="185">
        <f t="shared" si="2"/>
        <v>1786</v>
      </c>
      <c r="L20" s="185">
        <f t="shared" si="2"/>
        <v>1807</v>
      </c>
      <c r="M20" s="185">
        <f t="shared" si="2"/>
        <v>1841</v>
      </c>
      <c r="N20" s="185">
        <f t="shared" si="2"/>
        <v>0</v>
      </c>
      <c r="O20" s="185">
        <f t="shared" si="2"/>
        <v>0</v>
      </c>
      <c r="P20" s="185">
        <f t="shared" si="2"/>
        <v>0</v>
      </c>
      <c r="Q20" s="184" t="s">
        <v>164</v>
      </c>
    </row>
    <row r="21" spans="1:17" s="25" customFormat="1" ht="12.75" customHeight="1">
      <c r="A21" s="187" t="s">
        <v>165</v>
      </c>
      <c r="B21" s="183">
        <f>+C21+D21</f>
        <v>6257</v>
      </c>
      <c r="C21" s="183">
        <f>+F21+O21</f>
        <v>2856</v>
      </c>
      <c r="D21" s="183">
        <f>+G21+P21</f>
        <v>3401</v>
      </c>
      <c r="E21" s="183">
        <f>+F21+G21</f>
        <v>6257</v>
      </c>
      <c r="F21" s="183">
        <f>+H21+J21+L21</f>
        <v>2856</v>
      </c>
      <c r="G21" s="183">
        <f>+I21+K21+M21</f>
        <v>3401</v>
      </c>
      <c r="H21" s="183">
        <v>925</v>
      </c>
      <c r="I21" s="183">
        <v>1142</v>
      </c>
      <c r="J21" s="183">
        <v>974</v>
      </c>
      <c r="K21" s="175">
        <v>1118</v>
      </c>
      <c r="L21" s="183">
        <v>957</v>
      </c>
      <c r="M21" s="175">
        <v>1141</v>
      </c>
      <c r="N21" s="175">
        <f>+O21+P21</f>
        <v>0</v>
      </c>
      <c r="O21" s="175">
        <v>0</v>
      </c>
      <c r="P21" s="175">
        <v>0</v>
      </c>
      <c r="Q21" s="187" t="s">
        <v>165</v>
      </c>
    </row>
    <row r="22" spans="1:17" s="25" customFormat="1" ht="12.75" customHeight="1">
      <c r="A22" s="187" t="s">
        <v>166</v>
      </c>
      <c r="B22" s="183">
        <f aca="true" t="shared" si="3" ref="B22:B31">+C22+D22</f>
        <v>553</v>
      </c>
      <c r="C22" s="183">
        <f aca="true" t="shared" si="4" ref="C22:C31">+F22+O22</f>
        <v>286</v>
      </c>
      <c r="D22" s="183">
        <f aca="true" t="shared" si="5" ref="D22:D31">+G22+P22</f>
        <v>267</v>
      </c>
      <c r="E22" s="183">
        <f aca="true" t="shared" si="6" ref="E22:E31">+F22+G22</f>
        <v>553</v>
      </c>
      <c r="F22" s="183">
        <f aca="true" t="shared" si="7" ref="F22:F31">+H22+J22+L22</f>
        <v>286</v>
      </c>
      <c r="G22" s="183">
        <f aca="true" t="shared" si="8" ref="G22:G31">+I22+K22+M22</f>
        <v>267</v>
      </c>
      <c r="H22" s="183">
        <v>87</v>
      </c>
      <c r="I22" s="175">
        <v>85</v>
      </c>
      <c r="J22" s="183">
        <v>100</v>
      </c>
      <c r="K22" s="175">
        <v>90</v>
      </c>
      <c r="L22" s="183">
        <v>99</v>
      </c>
      <c r="M22" s="175">
        <v>92</v>
      </c>
      <c r="N22" s="175">
        <f aca="true" t="shared" si="9" ref="N22:N31">+O22+P22</f>
        <v>0</v>
      </c>
      <c r="O22" s="175">
        <v>0</v>
      </c>
      <c r="P22" s="175">
        <v>0</v>
      </c>
      <c r="Q22" s="187" t="s">
        <v>166</v>
      </c>
    </row>
    <row r="23" spans="1:17" s="25" customFormat="1" ht="12.75" customHeight="1">
      <c r="A23" s="187" t="s">
        <v>167</v>
      </c>
      <c r="B23" s="183">
        <f t="shared" si="3"/>
        <v>1415</v>
      </c>
      <c r="C23" s="183">
        <f t="shared" si="4"/>
        <v>1342</v>
      </c>
      <c r="D23" s="183">
        <f t="shared" si="5"/>
        <v>73</v>
      </c>
      <c r="E23" s="183">
        <f t="shared" si="6"/>
        <v>1415</v>
      </c>
      <c r="F23" s="183">
        <f t="shared" si="7"/>
        <v>1342</v>
      </c>
      <c r="G23" s="183">
        <f t="shared" si="8"/>
        <v>73</v>
      </c>
      <c r="H23" s="183">
        <v>410</v>
      </c>
      <c r="I23" s="183">
        <v>29</v>
      </c>
      <c r="J23" s="183">
        <v>463</v>
      </c>
      <c r="K23" s="183">
        <v>22</v>
      </c>
      <c r="L23" s="183">
        <v>469</v>
      </c>
      <c r="M23" s="175">
        <v>22</v>
      </c>
      <c r="N23" s="175">
        <f t="shared" si="9"/>
        <v>0</v>
      </c>
      <c r="O23" s="175">
        <v>0</v>
      </c>
      <c r="P23" s="175">
        <v>0</v>
      </c>
      <c r="Q23" s="187" t="s">
        <v>167</v>
      </c>
    </row>
    <row r="24" spans="1:17" s="25" customFormat="1" ht="12.75" customHeight="1">
      <c r="A24" s="187" t="s">
        <v>168</v>
      </c>
      <c r="B24" s="183">
        <f t="shared" si="3"/>
        <v>944</v>
      </c>
      <c r="C24" s="183">
        <f t="shared" si="4"/>
        <v>278</v>
      </c>
      <c r="D24" s="183">
        <f t="shared" si="5"/>
        <v>666</v>
      </c>
      <c r="E24" s="183">
        <f t="shared" si="6"/>
        <v>944</v>
      </c>
      <c r="F24" s="183">
        <f t="shared" si="7"/>
        <v>278</v>
      </c>
      <c r="G24" s="183">
        <f t="shared" si="8"/>
        <v>666</v>
      </c>
      <c r="H24" s="183">
        <v>85</v>
      </c>
      <c r="I24" s="175">
        <v>210</v>
      </c>
      <c r="J24" s="183">
        <v>93</v>
      </c>
      <c r="K24" s="175">
        <v>220</v>
      </c>
      <c r="L24" s="183">
        <v>100</v>
      </c>
      <c r="M24" s="175">
        <v>236</v>
      </c>
      <c r="N24" s="175">
        <f t="shared" si="9"/>
        <v>0</v>
      </c>
      <c r="O24" s="175">
        <v>0</v>
      </c>
      <c r="P24" s="175">
        <v>0</v>
      </c>
      <c r="Q24" s="187" t="s">
        <v>168</v>
      </c>
    </row>
    <row r="25" spans="1:17" s="25" customFormat="1" ht="12.75" customHeight="1">
      <c r="A25" s="187" t="s">
        <v>169</v>
      </c>
      <c r="B25" s="183">
        <f t="shared" si="3"/>
        <v>164</v>
      </c>
      <c r="C25" s="183">
        <f t="shared" si="4"/>
        <v>102</v>
      </c>
      <c r="D25" s="183">
        <f t="shared" si="5"/>
        <v>62</v>
      </c>
      <c r="E25" s="183">
        <f t="shared" si="6"/>
        <v>164</v>
      </c>
      <c r="F25" s="183">
        <f t="shared" si="7"/>
        <v>102</v>
      </c>
      <c r="G25" s="183">
        <f t="shared" si="8"/>
        <v>62</v>
      </c>
      <c r="H25" s="183">
        <v>38</v>
      </c>
      <c r="I25" s="175">
        <v>25</v>
      </c>
      <c r="J25" s="183">
        <v>32</v>
      </c>
      <c r="K25" s="175">
        <v>20</v>
      </c>
      <c r="L25" s="183">
        <v>32</v>
      </c>
      <c r="M25" s="175">
        <v>17</v>
      </c>
      <c r="N25" s="175">
        <f t="shared" si="9"/>
        <v>0</v>
      </c>
      <c r="O25" s="175">
        <v>0</v>
      </c>
      <c r="P25" s="175">
        <v>0</v>
      </c>
      <c r="Q25" s="187" t="s">
        <v>169</v>
      </c>
    </row>
    <row r="26" spans="1:17" s="25" customFormat="1" ht="12.75" customHeight="1">
      <c r="A26" s="187" t="s">
        <v>170</v>
      </c>
      <c r="B26" s="183">
        <f t="shared" si="3"/>
        <v>319</v>
      </c>
      <c r="C26" s="183">
        <f t="shared" si="4"/>
        <v>13</v>
      </c>
      <c r="D26" s="183">
        <f t="shared" si="5"/>
        <v>306</v>
      </c>
      <c r="E26" s="183">
        <f t="shared" si="6"/>
        <v>319</v>
      </c>
      <c r="F26" s="183">
        <f t="shared" si="7"/>
        <v>13</v>
      </c>
      <c r="G26" s="183">
        <f t="shared" si="8"/>
        <v>306</v>
      </c>
      <c r="H26" s="183">
        <v>2</v>
      </c>
      <c r="I26" s="175">
        <v>103</v>
      </c>
      <c r="J26" s="183">
        <v>4</v>
      </c>
      <c r="K26" s="175">
        <v>100</v>
      </c>
      <c r="L26" s="183">
        <v>7</v>
      </c>
      <c r="M26" s="175">
        <v>103</v>
      </c>
      <c r="N26" s="175">
        <f t="shared" si="9"/>
        <v>0</v>
      </c>
      <c r="O26" s="175">
        <v>0</v>
      </c>
      <c r="P26" s="175">
        <v>0</v>
      </c>
      <c r="Q26" s="187" t="s">
        <v>170</v>
      </c>
    </row>
    <row r="27" spans="1:17" s="25" customFormat="1" ht="12.75" customHeight="1">
      <c r="A27" s="187" t="s">
        <v>481</v>
      </c>
      <c r="B27" s="183">
        <f>+C27+D27</f>
        <v>0</v>
      </c>
      <c r="C27" s="183">
        <f>+F27+O27</f>
        <v>0</v>
      </c>
      <c r="D27" s="183">
        <f>+G27+P27</f>
        <v>0</v>
      </c>
      <c r="E27" s="183">
        <f>+F27+G27</f>
        <v>0</v>
      </c>
      <c r="F27" s="183">
        <f>+H27+J27+L27</f>
        <v>0</v>
      </c>
      <c r="G27" s="183">
        <f>+I27+K27+M27</f>
        <v>0</v>
      </c>
      <c r="H27" s="183">
        <v>0</v>
      </c>
      <c r="I27" s="175">
        <v>0</v>
      </c>
      <c r="J27" s="183">
        <v>0</v>
      </c>
      <c r="K27" s="175">
        <v>0</v>
      </c>
      <c r="L27" s="183">
        <v>0</v>
      </c>
      <c r="M27" s="175">
        <v>0</v>
      </c>
      <c r="N27" s="175">
        <f t="shared" si="9"/>
        <v>0</v>
      </c>
      <c r="O27" s="175">
        <v>0</v>
      </c>
      <c r="P27" s="175">
        <v>0</v>
      </c>
      <c r="Q27" s="187" t="s">
        <v>481</v>
      </c>
    </row>
    <row r="28" spans="1:17" s="25" customFormat="1" ht="12.75" customHeight="1">
      <c r="A28" s="187" t="s">
        <v>171</v>
      </c>
      <c r="B28" s="183">
        <f t="shared" si="3"/>
        <v>115</v>
      </c>
      <c r="C28" s="183">
        <f t="shared" si="4"/>
        <v>61</v>
      </c>
      <c r="D28" s="183">
        <f t="shared" si="5"/>
        <v>54</v>
      </c>
      <c r="E28" s="183">
        <f t="shared" si="6"/>
        <v>115</v>
      </c>
      <c r="F28" s="183">
        <f t="shared" si="7"/>
        <v>61</v>
      </c>
      <c r="G28" s="183">
        <f t="shared" si="8"/>
        <v>54</v>
      </c>
      <c r="H28" s="183">
        <v>26</v>
      </c>
      <c r="I28" s="175">
        <v>13</v>
      </c>
      <c r="J28" s="183">
        <v>21</v>
      </c>
      <c r="K28" s="175">
        <v>17</v>
      </c>
      <c r="L28" s="183">
        <v>14</v>
      </c>
      <c r="M28" s="175">
        <v>24</v>
      </c>
      <c r="N28" s="175">
        <f t="shared" si="9"/>
        <v>0</v>
      </c>
      <c r="O28" s="175">
        <v>0</v>
      </c>
      <c r="P28" s="175">
        <v>0</v>
      </c>
      <c r="Q28" s="187" t="s">
        <v>171</v>
      </c>
    </row>
    <row r="29" spans="1:17" s="25" customFormat="1" ht="12.75" customHeight="1">
      <c r="A29" s="187" t="s">
        <v>172</v>
      </c>
      <c r="B29" s="183">
        <f t="shared" si="3"/>
        <v>98</v>
      </c>
      <c r="C29" s="183">
        <f t="shared" si="4"/>
        <v>19</v>
      </c>
      <c r="D29" s="183">
        <f t="shared" si="5"/>
        <v>79</v>
      </c>
      <c r="E29" s="183">
        <f t="shared" si="6"/>
        <v>98</v>
      </c>
      <c r="F29" s="183">
        <f t="shared" si="7"/>
        <v>19</v>
      </c>
      <c r="G29" s="183">
        <f t="shared" si="8"/>
        <v>79</v>
      </c>
      <c r="H29" s="183">
        <v>3</v>
      </c>
      <c r="I29" s="175">
        <v>21</v>
      </c>
      <c r="J29" s="183">
        <v>12</v>
      </c>
      <c r="K29" s="175">
        <v>25</v>
      </c>
      <c r="L29" s="183">
        <v>4</v>
      </c>
      <c r="M29" s="175">
        <v>33</v>
      </c>
      <c r="N29" s="175">
        <f t="shared" si="9"/>
        <v>0</v>
      </c>
      <c r="O29" s="175">
        <v>0</v>
      </c>
      <c r="P29" s="175">
        <v>0</v>
      </c>
      <c r="Q29" s="187" t="s">
        <v>172</v>
      </c>
    </row>
    <row r="30" spans="1:17" s="25" customFormat="1" ht="12.75" customHeight="1">
      <c r="A30" s="187" t="s">
        <v>431</v>
      </c>
      <c r="B30" s="183">
        <f t="shared" si="3"/>
        <v>756</v>
      </c>
      <c r="C30" s="183">
        <f t="shared" si="4"/>
        <v>285</v>
      </c>
      <c r="D30" s="183">
        <f t="shared" si="5"/>
        <v>471</v>
      </c>
      <c r="E30" s="183">
        <f t="shared" si="6"/>
        <v>756</v>
      </c>
      <c r="F30" s="183">
        <f t="shared" si="7"/>
        <v>285</v>
      </c>
      <c r="G30" s="183">
        <f t="shared" si="8"/>
        <v>471</v>
      </c>
      <c r="H30" s="183">
        <v>78</v>
      </c>
      <c r="I30" s="175">
        <v>158</v>
      </c>
      <c r="J30" s="183">
        <v>105</v>
      </c>
      <c r="K30" s="175">
        <v>158</v>
      </c>
      <c r="L30" s="183">
        <v>102</v>
      </c>
      <c r="M30" s="175">
        <v>155</v>
      </c>
      <c r="N30" s="175">
        <f t="shared" si="9"/>
        <v>0</v>
      </c>
      <c r="O30" s="175">
        <v>0</v>
      </c>
      <c r="P30" s="175">
        <v>0</v>
      </c>
      <c r="Q30" s="187" t="s">
        <v>431</v>
      </c>
    </row>
    <row r="31" spans="1:17" s="25" customFormat="1" ht="12.75" customHeight="1">
      <c r="A31" s="187" t="s">
        <v>173</v>
      </c>
      <c r="B31" s="183">
        <f t="shared" si="3"/>
        <v>123</v>
      </c>
      <c r="C31" s="183">
        <f t="shared" si="4"/>
        <v>70</v>
      </c>
      <c r="D31" s="183">
        <f t="shared" si="5"/>
        <v>53</v>
      </c>
      <c r="E31" s="183">
        <f t="shared" si="6"/>
        <v>123</v>
      </c>
      <c r="F31" s="183">
        <f t="shared" si="7"/>
        <v>70</v>
      </c>
      <c r="G31" s="183">
        <f t="shared" si="8"/>
        <v>53</v>
      </c>
      <c r="H31" s="183">
        <v>21</v>
      </c>
      <c r="I31" s="175">
        <v>19</v>
      </c>
      <c r="J31" s="183">
        <v>26</v>
      </c>
      <c r="K31" s="175">
        <v>16</v>
      </c>
      <c r="L31" s="183">
        <v>23</v>
      </c>
      <c r="M31" s="175">
        <v>18</v>
      </c>
      <c r="N31" s="175">
        <f t="shared" si="9"/>
        <v>0</v>
      </c>
      <c r="O31" s="175">
        <v>0</v>
      </c>
      <c r="P31" s="175">
        <v>0</v>
      </c>
      <c r="Q31" s="187" t="s">
        <v>173</v>
      </c>
    </row>
    <row r="32" spans="1:17" s="29" customFormat="1" ht="7.5" customHeight="1">
      <c r="A32" s="48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48"/>
    </row>
    <row r="33" spans="1:17" s="56" customFormat="1" ht="15" customHeight="1">
      <c r="A33" s="184" t="s">
        <v>174</v>
      </c>
      <c r="B33" s="185">
        <f>SUM(B34:B35)</f>
        <v>398</v>
      </c>
      <c r="C33" s="185">
        <f aca="true" t="shared" si="10" ref="C33:P33">SUM(C34:C35)</f>
        <v>224</v>
      </c>
      <c r="D33" s="185">
        <f t="shared" si="10"/>
        <v>174</v>
      </c>
      <c r="E33" s="185">
        <f t="shared" si="10"/>
        <v>398</v>
      </c>
      <c r="F33" s="185">
        <f t="shared" si="10"/>
        <v>224</v>
      </c>
      <c r="G33" s="185">
        <f t="shared" si="10"/>
        <v>174</v>
      </c>
      <c r="H33" s="185">
        <f t="shared" si="10"/>
        <v>127</v>
      </c>
      <c r="I33" s="185">
        <f t="shared" si="10"/>
        <v>108</v>
      </c>
      <c r="J33" s="185">
        <f t="shared" si="10"/>
        <v>59</v>
      </c>
      <c r="K33" s="185">
        <f t="shared" si="10"/>
        <v>35</v>
      </c>
      <c r="L33" s="185">
        <f t="shared" si="10"/>
        <v>38</v>
      </c>
      <c r="M33" s="185">
        <f t="shared" si="10"/>
        <v>31</v>
      </c>
      <c r="N33" s="185">
        <f t="shared" si="10"/>
        <v>0</v>
      </c>
      <c r="O33" s="185">
        <f t="shared" si="10"/>
        <v>0</v>
      </c>
      <c r="P33" s="185">
        <f t="shared" si="10"/>
        <v>0</v>
      </c>
      <c r="Q33" s="184" t="s">
        <v>174</v>
      </c>
    </row>
    <row r="34" spans="1:17" s="25" customFormat="1" ht="12.75" customHeight="1">
      <c r="A34" s="187" t="s">
        <v>165</v>
      </c>
      <c r="B34" s="183">
        <f>+C34+D34</f>
        <v>81</v>
      </c>
      <c r="C34" s="183">
        <f>+F34+O34</f>
        <v>44</v>
      </c>
      <c r="D34" s="183">
        <f>+G34+P34</f>
        <v>37</v>
      </c>
      <c r="E34" s="183">
        <f>+F34+G34</f>
        <v>81</v>
      </c>
      <c r="F34" s="183">
        <f>+H34+J34+L34</f>
        <v>44</v>
      </c>
      <c r="G34" s="183">
        <f>+I34+K34+M34</f>
        <v>37</v>
      </c>
      <c r="H34" s="175">
        <v>18</v>
      </c>
      <c r="I34" s="175">
        <v>21</v>
      </c>
      <c r="J34" s="175">
        <v>13</v>
      </c>
      <c r="K34" s="175">
        <v>9</v>
      </c>
      <c r="L34" s="175">
        <v>13</v>
      </c>
      <c r="M34" s="175">
        <v>7</v>
      </c>
      <c r="N34" s="175">
        <v>0</v>
      </c>
      <c r="O34" s="175">
        <v>0</v>
      </c>
      <c r="P34" s="175">
        <v>0</v>
      </c>
      <c r="Q34" s="187" t="s">
        <v>432</v>
      </c>
    </row>
    <row r="35" spans="1:17" s="25" customFormat="1" ht="12.75" customHeight="1">
      <c r="A35" s="187" t="s">
        <v>431</v>
      </c>
      <c r="B35" s="183">
        <f>+C35+D35</f>
        <v>317</v>
      </c>
      <c r="C35" s="183">
        <f>+F35+O35</f>
        <v>180</v>
      </c>
      <c r="D35" s="183">
        <f>+G35+P35</f>
        <v>137</v>
      </c>
      <c r="E35" s="183">
        <f>+F35+G35</f>
        <v>317</v>
      </c>
      <c r="F35" s="183">
        <f>+H35+J35+L35</f>
        <v>180</v>
      </c>
      <c r="G35" s="183">
        <f>+I35+K35+M35</f>
        <v>137</v>
      </c>
      <c r="H35" s="175">
        <v>109</v>
      </c>
      <c r="I35" s="175">
        <v>87</v>
      </c>
      <c r="J35" s="175">
        <v>46</v>
      </c>
      <c r="K35" s="175">
        <v>26</v>
      </c>
      <c r="L35" s="175">
        <v>25</v>
      </c>
      <c r="M35" s="175">
        <v>24</v>
      </c>
      <c r="N35" s="175">
        <v>0</v>
      </c>
      <c r="O35" s="175">
        <v>0</v>
      </c>
      <c r="P35" s="175">
        <v>0</v>
      </c>
      <c r="Q35" s="187" t="s">
        <v>431</v>
      </c>
    </row>
    <row r="36" spans="1:17" s="29" customFormat="1" ht="7.5" customHeight="1">
      <c r="A36" s="189"/>
      <c r="B36" s="175"/>
      <c r="C36" s="175"/>
      <c r="D36" s="175"/>
      <c r="E36" s="175"/>
      <c r="F36" s="175"/>
      <c r="G36" s="183"/>
      <c r="H36" s="175"/>
      <c r="I36" s="175"/>
      <c r="J36" s="175"/>
      <c r="K36" s="175"/>
      <c r="L36" s="175"/>
      <c r="M36" s="175"/>
      <c r="N36" s="175"/>
      <c r="O36" s="175"/>
      <c r="P36" s="175"/>
      <c r="Q36" s="189"/>
    </row>
    <row r="37" spans="1:17" s="56" customFormat="1" ht="15" customHeight="1">
      <c r="A37" s="180" t="s">
        <v>417</v>
      </c>
      <c r="B37" s="181">
        <f>B39</f>
        <v>3430</v>
      </c>
      <c r="C37" s="181">
        <f aca="true" t="shared" si="11" ref="C37:P37">C39</f>
        <v>1731</v>
      </c>
      <c r="D37" s="181">
        <f t="shared" si="11"/>
        <v>1699</v>
      </c>
      <c r="E37" s="181">
        <f t="shared" si="11"/>
        <v>3383</v>
      </c>
      <c r="F37" s="181">
        <f t="shared" si="11"/>
        <v>1728</v>
      </c>
      <c r="G37" s="181">
        <f t="shared" si="11"/>
        <v>1655</v>
      </c>
      <c r="H37" s="181">
        <f t="shared" si="11"/>
        <v>661</v>
      </c>
      <c r="I37" s="181">
        <f t="shared" si="11"/>
        <v>594</v>
      </c>
      <c r="J37" s="181">
        <f t="shared" si="11"/>
        <v>559</v>
      </c>
      <c r="K37" s="181">
        <f t="shared" si="11"/>
        <v>554</v>
      </c>
      <c r="L37" s="181">
        <f t="shared" si="11"/>
        <v>508</v>
      </c>
      <c r="M37" s="181">
        <f t="shared" si="11"/>
        <v>507</v>
      </c>
      <c r="N37" s="181">
        <f t="shared" si="11"/>
        <v>47</v>
      </c>
      <c r="O37" s="181">
        <f t="shared" si="11"/>
        <v>3</v>
      </c>
      <c r="P37" s="181">
        <f t="shared" si="11"/>
        <v>44</v>
      </c>
      <c r="Q37" s="180" t="s">
        <v>417</v>
      </c>
    </row>
    <row r="38" spans="1:17" s="56" customFormat="1" ht="7.5" customHeight="1">
      <c r="A38" s="184"/>
      <c r="B38" s="185"/>
      <c r="C38" s="185"/>
      <c r="D38" s="185"/>
      <c r="E38" s="185"/>
      <c r="F38" s="185"/>
      <c r="G38" s="185"/>
      <c r="H38" s="186"/>
      <c r="I38" s="186"/>
      <c r="J38" s="186"/>
      <c r="K38" s="186"/>
      <c r="L38" s="186"/>
      <c r="M38" s="186"/>
      <c r="N38" s="186"/>
      <c r="O38" s="186"/>
      <c r="P38" s="186"/>
      <c r="Q38" s="184"/>
    </row>
    <row r="39" spans="1:17" s="56" customFormat="1" ht="12.75" customHeight="1">
      <c r="A39" s="184" t="s">
        <v>164</v>
      </c>
      <c r="B39" s="185">
        <f>SUM(B40:B43)</f>
        <v>3430</v>
      </c>
      <c r="C39" s="185">
        <f aca="true" t="shared" si="12" ref="C39:P39">SUM(C40:C43)</f>
        <v>1731</v>
      </c>
      <c r="D39" s="185">
        <f t="shared" si="12"/>
        <v>1699</v>
      </c>
      <c r="E39" s="185">
        <f>SUM(E40:E43)</f>
        <v>3383</v>
      </c>
      <c r="F39" s="185">
        <f t="shared" si="12"/>
        <v>1728</v>
      </c>
      <c r="G39" s="185">
        <f t="shared" si="12"/>
        <v>1655</v>
      </c>
      <c r="H39" s="185">
        <f t="shared" si="12"/>
        <v>661</v>
      </c>
      <c r="I39" s="185">
        <f t="shared" si="12"/>
        <v>594</v>
      </c>
      <c r="J39" s="185">
        <f t="shared" si="12"/>
        <v>559</v>
      </c>
      <c r="K39" s="185">
        <f t="shared" si="12"/>
        <v>554</v>
      </c>
      <c r="L39" s="185">
        <f t="shared" si="12"/>
        <v>508</v>
      </c>
      <c r="M39" s="185">
        <f t="shared" si="12"/>
        <v>507</v>
      </c>
      <c r="N39" s="185">
        <f t="shared" si="12"/>
        <v>47</v>
      </c>
      <c r="O39" s="185">
        <f t="shared" si="12"/>
        <v>3</v>
      </c>
      <c r="P39" s="185">
        <f t="shared" si="12"/>
        <v>44</v>
      </c>
      <c r="Q39" s="184" t="s">
        <v>164</v>
      </c>
    </row>
    <row r="40" spans="1:17" s="25" customFormat="1" ht="12.75" customHeight="1">
      <c r="A40" s="187" t="s">
        <v>165</v>
      </c>
      <c r="B40" s="183">
        <f>+C40+D40</f>
        <v>3179</v>
      </c>
      <c r="C40" s="183">
        <f aca="true" t="shared" si="13" ref="C40:D43">+F40+O40</f>
        <v>1700</v>
      </c>
      <c r="D40" s="183">
        <f t="shared" si="13"/>
        <v>1479</v>
      </c>
      <c r="E40" s="183">
        <f>+F40+G40</f>
        <v>3179</v>
      </c>
      <c r="F40" s="183">
        <f aca="true" t="shared" si="14" ref="F40:G43">+H40+J40+L40</f>
        <v>1700</v>
      </c>
      <c r="G40" s="183">
        <f t="shared" si="14"/>
        <v>1479</v>
      </c>
      <c r="H40" s="175">
        <v>654</v>
      </c>
      <c r="I40" s="175">
        <v>527</v>
      </c>
      <c r="J40" s="175">
        <v>542</v>
      </c>
      <c r="K40" s="175">
        <v>488</v>
      </c>
      <c r="L40" s="175">
        <v>504</v>
      </c>
      <c r="M40" s="175">
        <v>464</v>
      </c>
      <c r="N40" s="175">
        <f>+O40+P40</f>
        <v>0</v>
      </c>
      <c r="O40" s="175">
        <v>0</v>
      </c>
      <c r="P40" s="175">
        <v>0</v>
      </c>
      <c r="Q40" s="187" t="s">
        <v>165</v>
      </c>
    </row>
    <row r="41" spans="1:17" s="25" customFormat="1" ht="12.75" customHeight="1">
      <c r="A41" s="187" t="s">
        <v>168</v>
      </c>
      <c r="B41" s="183">
        <f>+C41+D41</f>
        <v>0</v>
      </c>
      <c r="C41" s="183">
        <f t="shared" si="13"/>
        <v>0</v>
      </c>
      <c r="D41" s="183">
        <f t="shared" si="13"/>
        <v>0</v>
      </c>
      <c r="E41" s="183">
        <f>+F41+G41</f>
        <v>0</v>
      </c>
      <c r="F41" s="183">
        <f t="shared" si="14"/>
        <v>0</v>
      </c>
      <c r="G41" s="183">
        <f t="shared" si="14"/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f>+O41+P41</f>
        <v>0</v>
      </c>
      <c r="O41" s="175">
        <v>0</v>
      </c>
      <c r="P41" s="175">
        <v>0</v>
      </c>
      <c r="Q41" s="187" t="s">
        <v>168</v>
      </c>
    </row>
    <row r="42" spans="1:17" s="25" customFormat="1" ht="12.75" customHeight="1">
      <c r="A42" s="187" t="s">
        <v>170</v>
      </c>
      <c r="B42" s="183">
        <f>+C42+D42</f>
        <v>134</v>
      </c>
      <c r="C42" s="183">
        <f t="shared" si="13"/>
        <v>18</v>
      </c>
      <c r="D42" s="183">
        <f t="shared" si="13"/>
        <v>116</v>
      </c>
      <c r="E42" s="183">
        <f>+F42+G42</f>
        <v>134</v>
      </c>
      <c r="F42" s="183">
        <f t="shared" si="14"/>
        <v>18</v>
      </c>
      <c r="G42" s="183">
        <f t="shared" si="14"/>
        <v>116</v>
      </c>
      <c r="H42" s="175">
        <v>4</v>
      </c>
      <c r="I42" s="175">
        <v>45</v>
      </c>
      <c r="J42" s="175">
        <v>10</v>
      </c>
      <c r="K42" s="175">
        <v>43</v>
      </c>
      <c r="L42" s="175">
        <v>4</v>
      </c>
      <c r="M42" s="175">
        <v>28</v>
      </c>
      <c r="N42" s="175">
        <f>+O42+P42</f>
        <v>0</v>
      </c>
      <c r="O42" s="175">
        <v>0</v>
      </c>
      <c r="P42" s="175">
        <v>0</v>
      </c>
      <c r="Q42" s="187" t="s">
        <v>170</v>
      </c>
    </row>
    <row r="43" spans="1:17" s="25" customFormat="1" ht="12.75" customHeight="1">
      <c r="A43" s="187" t="s">
        <v>175</v>
      </c>
      <c r="B43" s="183">
        <f>+C43+D43</f>
        <v>117</v>
      </c>
      <c r="C43" s="183">
        <f t="shared" si="13"/>
        <v>13</v>
      </c>
      <c r="D43" s="183">
        <f t="shared" si="13"/>
        <v>104</v>
      </c>
      <c r="E43" s="183">
        <f>+F43+G43</f>
        <v>70</v>
      </c>
      <c r="F43" s="183">
        <f t="shared" si="14"/>
        <v>10</v>
      </c>
      <c r="G43" s="183">
        <f t="shared" si="14"/>
        <v>60</v>
      </c>
      <c r="H43" s="175">
        <v>3</v>
      </c>
      <c r="I43" s="175">
        <v>22</v>
      </c>
      <c r="J43" s="175">
        <v>7</v>
      </c>
      <c r="K43" s="175">
        <v>23</v>
      </c>
      <c r="L43" s="175">
        <v>0</v>
      </c>
      <c r="M43" s="175">
        <v>15</v>
      </c>
      <c r="N43" s="175">
        <f>+O43+P43</f>
        <v>47</v>
      </c>
      <c r="O43" s="175">
        <v>3</v>
      </c>
      <c r="P43" s="175">
        <v>44</v>
      </c>
      <c r="Q43" s="187" t="s">
        <v>175</v>
      </c>
    </row>
    <row r="44" spans="1:17" s="25" customFormat="1" ht="12.75" customHeight="1" hidden="1">
      <c r="A44" s="187" t="s">
        <v>176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87" t="s">
        <v>176</v>
      </c>
    </row>
    <row r="45" spans="1:17" s="25" customFormat="1" ht="7.5" customHeight="1">
      <c r="A45" s="19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90"/>
    </row>
    <row r="46" spans="1:17" ht="13.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3.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ht="13.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</row>
    <row r="49" spans="1:17" ht="13.5">
      <c r="A49" s="191"/>
      <c r="B49" s="191"/>
      <c r="C49" s="191" t="s">
        <v>461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</row>
    <row r="50" spans="1:17" ht="13.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</row>
    <row r="51" spans="1:17" ht="13.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1:17" ht="13.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ht="13.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1:17" ht="13.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1:17" ht="13.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</row>
    <row r="56" spans="1:17" ht="13.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1:17" ht="13.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1:17" ht="13.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1:17" ht="13.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1:17" ht="13.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1:17" ht="13.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1:17" ht="13.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1:17" ht="13.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1:17" ht="13.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1:17" ht="13.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</row>
    <row r="66" spans="1:17" ht="13.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</row>
    <row r="67" spans="1:17" ht="13.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1:17" ht="13.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</row>
    <row r="69" spans="1:17" ht="13.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</row>
    <row r="70" spans="1:17" ht="13.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</row>
    <row r="71" spans="1:17" ht="13.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</row>
    <row r="72" spans="1:17" ht="13.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  <row r="73" spans="1:17" ht="13.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</row>
    <row r="74" spans="1:17" ht="13.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</row>
    <row r="75" spans="1:17" ht="13.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</row>
    <row r="76" spans="1:17" ht="13.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</row>
    <row r="77" spans="1:17" ht="13.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ht="13.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</row>
    <row r="79" spans="1:17" ht="13.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</row>
    <row r="80" spans="1:17" ht="13.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</row>
    <row r="81" spans="1:17" ht="13.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</row>
    <row r="82" spans="1:17" ht="13.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</row>
    <row r="83" spans="1:17" ht="13.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</row>
    <row r="84" spans="1:17" ht="13.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</row>
    <row r="85" spans="1:17" ht="13.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</row>
    <row r="86" spans="1:17" ht="13.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</row>
    <row r="87" spans="1:17" ht="13.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</row>
    <row r="88" spans="1:17" ht="13.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</row>
    <row r="89" spans="1:17" ht="13.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</row>
    <row r="90" spans="1:17" ht="13.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</row>
    <row r="91" spans="1:17" ht="13.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</row>
    <row r="92" spans="1:17" ht="13.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</row>
    <row r="93" spans="1:17" ht="13.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</row>
    <row r="94" spans="1:17" ht="13.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</row>
    <row r="95" spans="1:17" ht="13.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</row>
    <row r="96" spans="1:17" ht="13.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</row>
    <row r="97" spans="1:17" ht="13.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</row>
    <row r="98" spans="1:17" ht="13.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</row>
    <row r="99" spans="1:17" ht="13.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</row>
    <row r="100" spans="1:17" ht="13.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</row>
    <row r="101" spans="1:17" ht="13.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</row>
    <row r="102" spans="1:17" ht="13.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</row>
    <row r="103" spans="1:17" ht="13.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</row>
    <row r="104" spans="1:17" ht="13.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</row>
    <row r="105" spans="1:17" ht="13.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</row>
    <row r="106" spans="1:17" ht="13.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</row>
    <row r="107" spans="1:17" ht="13.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</row>
    <row r="108" spans="1:17" ht="13.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</row>
    <row r="109" spans="1:17" ht="13.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</row>
  </sheetData>
  <sheetProtection/>
  <mergeCells count="12">
    <mergeCell ref="B1:I1"/>
    <mergeCell ref="J1:Q1"/>
    <mergeCell ref="A3:A5"/>
    <mergeCell ref="B3:D4"/>
    <mergeCell ref="E3:I3"/>
    <mergeCell ref="J3:M3"/>
    <mergeCell ref="N3:P4"/>
    <mergeCell ref="Q3:Q5"/>
    <mergeCell ref="E4:G4"/>
    <mergeCell ref="H4:I4"/>
    <mergeCell ref="J4:K4"/>
    <mergeCell ref="L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9" max="38" man="1"/>
  </colBreaks>
  <ignoredErrors>
    <ignoredError sqref="B39 C39:E39 F39:P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showGridLines="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223" customWidth="1"/>
    <col min="2" max="4" width="8.625" style="223" customWidth="1"/>
    <col min="5" max="12" width="6.125" style="223" customWidth="1"/>
    <col min="13" max="22" width="6.25390625" style="223" customWidth="1"/>
    <col min="23" max="23" width="16.125" style="223" bestFit="1" customWidth="1"/>
    <col min="24" max="16384" width="9.00390625" style="223" customWidth="1"/>
  </cols>
  <sheetData>
    <row r="1" spans="1:23" s="194" customFormat="1" ht="18" customHeight="1">
      <c r="A1" s="193" t="s">
        <v>149</v>
      </c>
      <c r="B1" s="450" t="s">
        <v>177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2" t="s">
        <v>462</v>
      </c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s="196" customFormat="1" ht="13.5">
      <c r="A2" s="195"/>
      <c r="K2" s="195"/>
      <c r="L2" s="195"/>
      <c r="M2" s="195"/>
      <c r="N2" s="195"/>
      <c r="W2" s="197" t="s">
        <v>151</v>
      </c>
    </row>
    <row r="3" spans="1:23" s="200" customFormat="1" ht="12.75">
      <c r="A3" s="448" t="s">
        <v>178</v>
      </c>
      <c r="B3" s="446" t="s">
        <v>179</v>
      </c>
      <c r="C3" s="446"/>
      <c r="D3" s="446"/>
      <c r="E3" s="446" t="s">
        <v>180</v>
      </c>
      <c r="F3" s="446"/>
      <c r="G3" s="446" t="s">
        <v>181</v>
      </c>
      <c r="H3" s="446"/>
      <c r="I3" s="446" t="s">
        <v>182</v>
      </c>
      <c r="J3" s="446"/>
      <c r="K3" s="447" t="s">
        <v>183</v>
      </c>
      <c r="L3" s="451"/>
      <c r="M3" s="447" t="s">
        <v>184</v>
      </c>
      <c r="N3" s="451"/>
      <c r="O3" s="446" t="s">
        <v>185</v>
      </c>
      <c r="P3" s="446"/>
      <c r="Q3" s="446" t="s">
        <v>186</v>
      </c>
      <c r="R3" s="446"/>
      <c r="S3" s="446" t="s">
        <v>187</v>
      </c>
      <c r="T3" s="446"/>
      <c r="U3" s="446" t="s">
        <v>188</v>
      </c>
      <c r="V3" s="447"/>
      <c r="W3" s="448" t="s">
        <v>178</v>
      </c>
    </row>
    <row r="4" spans="1:24" s="200" customFormat="1" ht="12.75">
      <c r="A4" s="449"/>
      <c r="B4" s="198" t="s">
        <v>189</v>
      </c>
      <c r="C4" s="198" t="s">
        <v>161</v>
      </c>
      <c r="D4" s="198" t="s">
        <v>162</v>
      </c>
      <c r="E4" s="198" t="s">
        <v>161</v>
      </c>
      <c r="F4" s="198" t="s">
        <v>162</v>
      </c>
      <c r="G4" s="198" t="s">
        <v>161</v>
      </c>
      <c r="H4" s="198" t="s">
        <v>162</v>
      </c>
      <c r="I4" s="198" t="s">
        <v>161</v>
      </c>
      <c r="J4" s="198" t="s">
        <v>162</v>
      </c>
      <c r="K4" s="198" t="s">
        <v>161</v>
      </c>
      <c r="L4" s="198" t="s">
        <v>162</v>
      </c>
      <c r="M4" s="198" t="s">
        <v>161</v>
      </c>
      <c r="N4" s="198" t="s">
        <v>162</v>
      </c>
      <c r="O4" s="198" t="s">
        <v>161</v>
      </c>
      <c r="P4" s="198" t="s">
        <v>162</v>
      </c>
      <c r="Q4" s="198" t="s">
        <v>161</v>
      </c>
      <c r="R4" s="199" t="s">
        <v>162</v>
      </c>
      <c r="S4" s="198" t="s">
        <v>161</v>
      </c>
      <c r="T4" s="198" t="s">
        <v>162</v>
      </c>
      <c r="U4" s="198" t="s">
        <v>161</v>
      </c>
      <c r="V4" s="199" t="s">
        <v>162</v>
      </c>
      <c r="W4" s="449"/>
      <c r="X4" s="201"/>
    </row>
    <row r="5" spans="1:23" s="206" customFormat="1" ht="6" customHeight="1">
      <c r="A5" s="202"/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4" s="212" customFormat="1" ht="12.75">
      <c r="A6" s="207" t="s">
        <v>190</v>
      </c>
      <c r="B6" s="208">
        <f>B8+B12</f>
        <v>1389</v>
      </c>
      <c r="C6" s="209">
        <f aca="true" t="shared" si="0" ref="C6:V6">C8+C12</f>
        <v>942</v>
      </c>
      <c r="D6" s="209">
        <f t="shared" si="0"/>
        <v>447</v>
      </c>
      <c r="E6" s="209">
        <f t="shared" si="0"/>
        <v>29</v>
      </c>
      <c r="F6" s="209">
        <f t="shared" si="0"/>
        <v>2</v>
      </c>
      <c r="G6" s="209">
        <f t="shared" si="0"/>
        <v>9</v>
      </c>
      <c r="H6" s="209">
        <f t="shared" si="0"/>
        <v>1</v>
      </c>
      <c r="I6" s="209">
        <f t="shared" si="0"/>
        <v>46</v>
      </c>
      <c r="J6" s="209">
        <f t="shared" si="0"/>
        <v>6</v>
      </c>
      <c r="K6" s="209">
        <f t="shared" si="0"/>
        <v>33</v>
      </c>
      <c r="L6" s="209">
        <f t="shared" si="0"/>
        <v>4</v>
      </c>
      <c r="M6" s="209">
        <f t="shared" si="0"/>
        <v>688</v>
      </c>
      <c r="N6" s="209">
        <f t="shared" si="0"/>
        <v>330</v>
      </c>
      <c r="O6" s="209">
        <f t="shared" si="0"/>
        <v>4</v>
      </c>
      <c r="P6" s="209">
        <f t="shared" si="0"/>
        <v>3</v>
      </c>
      <c r="Q6" s="209">
        <f t="shared" si="0"/>
        <v>0</v>
      </c>
      <c r="R6" s="209">
        <f t="shared" si="0"/>
        <v>32</v>
      </c>
      <c r="S6" s="209">
        <f t="shared" si="0"/>
        <v>0</v>
      </c>
      <c r="T6" s="209">
        <f t="shared" si="0"/>
        <v>6</v>
      </c>
      <c r="U6" s="209">
        <f t="shared" si="0"/>
        <v>133</v>
      </c>
      <c r="V6" s="209">
        <f t="shared" si="0"/>
        <v>63</v>
      </c>
      <c r="W6" s="210" t="s">
        <v>190</v>
      </c>
      <c r="X6" s="211"/>
    </row>
    <row r="7" spans="1:24" s="212" customFormat="1" ht="7.5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211"/>
    </row>
    <row r="8" spans="1:24" s="206" customFormat="1" ht="12.75">
      <c r="A8" s="213" t="s">
        <v>191</v>
      </c>
      <c r="B8" s="214">
        <f>SUM(B9+B10)</f>
        <v>1099</v>
      </c>
      <c r="C8" s="215">
        <f>SUM(C9+C10)</f>
        <v>738</v>
      </c>
      <c r="D8" s="215">
        <f>SUM(D9+D10)</f>
        <v>361</v>
      </c>
      <c r="E8" s="215">
        <f aca="true" t="shared" si="1" ref="E8:V8">SUM(E9+E10)</f>
        <v>22</v>
      </c>
      <c r="F8" s="215">
        <f t="shared" si="1"/>
        <v>2</v>
      </c>
      <c r="G8" s="215">
        <f t="shared" si="1"/>
        <v>8</v>
      </c>
      <c r="H8" s="215">
        <f t="shared" si="1"/>
        <v>1</v>
      </c>
      <c r="I8" s="215">
        <f t="shared" si="1"/>
        <v>35</v>
      </c>
      <c r="J8" s="215">
        <f t="shared" si="1"/>
        <v>5</v>
      </c>
      <c r="K8" s="215">
        <f t="shared" si="1"/>
        <v>27</v>
      </c>
      <c r="L8" s="215">
        <f t="shared" si="1"/>
        <v>2</v>
      </c>
      <c r="M8" s="215">
        <f t="shared" si="1"/>
        <v>561</v>
      </c>
      <c r="N8" s="215">
        <f t="shared" si="1"/>
        <v>280</v>
      </c>
      <c r="O8" s="215">
        <f t="shared" si="1"/>
        <v>0</v>
      </c>
      <c r="P8" s="215">
        <f t="shared" si="1"/>
        <v>0</v>
      </c>
      <c r="Q8" s="215">
        <f t="shared" si="1"/>
        <v>0</v>
      </c>
      <c r="R8" s="215">
        <f t="shared" si="1"/>
        <v>26</v>
      </c>
      <c r="S8" s="215">
        <f t="shared" si="1"/>
        <v>0</v>
      </c>
      <c r="T8" s="215">
        <f t="shared" si="1"/>
        <v>6</v>
      </c>
      <c r="U8" s="215">
        <f t="shared" si="1"/>
        <v>85</v>
      </c>
      <c r="V8" s="215">
        <f t="shared" si="1"/>
        <v>39</v>
      </c>
      <c r="W8" s="216" t="s">
        <v>191</v>
      </c>
      <c r="X8" s="202"/>
    </row>
    <row r="9" spans="1:24" s="206" customFormat="1" ht="12.75">
      <c r="A9" s="217" t="s">
        <v>192</v>
      </c>
      <c r="B9" s="214">
        <f>+C9+D9</f>
        <v>1023</v>
      </c>
      <c r="C9" s="215">
        <f>+E9+G9+I9+K9+M9+O9+Q9+S9+U9</f>
        <v>690</v>
      </c>
      <c r="D9" s="215">
        <f>+F9+H9+J9+L9+N9+P9+R9+T9+V9</f>
        <v>333</v>
      </c>
      <c r="E9" s="82">
        <v>20</v>
      </c>
      <c r="F9" s="82">
        <v>2</v>
      </c>
      <c r="G9" s="82">
        <v>8</v>
      </c>
      <c r="H9" s="82">
        <v>1</v>
      </c>
      <c r="I9" s="82">
        <v>30</v>
      </c>
      <c r="J9" s="82">
        <v>5</v>
      </c>
      <c r="K9" s="82">
        <v>26</v>
      </c>
      <c r="L9" s="82">
        <v>2</v>
      </c>
      <c r="M9" s="82">
        <v>527</v>
      </c>
      <c r="N9" s="82">
        <v>261</v>
      </c>
      <c r="O9" s="82">
        <v>0</v>
      </c>
      <c r="P9" s="82">
        <v>0</v>
      </c>
      <c r="Q9" s="82">
        <v>0</v>
      </c>
      <c r="R9" s="82">
        <v>23</v>
      </c>
      <c r="S9" s="218">
        <v>0</v>
      </c>
      <c r="T9" s="218">
        <v>5</v>
      </c>
      <c r="U9" s="218">
        <v>79</v>
      </c>
      <c r="V9" s="218">
        <v>34</v>
      </c>
      <c r="W9" s="216" t="s">
        <v>193</v>
      </c>
      <c r="X9" s="202"/>
    </row>
    <row r="10" spans="1:24" s="206" customFormat="1" ht="12.75">
      <c r="A10" s="217" t="s">
        <v>194</v>
      </c>
      <c r="B10" s="214">
        <f>+C10+D10</f>
        <v>76</v>
      </c>
      <c r="C10" s="215">
        <f>+E10+G10+I10+K10+M10+O10+Q10+S10+U10</f>
        <v>48</v>
      </c>
      <c r="D10" s="215">
        <f>+F10+H10+J10+L10+N10+P10+R10+T10+V10</f>
        <v>28</v>
      </c>
      <c r="E10" s="82">
        <v>2</v>
      </c>
      <c r="F10" s="82">
        <v>0</v>
      </c>
      <c r="G10" s="82">
        <v>0</v>
      </c>
      <c r="H10" s="82">
        <v>0</v>
      </c>
      <c r="I10" s="82">
        <v>5</v>
      </c>
      <c r="J10" s="82">
        <v>0</v>
      </c>
      <c r="K10" s="82">
        <v>1</v>
      </c>
      <c r="L10" s="82">
        <v>0</v>
      </c>
      <c r="M10" s="82">
        <v>34</v>
      </c>
      <c r="N10" s="82">
        <v>19</v>
      </c>
      <c r="O10" s="82">
        <v>0</v>
      </c>
      <c r="P10" s="82">
        <v>0</v>
      </c>
      <c r="Q10" s="82">
        <v>0</v>
      </c>
      <c r="R10" s="82">
        <v>3</v>
      </c>
      <c r="S10" s="218">
        <v>0</v>
      </c>
      <c r="T10" s="218">
        <v>1</v>
      </c>
      <c r="U10" s="218">
        <v>6</v>
      </c>
      <c r="V10" s="218">
        <v>5</v>
      </c>
      <c r="W10" s="216" t="s">
        <v>195</v>
      </c>
      <c r="X10" s="202"/>
    </row>
    <row r="11" spans="1:24" s="206" customFormat="1" ht="7.5" customHeight="1">
      <c r="A11" s="217"/>
      <c r="B11" s="214"/>
      <c r="C11" s="215"/>
      <c r="D11" s="215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218"/>
      <c r="T11" s="218"/>
      <c r="U11" s="218"/>
      <c r="V11" s="218"/>
      <c r="W11" s="216"/>
      <c r="X11" s="202"/>
    </row>
    <row r="12" spans="1:24" s="206" customFormat="1" ht="12.75">
      <c r="A12" s="213" t="s">
        <v>196</v>
      </c>
      <c r="B12" s="214">
        <f>SUM(B13)</f>
        <v>290</v>
      </c>
      <c r="C12" s="215">
        <f aca="true" t="shared" si="2" ref="C12:V12">SUM(C13)</f>
        <v>204</v>
      </c>
      <c r="D12" s="215">
        <f t="shared" si="2"/>
        <v>86</v>
      </c>
      <c r="E12" s="215">
        <f t="shared" si="2"/>
        <v>7</v>
      </c>
      <c r="F12" s="215">
        <f t="shared" si="2"/>
        <v>0</v>
      </c>
      <c r="G12" s="215">
        <f t="shared" si="2"/>
        <v>1</v>
      </c>
      <c r="H12" s="215">
        <f t="shared" si="2"/>
        <v>0</v>
      </c>
      <c r="I12" s="215">
        <f t="shared" si="2"/>
        <v>11</v>
      </c>
      <c r="J12" s="215">
        <f t="shared" si="2"/>
        <v>1</v>
      </c>
      <c r="K12" s="215">
        <f t="shared" si="2"/>
        <v>6</v>
      </c>
      <c r="L12" s="215">
        <f t="shared" si="2"/>
        <v>2</v>
      </c>
      <c r="M12" s="215">
        <f t="shared" si="2"/>
        <v>127</v>
      </c>
      <c r="N12" s="215">
        <f t="shared" si="2"/>
        <v>50</v>
      </c>
      <c r="O12" s="215">
        <f t="shared" si="2"/>
        <v>4</v>
      </c>
      <c r="P12" s="215">
        <f t="shared" si="2"/>
        <v>3</v>
      </c>
      <c r="Q12" s="215">
        <f t="shared" si="2"/>
        <v>0</v>
      </c>
      <c r="R12" s="215">
        <f t="shared" si="2"/>
        <v>6</v>
      </c>
      <c r="S12" s="215">
        <f t="shared" si="2"/>
        <v>0</v>
      </c>
      <c r="T12" s="215">
        <f t="shared" si="2"/>
        <v>0</v>
      </c>
      <c r="U12" s="215">
        <f t="shared" si="2"/>
        <v>48</v>
      </c>
      <c r="V12" s="215">
        <f t="shared" si="2"/>
        <v>24</v>
      </c>
      <c r="W12" s="216" t="s">
        <v>196</v>
      </c>
      <c r="X12" s="202"/>
    </row>
    <row r="13" spans="1:24" s="206" customFormat="1" ht="12.75">
      <c r="A13" s="217" t="s">
        <v>192</v>
      </c>
      <c r="B13" s="214">
        <f>+C13+D13</f>
        <v>290</v>
      </c>
      <c r="C13" s="215">
        <f>+E13+G13+I13+K13+M13+O13+Q13+S13+U13</f>
        <v>204</v>
      </c>
      <c r="D13" s="215">
        <f>+F13+H13+J13+L13+N13+P13+R13+T13+V13</f>
        <v>86</v>
      </c>
      <c r="E13" s="82">
        <v>7</v>
      </c>
      <c r="F13" s="82">
        <v>0</v>
      </c>
      <c r="G13" s="82">
        <v>1</v>
      </c>
      <c r="H13" s="82">
        <v>0</v>
      </c>
      <c r="I13" s="82">
        <v>11</v>
      </c>
      <c r="J13" s="82">
        <v>1</v>
      </c>
      <c r="K13" s="82">
        <v>6</v>
      </c>
      <c r="L13" s="82">
        <v>2</v>
      </c>
      <c r="M13" s="82">
        <v>127</v>
      </c>
      <c r="N13" s="82">
        <v>50</v>
      </c>
      <c r="O13" s="82">
        <v>4</v>
      </c>
      <c r="P13" s="82">
        <v>3</v>
      </c>
      <c r="Q13" s="82">
        <v>0</v>
      </c>
      <c r="R13" s="82">
        <v>6</v>
      </c>
      <c r="S13" s="218">
        <v>0</v>
      </c>
      <c r="T13" s="218">
        <v>0</v>
      </c>
      <c r="U13" s="218">
        <v>48</v>
      </c>
      <c r="V13" s="218">
        <v>24</v>
      </c>
      <c r="W13" s="216" t="s">
        <v>193</v>
      </c>
      <c r="X13" s="202"/>
    </row>
    <row r="14" spans="1:23" s="206" customFormat="1" ht="6" customHeight="1">
      <c r="A14" s="219"/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1"/>
      <c r="W14" s="222"/>
    </row>
  </sheetData>
  <sheetProtection/>
  <mergeCells count="14">
    <mergeCell ref="A3:A4"/>
    <mergeCell ref="B3:D3"/>
    <mergeCell ref="E3:F3"/>
    <mergeCell ref="G3:H3"/>
    <mergeCell ref="I3:J3"/>
    <mergeCell ref="K3:L3"/>
    <mergeCell ref="O3:P3"/>
    <mergeCell ref="Q3:R3"/>
    <mergeCell ref="S3:T3"/>
    <mergeCell ref="U3:V3"/>
    <mergeCell ref="W3:W4"/>
    <mergeCell ref="B1:L1"/>
    <mergeCell ref="M3:N3"/>
    <mergeCell ref="M1:W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6.75390625" style="1" bestFit="1" customWidth="1"/>
    <col min="3" max="4" width="6.375" style="1" bestFit="1" customWidth="1"/>
    <col min="5" max="5" width="5.375" style="1" bestFit="1" customWidth="1"/>
    <col min="6" max="6" width="6.375" style="1" bestFit="1" customWidth="1"/>
    <col min="7" max="8" width="7.50390625" style="1" customWidth="1"/>
    <col min="9" max="10" width="5.375" style="1" bestFit="1" customWidth="1"/>
    <col min="11" max="11" width="5.75390625" style="1" customWidth="1"/>
    <col min="12" max="12" width="5.625" style="1" customWidth="1"/>
    <col min="13" max="13" width="5.375" style="1" bestFit="1" customWidth="1"/>
    <col min="14" max="14" width="4.375" style="1" bestFit="1" customWidth="1"/>
    <col min="15" max="17" width="5.375" style="1" bestFit="1" customWidth="1"/>
    <col min="18" max="18" width="4.375" style="1" bestFit="1" customWidth="1"/>
    <col min="19" max="20" width="7.50390625" style="1" customWidth="1"/>
    <col min="21" max="21" width="13.75390625" style="1" customWidth="1"/>
    <col min="22" max="16384" width="9.00390625" style="1" customWidth="1"/>
  </cols>
  <sheetData>
    <row r="1" spans="1:21" s="67" customFormat="1" ht="14.25">
      <c r="A1" s="113" t="s">
        <v>149</v>
      </c>
      <c r="B1" s="391" t="s">
        <v>197</v>
      </c>
      <c r="C1" s="391"/>
      <c r="D1" s="391"/>
      <c r="E1" s="391"/>
      <c r="F1" s="391"/>
      <c r="G1" s="391"/>
      <c r="H1" s="391"/>
      <c r="I1" s="391"/>
      <c r="J1" s="391"/>
      <c r="K1" s="384" t="s">
        <v>198</v>
      </c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10.5" customHeight="1">
      <c r="A2" s="224"/>
      <c r="K2" s="224"/>
      <c r="L2" s="224"/>
      <c r="M2" s="224"/>
      <c r="N2" s="224"/>
      <c r="U2" s="69" t="s">
        <v>151</v>
      </c>
    </row>
    <row r="3" spans="1:21" s="63" customFormat="1" ht="12.75">
      <c r="A3" s="385" t="s">
        <v>0</v>
      </c>
      <c r="B3" s="455" t="s">
        <v>152</v>
      </c>
      <c r="C3" s="457"/>
      <c r="D3" s="456"/>
      <c r="E3" s="455" t="s">
        <v>199</v>
      </c>
      <c r="F3" s="457"/>
      <c r="G3" s="457"/>
      <c r="H3" s="457"/>
      <c r="I3" s="457"/>
      <c r="J3" s="456"/>
      <c r="K3" s="455" t="s">
        <v>200</v>
      </c>
      <c r="L3" s="456"/>
      <c r="M3" s="455" t="s">
        <v>201</v>
      </c>
      <c r="N3" s="456"/>
      <c r="O3" s="455" t="s">
        <v>202</v>
      </c>
      <c r="P3" s="456"/>
      <c r="Q3" s="455" t="s">
        <v>203</v>
      </c>
      <c r="R3" s="456"/>
      <c r="S3" s="455" t="s">
        <v>204</v>
      </c>
      <c r="T3" s="456"/>
      <c r="U3" s="385" t="s">
        <v>0</v>
      </c>
    </row>
    <row r="4" spans="1:21" s="63" customFormat="1" ht="12.75">
      <c r="A4" s="386"/>
      <c r="B4" s="453"/>
      <c r="C4" s="458"/>
      <c r="D4" s="454"/>
      <c r="E4" s="390" t="s">
        <v>205</v>
      </c>
      <c r="F4" s="383"/>
      <c r="G4" s="390" t="s">
        <v>206</v>
      </c>
      <c r="H4" s="383"/>
      <c r="I4" s="390" t="s">
        <v>207</v>
      </c>
      <c r="J4" s="383"/>
      <c r="K4" s="453" t="s">
        <v>208</v>
      </c>
      <c r="L4" s="454"/>
      <c r="M4" s="453"/>
      <c r="N4" s="454"/>
      <c r="O4" s="453"/>
      <c r="P4" s="454"/>
      <c r="Q4" s="453"/>
      <c r="R4" s="454"/>
      <c r="S4" s="453"/>
      <c r="T4" s="454"/>
      <c r="U4" s="386"/>
    </row>
    <row r="5" spans="1:21" s="63" customFormat="1" ht="12.75">
      <c r="A5" s="387"/>
      <c r="B5" s="65" t="s">
        <v>209</v>
      </c>
      <c r="C5" s="65" t="s">
        <v>161</v>
      </c>
      <c r="D5" s="65" t="s">
        <v>162</v>
      </c>
      <c r="E5" s="65" t="s">
        <v>161</v>
      </c>
      <c r="F5" s="65" t="s">
        <v>162</v>
      </c>
      <c r="G5" s="65" t="s">
        <v>161</v>
      </c>
      <c r="H5" s="65" t="s">
        <v>162</v>
      </c>
      <c r="I5" s="65" t="s">
        <v>161</v>
      </c>
      <c r="J5" s="65" t="s">
        <v>162</v>
      </c>
      <c r="K5" s="65" t="s">
        <v>161</v>
      </c>
      <c r="L5" s="65" t="s">
        <v>162</v>
      </c>
      <c r="M5" s="62" t="s">
        <v>161</v>
      </c>
      <c r="N5" s="62" t="s">
        <v>162</v>
      </c>
      <c r="O5" s="65" t="s">
        <v>161</v>
      </c>
      <c r="P5" s="65" t="s">
        <v>162</v>
      </c>
      <c r="Q5" s="65" t="s">
        <v>161</v>
      </c>
      <c r="R5" s="65" t="s">
        <v>162</v>
      </c>
      <c r="S5" s="65" t="s">
        <v>161</v>
      </c>
      <c r="T5" s="225" t="s">
        <v>162</v>
      </c>
      <c r="U5" s="387"/>
    </row>
    <row r="6" spans="1:21" s="5" customFormat="1" ht="6" customHeight="1">
      <c r="A6" s="14"/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35"/>
    </row>
    <row r="7" spans="1:21" s="5" customFormat="1" ht="12.75">
      <c r="A7" s="226" t="s">
        <v>210</v>
      </c>
      <c r="B7" s="227">
        <f>SUM(B9,B13)</f>
        <v>347</v>
      </c>
      <c r="C7" s="228">
        <f>SUM(C9,C13)</f>
        <v>201</v>
      </c>
      <c r="D7" s="228">
        <f>SUM(D9,D13)</f>
        <v>146</v>
      </c>
      <c r="E7" s="209">
        <f>SUM(E9,E13)</f>
        <v>64</v>
      </c>
      <c r="F7" s="209">
        <f>SUM(F9,F13)</f>
        <v>110</v>
      </c>
      <c r="G7" s="209">
        <f aca="true" t="shared" si="0" ref="G7:T7">SUM(G9,G13)</f>
        <v>50</v>
      </c>
      <c r="H7" s="209">
        <f t="shared" si="0"/>
        <v>87</v>
      </c>
      <c r="I7" s="209">
        <f t="shared" si="0"/>
        <v>14</v>
      </c>
      <c r="J7" s="209">
        <f t="shared" si="0"/>
        <v>23</v>
      </c>
      <c r="K7" s="209">
        <f t="shared" si="0"/>
        <v>0</v>
      </c>
      <c r="L7" s="209">
        <f t="shared" si="0"/>
        <v>4</v>
      </c>
      <c r="M7" s="209">
        <f t="shared" si="0"/>
        <v>27</v>
      </c>
      <c r="N7" s="209">
        <f t="shared" si="0"/>
        <v>4</v>
      </c>
      <c r="O7" s="209">
        <f t="shared" si="0"/>
        <v>66</v>
      </c>
      <c r="P7" s="209">
        <f t="shared" si="0"/>
        <v>23</v>
      </c>
      <c r="Q7" s="209">
        <f t="shared" si="0"/>
        <v>30</v>
      </c>
      <c r="R7" s="209">
        <f t="shared" si="0"/>
        <v>0</v>
      </c>
      <c r="S7" s="209">
        <f t="shared" si="0"/>
        <v>14</v>
      </c>
      <c r="T7" s="209">
        <f t="shared" si="0"/>
        <v>5</v>
      </c>
      <c r="U7" s="229" t="s">
        <v>211</v>
      </c>
    </row>
    <row r="8" spans="1:21" s="5" customFormat="1" ht="8.25" customHeight="1">
      <c r="A8" s="226"/>
      <c r="B8" s="227"/>
      <c r="C8" s="228"/>
      <c r="D8" s="22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29"/>
    </row>
    <row r="9" spans="1:21" s="5" customFormat="1" ht="12.75">
      <c r="A9" s="44" t="s">
        <v>191</v>
      </c>
      <c r="B9" s="202">
        <f aca="true" t="shared" si="1" ref="B9:T9">SUM(B10:B11)</f>
        <v>277</v>
      </c>
      <c r="C9" s="204">
        <f t="shared" si="1"/>
        <v>163</v>
      </c>
      <c r="D9" s="204">
        <f t="shared" si="1"/>
        <v>114</v>
      </c>
      <c r="E9" s="215">
        <f t="shared" si="1"/>
        <v>50</v>
      </c>
      <c r="F9" s="215">
        <f t="shared" si="1"/>
        <v>87</v>
      </c>
      <c r="G9" s="215">
        <f t="shared" si="1"/>
        <v>50</v>
      </c>
      <c r="H9" s="215">
        <f t="shared" si="1"/>
        <v>87</v>
      </c>
      <c r="I9" s="215">
        <f t="shared" si="1"/>
        <v>0</v>
      </c>
      <c r="J9" s="215">
        <f t="shared" si="1"/>
        <v>0</v>
      </c>
      <c r="K9" s="215">
        <f t="shared" si="1"/>
        <v>0</v>
      </c>
      <c r="L9" s="215">
        <f t="shared" si="1"/>
        <v>0</v>
      </c>
      <c r="M9" s="215">
        <f t="shared" si="1"/>
        <v>18</v>
      </c>
      <c r="N9" s="215">
        <f t="shared" si="1"/>
        <v>4</v>
      </c>
      <c r="O9" s="215">
        <f t="shared" si="1"/>
        <v>66</v>
      </c>
      <c r="P9" s="215">
        <f t="shared" si="1"/>
        <v>23</v>
      </c>
      <c r="Q9" s="215">
        <f t="shared" si="1"/>
        <v>25</v>
      </c>
      <c r="R9" s="215">
        <f t="shared" si="1"/>
        <v>0</v>
      </c>
      <c r="S9" s="215">
        <f t="shared" si="1"/>
        <v>4</v>
      </c>
      <c r="T9" s="215">
        <f t="shared" si="1"/>
        <v>0</v>
      </c>
      <c r="U9" s="45" t="s">
        <v>212</v>
      </c>
    </row>
    <row r="10" spans="1:21" s="5" customFormat="1" ht="12.75">
      <c r="A10" s="44" t="s">
        <v>213</v>
      </c>
      <c r="B10" s="202">
        <f>+C10+D10</f>
        <v>259</v>
      </c>
      <c r="C10" s="204">
        <f>+E10+K10+M10+O10+Q10+S10</f>
        <v>154</v>
      </c>
      <c r="D10" s="204">
        <f>+F10+L10+N10+P10+R10+T10</f>
        <v>105</v>
      </c>
      <c r="E10" s="204">
        <f>+G10+I10</f>
        <v>44</v>
      </c>
      <c r="F10" s="204">
        <f>+H10+J10</f>
        <v>83</v>
      </c>
      <c r="G10" s="82">
        <v>44</v>
      </c>
      <c r="H10" s="82">
        <v>83</v>
      </c>
      <c r="I10" s="82">
        <v>0</v>
      </c>
      <c r="J10" s="82">
        <v>0</v>
      </c>
      <c r="K10" s="82">
        <v>0</v>
      </c>
      <c r="L10" s="82">
        <v>0</v>
      </c>
      <c r="M10" s="82">
        <v>18</v>
      </c>
      <c r="N10" s="82">
        <v>2</v>
      </c>
      <c r="O10" s="82">
        <v>65</v>
      </c>
      <c r="P10" s="82">
        <v>20</v>
      </c>
      <c r="Q10" s="82">
        <v>23</v>
      </c>
      <c r="R10" s="82">
        <v>0</v>
      </c>
      <c r="S10" s="82">
        <v>4</v>
      </c>
      <c r="T10" s="82">
        <v>0</v>
      </c>
      <c r="U10" s="230" t="s">
        <v>214</v>
      </c>
    </row>
    <row r="11" spans="1:21" s="5" customFormat="1" ht="12.75">
      <c r="A11" s="44" t="s">
        <v>215</v>
      </c>
      <c r="B11" s="202">
        <f>+C11+D11</f>
        <v>18</v>
      </c>
      <c r="C11" s="204">
        <f>+E11+K11+M11+O11+Q11+S11</f>
        <v>9</v>
      </c>
      <c r="D11" s="204">
        <f>+F11+L11+N11+P11+R11+T11</f>
        <v>9</v>
      </c>
      <c r="E11" s="204">
        <f>+G11+I11</f>
        <v>6</v>
      </c>
      <c r="F11" s="204">
        <f>+H11+J11</f>
        <v>4</v>
      </c>
      <c r="G11" s="82">
        <v>6</v>
      </c>
      <c r="H11" s="82">
        <v>4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2</v>
      </c>
      <c r="O11" s="82">
        <v>1</v>
      </c>
      <c r="P11" s="82">
        <v>3</v>
      </c>
      <c r="Q11" s="82">
        <v>2</v>
      </c>
      <c r="R11" s="82">
        <v>0</v>
      </c>
      <c r="S11" s="82">
        <v>0</v>
      </c>
      <c r="T11" s="82">
        <v>0</v>
      </c>
      <c r="U11" s="230" t="s">
        <v>216</v>
      </c>
    </row>
    <row r="12" spans="1:21" s="5" customFormat="1" ht="7.5" customHeight="1">
      <c r="A12" s="44"/>
      <c r="B12" s="202"/>
      <c r="C12" s="204"/>
      <c r="D12" s="204"/>
      <c r="E12" s="204"/>
      <c r="F12" s="204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230"/>
    </row>
    <row r="13" spans="1:21" s="5" customFormat="1" ht="12.75">
      <c r="A13" s="44" t="s">
        <v>196</v>
      </c>
      <c r="B13" s="202">
        <f aca="true" t="shared" si="2" ref="B13:T13">SUM(B14)</f>
        <v>70</v>
      </c>
      <c r="C13" s="204">
        <f t="shared" si="2"/>
        <v>38</v>
      </c>
      <c r="D13" s="204">
        <f t="shared" si="2"/>
        <v>32</v>
      </c>
      <c r="E13" s="215">
        <f t="shared" si="2"/>
        <v>14</v>
      </c>
      <c r="F13" s="215">
        <f t="shared" si="2"/>
        <v>23</v>
      </c>
      <c r="G13" s="215">
        <f t="shared" si="2"/>
        <v>0</v>
      </c>
      <c r="H13" s="215">
        <f t="shared" si="2"/>
        <v>0</v>
      </c>
      <c r="I13" s="215">
        <f t="shared" si="2"/>
        <v>14</v>
      </c>
      <c r="J13" s="215">
        <f t="shared" si="2"/>
        <v>23</v>
      </c>
      <c r="K13" s="215">
        <f t="shared" si="2"/>
        <v>0</v>
      </c>
      <c r="L13" s="215">
        <f t="shared" si="2"/>
        <v>4</v>
      </c>
      <c r="M13" s="215">
        <f t="shared" si="2"/>
        <v>9</v>
      </c>
      <c r="N13" s="215">
        <f t="shared" si="2"/>
        <v>0</v>
      </c>
      <c r="O13" s="215">
        <f t="shared" si="2"/>
        <v>0</v>
      </c>
      <c r="P13" s="215">
        <f t="shared" si="2"/>
        <v>0</v>
      </c>
      <c r="Q13" s="215">
        <f t="shared" si="2"/>
        <v>5</v>
      </c>
      <c r="R13" s="215">
        <f t="shared" si="2"/>
        <v>0</v>
      </c>
      <c r="S13" s="215">
        <f t="shared" si="2"/>
        <v>10</v>
      </c>
      <c r="T13" s="215">
        <f t="shared" si="2"/>
        <v>5</v>
      </c>
      <c r="U13" s="45" t="s">
        <v>217</v>
      </c>
    </row>
    <row r="14" spans="1:21" s="5" customFormat="1" ht="12.75">
      <c r="A14" s="44" t="s">
        <v>218</v>
      </c>
      <c r="B14" s="202">
        <f>+C14+D14</f>
        <v>70</v>
      </c>
      <c r="C14" s="204">
        <f>+E14+K14+M14+O14+Q14+S14</f>
        <v>38</v>
      </c>
      <c r="D14" s="204">
        <f>+F14+L14+N14+P14+R14+T14</f>
        <v>32</v>
      </c>
      <c r="E14" s="204">
        <f>+G14+I14</f>
        <v>14</v>
      </c>
      <c r="F14" s="204">
        <f>+H14+J14</f>
        <v>23</v>
      </c>
      <c r="G14" s="82">
        <v>0</v>
      </c>
      <c r="H14" s="82">
        <v>0</v>
      </c>
      <c r="I14" s="82">
        <v>14</v>
      </c>
      <c r="J14" s="82">
        <v>23</v>
      </c>
      <c r="K14" s="82">
        <v>0</v>
      </c>
      <c r="L14" s="82">
        <v>4</v>
      </c>
      <c r="M14" s="82">
        <v>9</v>
      </c>
      <c r="N14" s="82">
        <v>0</v>
      </c>
      <c r="O14" s="82">
        <v>0</v>
      </c>
      <c r="P14" s="82">
        <v>0</v>
      </c>
      <c r="Q14" s="82">
        <v>5</v>
      </c>
      <c r="R14" s="82">
        <v>0</v>
      </c>
      <c r="S14" s="82">
        <v>10</v>
      </c>
      <c r="T14" s="82">
        <v>5</v>
      </c>
      <c r="U14" s="230" t="s">
        <v>219</v>
      </c>
    </row>
    <row r="15" spans="1:21" s="5" customFormat="1" ht="6" customHeight="1">
      <c r="A15" s="231"/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4"/>
    </row>
  </sheetData>
  <sheetProtection/>
  <mergeCells count="15">
    <mergeCell ref="A3:A5"/>
    <mergeCell ref="B3:D4"/>
    <mergeCell ref="E3:J3"/>
    <mergeCell ref="K3:L3"/>
    <mergeCell ref="M3:N4"/>
    <mergeCell ref="O3:P4"/>
    <mergeCell ref="U3:U5"/>
    <mergeCell ref="E4:F4"/>
    <mergeCell ref="G4:H4"/>
    <mergeCell ref="I4:J4"/>
    <mergeCell ref="K4:L4"/>
    <mergeCell ref="B1:J1"/>
    <mergeCell ref="Q3:R4"/>
    <mergeCell ref="S3:T4"/>
    <mergeCell ref="K1:U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1" r:id="rId1"/>
  <colBreaks count="1" manualBreakCount="1">
    <brk id="1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A72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3" customWidth="1"/>
    <col min="2" max="2" width="8.50390625" style="33" bestFit="1" customWidth="1"/>
    <col min="3" max="3" width="8.00390625" style="33" bestFit="1" customWidth="1"/>
    <col min="4" max="6" width="8.50390625" style="33" bestFit="1" customWidth="1"/>
    <col min="7" max="7" width="9.00390625" style="33" bestFit="1" customWidth="1"/>
    <col min="8" max="8" width="9.375" style="33" bestFit="1" customWidth="1"/>
    <col min="9" max="9" width="8.50390625" style="33" bestFit="1" customWidth="1"/>
    <col min="10" max="11" width="11.375" style="33" customWidth="1"/>
    <col min="12" max="12" width="10.50390625" style="33" bestFit="1" customWidth="1"/>
    <col min="13" max="13" width="8.375" style="33" customWidth="1"/>
    <col min="14" max="14" width="7.875" style="33" bestFit="1" customWidth="1"/>
    <col min="15" max="15" width="6.875" style="33" customWidth="1"/>
    <col min="16" max="16" width="8.125" style="33" customWidth="1"/>
    <col min="17" max="18" width="6.75390625" style="33" bestFit="1" customWidth="1"/>
    <col min="19" max="20" width="6.875" style="33" customWidth="1"/>
    <col min="21" max="22" width="7.75390625" style="33" customWidth="1"/>
    <col min="23" max="24" width="7.375" style="33" customWidth="1"/>
    <col min="25" max="25" width="8.375" style="33" customWidth="1"/>
    <col min="26" max="26" width="9.00390625" style="33" bestFit="1" customWidth="1"/>
    <col min="27" max="27" width="11.875" style="33" customWidth="1"/>
    <col min="28" max="16384" width="9.00390625" style="33" customWidth="1"/>
  </cols>
  <sheetData>
    <row r="1" spans="1:27" s="236" customFormat="1" ht="18" customHeight="1">
      <c r="A1" s="235" t="s">
        <v>149</v>
      </c>
      <c r="B1" s="401" t="s">
        <v>220</v>
      </c>
      <c r="C1" s="401"/>
      <c r="D1" s="401"/>
      <c r="E1" s="401"/>
      <c r="F1" s="401"/>
      <c r="G1" s="401"/>
      <c r="H1" s="401"/>
      <c r="I1" s="401"/>
      <c r="J1" s="401"/>
      <c r="K1" s="401"/>
      <c r="L1" s="380"/>
      <c r="M1" s="380"/>
      <c r="N1" s="401" t="s">
        <v>221</v>
      </c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380"/>
    </row>
    <row r="2" spans="1:27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41"/>
      <c r="Y2" s="19"/>
      <c r="AA2" s="237"/>
    </row>
    <row r="3" spans="1:27" s="242" customFormat="1" ht="24" customHeight="1">
      <c r="A3" s="238"/>
      <c r="B3" s="238"/>
      <c r="C3" s="238"/>
      <c r="D3" s="239"/>
      <c r="E3" s="239"/>
      <c r="F3" s="239"/>
      <c r="G3" s="239"/>
      <c r="H3" s="239"/>
      <c r="I3" s="239"/>
      <c r="J3" s="240"/>
      <c r="K3" s="120"/>
      <c r="L3" s="120"/>
      <c r="M3" s="402" t="s">
        <v>493</v>
      </c>
      <c r="N3" s="457"/>
      <c r="O3" s="457"/>
      <c r="P3" s="456"/>
      <c r="Q3" s="120"/>
      <c r="R3" s="120"/>
      <c r="S3" s="459" t="s">
        <v>486</v>
      </c>
      <c r="T3" s="460"/>
      <c r="U3" s="461"/>
      <c r="V3" s="476" t="s">
        <v>503</v>
      </c>
      <c r="W3" s="241"/>
      <c r="X3" s="378" t="s">
        <v>244</v>
      </c>
      <c r="Y3" s="48" t="s">
        <v>241</v>
      </c>
      <c r="Z3" s="240"/>
      <c r="AA3" s="240"/>
    </row>
    <row r="4" spans="1:27" s="242" customFormat="1" ht="12.75" customHeight="1">
      <c r="A4" s="243"/>
      <c r="B4" s="47"/>
      <c r="C4" s="47" t="s">
        <v>222</v>
      </c>
      <c r="D4" s="47"/>
      <c r="E4" s="120"/>
      <c r="F4" s="465" t="s">
        <v>223</v>
      </c>
      <c r="G4" s="120"/>
      <c r="H4" s="96" t="s">
        <v>224</v>
      </c>
      <c r="I4" s="244" t="s">
        <v>225</v>
      </c>
      <c r="J4" s="48" t="s">
        <v>226</v>
      </c>
      <c r="K4" s="48" t="s">
        <v>226</v>
      </c>
      <c r="L4" s="245" t="s">
        <v>227</v>
      </c>
      <c r="M4" s="121"/>
      <c r="N4" s="479" t="s">
        <v>491</v>
      </c>
      <c r="O4" s="480"/>
      <c r="P4" s="465" t="s">
        <v>487</v>
      </c>
      <c r="Q4" s="246" t="s">
        <v>228</v>
      </c>
      <c r="R4" s="246" t="s">
        <v>229</v>
      </c>
      <c r="S4" s="462"/>
      <c r="T4" s="463"/>
      <c r="U4" s="464"/>
      <c r="V4" s="477"/>
      <c r="W4" s="333" t="s">
        <v>418</v>
      </c>
      <c r="X4" s="333" t="s">
        <v>255</v>
      </c>
      <c r="Y4" s="48" t="s">
        <v>500</v>
      </c>
      <c r="Z4" s="182"/>
      <c r="AA4" s="182"/>
    </row>
    <row r="5" spans="1:27" s="242" customFormat="1" ht="12.75" customHeight="1">
      <c r="A5" s="47" t="s">
        <v>230</v>
      </c>
      <c r="B5" s="47" t="s">
        <v>231</v>
      </c>
      <c r="C5" s="47" t="s">
        <v>232</v>
      </c>
      <c r="D5" s="47" t="s">
        <v>233</v>
      </c>
      <c r="E5" s="48" t="s">
        <v>234</v>
      </c>
      <c r="F5" s="466"/>
      <c r="G5" s="48" t="s">
        <v>235</v>
      </c>
      <c r="H5" s="96" t="s">
        <v>236</v>
      </c>
      <c r="I5" s="247" t="s">
        <v>237</v>
      </c>
      <c r="J5" s="245" t="s">
        <v>238</v>
      </c>
      <c r="K5" s="245" t="s">
        <v>239</v>
      </c>
      <c r="L5" s="245" t="s">
        <v>240</v>
      </c>
      <c r="M5" s="48" t="s">
        <v>490</v>
      </c>
      <c r="N5" s="392" t="s">
        <v>501</v>
      </c>
      <c r="O5" s="465" t="s">
        <v>492</v>
      </c>
      <c r="P5" s="483"/>
      <c r="Q5" s="246" t="s">
        <v>242</v>
      </c>
      <c r="R5" s="246" t="s">
        <v>243</v>
      </c>
      <c r="S5" s="468" t="s">
        <v>502</v>
      </c>
      <c r="T5" s="469" t="s">
        <v>488</v>
      </c>
      <c r="U5" s="471" t="s">
        <v>489</v>
      </c>
      <c r="V5" s="477"/>
      <c r="W5" s="47" t="s">
        <v>244</v>
      </c>
      <c r="X5" s="471" t="s">
        <v>420</v>
      </c>
      <c r="Y5" s="48" t="s">
        <v>246</v>
      </c>
      <c r="Z5" s="48" t="s">
        <v>245</v>
      </c>
      <c r="AA5" s="48" t="s">
        <v>230</v>
      </c>
    </row>
    <row r="6" spans="1:27" s="242" customFormat="1" ht="12.75" customHeight="1">
      <c r="A6" s="243"/>
      <c r="B6" s="248" t="s">
        <v>246</v>
      </c>
      <c r="C6" s="246" t="s">
        <v>246</v>
      </c>
      <c r="D6" s="47" t="s">
        <v>247</v>
      </c>
      <c r="E6" s="48" t="s">
        <v>248</v>
      </c>
      <c r="F6" s="466"/>
      <c r="G6" s="249" t="s">
        <v>249</v>
      </c>
      <c r="H6" s="250" t="s">
        <v>250</v>
      </c>
      <c r="I6" s="247" t="s">
        <v>251</v>
      </c>
      <c r="J6" s="188" t="s">
        <v>232</v>
      </c>
      <c r="K6" s="48" t="s">
        <v>252</v>
      </c>
      <c r="L6" s="251" t="s">
        <v>252</v>
      </c>
      <c r="M6" s="48"/>
      <c r="N6" s="481"/>
      <c r="O6" s="481"/>
      <c r="P6" s="483"/>
      <c r="Q6" s="246" t="s">
        <v>253</v>
      </c>
      <c r="R6" s="246" t="s">
        <v>254</v>
      </c>
      <c r="S6" s="469"/>
      <c r="T6" s="469"/>
      <c r="U6" s="471"/>
      <c r="V6" s="477"/>
      <c r="W6" s="248" t="s">
        <v>255</v>
      </c>
      <c r="X6" s="471"/>
      <c r="Y6" s="245" t="s">
        <v>504</v>
      </c>
      <c r="Z6" s="379" t="s">
        <v>506</v>
      </c>
      <c r="AA6" s="182"/>
    </row>
    <row r="7" spans="1:27" s="242" customFormat="1" ht="25.5" customHeight="1">
      <c r="A7" s="252"/>
      <c r="B7" s="122" t="s">
        <v>256</v>
      </c>
      <c r="C7" s="122" t="s">
        <v>257</v>
      </c>
      <c r="D7" s="122"/>
      <c r="E7" s="105"/>
      <c r="F7" s="467"/>
      <c r="G7" s="105"/>
      <c r="H7" s="123" t="s">
        <v>258</v>
      </c>
      <c r="I7" s="253" t="s">
        <v>259</v>
      </c>
      <c r="J7" s="254" t="s">
        <v>260</v>
      </c>
      <c r="K7" s="254" t="s">
        <v>261</v>
      </c>
      <c r="L7" s="254" t="s">
        <v>262</v>
      </c>
      <c r="M7" s="105"/>
      <c r="N7" s="482"/>
      <c r="O7" s="482"/>
      <c r="P7" s="484"/>
      <c r="Q7" s="255" t="s">
        <v>246</v>
      </c>
      <c r="R7" s="255" t="s">
        <v>246</v>
      </c>
      <c r="S7" s="470"/>
      <c r="T7" s="470"/>
      <c r="U7" s="472"/>
      <c r="V7" s="478"/>
      <c r="W7" s="340" t="s">
        <v>419</v>
      </c>
      <c r="X7" s="472"/>
      <c r="Y7" s="381" t="s">
        <v>505</v>
      </c>
      <c r="Z7" s="256" t="s">
        <v>263</v>
      </c>
      <c r="AA7" s="119"/>
    </row>
    <row r="8" spans="1:27" s="25" customFormat="1" ht="4.5" customHeight="1">
      <c r="A8" s="39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57"/>
      <c r="Q8" s="27"/>
      <c r="R8" s="27"/>
      <c r="S8" s="27"/>
      <c r="T8" s="27"/>
      <c r="U8" s="27"/>
      <c r="V8" s="27"/>
      <c r="W8" s="258"/>
      <c r="X8" s="258"/>
      <c r="Y8" s="27"/>
      <c r="Z8" s="259"/>
      <c r="AA8" s="49"/>
    </row>
    <row r="9" spans="1:27" s="25" customFormat="1" ht="15" customHeight="1" hidden="1">
      <c r="A9" s="243" t="s">
        <v>264</v>
      </c>
      <c r="B9" s="28">
        <v>5487</v>
      </c>
      <c r="C9" s="27">
        <v>2467</v>
      </c>
      <c r="D9" s="27">
        <v>1889</v>
      </c>
      <c r="E9" s="27">
        <v>428</v>
      </c>
      <c r="F9" s="27">
        <v>0</v>
      </c>
      <c r="G9" s="27">
        <v>147</v>
      </c>
      <c r="H9" s="27">
        <v>0</v>
      </c>
      <c r="I9" s="27">
        <v>3</v>
      </c>
      <c r="J9" s="27">
        <v>1000</v>
      </c>
      <c r="K9" s="27">
        <v>577</v>
      </c>
      <c r="L9" s="27">
        <v>72</v>
      </c>
      <c r="M9" s="27"/>
      <c r="N9" s="260" t="s">
        <v>265</v>
      </c>
      <c r="O9" s="260" t="s">
        <v>265</v>
      </c>
      <c r="P9" s="27">
        <v>87</v>
      </c>
      <c r="Q9" s="27">
        <v>151</v>
      </c>
      <c r="R9" s="175">
        <v>0</v>
      </c>
      <c r="S9" s="27">
        <v>3</v>
      </c>
      <c r="T9" s="260" t="s">
        <v>265</v>
      </c>
      <c r="U9" s="260" t="s">
        <v>266</v>
      </c>
      <c r="V9" s="260"/>
      <c r="W9" s="258">
        <v>44.960816475305265</v>
      </c>
      <c r="X9" s="258"/>
      <c r="Y9" s="27">
        <v>1133</v>
      </c>
      <c r="Z9" s="261">
        <v>20.70348095498451</v>
      </c>
      <c r="AA9" s="182" t="s">
        <v>264</v>
      </c>
    </row>
    <row r="10" spans="1:27" s="25" customFormat="1" ht="15" customHeight="1" hidden="1">
      <c r="A10" s="102" t="s">
        <v>267</v>
      </c>
      <c r="B10" s="28">
        <v>5468</v>
      </c>
      <c r="C10" s="27">
        <v>2399</v>
      </c>
      <c r="D10" s="175">
        <v>1819</v>
      </c>
      <c r="E10" s="175">
        <v>423</v>
      </c>
      <c r="F10" s="175">
        <v>0</v>
      </c>
      <c r="G10" s="175">
        <v>154</v>
      </c>
      <c r="H10" s="27">
        <v>0</v>
      </c>
      <c r="I10" s="175">
        <v>3</v>
      </c>
      <c r="J10" s="175">
        <v>1057</v>
      </c>
      <c r="K10" s="175">
        <v>510</v>
      </c>
      <c r="L10" s="175">
        <v>64</v>
      </c>
      <c r="M10" s="175"/>
      <c r="N10" s="260" t="s">
        <v>265</v>
      </c>
      <c r="O10" s="260" t="s">
        <v>266</v>
      </c>
      <c r="P10" s="175">
        <v>72</v>
      </c>
      <c r="Q10" s="175">
        <v>156</v>
      </c>
      <c r="R10" s="175">
        <v>5</v>
      </c>
      <c r="S10" s="175">
        <v>9</v>
      </c>
      <c r="T10" s="260" t="s">
        <v>265</v>
      </c>
      <c r="U10" s="260" t="s">
        <v>265</v>
      </c>
      <c r="V10" s="260"/>
      <c r="W10" s="258">
        <v>43.8734455010973</v>
      </c>
      <c r="X10" s="258"/>
      <c r="Y10" s="175">
        <v>1205</v>
      </c>
      <c r="Z10" s="261">
        <v>22.201901975128</v>
      </c>
      <c r="AA10" s="104" t="s">
        <v>267</v>
      </c>
    </row>
    <row r="11" spans="1:27" s="25" customFormat="1" ht="15" customHeight="1" hidden="1">
      <c r="A11" s="102" t="s">
        <v>268</v>
      </c>
      <c r="B11" s="28">
        <v>5293</v>
      </c>
      <c r="C11" s="27">
        <v>2292</v>
      </c>
      <c r="D11" s="175">
        <v>1692</v>
      </c>
      <c r="E11" s="175">
        <v>448</v>
      </c>
      <c r="F11" s="175">
        <v>0</v>
      </c>
      <c r="G11" s="175">
        <v>151</v>
      </c>
      <c r="H11" s="27">
        <v>0</v>
      </c>
      <c r="I11" s="175">
        <v>1</v>
      </c>
      <c r="J11" s="175">
        <v>1011</v>
      </c>
      <c r="K11" s="175">
        <v>534</v>
      </c>
      <c r="L11" s="175">
        <v>64</v>
      </c>
      <c r="M11" s="175"/>
      <c r="N11" s="260" t="s">
        <v>266</v>
      </c>
      <c r="O11" s="260" t="s">
        <v>266</v>
      </c>
      <c r="P11" s="175">
        <v>62</v>
      </c>
      <c r="Q11" s="175">
        <v>136</v>
      </c>
      <c r="R11" s="175">
        <v>0</v>
      </c>
      <c r="S11" s="175">
        <v>10</v>
      </c>
      <c r="T11" s="260" t="s">
        <v>266</v>
      </c>
      <c r="U11" s="260" t="s">
        <v>266</v>
      </c>
      <c r="V11" s="260"/>
      <c r="W11" s="258">
        <v>43.3024749669374</v>
      </c>
      <c r="X11" s="258"/>
      <c r="Y11" s="175">
        <v>1194</v>
      </c>
      <c r="Z11" s="261">
        <v>22.7470243718118</v>
      </c>
      <c r="AA11" s="104" t="s">
        <v>268</v>
      </c>
    </row>
    <row r="12" spans="1:27" s="25" customFormat="1" ht="15" customHeight="1" hidden="1">
      <c r="A12" s="102" t="s">
        <v>269</v>
      </c>
      <c r="B12" s="28">
        <v>5477</v>
      </c>
      <c r="C12" s="27">
        <v>2317</v>
      </c>
      <c r="D12" s="175">
        <v>1794</v>
      </c>
      <c r="E12" s="175">
        <v>473</v>
      </c>
      <c r="F12" s="175">
        <v>1</v>
      </c>
      <c r="G12" s="175">
        <v>49</v>
      </c>
      <c r="H12" s="27">
        <v>0</v>
      </c>
      <c r="I12" s="175">
        <v>0</v>
      </c>
      <c r="J12" s="175">
        <v>962</v>
      </c>
      <c r="K12" s="175">
        <v>653</v>
      </c>
      <c r="L12" s="175">
        <v>63</v>
      </c>
      <c r="M12" s="175"/>
      <c r="N12" s="260" t="s">
        <v>265</v>
      </c>
      <c r="O12" s="260" t="s">
        <v>266</v>
      </c>
      <c r="P12" s="175">
        <v>57</v>
      </c>
      <c r="Q12" s="175">
        <v>126</v>
      </c>
      <c r="R12" s="175">
        <v>1</v>
      </c>
      <c r="S12" s="175">
        <v>6</v>
      </c>
      <c r="T12" s="260" t="s">
        <v>265</v>
      </c>
      <c r="U12" s="260" t="s">
        <v>266</v>
      </c>
      <c r="V12" s="260"/>
      <c r="W12" s="258">
        <v>42.3041811210516</v>
      </c>
      <c r="X12" s="258"/>
      <c r="Y12" s="175">
        <v>1298</v>
      </c>
      <c r="Z12" s="261">
        <v>23.8086543728318</v>
      </c>
      <c r="AA12" s="104" t="s">
        <v>269</v>
      </c>
    </row>
    <row r="13" spans="1:27" s="25" customFormat="1" ht="15" customHeight="1" hidden="1">
      <c r="A13" s="102" t="s">
        <v>425</v>
      </c>
      <c r="B13" s="28">
        <v>4922</v>
      </c>
      <c r="C13" s="27">
        <v>2056</v>
      </c>
      <c r="D13" s="175">
        <v>1592</v>
      </c>
      <c r="E13" s="175">
        <v>427</v>
      </c>
      <c r="F13" s="175">
        <v>0</v>
      </c>
      <c r="G13" s="175">
        <v>34</v>
      </c>
      <c r="H13" s="27">
        <v>1</v>
      </c>
      <c r="I13" s="175">
        <v>2</v>
      </c>
      <c r="J13" s="175">
        <v>942</v>
      </c>
      <c r="K13" s="175">
        <v>532</v>
      </c>
      <c r="L13" s="175">
        <v>42</v>
      </c>
      <c r="M13" s="175"/>
      <c r="N13" s="260" t="s">
        <v>266</v>
      </c>
      <c r="O13" s="260" t="s">
        <v>266</v>
      </c>
      <c r="P13" s="175">
        <v>28</v>
      </c>
      <c r="Q13" s="175">
        <v>88</v>
      </c>
      <c r="R13" s="175">
        <v>7</v>
      </c>
      <c r="S13" s="175">
        <v>2</v>
      </c>
      <c r="T13" s="260" t="s">
        <v>266</v>
      </c>
      <c r="U13" s="260" t="s">
        <v>265</v>
      </c>
      <c r="V13" s="260"/>
      <c r="W13" s="258">
        <v>41.7716375457131</v>
      </c>
      <c r="X13" s="258">
        <v>72.6</v>
      </c>
      <c r="Y13" s="175">
        <v>1227</v>
      </c>
      <c r="Z13" s="261">
        <v>24.9695245835026</v>
      </c>
      <c r="AA13" s="104" t="s">
        <v>425</v>
      </c>
    </row>
    <row r="14" spans="1:27" s="25" customFormat="1" ht="15" customHeight="1">
      <c r="A14" s="102" t="s">
        <v>426</v>
      </c>
      <c r="B14" s="28">
        <v>4900</v>
      </c>
      <c r="C14" s="27">
        <v>2130</v>
      </c>
      <c r="D14" s="175">
        <v>1692</v>
      </c>
      <c r="E14" s="175">
        <v>387</v>
      </c>
      <c r="F14" s="175">
        <v>5</v>
      </c>
      <c r="G14" s="175">
        <v>44</v>
      </c>
      <c r="H14" s="27">
        <v>2</v>
      </c>
      <c r="I14" s="175">
        <v>0</v>
      </c>
      <c r="J14" s="175">
        <v>924</v>
      </c>
      <c r="K14" s="175">
        <v>463</v>
      </c>
      <c r="L14" s="175">
        <v>61</v>
      </c>
      <c r="M14" s="376"/>
      <c r="N14" s="260"/>
      <c r="O14" s="260"/>
      <c r="P14" s="175"/>
      <c r="Q14" s="175">
        <v>77</v>
      </c>
      <c r="R14" s="175">
        <v>2</v>
      </c>
      <c r="S14" s="175">
        <v>3</v>
      </c>
      <c r="T14" s="260"/>
      <c r="U14" s="260"/>
      <c r="V14" s="260">
        <v>0</v>
      </c>
      <c r="W14" s="262">
        <v>43.5</v>
      </c>
      <c r="X14" s="262">
        <v>73</v>
      </c>
      <c r="Y14" s="175">
        <v>1214</v>
      </c>
      <c r="Z14" s="263">
        <v>24.8</v>
      </c>
      <c r="AA14" s="104" t="s">
        <v>426</v>
      </c>
    </row>
    <row r="15" spans="1:27" s="25" customFormat="1" ht="15" customHeight="1">
      <c r="A15" s="102" t="s">
        <v>427</v>
      </c>
      <c r="B15" s="28">
        <v>4881</v>
      </c>
      <c r="C15" s="27">
        <v>2064</v>
      </c>
      <c r="D15" s="175">
        <v>1658</v>
      </c>
      <c r="E15" s="175">
        <v>363</v>
      </c>
      <c r="F15" s="175">
        <v>1</v>
      </c>
      <c r="G15" s="175">
        <v>37</v>
      </c>
      <c r="H15" s="27">
        <v>1</v>
      </c>
      <c r="I15" s="175">
        <v>4</v>
      </c>
      <c r="J15" s="175">
        <v>940</v>
      </c>
      <c r="K15" s="175">
        <v>506</v>
      </c>
      <c r="L15" s="175">
        <v>38</v>
      </c>
      <c r="M15" s="376"/>
      <c r="N15" s="260"/>
      <c r="O15" s="260"/>
      <c r="P15" s="175"/>
      <c r="Q15" s="175">
        <v>85</v>
      </c>
      <c r="R15" s="175">
        <v>2</v>
      </c>
      <c r="S15" s="175">
        <v>3</v>
      </c>
      <c r="T15" s="260"/>
      <c r="U15" s="260"/>
      <c r="V15" s="260">
        <v>0</v>
      </c>
      <c r="W15" s="262">
        <v>42.3</v>
      </c>
      <c r="X15" s="262">
        <v>72.7</v>
      </c>
      <c r="Y15" s="175">
        <v>1225</v>
      </c>
      <c r="Z15" s="263">
        <v>25.2</v>
      </c>
      <c r="AA15" s="104" t="s">
        <v>427</v>
      </c>
    </row>
    <row r="16" spans="1:27" s="25" customFormat="1" ht="15" customHeight="1">
      <c r="A16" s="102" t="s">
        <v>428</v>
      </c>
      <c r="B16" s="28">
        <v>4945</v>
      </c>
      <c r="C16" s="27">
        <v>2166</v>
      </c>
      <c r="D16" s="175">
        <v>1758</v>
      </c>
      <c r="E16" s="175">
        <v>389</v>
      </c>
      <c r="F16" s="175">
        <v>0</v>
      </c>
      <c r="G16" s="175">
        <v>19</v>
      </c>
      <c r="H16" s="27">
        <v>0</v>
      </c>
      <c r="I16" s="175">
        <v>0</v>
      </c>
      <c r="J16" s="175">
        <v>861</v>
      </c>
      <c r="K16" s="175">
        <v>474</v>
      </c>
      <c r="L16" s="175">
        <v>55</v>
      </c>
      <c r="M16" s="376"/>
      <c r="N16" s="260"/>
      <c r="O16" s="260"/>
      <c r="P16" s="175"/>
      <c r="Q16" s="175">
        <v>95</v>
      </c>
      <c r="R16" s="175">
        <v>0</v>
      </c>
      <c r="S16" s="175">
        <v>1</v>
      </c>
      <c r="T16" s="260"/>
      <c r="U16" s="260"/>
      <c r="V16" s="260">
        <v>0</v>
      </c>
      <c r="W16" s="262">
        <v>43.8</v>
      </c>
      <c r="X16" s="262">
        <v>71.9</v>
      </c>
      <c r="Y16" s="175">
        <v>1266</v>
      </c>
      <c r="Z16" s="263">
        <v>25.6</v>
      </c>
      <c r="AA16" s="104" t="s">
        <v>428</v>
      </c>
    </row>
    <row r="17" spans="1:27" s="29" customFormat="1" ht="15" customHeight="1">
      <c r="A17" s="104" t="s">
        <v>482</v>
      </c>
      <c r="B17" s="362">
        <v>4900</v>
      </c>
      <c r="C17" s="183">
        <v>2122</v>
      </c>
      <c r="D17" s="183">
        <v>1767</v>
      </c>
      <c r="E17" s="183">
        <v>330</v>
      </c>
      <c r="F17" s="183">
        <v>1</v>
      </c>
      <c r="G17" s="183">
        <v>21</v>
      </c>
      <c r="H17" s="183">
        <v>0</v>
      </c>
      <c r="I17" s="175">
        <v>3</v>
      </c>
      <c r="J17" s="183">
        <v>918</v>
      </c>
      <c r="K17" s="183">
        <v>456</v>
      </c>
      <c r="L17" s="183">
        <v>52</v>
      </c>
      <c r="M17" s="376"/>
      <c r="N17" s="183"/>
      <c r="O17" s="183"/>
      <c r="P17" s="183"/>
      <c r="Q17" s="183">
        <v>120</v>
      </c>
      <c r="R17" s="183">
        <v>2</v>
      </c>
      <c r="S17" s="183">
        <v>0</v>
      </c>
      <c r="T17" s="183"/>
      <c r="U17" s="183"/>
      <c r="V17" s="183">
        <v>0</v>
      </c>
      <c r="W17" s="267">
        <v>43.3</v>
      </c>
      <c r="X17" s="267">
        <v>72.40816326530613</v>
      </c>
      <c r="Y17" s="183">
        <v>1209</v>
      </c>
      <c r="Z17" s="268">
        <v>24.7</v>
      </c>
      <c r="AA17" s="104" t="s">
        <v>482</v>
      </c>
    </row>
    <row r="18" spans="1:27" s="29" customFormat="1" ht="15" customHeight="1">
      <c r="A18" s="176" t="s">
        <v>473</v>
      </c>
      <c r="B18" s="361">
        <f aca="true" t="shared" si="0" ref="B18:U18">B20+B21</f>
        <v>4805</v>
      </c>
      <c r="C18" s="264">
        <f t="shared" si="0"/>
        <v>2182</v>
      </c>
      <c r="D18" s="264">
        <f t="shared" si="0"/>
        <v>1794</v>
      </c>
      <c r="E18" s="264">
        <f t="shared" si="0"/>
        <v>360</v>
      </c>
      <c r="F18" s="264">
        <f t="shared" si="0"/>
        <v>1</v>
      </c>
      <c r="G18" s="264">
        <f t="shared" si="0"/>
        <v>24</v>
      </c>
      <c r="H18" s="264">
        <f t="shared" si="0"/>
        <v>0</v>
      </c>
      <c r="I18" s="178">
        <f t="shared" si="0"/>
        <v>3</v>
      </c>
      <c r="J18" s="264">
        <f t="shared" si="0"/>
        <v>904</v>
      </c>
      <c r="K18" s="264">
        <f t="shared" si="0"/>
        <v>283</v>
      </c>
      <c r="L18" s="264">
        <f t="shared" si="0"/>
        <v>44</v>
      </c>
      <c r="M18" s="264">
        <f>+M20+M21</f>
        <v>37</v>
      </c>
      <c r="N18" s="264">
        <f>+N20+N21</f>
        <v>1165</v>
      </c>
      <c r="O18" s="264">
        <f t="shared" si="0"/>
        <v>18</v>
      </c>
      <c r="P18" s="264">
        <f t="shared" si="0"/>
        <v>6</v>
      </c>
      <c r="Q18" s="264">
        <f t="shared" si="0"/>
        <v>166</v>
      </c>
      <c r="R18" s="264">
        <f t="shared" si="0"/>
        <v>0</v>
      </c>
      <c r="S18" s="264">
        <f t="shared" si="0"/>
        <v>0</v>
      </c>
      <c r="T18" s="264">
        <f t="shared" si="0"/>
        <v>0</v>
      </c>
      <c r="U18" s="264">
        <f t="shared" si="0"/>
        <v>0</v>
      </c>
      <c r="V18" s="264">
        <f>+V20+V21</f>
        <v>6</v>
      </c>
      <c r="W18" s="265">
        <f>+C18/B18*100</f>
        <v>45.41103017689906</v>
      </c>
      <c r="X18" s="265">
        <f>+(C18+J18+K18+L18)/B18*100</f>
        <v>71.03017689906348</v>
      </c>
      <c r="Y18" s="264">
        <v>1208</v>
      </c>
      <c r="Z18" s="266">
        <f>+Y18/B18*100</f>
        <v>25.14047866805411</v>
      </c>
      <c r="AA18" s="176" t="s">
        <v>473</v>
      </c>
    </row>
    <row r="19" spans="1:27" s="29" customFormat="1" ht="7.5" customHeight="1">
      <c r="A19" s="118"/>
      <c r="B19" s="361"/>
      <c r="C19" s="264"/>
      <c r="D19" s="264"/>
      <c r="E19" s="264"/>
      <c r="F19" s="264"/>
      <c r="G19" s="264"/>
      <c r="H19" s="264"/>
      <c r="I19" s="178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  <c r="X19" s="265"/>
      <c r="Y19" s="264"/>
      <c r="Z19" s="266"/>
      <c r="AA19" s="176"/>
    </row>
    <row r="20" spans="1:27" s="25" customFormat="1" ht="15" customHeight="1">
      <c r="A20" s="48" t="s">
        <v>270</v>
      </c>
      <c r="B20" s="183">
        <f>B24+B28+B32+B36+B40+B44+B48+B52+B56+B60+B64</f>
        <v>2411</v>
      </c>
      <c r="C20" s="183">
        <f aca="true" t="shared" si="1" ref="C20:U20">C24+C28+C32+C36+C40+C44+C48+C52+C56+C60+C64</f>
        <v>914</v>
      </c>
      <c r="D20" s="183">
        <f t="shared" si="1"/>
        <v>845</v>
      </c>
      <c r="E20" s="183">
        <f t="shared" si="1"/>
        <v>66</v>
      </c>
      <c r="F20" s="183">
        <f t="shared" si="1"/>
        <v>1</v>
      </c>
      <c r="G20" s="183">
        <f t="shared" si="1"/>
        <v>1</v>
      </c>
      <c r="H20" s="183">
        <f t="shared" si="1"/>
        <v>0</v>
      </c>
      <c r="I20" s="183">
        <f t="shared" si="1"/>
        <v>1</v>
      </c>
      <c r="J20" s="183">
        <f t="shared" si="1"/>
        <v>371</v>
      </c>
      <c r="K20" s="183">
        <f t="shared" si="1"/>
        <v>208</v>
      </c>
      <c r="L20" s="183">
        <f t="shared" si="1"/>
        <v>34</v>
      </c>
      <c r="M20" s="183">
        <f>M24+M28+M32+M36+M40+M44+M48+M52+M56+M60+M64</f>
        <v>22</v>
      </c>
      <c r="N20" s="183">
        <f t="shared" si="1"/>
        <v>746</v>
      </c>
      <c r="O20" s="183">
        <f t="shared" si="1"/>
        <v>12</v>
      </c>
      <c r="P20" s="183">
        <f t="shared" si="1"/>
        <v>3</v>
      </c>
      <c r="Q20" s="183">
        <f t="shared" si="1"/>
        <v>101</v>
      </c>
      <c r="R20" s="183">
        <f t="shared" si="1"/>
        <v>0</v>
      </c>
      <c r="S20" s="183">
        <f t="shared" si="1"/>
        <v>0</v>
      </c>
      <c r="T20" s="183">
        <f t="shared" si="1"/>
        <v>0</v>
      </c>
      <c r="U20" s="183">
        <f t="shared" si="1"/>
        <v>0</v>
      </c>
      <c r="V20" s="183">
        <f>V24+V28+V32+V36+V40+V44+V48+V52+V56+V60+V64</f>
        <v>6</v>
      </c>
      <c r="W20" s="374">
        <f>+C20/B20*100</f>
        <v>37.909581086686025</v>
      </c>
      <c r="X20" s="374">
        <f>+(C20+J20+K20+L20)/B20*100</f>
        <v>63.33471588552469</v>
      </c>
      <c r="Y20" s="183">
        <v>774</v>
      </c>
      <c r="Z20" s="268">
        <f aca="true" t="shared" si="2" ref="Z20:Z65">+Y20/B20*100</f>
        <v>32.102861883036084</v>
      </c>
      <c r="AA20" s="48" t="s">
        <v>270</v>
      </c>
    </row>
    <row r="21" spans="1:27" s="25" customFormat="1" ht="15" customHeight="1">
      <c r="A21" s="48" t="s">
        <v>271</v>
      </c>
      <c r="B21" s="183">
        <f>B25+B29+B33+B37+B41+B45+B49+B53+B57+B61+B65</f>
        <v>2394</v>
      </c>
      <c r="C21" s="183">
        <f aca="true" t="shared" si="3" ref="C21:U21">C25+C29+C33+C37+C41+C45+C49+C53+C57+C61+C65</f>
        <v>1268</v>
      </c>
      <c r="D21" s="183">
        <f t="shared" si="3"/>
        <v>949</v>
      </c>
      <c r="E21" s="183">
        <f t="shared" si="3"/>
        <v>294</v>
      </c>
      <c r="F21" s="183">
        <f t="shared" si="3"/>
        <v>0</v>
      </c>
      <c r="G21" s="183">
        <f t="shared" si="3"/>
        <v>23</v>
      </c>
      <c r="H21" s="183">
        <f t="shared" si="3"/>
        <v>0</v>
      </c>
      <c r="I21" s="183">
        <f t="shared" si="3"/>
        <v>2</v>
      </c>
      <c r="J21" s="183">
        <f t="shared" si="3"/>
        <v>533</v>
      </c>
      <c r="K21" s="183">
        <f t="shared" si="3"/>
        <v>75</v>
      </c>
      <c r="L21" s="183">
        <f t="shared" si="3"/>
        <v>10</v>
      </c>
      <c r="M21" s="183">
        <f>M25+M29+M33+M37+M41+M45+M49+M53+M57+M61+M65</f>
        <v>15</v>
      </c>
      <c r="N21" s="183">
        <f t="shared" si="3"/>
        <v>419</v>
      </c>
      <c r="O21" s="183">
        <f t="shared" si="3"/>
        <v>6</v>
      </c>
      <c r="P21" s="183">
        <f t="shared" si="3"/>
        <v>3</v>
      </c>
      <c r="Q21" s="183">
        <f t="shared" si="3"/>
        <v>65</v>
      </c>
      <c r="R21" s="183">
        <f t="shared" si="3"/>
        <v>0</v>
      </c>
      <c r="S21" s="183">
        <f t="shared" si="3"/>
        <v>0</v>
      </c>
      <c r="T21" s="183">
        <f t="shared" si="3"/>
        <v>0</v>
      </c>
      <c r="U21" s="183">
        <f t="shared" si="3"/>
        <v>0</v>
      </c>
      <c r="V21" s="183">
        <f>V25+V29+V33+V37+V41+V45+V49+V53+V57+V61+V65</f>
        <v>0</v>
      </c>
      <c r="W21" s="374">
        <f>+C21/B21*100</f>
        <v>52.9657477025898</v>
      </c>
      <c r="X21" s="374">
        <f>+(C21+J21+K21+L21)/B21*100</f>
        <v>78.78028404344194</v>
      </c>
      <c r="Y21" s="183">
        <v>434</v>
      </c>
      <c r="Z21" s="268">
        <f t="shared" si="2"/>
        <v>18.128654970760234</v>
      </c>
      <c r="AA21" s="48" t="s">
        <v>271</v>
      </c>
    </row>
    <row r="22" spans="1:27" s="25" customFormat="1" ht="7.5" customHeight="1">
      <c r="A22" s="269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262"/>
      <c r="X22" s="267"/>
      <c r="Y22" s="175"/>
      <c r="Z22" s="263"/>
      <c r="AA22" s="269"/>
    </row>
    <row r="23" spans="1:27" s="56" customFormat="1" ht="15" customHeight="1">
      <c r="A23" s="270" t="s">
        <v>272</v>
      </c>
      <c r="B23" s="181">
        <f aca="true" t="shared" si="4" ref="B23:V23">B24+B25</f>
        <v>2994</v>
      </c>
      <c r="C23" s="181">
        <f t="shared" si="4"/>
        <v>1793</v>
      </c>
      <c r="D23" s="181">
        <f t="shared" si="4"/>
        <v>1605</v>
      </c>
      <c r="E23" s="181">
        <f t="shared" si="4"/>
        <v>188</v>
      </c>
      <c r="F23" s="181">
        <f t="shared" si="4"/>
        <v>0</v>
      </c>
      <c r="G23" s="181">
        <f t="shared" si="4"/>
        <v>0</v>
      </c>
      <c r="H23" s="181">
        <f t="shared" si="4"/>
        <v>0</v>
      </c>
      <c r="I23" s="181">
        <f t="shared" si="4"/>
        <v>0</v>
      </c>
      <c r="J23" s="181">
        <f t="shared" si="4"/>
        <v>501</v>
      </c>
      <c r="K23" s="181">
        <f t="shared" si="4"/>
        <v>263</v>
      </c>
      <c r="L23" s="181">
        <f t="shared" si="4"/>
        <v>15</v>
      </c>
      <c r="M23" s="181">
        <f>M24+M25</f>
        <v>11</v>
      </c>
      <c r="N23" s="181">
        <f t="shared" si="4"/>
        <v>264</v>
      </c>
      <c r="O23" s="181">
        <f t="shared" si="4"/>
        <v>7</v>
      </c>
      <c r="P23" s="181">
        <f t="shared" si="4"/>
        <v>4</v>
      </c>
      <c r="Q23" s="181">
        <f t="shared" si="4"/>
        <v>136</v>
      </c>
      <c r="R23" s="181">
        <f t="shared" si="4"/>
        <v>0</v>
      </c>
      <c r="S23" s="181">
        <f t="shared" si="4"/>
        <v>0</v>
      </c>
      <c r="T23" s="181">
        <f t="shared" si="4"/>
        <v>0</v>
      </c>
      <c r="U23" s="181">
        <f t="shared" si="4"/>
        <v>0</v>
      </c>
      <c r="V23" s="181">
        <f t="shared" si="4"/>
        <v>2</v>
      </c>
      <c r="W23" s="271">
        <f>+C23/B23*100</f>
        <v>59.886439545758186</v>
      </c>
      <c r="X23" s="342">
        <f>(C23+J23+K23+L23)/B23*100</f>
        <v>85.90514362057449</v>
      </c>
      <c r="Y23" s="181">
        <v>277</v>
      </c>
      <c r="Z23" s="272">
        <f t="shared" si="2"/>
        <v>9.25183700734803</v>
      </c>
      <c r="AA23" s="270" t="s">
        <v>272</v>
      </c>
    </row>
    <row r="24" spans="1:27" s="25" customFormat="1" ht="15" customHeight="1">
      <c r="A24" s="48" t="s">
        <v>270</v>
      </c>
      <c r="B24" s="183">
        <v>1433</v>
      </c>
      <c r="C24" s="183">
        <v>761</v>
      </c>
      <c r="D24" s="183">
        <v>737</v>
      </c>
      <c r="E24" s="183">
        <v>24</v>
      </c>
      <c r="F24" s="183">
        <v>0</v>
      </c>
      <c r="G24" s="183">
        <v>0</v>
      </c>
      <c r="H24" s="183">
        <v>0</v>
      </c>
      <c r="I24" s="175">
        <v>0</v>
      </c>
      <c r="J24" s="183">
        <v>202</v>
      </c>
      <c r="K24" s="183">
        <v>190</v>
      </c>
      <c r="L24" s="183">
        <v>15</v>
      </c>
      <c r="M24" s="183">
        <v>6</v>
      </c>
      <c r="N24" s="183">
        <v>167</v>
      </c>
      <c r="O24" s="183">
        <v>5</v>
      </c>
      <c r="P24" s="183">
        <v>1</v>
      </c>
      <c r="Q24" s="183">
        <v>86</v>
      </c>
      <c r="R24" s="183">
        <v>0</v>
      </c>
      <c r="S24" s="183">
        <v>0</v>
      </c>
      <c r="T24" s="183">
        <v>0</v>
      </c>
      <c r="U24" s="183">
        <v>0</v>
      </c>
      <c r="V24" s="183">
        <v>2</v>
      </c>
      <c r="W24" s="267">
        <f>+C24/B24*100</f>
        <v>53.10537334263782</v>
      </c>
      <c r="X24" s="267">
        <f>(C24+J24+K24+L24)/B24*100</f>
        <v>81.50732728541522</v>
      </c>
      <c r="Y24" s="183">
        <v>175</v>
      </c>
      <c r="Z24" s="268">
        <f t="shared" si="2"/>
        <v>12.212142358688068</v>
      </c>
      <c r="AA24" s="48" t="s">
        <v>270</v>
      </c>
    </row>
    <row r="25" spans="1:27" s="25" customFormat="1" ht="15" customHeight="1">
      <c r="A25" s="48" t="s">
        <v>271</v>
      </c>
      <c r="B25" s="183">
        <v>1561</v>
      </c>
      <c r="C25" s="183">
        <v>1032</v>
      </c>
      <c r="D25" s="183">
        <v>868</v>
      </c>
      <c r="E25" s="183">
        <v>164</v>
      </c>
      <c r="F25" s="183">
        <v>0</v>
      </c>
      <c r="G25" s="183">
        <v>0</v>
      </c>
      <c r="H25" s="183">
        <v>0</v>
      </c>
      <c r="I25" s="175">
        <v>0</v>
      </c>
      <c r="J25" s="183">
        <v>299</v>
      </c>
      <c r="K25" s="183">
        <v>73</v>
      </c>
      <c r="L25" s="183">
        <v>0</v>
      </c>
      <c r="M25" s="183">
        <v>5</v>
      </c>
      <c r="N25" s="183">
        <v>97</v>
      </c>
      <c r="O25" s="183">
        <v>2</v>
      </c>
      <c r="P25" s="183">
        <v>3</v>
      </c>
      <c r="Q25" s="183">
        <v>50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267">
        <f>+C25/B25*100</f>
        <v>66.11146700832799</v>
      </c>
      <c r="X25" s="267">
        <f>(C25+J25+K25+L25)/B25*100</f>
        <v>89.94234465086483</v>
      </c>
      <c r="Y25" s="183">
        <v>102</v>
      </c>
      <c r="Z25" s="268">
        <f t="shared" si="2"/>
        <v>6.534272901985906</v>
      </c>
      <c r="AA25" s="48" t="s">
        <v>271</v>
      </c>
    </row>
    <row r="26" spans="1:27" s="25" customFormat="1" ht="6" customHeight="1">
      <c r="A26" s="48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262"/>
      <c r="X26" s="267"/>
      <c r="Y26" s="175"/>
      <c r="Z26" s="263"/>
      <c r="AA26" s="48"/>
    </row>
    <row r="27" spans="1:27" s="56" customFormat="1" ht="15" customHeight="1">
      <c r="A27" s="270" t="s">
        <v>273</v>
      </c>
      <c r="B27" s="181">
        <f aca="true" t="shared" si="5" ref="B27:V27">B28+B29</f>
        <v>185</v>
      </c>
      <c r="C27" s="181">
        <f t="shared" si="5"/>
        <v>19</v>
      </c>
      <c r="D27" s="181">
        <f t="shared" si="5"/>
        <v>6</v>
      </c>
      <c r="E27" s="181">
        <f t="shared" si="5"/>
        <v>12</v>
      </c>
      <c r="F27" s="181">
        <f t="shared" si="5"/>
        <v>1</v>
      </c>
      <c r="G27" s="181">
        <f t="shared" si="5"/>
        <v>0</v>
      </c>
      <c r="H27" s="181">
        <f t="shared" si="5"/>
        <v>0</v>
      </c>
      <c r="I27" s="181">
        <f t="shared" si="5"/>
        <v>0</v>
      </c>
      <c r="J27" s="181">
        <f t="shared" si="5"/>
        <v>45</v>
      </c>
      <c r="K27" s="181">
        <f t="shared" si="5"/>
        <v>1</v>
      </c>
      <c r="L27" s="181">
        <f t="shared" si="5"/>
        <v>3</v>
      </c>
      <c r="M27" s="181">
        <f t="shared" si="5"/>
        <v>0</v>
      </c>
      <c r="N27" s="181">
        <f t="shared" si="5"/>
        <v>113</v>
      </c>
      <c r="O27" s="181">
        <f t="shared" si="5"/>
        <v>2</v>
      </c>
      <c r="P27" s="181">
        <f t="shared" si="5"/>
        <v>0</v>
      </c>
      <c r="Q27" s="181">
        <f t="shared" si="5"/>
        <v>2</v>
      </c>
      <c r="R27" s="181">
        <f t="shared" si="5"/>
        <v>0</v>
      </c>
      <c r="S27" s="181">
        <f t="shared" si="5"/>
        <v>0</v>
      </c>
      <c r="T27" s="181">
        <f t="shared" si="5"/>
        <v>0</v>
      </c>
      <c r="U27" s="181">
        <f t="shared" si="5"/>
        <v>0</v>
      </c>
      <c r="V27" s="181">
        <f t="shared" si="5"/>
        <v>0</v>
      </c>
      <c r="W27" s="271">
        <f>+C27/B27*100</f>
        <v>10.27027027027027</v>
      </c>
      <c r="X27" s="342">
        <f>(C27+J27+K27+L27)/B27*100</f>
        <v>36.75675675675676</v>
      </c>
      <c r="Y27" s="181">
        <v>113</v>
      </c>
      <c r="Z27" s="272">
        <f t="shared" si="2"/>
        <v>61.08108108108108</v>
      </c>
      <c r="AA27" s="270" t="s">
        <v>273</v>
      </c>
    </row>
    <row r="28" spans="1:27" s="25" customFormat="1" ht="15" customHeight="1">
      <c r="A28" s="48" t="s">
        <v>270</v>
      </c>
      <c r="B28" s="183">
        <v>86</v>
      </c>
      <c r="C28" s="183">
        <v>10</v>
      </c>
      <c r="D28" s="183">
        <v>6</v>
      </c>
      <c r="E28" s="183">
        <v>3</v>
      </c>
      <c r="F28" s="183">
        <v>1</v>
      </c>
      <c r="G28" s="183">
        <v>0</v>
      </c>
      <c r="H28" s="183">
        <v>0</v>
      </c>
      <c r="I28" s="175">
        <v>0</v>
      </c>
      <c r="J28" s="183">
        <v>16</v>
      </c>
      <c r="K28" s="183">
        <v>1</v>
      </c>
      <c r="L28" s="183">
        <v>3</v>
      </c>
      <c r="M28" s="183">
        <v>0</v>
      </c>
      <c r="N28" s="183">
        <v>56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183">
        <v>0</v>
      </c>
      <c r="W28" s="267">
        <f>+C28/B28*100</f>
        <v>11.627906976744185</v>
      </c>
      <c r="X28" s="267">
        <f>(C28+J28+K28+L28)/B28*100</f>
        <v>34.883720930232556</v>
      </c>
      <c r="Y28" s="183">
        <v>56</v>
      </c>
      <c r="Z28" s="268">
        <f t="shared" si="2"/>
        <v>65.11627906976744</v>
      </c>
      <c r="AA28" s="48" t="s">
        <v>270</v>
      </c>
    </row>
    <row r="29" spans="1:27" s="25" customFormat="1" ht="15" customHeight="1">
      <c r="A29" s="48" t="s">
        <v>271</v>
      </c>
      <c r="B29" s="183">
        <v>99</v>
      </c>
      <c r="C29" s="183">
        <v>9</v>
      </c>
      <c r="D29" s="183">
        <v>0</v>
      </c>
      <c r="E29" s="183">
        <v>9</v>
      </c>
      <c r="F29" s="183">
        <v>0</v>
      </c>
      <c r="G29" s="183">
        <v>0</v>
      </c>
      <c r="H29" s="183">
        <v>0</v>
      </c>
      <c r="I29" s="175">
        <v>0</v>
      </c>
      <c r="J29" s="183">
        <v>29</v>
      </c>
      <c r="K29" s="183">
        <v>0</v>
      </c>
      <c r="L29" s="183">
        <v>0</v>
      </c>
      <c r="M29" s="183">
        <v>0</v>
      </c>
      <c r="N29" s="183">
        <v>57</v>
      </c>
      <c r="O29" s="183">
        <v>2</v>
      </c>
      <c r="P29" s="183">
        <v>0</v>
      </c>
      <c r="Q29" s="183">
        <v>2</v>
      </c>
      <c r="R29" s="183">
        <v>0</v>
      </c>
      <c r="S29" s="183">
        <v>0</v>
      </c>
      <c r="T29" s="183">
        <v>0</v>
      </c>
      <c r="U29" s="183">
        <v>0</v>
      </c>
      <c r="V29" s="183">
        <v>0</v>
      </c>
      <c r="W29" s="267">
        <f>+C29/B29*100</f>
        <v>9.090909090909092</v>
      </c>
      <c r="X29" s="267">
        <f>(C29+J29+K29+L29)/B29*100</f>
        <v>38.38383838383838</v>
      </c>
      <c r="Y29" s="183">
        <v>57</v>
      </c>
      <c r="Z29" s="268">
        <f t="shared" si="2"/>
        <v>57.57575757575758</v>
      </c>
      <c r="AA29" s="48" t="s">
        <v>271</v>
      </c>
    </row>
    <row r="30" spans="1:27" s="25" customFormat="1" ht="6" customHeight="1">
      <c r="A30" s="48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262"/>
      <c r="X30" s="267"/>
      <c r="Y30" s="175"/>
      <c r="Z30" s="263"/>
      <c r="AA30" s="48"/>
    </row>
    <row r="31" spans="1:27" s="56" customFormat="1" ht="15" customHeight="1">
      <c r="A31" s="270" t="s">
        <v>274</v>
      </c>
      <c r="B31" s="181">
        <f aca="true" t="shared" si="6" ref="B31:V31">B32+B33</f>
        <v>472</v>
      </c>
      <c r="C31" s="181">
        <f t="shared" si="6"/>
        <v>45</v>
      </c>
      <c r="D31" s="181">
        <f t="shared" si="6"/>
        <v>30</v>
      </c>
      <c r="E31" s="181">
        <f t="shared" si="6"/>
        <v>14</v>
      </c>
      <c r="F31" s="181">
        <f t="shared" si="6"/>
        <v>0</v>
      </c>
      <c r="G31" s="181">
        <f t="shared" si="6"/>
        <v>0</v>
      </c>
      <c r="H31" s="181">
        <f t="shared" si="6"/>
        <v>0</v>
      </c>
      <c r="I31" s="181">
        <f t="shared" si="6"/>
        <v>1</v>
      </c>
      <c r="J31" s="181">
        <f t="shared" si="6"/>
        <v>80</v>
      </c>
      <c r="K31" s="181">
        <f t="shared" si="6"/>
        <v>1</v>
      </c>
      <c r="L31" s="181">
        <f t="shared" si="6"/>
        <v>11</v>
      </c>
      <c r="M31" s="181">
        <f t="shared" si="6"/>
        <v>2</v>
      </c>
      <c r="N31" s="181">
        <f t="shared" si="6"/>
        <v>327</v>
      </c>
      <c r="O31" s="181">
        <f t="shared" si="6"/>
        <v>2</v>
      </c>
      <c r="P31" s="181">
        <f t="shared" si="6"/>
        <v>0</v>
      </c>
      <c r="Q31" s="181">
        <f t="shared" si="6"/>
        <v>4</v>
      </c>
      <c r="R31" s="181">
        <f t="shared" si="6"/>
        <v>0</v>
      </c>
      <c r="S31" s="181">
        <f t="shared" si="6"/>
        <v>0</v>
      </c>
      <c r="T31" s="181">
        <f t="shared" si="6"/>
        <v>0</v>
      </c>
      <c r="U31" s="181">
        <f t="shared" si="6"/>
        <v>0</v>
      </c>
      <c r="V31" s="181">
        <f t="shared" si="6"/>
        <v>2</v>
      </c>
      <c r="W31" s="271">
        <f>+C31/B31*100</f>
        <v>9.533898305084746</v>
      </c>
      <c r="X31" s="342">
        <f>(C31+J31+K31+L31)/B31*100</f>
        <v>29.02542372881356</v>
      </c>
      <c r="Y31" s="181">
        <v>331</v>
      </c>
      <c r="Z31" s="272">
        <f t="shared" si="2"/>
        <v>70.12711864406779</v>
      </c>
      <c r="AA31" s="270" t="s">
        <v>274</v>
      </c>
    </row>
    <row r="32" spans="1:27" s="25" customFormat="1" ht="15" customHeight="1">
      <c r="A32" s="48" t="s">
        <v>270</v>
      </c>
      <c r="B32" s="183">
        <v>444</v>
      </c>
      <c r="C32" s="183">
        <v>38</v>
      </c>
      <c r="D32" s="183">
        <v>28</v>
      </c>
      <c r="E32" s="183">
        <v>9</v>
      </c>
      <c r="F32" s="183">
        <v>0</v>
      </c>
      <c r="G32" s="183">
        <v>0</v>
      </c>
      <c r="H32" s="183">
        <v>0</v>
      </c>
      <c r="I32" s="175">
        <v>1</v>
      </c>
      <c r="J32" s="183">
        <v>76</v>
      </c>
      <c r="K32" s="183">
        <v>1</v>
      </c>
      <c r="L32" s="183">
        <v>10</v>
      </c>
      <c r="M32" s="183">
        <v>2</v>
      </c>
      <c r="N32" s="183">
        <v>311</v>
      </c>
      <c r="O32" s="183">
        <v>2</v>
      </c>
      <c r="P32" s="183">
        <v>0</v>
      </c>
      <c r="Q32" s="183">
        <v>4</v>
      </c>
      <c r="R32" s="183">
        <v>0</v>
      </c>
      <c r="S32" s="183">
        <v>0</v>
      </c>
      <c r="T32" s="183">
        <v>0</v>
      </c>
      <c r="U32" s="183">
        <v>0</v>
      </c>
      <c r="V32" s="183">
        <v>2</v>
      </c>
      <c r="W32" s="267">
        <f>+C32/B32*100</f>
        <v>8.558558558558559</v>
      </c>
      <c r="X32" s="267">
        <f>(C32+J32+K32+L32)/B32*100</f>
        <v>28.153153153153156</v>
      </c>
      <c r="Y32" s="183">
        <v>315</v>
      </c>
      <c r="Z32" s="268">
        <f t="shared" si="2"/>
        <v>70.94594594594594</v>
      </c>
      <c r="AA32" s="48" t="s">
        <v>270</v>
      </c>
    </row>
    <row r="33" spans="1:27" s="25" customFormat="1" ht="15" customHeight="1">
      <c r="A33" s="48" t="s">
        <v>271</v>
      </c>
      <c r="B33" s="183">
        <v>28</v>
      </c>
      <c r="C33" s="183">
        <v>7</v>
      </c>
      <c r="D33" s="183">
        <v>2</v>
      </c>
      <c r="E33" s="183">
        <v>5</v>
      </c>
      <c r="F33" s="183">
        <v>0</v>
      </c>
      <c r="G33" s="183">
        <v>0</v>
      </c>
      <c r="H33" s="183">
        <v>0</v>
      </c>
      <c r="I33" s="175">
        <v>0</v>
      </c>
      <c r="J33" s="183">
        <v>4</v>
      </c>
      <c r="K33" s="183">
        <v>0</v>
      </c>
      <c r="L33" s="183">
        <v>1</v>
      </c>
      <c r="M33" s="183">
        <v>0</v>
      </c>
      <c r="N33" s="183">
        <v>16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267">
        <f>+C33/B33*100</f>
        <v>25</v>
      </c>
      <c r="X33" s="267">
        <f>(C33+J33+K33+L33)/B33*100</f>
        <v>42.857142857142854</v>
      </c>
      <c r="Y33" s="183">
        <v>16</v>
      </c>
      <c r="Z33" s="268">
        <f t="shared" si="2"/>
        <v>57.14285714285714</v>
      </c>
      <c r="AA33" s="48" t="s">
        <v>271</v>
      </c>
    </row>
    <row r="34" spans="1:27" s="25" customFormat="1" ht="6" customHeight="1">
      <c r="A34" s="48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262"/>
      <c r="X34" s="267"/>
      <c r="Y34" s="175"/>
      <c r="Z34" s="263"/>
      <c r="AA34" s="48"/>
    </row>
    <row r="35" spans="1:27" s="56" customFormat="1" ht="15" customHeight="1">
      <c r="A35" s="270" t="s">
        <v>275</v>
      </c>
      <c r="B35" s="181">
        <f aca="true" t="shared" si="7" ref="B35:V35">B36+B37</f>
        <v>457</v>
      </c>
      <c r="C35" s="181">
        <f t="shared" si="7"/>
        <v>104</v>
      </c>
      <c r="D35" s="181">
        <f t="shared" si="7"/>
        <v>61</v>
      </c>
      <c r="E35" s="181">
        <f t="shared" si="7"/>
        <v>43</v>
      </c>
      <c r="F35" s="181">
        <f t="shared" si="7"/>
        <v>0</v>
      </c>
      <c r="G35" s="181">
        <f t="shared" si="7"/>
        <v>0</v>
      </c>
      <c r="H35" s="181">
        <f t="shared" si="7"/>
        <v>0</v>
      </c>
      <c r="I35" s="181">
        <f t="shared" si="7"/>
        <v>0</v>
      </c>
      <c r="J35" s="181">
        <f t="shared" si="7"/>
        <v>129</v>
      </c>
      <c r="K35" s="181">
        <f t="shared" si="7"/>
        <v>1</v>
      </c>
      <c r="L35" s="181">
        <f t="shared" si="7"/>
        <v>2</v>
      </c>
      <c r="M35" s="181">
        <f t="shared" si="7"/>
        <v>1</v>
      </c>
      <c r="N35" s="181">
        <f t="shared" si="7"/>
        <v>218</v>
      </c>
      <c r="O35" s="181">
        <f t="shared" si="7"/>
        <v>1</v>
      </c>
      <c r="P35" s="181">
        <f t="shared" si="7"/>
        <v>0</v>
      </c>
      <c r="Q35" s="181">
        <f t="shared" si="7"/>
        <v>1</v>
      </c>
      <c r="R35" s="181">
        <f t="shared" si="7"/>
        <v>0</v>
      </c>
      <c r="S35" s="181">
        <f t="shared" si="7"/>
        <v>0</v>
      </c>
      <c r="T35" s="181">
        <f t="shared" si="7"/>
        <v>0</v>
      </c>
      <c r="U35" s="181">
        <f t="shared" si="7"/>
        <v>0</v>
      </c>
      <c r="V35" s="181">
        <f t="shared" si="7"/>
        <v>0</v>
      </c>
      <c r="W35" s="271">
        <f>+C35/B35*100</f>
        <v>22.75711159737418</v>
      </c>
      <c r="X35" s="342">
        <f>(C35+J35+K35+L35)/B35*100</f>
        <v>51.64113785557986</v>
      </c>
      <c r="Y35" s="181">
        <v>219</v>
      </c>
      <c r="Z35" s="272">
        <f t="shared" si="2"/>
        <v>47.921225382932164</v>
      </c>
      <c r="AA35" s="270" t="s">
        <v>275</v>
      </c>
    </row>
    <row r="36" spans="1:27" s="25" customFormat="1" ht="15" customHeight="1">
      <c r="A36" s="48" t="s">
        <v>270</v>
      </c>
      <c r="B36" s="183">
        <v>173</v>
      </c>
      <c r="C36" s="183">
        <v>40</v>
      </c>
      <c r="D36" s="183">
        <v>33</v>
      </c>
      <c r="E36" s="183">
        <v>7</v>
      </c>
      <c r="F36" s="183">
        <v>0</v>
      </c>
      <c r="G36" s="183">
        <v>0</v>
      </c>
      <c r="H36" s="183">
        <v>0</v>
      </c>
      <c r="I36" s="175">
        <v>0</v>
      </c>
      <c r="J36" s="183">
        <v>33</v>
      </c>
      <c r="K36" s="183">
        <v>1</v>
      </c>
      <c r="L36" s="183">
        <v>1</v>
      </c>
      <c r="M36" s="183">
        <v>0</v>
      </c>
      <c r="N36" s="183">
        <v>98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267">
        <f>+C36/B36*100</f>
        <v>23.121387283236995</v>
      </c>
      <c r="X36" s="267">
        <f>(C36+J36+K36+L36)/B36*100</f>
        <v>43.35260115606936</v>
      </c>
      <c r="Y36" s="183">
        <v>98</v>
      </c>
      <c r="Z36" s="268">
        <f t="shared" si="2"/>
        <v>56.64739884393064</v>
      </c>
      <c r="AA36" s="48" t="s">
        <v>270</v>
      </c>
    </row>
    <row r="37" spans="1:27" s="25" customFormat="1" ht="15" customHeight="1">
      <c r="A37" s="48" t="s">
        <v>271</v>
      </c>
      <c r="B37" s="183">
        <v>284</v>
      </c>
      <c r="C37" s="183">
        <v>64</v>
      </c>
      <c r="D37" s="183">
        <v>28</v>
      </c>
      <c r="E37" s="183">
        <v>36</v>
      </c>
      <c r="F37" s="183">
        <v>0</v>
      </c>
      <c r="G37" s="183">
        <v>0</v>
      </c>
      <c r="H37" s="183">
        <v>0</v>
      </c>
      <c r="I37" s="175">
        <v>0</v>
      </c>
      <c r="J37" s="183">
        <v>96</v>
      </c>
      <c r="K37" s="183">
        <v>0</v>
      </c>
      <c r="L37" s="183">
        <v>1</v>
      </c>
      <c r="M37" s="183">
        <v>1</v>
      </c>
      <c r="N37" s="183">
        <v>120</v>
      </c>
      <c r="O37" s="183">
        <v>1</v>
      </c>
      <c r="P37" s="183">
        <v>0</v>
      </c>
      <c r="Q37" s="183">
        <v>1</v>
      </c>
      <c r="R37" s="183">
        <v>0</v>
      </c>
      <c r="S37" s="183">
        <v>0</v>
      </c>
      <c r="T37" s="183">
        <v>0</v>
      </c>
      <c r="U37" s="183">
        <v>0</v>
      </c>
      <c r="V37" s="183">
        <v>0</v>
      </c>
      <c r="W37" s="267">
        <f>+C37/B37*100</f>
        <v>22.535211267605636</v>
      </c>
      <c r="X37" s="267">
        <f>(C37+J37+K37+L37)/B37*100</f>
        <v>56.690140845070424</v>
      </c>
      <c r="Y37" s="183">
        <v>121</v>
      </c>
      <c r="Z37" s="268">
        <f t="shared" si="2"/>
        <v>42.6056338028169</v>
      </c>
      <c r="AA37" s="48" t="s">
        <v>271</v>
      </c>
    </row>
    <row r="38" spans="1:27" s="25" customFormat="1" ht="6" customHeight="1">
      <c r="A38" s="48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262"/>
      <c r="X38" s="267"/>
      <c r="Y38" s="175"/>
      <c r="Z38" s="263"/>
      <c r="AA38" s="48"/>
    </row>
    <row r="39" spans="1:27" s="56" customFormat="1" ht="15" customHeight="1">
      <c r="A39" s="270" t="s">
        <v>276</v>
      </c>
      <c r="B39" s="181">
        <f aca="true" t="shared" si="8" ref="B39:V39">B40+B41</f>
        <v>54</v>
      </c>
      <c r="C39" s="181">
        <f t="shared" si="8"/>
        <v>6</v>
      </c>
      <c r="D39" s="181">
        <f t="shared" si="8"/>
        <v>3</v>
      </c>
      <c r="E39" s="181">
        <f t="shared" si="8"/>
        <v>3</v>
      </c>
      <c r="F39" s="181">
        <f t="shared" si="8"/>
        <v>0</v>
      </c>
      <c r="G39" s="181">
        <f t="shared" si="8"/>
        <v>0</v>
      </c>
      <c r="H39" s="181">
        <f t="shared" si="8"/>
        <v>0</v>
      </c>
      <c r="I39" s="181">
        <f t="shared" si="8"/>
        <v>0</v>
      </c>
      <c r="J39" s="181">
        <f t="shared" si="8"/>
        <v>8</v>
      </c>
      <c r="K39" s="181">
        <f t="shared" si="8"/>
        <v>0</v>
      </c>
      <c r="L39" s="181">
        <f t="shared" si="8"/>
        <v>0</v>
      </c>
      <c r="M39" s="181">
        <f t="shared" si="8"/>
        <v>0</v>
      </c>
      <c r="N39" s="181">
        <f t="shared" si="8"/>
        <v>38</v>
      </c>
      <c r="O39" s="181">
        <f t="shared" si="8"/>
        <v>0</v>
      </c>
      <c r="P39" s="181">
        <f t="shared" si="8"/>
        <v>0</v>
      </c>
      <c r="Q39" s="181">
        <f t="shared" si="8"/>
        <v>2</v>
      </c>
      <c r="R39" s="181">
        <f t="shared" si="8"/>
        <v>0</v>
      </c>
      <c r="S39" s="181">
        <f t="shared" si="8"/>
        <v>0</v>
      </c>
      <c r="T39" s="181">
        <f t="shared" si="8"/>
        <v>0</v>
      </c>
      <c r="U39" s="181">
        <f t="shared" si="8"/>
        <v>0</v>
      </c>
      <c r="V39" s="181">
        <f t="shared" si="8"/>
        <v>0</v>
      </c>
      <c r="W39" s="271">
        <f>+C39/B39*100</f>
        <v>11.11111111111111</v>
      </c>
      <c r="X39" s="342">
        <f>(C39+J39+K39+L39)/B39*100</f>
        <v>25.925925925925924</v>
      </c>
      <c r="Y39" s="181">
        <v>38</v>
      </c>
      <c r="Z39" s="272">
        <f t="shared" si="2"/>
        <v>70.37037037037037</v>
      </c>
      <c r="AA39" s="270" t="s">
        <v>276</v>
      </c>
    </row>
    <row r="40" spans="1:27" s="25" customFormat="1" ht="15" customHeight="1">
      <c r="A40" s="48" t="s">
        <v>270</v>
      </c>
      <c r="B40" s="183">
        <v>40</v>
      </c>
      <c r="C40" s="183">
        <v>4</v>
      </c>
      <c r="D40" s="183">
        <v>2</v>
      </c>
      <c r="E40" s="183">
        <v>2</v>
      </c>
      <c r="F40" s="183">
        <v>0</v>
      </c>
      <c r="G40" s="183">
        <v>0</v>
      </c>
      <c r="H40" s="183">
        <v>0</v>
      </c>
      <c r="I40" s="175">
        <v>0</v>
      </c>
      <c r="J40" s="183">
        <v>6</v>
      </c>
      <c r="K40" s="183">
        <v>0</v>
      </c>
      <c r="L40" s="183">
        <v>0</v>
      </c>
      <c r="M40" s="183">
        <v>0</v>
      </c>
      <c r="N40" s="183">
        <v>29</v>
      </c>
      <c r="O40" s="183">
        <v>0</v>
      </c>
      <c r="P40" s="183">
        <v>0</v>
      </c>
      <c r="Q40" s="183">
        <v>1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267">
        <f>+C40/B40*100</f>
        <v>10</v>
      </c>
      <c r="X40" s="267">
        <f>(C40+J40+K40+L40)/B40*100</f>
        <v>25</v>
      </c>
      <c r="Y40" s="183">
        <v>29</v>
      </c>
      <c r="Z40" s="268">
        <f t="shared" si="2"/>
        <v>72.5</v>
      </c>
      <c r="AA40" s="48" t="s">
        <v>270</v>
      </c>
    </row>
    <row r="41" spans="1:27" s="25" customFormat="1" ht="15" customHeight="1">
      <c r="A41" s="48" t="s">
        <v>271</v>
      </c>
      <c r="B41" s="183">
        <v>14</v>
      </c>
      <c r="C41" s="183">
        <v>2</v>
      </c>
      <c r="D41" s="183">
        <v>1</v>
      </c>
      <c r="E41" s="183">
        <v>1</v>
      </c>
      <c r="F41" s="183">
        <v>0</v>
      </c>
      <c r="G41" s="183">
        <v>0</v>
      </c>
      <c r="H41" s="183">
        <v>0</v>
      </c>
      <c r="I41" s="175">
        <v>0</v>
      </c>
      <c r="J41" s="183">
        <v>2</v>
      </c>
      <c r="K41" s="183">
        <v>0</v>
      </c>
      <c r="L41" s="183">
        <v>0</v>
      </c>
      <c r="M41" s="183">
        <v>0</v>
      </c>
      <c r="N41" s="183">
        <v>9</v>
      </c>
      <c r="O41" s="183">
        <v>0</v>
      </c>
      <c r="P41" s="183">
        <v>0</v>
      </c>
      <c r="Q41" s="183">
        <v>1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267">
        <f>+C41/B41*100</f>
        <v>14.285714285714285</v>
      </c>
      <c r="X41" s="267">
        <f>(C41+J41+K41+L41)/B41*100</f>
        <v>28.57142857142857</v>
      </c>
      <c r="Y41" s="183">
        <v>9</v>
      </c>
      <c r="Z41" s="268">
        <f t="shared" si="2"/>
        <v>64.28571428571429</v>
      </c>
      <c r="AA41" s="48" t="s">
        <v>271</v>
      </c>
    </row>
    <row r="42" spans="1:27" s="25" customFormat="1" ht="6" customHeight="1">
      <c r="A42" s="48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262"/>
      <c r="X42" s="267"/>
      <c r="Y42" s="175"/>
      <c r="Z42" s="263"/>
      <c r="AA42" s="48"/>
    </row>
    <row r="43" spans="1:27" s="56" customFormat="1" ht="15" customHeight="1">
      <c r="A43" s="270" t="s">
        <v>277</v>
      </c>
      <c r="B43" s="181">
        <f aca="true" t="shared" si="9" ref="B43:V43">B44+B45</f>
        <v>145</v>
      </c>
      <c r="C43" s="181">
        <f t="shared" si="9"/>
        <v>51</v>
      </c>
      <c r="D43" s="181">
        <f t="shared" si="9"/>
        <v>14</v>
      </c>
      <c r="E43" s="181">
        <f t="shared" si="9"/>
        <v>36</v>
      </c>
      <c r="F43" s="181">
        <f t="shared" si="9"/>
        <v>0</v>
      </c>
      <c r="G43" s="181">
        <f t="shared" si="9"/>
        <v>0</v>
      </c>
      <c r="H43" s="181">
        <f t="shared" si="9"/>
        <v>0</v>
      </c>
      <c r="I43" s="181">
        <f t="shared" si="9"/>
        <v>1</v>
      </c>
      <c r="J43" s="181">
        <f t="shared" si="9"/>
        <v>47</v>
      </c>
      <c r="K43" s="181">
        <f t="shared" si="9"/>
        <v>2</v>
      </c>
      <c r="L43" s="181">
        <f t="shared" si="9"/>
        <v>0</v>
      </c>
      <c r="M43" s="181">
        <f t="shared" si="9"/>
        <v>0</v>
      </c>
      <c r="N43" s="181">
        <f t="shared" si="9"/>
        <v>45</v>
      </c>
      <c r="O43" s="181">
        <f t="shared" si="9"/>
        <v>0</v>
      </c>
      <c r="P43" s="181">
        <f t="shared" si="9"/>
        <v>0</v>
      </c>
      <c r="Q43" s="181">
        <f t="shared" si="9"/>
        <v>0</v>
      </c>
      <c r="R43" s="181">
        <f t="shared" si="9"/>
        <v>0</v>
      </c>
      <c r="S43" s="181">
        <f t="shared" si="9"/>
        <v>0</v>
      </c>
      <c r="T43" s="181">
        <f t="shared" si="9"/>
        <v>0</v>
      </c>
      <c r="U43" s="181">
        <f t="shared" si="9"/>
        <v>0</v>
      </c>
      <c r="V43" s="181">
        <f t="shared" si="9"/>
        <v>0</v>
      </c>
      <c r="W43" s="271">
        <f>+C43/B43*100</f>
        <v>35.172413793103445</v>
      </c>
      <c r="X43" s="342">
        <f>(C43+J43+K43+L43)/B43*100</f>
        <v>68.96551724137932</v>
      </c>
      <c r="Y43" s="181">
        <v>45</v>
      </c>
      <c r="Z43" s="272">
        <f t="shared" si="2"/>
        <v>31.03448275862069</v>
      </c>
      <c r="AA43" s="270" t="s">
        <v>277</v>
      </c>
    </row>
    <row r="44" spans="1:27" s="25" customFormat="1" ht="15" customHeight="1">
      <c r="A44" s="48" t="s">
        <v>270</v>
      </c>
      <c r="B44" s="183">
        <v>15</v>
      </c>
      <c r="C44" s="183">
        <v>2</v>
      </c>
      <c r="D44" s="183">
        <v>1</v>
      </c>
      <c r="E44" s="183">
        <v>1</v>
      </c>
      <c r="F44" s="183">
        <v>0</v>
      </c>
      <c r="G44" s="183">
        <v>0</v>
      </c>
      <c r="H44" s="183">
        <v>0</v>
      </c>
      <c r="I44" s="175">
        <v>0</v>
      </c>
      <c r="J44" s="183">
        <v>2</v>
      </c>
      <c r="K44" s="183">
        <v>0</v>
      </c>
      <c r="L44" s="183">
        <v>0</v>
      </c>
      <c r="M44" s="183">
        <v>0</v>
      </c>
      <c r="N44" s="183">
        <v>11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267">
        <f>+C44/B44*100</f>
        <v>13.333333333333334</v>
      </c>
      <c r="X44" s="267">
        <f>(C44+J44+K44+L44)/B44*100</f>
        <v>26.666666666666668</v>
      </c>
      <c r="Y44" s="183">
        <v>11</v>
      </c>
      <c r="Z44" s="268">
        <f t="shared" si="2"/>
        <v>73.33333333333333</v>
      </c>
      <c r="AA44" s="48" t="s">
        <v>270</v>
      </c>
    </row>
    <row r="45" spans="1:27" s="25" customFormat="1" ht="15" customHeight="1">
      <c r="A45" s="48" t="s">
        <v>271</v>
      </c>
      <c r="B45" s="183">
        <v>130</v>
      </c>
      <c r="C45" s="183">
        <v>49</v>
      </c>
      <c r="D45" s="183">
        <v>13</v>
      </c>
      <c r="E45" s="183">
        <v>35</v>
      </c>
      <c r="F45" s="183">
        <v>0</v>
      </c>
      <c r="G45" s="183">
        <v>0</v>
      </c>
      <c r="H45" s="183">
        <v>0</v>
      </c>
      <c r="I45" s="175">
        <v>1</v>
      </c>
      <c r="J45" s="183">
        <v>45</v>
      </c>
      <c r="K45" s="183">
        <v>2</v>
      </c>
      <c r="L45" s="183">
        <v>0</v>
      </c>
      <c r="M45" s="183">
        <v>0</v>
      </c>
      <c r="N45" s="183">
        <v>34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267">
        <f>+C45/B45*100</f>
        <v>37.69230769230769</v>
      </c>
      <c r="X45" s="267">
        <f>(C45+J45+K45+L45)/B45*100</f>
        <v>73.84615384615385</v>
      </c>
      <c r="Y45" s="183">
        <v>34</v>
      </c>
      <c r="Z45" s="268">
        <f t="shared" si="2"/>
        <v>26.153846153846157</v>
      </c>
      <c r="AA45" s="48" t="s">
        <v>271</v>
      </c>
    </row>
    <row r="46" spans="1:27" s="25" customFormat="1" ht="6" customHeight="1">
      <c r="A46" s="48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262"/>
      <c r="X46" s="267"/>
      <c r="Y46" s="175"/>
      <c r="Z46" s="263"/>
      <c r="AA46" s="48"/>
    </row>
    <row r="47" spans="1:27" s="56" customFormat="1" ht="15" customHeight="1">
      <c r="A47" s="270" t="s">
        <v>278</v>
      </c>
      <c r="B47" s="181">
        <f aca="true" t="shared" si="10" ref="B47:V47">B48+B49</f>
        <v>30</v>
      </c>
      <c r="C47" s="181">
        <f t="shared" si="10"/>
        <v>25</v>
      </c>
      <c r="D47" s="181">
        <f t="shared" si="10"/>
        <v>1</v>
      </c>
      <c r="E47" s="181">
        <f t="shared" si="10"/>
        <v>0</v>
      </c>
      <c r="F47" s="181">
        <f t="shared" si="10"/>
        <v>0</v>
      </c>
      <c r="G47" s="181">
        <f t="shared" si="10"/>
        <v>24</v>
      </c>
      <c r="H47" s="181">
        <f t="shared" si="10"/>
        <v>0</v>
      </c>
      <c r="I47" s="181">
        <f t="shared" si="10"/>
        <v>0</v>
      </c>
      <c r="J47" s="181">
        <f t="shared" si="10"/>
        <v>2</v>
      </c>
      <c r="K47" s="181">
        <f t="shared" si="10"/>
        <v>0</v>
      </c>
      <c r="L47" s="181">
        <f t="shared" si="10"/>
        <v>0</v>
      </c>
      <c r="M47" s="181">
        <f t="shared" si="10"/>
        <v>0</v>
      </c>
      <c r="N47" s="181">
        <f t="shared" si="10"/>
        <v>2</v>
      </c>
      <c r="O47" s="181">
        <f t="shared" si="10"/>
        <v>0</v>
      </c>
      <c r="P47" s="181">
        <f t="shared" si="10"/>
        <v>0</v>
      </c>
      <c r="Q47" s="181">
        <f t="shared" si="10"/>
        <v>1</v>
      </c>
      <c r="R47" s="181">
        <f t="shared" si="10"/>
        <v>0</v>
      </c>
      <c r="S47" s="181">
        <f t="shared" si="10"/>
        <v>0</v>
      </c>
      <c r="T47" s="181">
        <f t="shared" si="10"/>
        <v>0</v>
      </c>
      <c r="U47" s="181">
        <f t="shared" si="10"/>
        <v>0</v>
      </c>
      <c r="V47" s="181">
        <f t="shared" si="10"/>
        <v>0</v>
      </c>
      <c r="W47" s="271">
        <f>+C47/B47*100</f>
        <v>83.33333333333334</v>
      </c>
      <c r="X47" s="342">
        <f>(C47+J47+K47+L47)/B47*100</f>
        <v>90</v>
      </c>
      <c r="Y47" s="181">
        <v>2</v>
      </c>
      <c r="Z47" s="272">
        <f t="shared" si="2"/>
        <v>6.666666666666667</v>
      </c>
      <c r="AA47" s="270" t="s">
        <v>278</v>
      </c>
    </row>
    <row r="48" spans="1:27" s="25" customFormat="1" ht="15" customHeight="1">
      <c r="A48" s="48" t="s">
        <v>270</v>
      </c>
      <c r="B48" s="183">
        <v>1</v>
      </c>
      <c r="C48" s="183">
        <v>1</v>
      </c>
      <c r="D48" s="183">
        <v>0</v>
      </c>
      <c r="E48" s="183">
        <v>0</v>
      </c>
      <c r="F48" s="183">
        <v>0</v>
      </c>
      <c r="G48" s="183">
        <v>1</v>
      </c>
      <c r="H48" s="183">
        <v>0</v>
      </c>
      <c r="I48" s="175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267">
        <f>+C48/B48*100</f>
        <v>100</v>
      </c>
      <c r="X48" s="267">
        <f>(C48+J48+K48+L48)/B48*100</f>
        <v>100</v>
      </c>
      <c r="Y48" s="183">
        <v>0</v>
      </c>
      <c r="Z48" s="375">
        <f t="shared" si="2"/>
        <v>0</v>
      </c>
      <c r="AA48" s="48" t="s">
        <v>161</v>
      </c>
    </row>
    <row r="49" spans="1:27" s="25" customFormat="1" ht="15" customHeight="1">
      <c r="A49" s="48" t="s">
        <v>271</v>
      </c>
      <c r="B49" s="183">
        <v>29</v>
      </c>
      <c r="C49" s="183">
        <v>24</v>
      </c>
      <c r="D49" s="183">
        <v>1</v>
      </c>
      <c r="E49" s="183">
        <v>0</v>
      </c>
      <c r="F49" s="183">
        <v>0</v>
      </c>
      <c r="G49" s="183">
        <v>23</v>
      </c>
      <c r="H49" s="183">
        <v>0</v>
      </c>
      <c r="I49" s="175">
        <v>0</v>
      </c>
      <c r="J49" s="183">
        <v>2</v>
      </c>
      <c r="K49" s="183">
        <v>0</v>
      </c>
      <c r="L49" s="183">
        <v>0</v>
      </c>
      <c r="M49" s="183">
        <v>0</v>
      </c>
      <c r="N49" s="183">
        <v>2</v>
      </c>
      <c r="O49" s="183">
        <v>0</v>
      </c>
      <c r="P49" s="183">
        <v>0</v>
      </c>
      <c r="Q49" s="183">
        <v>1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267">
        <f>+C49/B49*100</f>
        <v>82.75862068965517</v>
      </c>
      <c r="X49" s="267">
        <f>(C49+J49+K49+L49)/B49*100</f>
        <v>89.65517241379311</v>
      </c>
      <c r="Y49" s="183">
        <v>2</v>
      </c>
      <c r="Z49" s="268">
        <f t="shared" si="2"/>
        <v>6.896551724137931</v>
      </c>
      <c r="AA49" s="48" t="s">
        <v>271</v>
      </c>
    </row>
    <row r="50" spans="1:27" s="25" customFormat="1" ht="6" customHeight="1">
      <c r="A50" s="48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262"/>
      <c r="X50" s="267"/>
      <c r="Y50" s="175"/>
      <c r="Z50" s="263"/>
      <c r="AA50" s="48"/>
    </row>
    <row r="51" spans="1:27" s="56" customFormat="1" ht="15" customHeight="1">
      <c r="A51" s="270" t="s">
        <v>279</v>
      </c>
      <c r="B51" s="181">
        <f aca="true" t="shared" si="11" ref="B51:V51">B52+B53</f>
        <v>38</v>
      </c>
      <c r="C51" s="181">
        <f t="shared" si="11"/>
        <v>9</v>
      </c>
      <c r="D51" s="181">
        <f t="shared" si="11"/>
        <v>2</v>
      </c>
      <c r="E51" s="181">
        <f t="shared" si="11"/>
        <v>7</v>
      </c>
      <c r="F51" s="181">
        <f t="shared" si="11"/>
        <v>0</v>
      </c>
      <c r="G51" s="181">
        <f t="shared" si="11"/>
        <v>0</v>
      </c>
      <c r="H51" s="181">
        <f t="shared" si="11"/>
        <v>0</v>
      </c>
      <c r="I51" s="181">
        <f t="shared" si="11"/>
        <v>0</v>
      </c>
      <c r="J51" s="181">
        <f t="shared" si="11"/>
        <v>11</v>
      </c>
      <c r="K51" s="181">
        <f t="shared" si="11"/>
        <v>0</v>
      </c>
      <c r="L51" s="181">
        <f t="shared" si="11"/>
        <v>0</v>
      </c>
      <c r="M51" s="181">
        <f t="shared" si="11"/>
        <v>0</v>
      </c>
      <c r="N51" s="181">
        <f t="shared" si="11"/>
        <v>18</v>
      </c>
      <c r="O51" s="181">
        <f t="shared" si="11"/>
        <v>0</v>
      </c>
      <c r="P51" s="181">
        <f t="shared" si="11"/>
        <v>0</v>
      </c>
      <c r="Q51" s="181">
        <f t="shared" si="11"/>
        <v>0</v>
      </c>
      <c r="R51" s="181">
        <f t="shared" si="11"/>
        <v>0</v>
      </c>
      <c r="S51" s="181">
        <f t="shared" si="11"/>
        <v>0</v>
      </c>
      <c r="T51" s="181">
        <f t="shared" si="11"/>
        <v>0</v>
      </c>
      <c r="U51" s="181">
        <f t="shared" si="11"/>
        <v>0</v>
      </c>
      <c r="V51" s="181">
        <f t="shared" si="11"/>
        <v>0</v>
      </c>
      <c r="W51" s="271">
        <f>+C51/B51*100</f>
        <v>23.684210526315788</v>
      </c>
      <c r="X51" s="342">
        <f>(C51+J51+K51+L51)/B51*100</f>
        <v>52.63157894736842</v>
      </c>
      <c r="Y51" s="181">
        <v>18</v>
      </c>
      <c r="Z51" s="272">
        <f t="shared" si="2"/>
        <v>47.368421052631575</v>
      </c>
      <c r="AA51" s="270" t="s">
        <v>279</v>
      </c>
    </row>
    <row r="52" spans="1:27" s="25" customFormat="1" ht="15" customHeight="1">
      <c r="A52" s="48" t="s">
        <v>270</v>
      </c>
      <c r="B52" s="183">
        <v>20</v>
      </c>
      <c r="C52" s="183">
        <v>3</v>
      </c>
      <c r="D52" s="183">
        <v>1</v>
      </c>
      <c r="E52" s="183">
        <v>2</v>
      </c>
      <c r="F52" s="183">
        <v>0</v>
      </c>
      <c r="G52" s="183">
        <v>0</v>
      </c>
      <c r="H52" s="183">
        <v>0</v>
      </c>
      <c r="I52" s="175">
        <v>0</v>
      </c>
      <c r="J52" s="183">
        <v>7</v>
      </c>
      <c r="K52" s="183">
        <v>0</v>
      </c>
      <c r="L52" s="183">
        <v>0</v>
      </c>
      <c r="M52" s="183">
        <v>0</v>
      </c>
      <c r="N52" s="183">
        <v>10</v>
      </c>
      <c r="O52" s="183">
        <v>0</v>
      </c>
      <c r="P52" s="183">
        <v>0</v>
      </c>
      <c r="Q52" s="183">
        <v>0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267">
        <f>+C52/B52*100</f>
        <v>15</v>
      </c>
      <c r="X52" s="267">
        <f>(C52+J52+K52+L52)/B52*100</f>
        <v>50</v>
      </c>
      <c r="Y52" s="183">
        <v>10</v>
      </c>
      <c r="Z52" s="268">
        <f t="shared" si="2"/>
        <v>50</v>
      </c>
      <c r="AA52" s="48" t="s">
        <v>270</v>
      </c>
    </row>
    <row r="53" spans="1:27" s="25" customFormat="1" ht="15" customHeight="1">
      <c r="A53" s="48" t="s">
        <v>271</v>
      </c>
      <c r="B53" s="183">
        <v>18</v>
      </c>
      <c r="C53" s="183">
        <v>6</v>
      </c>
      <c r="D53" s="183">
        <v>1</v>
      </c>
      <c r="E53" s="183">
        <v>5</v>
      </c>
      <c r="F53" s="183">
        <v>0</v>
      </c>
      <c r="G53" s="183">
        <v>0</v>
      </c>
      <c r="H53" s="183">
        <v>0</v>
      </c>
      <c r="I53" s="175">
        <v>0</v>
      </c>
      <c r="J53" s="183">
        <v>4</v>
      </c>
      <c r="K53" s="183">
        <v>0</v>
      </c>
      <c r="L53" s="183">
        <v>0</v>
      </c>
      <c r="M53" s="183">
        <v>0</v>
      </c>
      <c r="N53" s="183">
        <v>8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267">
        <f>+C53/B53*100</f>
        <v>33.33333333333333</v>
      </c>
      <c r="X53" s="267">
        <f>(C53+J53+K53+L53)/B53*100</f>
        <v>55.55555555555556</v>
      </c>
      <c r="Y53" s="183">
        <v>8</v>
      </c>
      <c r="Z53" s="268">
        <f t="shared" si="2"/>
        <v>44.44444444444444</v>
      </c>
      <c r="AA53" s="48" t="s">
        <v>271</v>
      </c>
    </row>
    <row r="54" spans="1:27" s="25" customFormat="1" ht="6" customHeight="1">
      <c r="A54" s="48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262"/>
      <c r="X54" s="267"/>
      <c r="Y54" s="175"/>
      <c r="Z54" s="263"/>
      <c r="AA54" s="48"/>
    </row>
    <row r="55" spans="1:27" s="56" customFormat="1" ht="15" customHeight="1">
      <c r="A55" s="270" t="s">
        <v>280</v>
      </c>
      <c r="B55" s="181">
        <f aca="true" t="shared" si="12" ref="B55:V55">B56+B57</f>
        <v>29</v>
      </c>
      <c r="C55" s="181">
        <f t="shared" si="12"/>
        <v>7</v>
      </c>
      <c r="D55" s="181">
        <f t="shared" si="12"/>
        <v>2</v>
      </c>
      <c r="E55" s="181">
        <f t="shared" si="12"/>
        <v>5</v>
      </c>
      <c r="F55" s="181">
        <f t="shared" si="12"/>
        <v>0</v>
      </c>
      <c r="G55" s="181">
        <f t="shared" si="12"/>
        <v>0</v>
      </c>
      <c r="H55" s="181">
        <f t="shared" si="12"/>
        <v>0</v>
      </c>
      <c r="I55" s="181">
        <f t="shared" si="12"/>
        <v>0</v>
      </c>
      <c r="J55" s="181">
        <f t="shared" si="12"/>
        <v>2</v>
      </c>
      <c r="K55" s="181">
        <f t="shared" si="12"/>
        <v>0</v>
      </c>
      <c r="L55" s="181">
        <f t="shared" si="12"/>
        <v>0</v>
      </c>
      <c r="M55" s="181">
        <f t="shared" si="12"/>
        <v>0</v>
      </c>
      <c r="N55" s="181">
        <f t="shared" si="12"/>
        <v>20</v>
      </c>
      <c r="O55" s="181">
        <f t="shared" si="12"/>
        <v>0</v>
      </c>
      <c r="P55" s="181">
        <f t="shared" si="12"/>
        <v>0</v>
      </c>
      <c r="Q55" s="181">
        <f t="shared" si="12"/>
        <v>0</v>
      </c>
      <c r="R55" s="181">
        <f t="shared" si="12"/>
        <v>0</v>
      </c>
      <c r="S55" s="181">
        <f t="shared" si="12"/>
        <v>0</v>
      </c>
      <c r="T55" s="181">
        <f t="shared" si="12"/>
        <v>0</v>
      </c>
      <c r="U55" s="181">
        <f t="shared" si="12"/>
        <v>0</v>
      </c>
      <c r="V55" s="181">
        <f t="shared" si="12"/>
        <v>0</v>
      </c>
      <c r="W55" s="271">
        <f>+C55/B55*100</f>
        <v>24.137931034482758</v>
      </c>
      <c r="X55" s="342">
        <f>(C55+J55+K55+L55)/B55*100</f>
        <v>31.03448275862069</v>
      </c>
      <c r="Y55" s="181">
        <v>20</v>
      </c>
      <c r="Z55" s="272">
        <f t="shared" si="2"/>
        <v>68.96551724137932</v>
      </c>
      <c r="AA55" s="270" t="s">
        <v>280</v>
      </c>
    </row>
    <row r="56" spans="1:27" s="25" customFormat="1" ht="15" customHeight="1">
      <c r="A56" s="48" t="s">
        <v>270</v>
      </c>
      <c r="B56" s="183">
        <v>6</v>
      </c>
      <c r="C56" s="183">
        <v>0</v>
      </c>
      <c r="D56" s="183">
        <v>0</v>
      </c>
      <c r="E56" s="183">
        <v>0</v>
      </c>
      <c r="F56" s="183">
        <v>0</v>
      </c>
      <c r="G56" s="183">
        <v>0</v>
      </c>
      <c r="H56" s="183">
        <v>0</v>
      </c>
      <c r="I56" s="175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6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267">
        <f>+C56/B56*100</f>
        <v>0</v>
      </c>
      <c r="X56" s="267">
        <f>(C56+J56+K56+L56)/B56*100</f>
        <v>0</v>
      </c>
      <c r="Y56" s="183">
        <v>6</v>
      </c>
      <c r="Z56" s="268">
        <f t="shared" si="2"/>
        <v>100</v>
      </c>
      <c r="AA56" s="48" t="s">
        <v>270</v>
      </c>
    </row>
    <row r="57" spans="1:27" s="25" customFormat="1" ht="15" customHeight="1">
      <c r="A57" s="48" t="s">
        <v>271</v>
      </c>
      <c r="B57" s="183">
        <v>23</v>
      </c>
      <c r="C57" s="183">
        <v>7</v>
      </c>
      <c r="D57" s="183">
        <v>2</v>
      </c>
      <c r="E57" s="183">
        <v>5</v>
      </c>
      <c r="F57" s="183">
        <v>0</v>
      </c>
      <c r="G57" s="183">
        <v>0</v>
      </c>
      <c r="H57" s="183">
        <v>0</v>
      </c>
      <c r="I57" s="175">
        <v>0</v>
      </c>
      <c r="J57" s="183">
        <v>2</v>
      </c>
      <c r="K57" s="183">
        <v>0</v>
      </c>
      <c r="L57" s="183">
        <v>0</v>
      </c>
      <c r="M57" s="183">
        <v>0</v>
      </c>
      <c r="N57" s="183">
        <v>14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267">
        <f>+C57/B57*100</f>
        <v>30.434782608695656</v>
      </c>
      <c r="X57" s="267">
        <f>(C57+J57+K57+L57)/B57*100</f>
        <v>39.130434782608695</v>
      </c>
      <c r="Y57" s="183">
        <v>14</v>
      </c>
      <c r="Z57" s="268">
        <f t="shared" si="2"/>
        <v>60.86956521739131</v>
      </c>
      <c r="AA57" s="48" t="s">
        <v>271</v>
      </c>
    </row>
    <row r="58" spans="1:27" s="25" customFormat="1" ht="6" customHeight="1">
      <c r="A58" s="48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262"/>
      <c r="X58" s="267"/>
      <c r="Y58" s="175"/>
      <c r="Z58" s="263"/>
      <c r="AA58" s="48"/>
    </row>
    <row r="59" spans="1:27" s="25" customFormat="1" ht="15" customHeight="1">
      <c r="A59" s="270" t="s">
        <v>433</v>
      </c>
      <c r="B59" s="181">
        <f aca="true" t="shared" si="13" ref="B59:V59">B60+B61</f>
        <v>330</v>
      </c>
      <c r="C59" s="181">
        <f t="shared" si="13"/>
        <v>78</v>
      </c>
      <c r="D59" s="181">
        <f t="shared" si="13"/>
        <v>27</v>
      </c>
      <c r="E59" s="181">
        <f t="shared" si="13"/>
        <v>50</v>
      </c>
      <c r="F59" s="181">
        <f t="shared" si="13"/>
        <v>0</v>
      </c>
      <c r="G59" s="181">
        <f t="shared" si="13"/>
        <v>0</v>
      </c>
      <c r="H59" s="181">
        <f t="shared" si="13"/>
        <v>0</v>
      </c>
      <c r="I59" s="181">
        <f t="shared" si="13"/>
        <v>1</v>
      </c>
      <c r="J59" s="181">
        <f t="shared" si="13"/>
        <v>71</v>
      </c>
      <c r="K59" s="181">
        <f t="shared" si="13"/>
        <v>0</v>
      </c>
      <c r="L59" s="181">
        <f t="shared" si="13"/>
        <v>13</v>
      </c>
      <c r="M59" s="181">
        <f t="shared" si="13"/>
        <v>23</v>
      </c>
      <c r="N59" s="181">
        <f t="shared" si="13"/>
        <v>117</v>
      </c>
      <c r="O59" s="181">
        <f t="shared" si="13"/>
        <v>6</v>
      </c>
      <c r="P59" s="181">
        <f t="shared" si="13"/>
        <v>2</v>
      </c>
      <c r="Q59" s="181">
        <f t="shared" si="13"/>
        <v>20</v>
      </c>
      <c r="R59" s="181">
        <f t="shared" si="13"/>
        <v>0</v>
      </c>
      <c r="S59" s="181">
        <f t="shared" si="13"/>
        <v>0</v>
      </c>
      <c r="T59" s="181">
        <f t="shared" si="13"/>
        <v>0</v>
      </c>
      <c r="U59" s="181">
        <f t="shared" si="13"/>
        <v>0</v>
      </c>
      <c r="V59" s="181">
        <f t="shared" si="13"/>
        <v>2</v>
      </c>
      <c r="W59" s="271">
        <f>+C59/B59*100</f>
        <v>23.636363636363637</v>
      </c>
      <c r="X59" s="342">
        <f>(C59+J59+K59+L59)/B59*100</f>
        <v>49.09090909090909</v>
      </c>
      <c r="Y59" s="181">
        <v>142</v>
      </c>
      <c r="Z59" s="272">
        <f t="shared" si="2"/>
        <v>43.03030303030303</v>
      </c>
      <c r="AA59" s="270" t="s">
        <v>282</v>
      </c>
    </row>
    <row r="60" spans="1:27" s="25" customFormat="1" ht="15" customHeight="1">
      <c r="A60" s="48" t="s">
        <v>270</v>
      </c>
      <c r="B60" s="183">
        <v>143</v>
      </c>
      <c r="C60" s="183">
        <v>30</v>
      </c>
      <c r="D60" s="183">
        <v>14</v>
      </c>
      <c r="E60" s="183">
        <v>16</v>
      </c>
      <c r="F60" s="183">
        <v>0</v>
      </c>
      <c r="G60" s="183">
        <v>0</v>
      </c>
      <c r="H60" s="183">
        <v>0</v>
      </c>
      <c r="I60" s="175">
        <v>0</v>
      </c>
      <c r="J60" s="183">
        <v>22</v>
      </c>
      <c r="K60" s="183">
        <v>0</v>
      </c>
      <c r="L60" s="183">
        <v>5</v>
      </c>
      <c r="M60" s="183">
        <v>14</v>
      </c>
      <c r="N60" s="183">
        <v>55</v>
      </c>
      <c r="O60" s="183">
        <v>5</v>
      </c>
      <c r="P60" s="183">
        <v>2</v>
      </c>
      <c r="Q60" s="183">
        <v>10</v>
      </c>
      <c r="R60" s="183">
        <v>0</v>
      </c>
      <c r="S60" s="183">
        <v>0</v>
      </c>
      <c r="T60" s="183">
        <v>0</v>
      </c>
      <c r="U60" s="183">
        <v>0</v>
      </c>
      <c r="V60" s="183">
        <v>2</v>
      </c>
      <c r="W60" s="267">
        <f>+C60/B60*100</f>
        <v>20.97902097902098</v>
      </c>
      <c r="X60" s="267">
        <f>(C60+J60+K60+L60)/B60*100</f>
        <v>39.86013986013986</v>
      </c>
      <c r="Y60" s="183">
        <v>71</v>
      </c>
      <c r="Z60" s="268">
        <f t="shared" si="2"/>
        <v>49.65034965034965</v>
      </c>
      <c r="AA60" s="48" t="s">
        <v>270</v>
      </c>
    </row>
    <row r="61" spans="1:27" s="25" customFormat="1" ht="15" customHeight="1">
      <c r="A61" s="48" t="s">
        <v>271</v>
      </c>
      <c r="B61" s="183">
        <v>187</v>
      </c>
      <c r="C61" s="183">
        <v>48</v>
      </c>
      <c r="D61" s="183">
        <v>13</v>
      </c>
      <c r="E61" s="183">
        <v>34</v>
      </c>
      <c r="F61" s="183">
        <v>0</v>
      </c>
      <c r="G61" s="183">
        <v>0</v>
      </c>
      <c r="H61" s="183">
        <v>0</v>
      </c>
      <c r="I61" s="175">
        <v>1</v>
      </c>
      <c r="J61" s="183">
        <v>49</v>
      </c>
      <c r="K61" s="183">
        <v>0</v>
      </c>
      <c r="L61" s="183">
        <v>8</v>
      </c>
      <c r="M61" s="183">
        <v>9</v>
      </c>
      <c r="N61" s="183">
        <v>62</v>
      </c>
      <c r="O61" s="183">
        <v>1</v>
      </c>
      <c r="P61" s="183">
        <v>0</v>
      </c>
      <c r="Q61" s="183">
        <v>10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267">
        <f>+C61/B61*100</f>
        <v>25.668449197860966</v>
      </c>
      <c r="X61" s="267">
        <f>(C61+J61+K61+L61)/B61*100</f>
        <v>56.14973262032086</v>
      </c>
      <c r="Y61" s="183">
        <v>71</v>
      </c>
      <c r="Z61" s="268">
        <f t="shared" si="2"/>
        <v>37.967914438502675</v>
      </c>
      <c r="AA61" s="48" t="s">
        <v>271</v>
      </c>
    </row>
    <row r="62" spans="1:27" s="25" customFormat="1" ht="6" customHeight="1">
      <c r="A62" s="364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365"/>
      <c r="X62" s="265"/>
      <c r="Y62" s="185"/>
      <c r="Z62" s="366"/>
      <c r="AA62" s="364"/>
    </row>
    <row r="63" spans="1:27" s="25" customFormat="1" ht="15" customHeight="1">
      <c r="A63" s="270" t="s">
        <v>281</v>
      </c>
      <c r="B63" s="181">
        <f>B64+B65</f>
        <v>71</v>
      </c>
      <c r="C63" s="181">
        <f aca="true" t="shared" si="14" ref="C63:V63">C64+C65</f>
        <v>45</v>
      </c>
      <c r="D63" s="181">
        <f t="shared" si="14"/>
        <v>43</v>
      </c>
      <c r="E63" s="181">
        <f t="shared" si="14"/>
        <v>2</v>
      </c>
      <c r="F63" s="181">
        <f t="shared" si="14"/>
        <v>0</v>
      </c>
      <c r="G63" s="181">
        <f t="shared" si="14"/>
        <v>0</v>
      </c>
      <c r="H63" s="181">
        <f t="shared" si="14"/>
        <v>0</v>
      </c>
      <c r="I63" s="181">
        <f t="shared" si="14"/>
        <v>0</v>
      </c>
      <c r="J63" s="181">
        <f t="shared" si="14"/>
        <v>8</v>
      </c>
      <c r="K63" s="181">
        <f t="shared" si="14"/>
        <v>15</v>
      </c>
      <c r="L63" s="181">
        <f t="shared" si="14"/>
        <v>0</v>
      </c>
      <c r="M63" s="181">
        <f>+M64+M65</f>
        <v>0</v>
      </c>
      <c r="N63" s="181">
        <f t="shared" si="14"/>
        <v>3</v>
      </c>
      <c r="O63" s="181">
        <f t="shared" si="14"/>
        <v>0</v>
      </c>
      <c r="P63" s="181">
        <f t="shared" si="14"/>
        <v>0</v>
      </c>
      <c r="Q63" s="181">
        <f t="shared" si="14"/>
        <v>0</v>
      </c>
      <c r="R63" s="181">
        <f t="shared" si="14"/>
        <v>0</v>
      </c>
      <c r="S63" s="181">
        <f t="shared" si="14"/>
        <v>0</v>
      </c>
      <c r="T63" s="181">
        <f t="shared" si="14"/>
        <v>0</v>
      </c>
      <c r="U63" s="181">
        <f t="shared" si="14"/>
        <v>0</v>
      </c>
      <c r="V63" s="181">
        <f t="shared" si="14"/>
        <v>0</v>
      </c>
      <c r="W63" s="373">
        <f>+C63/B63*100</f>
        <v>63.38028169014085</v>
      </c>
      <c r="X63" s="373">
        <f>(C63+J63+K63+L63)/B63*100</f>
        <v>95.77464788732394</v>
      </c>
      <c r="Y63" s="181">
        <v>3</v>
      </c>
      <c r="Z63" s="272">
        <f t="shared" si="2"/>
        <v>4.225352112676056</v>
      </c>
      <c r="AA63" s="270" t="s">
        <v>281</v>
      </c>
    </row>
    <row r="64" spans="1:27" s="25" customFormat="1" ht="15" customHeight="1">
      <c r="A64" s="48" t="s">
        <v>270</v>
      </c>
      <c r="B64" s="183">
        <v>50</v>
      </c>
      <c r="C64" s="183">
        <v>25</v>
      </c>
      <c r="D64" s="183">
        <v>23</v>
      </c>
      <c r="E64" s="183">
        <v>2</v>
      </c>
      <c r="F64" s="183">
        <v>0</v>
      </c>
      <c r="G64" s="183">
        <v>0</v>
      </c>
      <c r="H64" s="183">
        <v>0</v>
      </c>
      <c r="I64" s="175">
        <v>0</v>
      </c>
      <c r="J64" s="183">
        <v>7</v>
      </c>
      <c r="K64" s="183">
        <v>15</v>
      </c>
      <c r="L64" s="183">
        <v>0</v>
      </c>
      <c r="M64" s="183">
        <v>0</v>
      </c>
      <c r="N64" s="183">
        <v>3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267">
        <f>+C64/B64*100</f>
        <v>50</v>
      </c>
      <c r="X64" s="267">
        <f>(C64+J64+K64+L64)/B64*100</f>
        <v>94</v>
      </c>
      <c r="Y64" s="183">
        <v>3</v>
      </c>
      <c r="Z64" s="268">
        <f t="shared" si="2"/>
        <v>6</v>
      </c>
      <c r="AA64" s="48" t="s">
        <v>270</v>
      </c>
    </row>
    <row r="65" spans="1:27" s="25" customFormat="1" ht="15" customHeight="1">
      <c r="A65" s="48" t="s">
        <v>271</v>
      </c>
      <c r="B65" s="183">
        <v>21</v>
      </c>
      <c r="C65" s="183">
        <v>20</v>
      </c>
      <c r="D65" s="183">
        <v>20</v>
      </c>
      <c r="E65" s="183">
        <v>0</v>
      </c>
      <c r="F65" s="183">
        <v>0</v>
      </c>
      <c r="G65" s="183">
        <v>0</v>
      </c>
      <c r="H65" s="183">
        <v>0</v>
      </c>
      <c r="I65" s="175">
        <v>0</v>
      </c>
      <c r="J65" s="183">
        <v>1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267">
        <f>+C65/B65*100</f>
        <v>95.23809523809523</v>
      </c>
      <c r="X65" s="267">
        <f>(C65+J65+K65+L65)/B65*100</f>
        <v>100</v>
      </c>
      <c r="Y65" s="183">
        <v>0</v>
      </c>
      <c r="Z65" s="267">
        <f t="shared" si="2"/>
        <v>0</v>
      </c>
      <c r="AA65" s="48" t="s">
        <v>271</v>
      </c>
    </row>
    <row r="66" spans="1:27" s="25" customFormat="1" ht="4.5" customHeight="1">
      <c r="A66" s="273"/>
      <c r="B66" s="274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6"/>
      <c r="X66" s="276"/>
      <c r="Y66" s="275"/>
      <c r="Z66" s="277"/>
      <c r="AA66" s="38"/>
    </row>
    <row r="67" spans="1:27" ht="13.5">
      <c r="A67" s="242" t="s">
        <v>494</v>
      </c>
      <c r="B67" s="278"/>
      <c r="C67" s="279"/>
      <c r="D67" s="279"/>
      <c r="E67" s="279"/>
      <c r="AA67" s="280"/>
    </row>
    <row r="68" spans="1:27" ht="23.25" customHeight="1">
      <c r="A68" s="242" t="s">
        <v>497</v>
      </c>
      <c r="Q68" s="33" t="s">
        <v>283</v>
      </c>
      <c r="AA68" s="281"/>
    </row>
    <row r="69" spans="1:27" ht="23.25" customHeight="1">
      <c r="A69" s="242" t="s">
        <v>496</v>
      </c>
      <c r="AA69" s="281"/>
    </row>
    <row r="70" spans="1:12" ht="15.75" customHeight="1">
      <c r="A70" s="474" t="s">
        <v>498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</row>
    <row r="71" spans="1:12" ht="13.5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</row>
    <row r="72" ht="23.25" customHeight="1">
      <c r="A72" s="242" t="s">
        <v>499</v>
      </c>
    </row>
  </sheetData>
  <sheetProtection/>
  <mergeCells count="15">
    <mergeCell ref="A70:L71"/>
    <mergeCell ref="V3:V7"/>
    <mergeCell ref="X5:X7"/>
    <mergeCell ref="N4:O4"/>
    <mergeCell ref="M3:P3"/>
    <mergeCell ref="N5:N7"/>
    <mergeCell ref="O5:O7"/>
    <mergeCell ref="P4:P7"/>
    <mergeCell ref="B1:K1"/>
    <mergeCell ref="S3:U4"/>
    <mergeCell ref="F4:F7"/>
    <mergeCell ref="S5:S7"/>
    <mergeCell ref="T5:T7"/>
    <mergeCell ref="U5:U7"/>
    <mergeCell ref="N1:Z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2"/>
  <colBreaks count="1" manualBreakCount="1">
    <brk id="12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2020-12-04T06:20:09Z</cp:lastPrinted>
  <dcterms:created xsi:type="dcterms:W3CDTF">2004-01-23T06:24:16Z</dcterms:created>
  <dcterms:modified xsi:type="dcterms:W3CDTF">2021-03-12T05:55:01Z</dcterms:modified>
  <cp:category/>
  <cp:version/>
  <cp:contentType/>
  <cp:contentStatus/>
</cp:coreProperties>
</file>