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395" windowHeight="6870" activeTab="0"/>
  </bookViews>
  <sheets>
    <sheet name="表" sheetId="1" r:id="rId1"/>
    <sheet name="県（工事金額）" sheetId="2" r:id="rId2"/>
    <sheet name="国（工事金額）" sheetId="3" r:id="rId3"/>
    <sheet name="県（むね数）" sheetId="4" r:id="rId4"/>
    <sheet name="国（むね数）" sheetId="5" r:id="rId5"/>
  </sheets>
  <externalReferences>
    <externalReference r:id="rId8"/>
  </externalReferences>
  <definedNames>
    <definedName name="\A">'[1]表'!#REF!</definedName>
    <definedName name="_xlnm.Print_Area" localSheetId="3">'県（むね数）'!$A$1:$W$48</definedName>
    <definedName name="_xlnm.Print_Area" localSheetId="1">'県（工事金額）'!$A$1:$W$48</definedName>
    <definedName name="_xlnm.Print_Area" localSheetId="4">'国（むね数）'!$A$1:$W$48</definedName>
    <definedName name="_xlnm.Print_Area" localSheetId="2">'国（工事金額）'!$A$1:$W$48</definedName>
    <definedName name="_xlnm.Print_Area" localSheetId="0">'表'!$A$2:$AN$66</definedName>
  </definedNames>
  <calcPr fullCalcOnLoad="1"/>
</workbook>
</file>

<file path=xl/sharedStrings.xml><?xml version="1.0" encoding="utf-8"?>
<sst xmlns="http://schemas.openxmlformats.org/spreadsheetml/2006/main" count="583" uniqueCount="120">
  <si>
    <t>年　月</t>
  </si>
  <si>
    <t>情  報
通信業
（H)</t>
  </si>
  <si>
    <t>金融・
保険業
（K）</t>
  </si>
  <si>
    <t>15年度</t>
  </si>
  <si>
    <t>5</t>
  </si>
  <si>
    <t>５月</t>
  </si>
  <si>
    <t>6</t>
  </si>
  <si>
    <t>６月</t>
  </si>
  <si>
    <t>7</t>
  </si>
  <si>
    <t>７月</t>
  </si>
  <si>
    <t>8</t>
  </si>
  <si>
    <t>８月</t>
  </si>
  <si>
    <t>9</t>
  </si>
  <si>
    <t>９月</t>
  </si>
  <si>
    <t>10</t>
  </si>
  <si>
    <t>10月</t>
  </si>
  <si>
    <t>11</t>
  </si>
  <si>
    <t>11月</t>
  </si>
  <si>
    <t>12</t>
  </si>
  <si>
    <t>12月</t>
  </si>
  <si>
    <t>17/1</t>
  </si>
  <si>
    <t>17年１月</t>
  </si>
  <si>
    <t>2</t>
  </si>
  <si>
    <t>２月</t>
  </si>
  <si>
    <t>3</t>
  </si>
  <si>
    <t>３月</t>
  </si>
  <si>
    <t>4</t>
  </si>
  <si>
    <t>４月</t>
  </si>
  <si>
    <t>18/1</t>
  </si>
  <si>
    <t>18年１月</t>
  </si>
  <si>
    <t>資　料</t>
  </si>
  <si>
    <t>16年度</t>
  </si>
  <si>
    <t>17年度</t>
  </si>
  <si>
    <t>鳥取県（工事金額）</t>
  </si>
  <si>
    <t>前年比</t>
  </si>
  <si>
    <t>合計</t>
  </si>
  <si>
    <t>年　度
累計額</t>
  </si>
  <si>
    <t>15年4月</t>
  </si>
  <si>
    <t>15/5</t>
  </si>
  <si>
    <t>5月</t>
  </si>
  <si>
    <t>15/6</t>
  </si>
  <si>
    <t>6月</t>
  </si>
  <si>
    <t>15/7</t>
  </si>
  <si>
    <t>15/8</t>
  </si>
  <si>
    <t>8月</t>
  </si>
  <si>
    <t>15/9</t>
  </si>
  <si>
    <t>9月</t>
  </si>
  <si>
    <t>15/10</t>
  </si>
  <si>
    <t>15/11</t>
  </si>
  <si>
    <t>15/12</t>
  </si>
  <si>
    <t>16/1</t>
  </si>
  <si>
    <t>16年1月</t>
  </si>
  <si>
    <t>16/2</t>
  </si>
  <si>
    <t>2月</t>
  </si>
  <si>
    <t>3月</t>
  </si>
  <si>
    <t>4月</t>
  </si>
  <si>
    <t>17年1月</t>
  </si>
  <si>
    <t>6月</t>
  </si>
  <si>
    <t>8月</t>
  </si>
  <si>
    <t>9月</t>
  </si>
  <si>
    <t>10月</t>
  </si>
  <si>
    <t>11月</t>
  </si>
  <si>
    <t>12月</t>
  </si>
  <si>
    <t>18年1月</t>
  </si>
  <si>
    <t>3月</t>
  </si>
  <si>
    <t>4月</t>
  </si>
  <si>
    <t>7月</t>
  </si>
  <si>
    <t>不動産業
（L)</t>
  </si>
  <si>
    <t>15/4</t>
  </si>
  <si>
    <t>7月</t>
  </si>
  <si>
    <t>16/3</t>
  </si>
  <si>
    <t>飲食店、宿泊業
（M)</t>
  </si>
  <si>
    <t>その他のサービス業
（P)</t>
  </si>
  <si>
    <t>（単位：万円）</t>
  </si>
  <si>
    <t>全国（工事金額）</t>
  </si>
  <si>
    <t>鳥取県</t>
  </si>
  <si>
    <t>全国</t>
  </si>
  <si>
    <t>卸売・
小売業
（J)</t>
  </si>
  <si>
    <t>鉱業、
建設業
（E）</t>
  </si>
  <si>
    <t>製造業
（F)</t>
  </si>
  <si>
    <t>不動産
業
（L)</t>
  </si>
  <si>
    <t>飲食店、
宿泊業
（M)</t>
  </si>
  <si>
    <t>その他の
サービス業
（P)</t>
  </si>
  <si>
    <t>（単位：むね数）</t>
  </si>
  <si>
    <t>鉱業、
建設業
（E）</t>
  </si>
  <si>
    <t>不動産業
（L)</t>
  </si>
  <si>
    <t>医療、
福祉
（N)</t>
  </si>
  <si>
    <t>医療、福祉
（N)</t>
  </si>
  <si>
    <t>鉱業、建設業
（E）</t>
  </si>
  <si>
    <t>情報通信業
（H)</t>
  </si>
  <si>
    <t>卸売・小売業
（J)</t>
  </si>
  <si>
    <t>金融・保険業
（K）</t>
  </si>
  <si>
    <t>飲食店、宿泊業
（M)</t>
  </si>
  <si>
    <t>情報
通信業
（H)</t>
  </si>
  <si>
    <t>16年４月</t>
  </si>
  <si>
    <t>卸売・
小売業
（J)</t>
  </si>
  <si>
    <t>金融・
保険業
（K）</t>
  </si>
  <si>
    <t>医療、
福　祉
（N)</t>
  </si>
  <si>
    <t>第４表　用途別着工建築物工事金額（９用途）</t>
  </si>
  <si>
    <t>着工数</t>
  </si>
  <si>
    <t>着工数</t>
  </si>
  <si>
    <t>鳥取県（着工数）</t>
  </si>
  <si>
    <t>全国（着工数）</t>
  </si>
  <si>
    <t xml:space="preserve">     -</t>
  </si>
  <si>
    <t xml:space="preserve"> ３月分については国土交通省「建設統計月報」による確定値。　４月分の鳥取県分については統計課の集計による速報値。</t>
  </si>
  <si>
    <t>注２　pは速報値。</t>
  </si>
  <si>
    <t>注１　合計と内訳が一致しない場合がある。</t>
  </si>
  <si>
    <t>注３　日本標準産業分類の改訂に伴い、平成18年４月分から新産業分類に基づく集計結果を公表することとした。</t>
  </si>
  <si>
    <t>　　　なお、これに伴い、平成15年度から17年度においても新産業分類による再集計を行った。</t>
  </si>
  <si>
    <t>（単位：百万円）</t>
  </si>
  <si>
    <t>（単位：むね）</t>
  </si>
  <si>
    <t>（単位：億円）</t>
  </si>
  <si>
    <t>合　計</t>
  </si>
  <si>
    <t>前年比％</t>
  </si>
  <si>
    <t>年度累計額</t>
  </si>
  <si>
    <t>前年比％</t>
  </si>
  <si>
    <t>合　計</t>
  </si>
  <si>
    <t>年度累計額</t>
  </si>
  <si>
    <t xml:space="preserve">     -</t>
  </si>
  <si>
    <t>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</si>
</sst>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0.0_ "/>
    <numFmt numFmtId="179" formatCode="0.0;[Red]\-0.0"/>
    <numFmt numFmtId="180" formatCode="0_);[Red]\(0\)"/>
    <numFmt numFmtId="181" formatCode="0_ "/>
    <numFmt numFmtId="182" formatCode="#,##0_ "/>
    <numFmt numFmtId="183" formatCode="0.0_);[Red]\(0.0\)"/>
    <numFmt numFmtId="184" formatCode="#,##0_);[Red]\(#,##0\)"/>
    <numFmt numFmtId="185" formatCode="#,##0.0_ ;[Red]\-#,##0.0\ "/>
    <numFmt numFmtId="186" formatCode="#,##0.0_ "/>
    <numFmt numFmtId="187" formatCode="0.0_ ;[Red]\-0.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sz val="15"/>
      <name val="ＭＳ 明朝"/>
      <family val="1"/>
    </font>
    <font>
      <b/>
      <sz val="1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uble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7" fontId="2" fillId="0" borderId="18" xfId="0" applyNumberFormat="1" applyFont="1" applyBorder="1" applyAlignment="1">
      <alignment vertical="center"/>
    </xf>
    <xf numFmtId="187" fontId="2" fillId="0" borderId="16" xfId="0" applyNumberFormat="1" applyFont="1" applyBorder="1" applyAlignment="1">
      <alignment vertical="center"/>
    </xf>
    <xf numFmtId="187" fontId="2" fillId="0" borderId="15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187" fontId="2" fillId="0" borderId="26" xfId="0" applyNumberFormat="1" applyFont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vertical="center"/>
    </xf>
    <xf numFmtId="187" fontId="2" fillId="0" borderId="18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182" fontId="7" fillId="0" borderId="52" xfId="0" applyNumberFormat="1" applyFont="1" applyBorder="1" applyAlignment="1">
      <alignment vertical="center"/>
    </xf>
    <xf numFmtId="186" fontId="7" fillId="0" borderId="53" xfId="0" applyNumberFormat="1" applyFont="1" applyBorder="1" applyAlignment="1">
      <alignment vertical="center"/>
    </xf>
    <xf numFmtId="178" fontId="7" fillId="0" borderId="54" xfId="0" applyNumberFormat="1" applyFont="1" applyBorder="1" applyAlignment="1">
      <alignment vertical="center"/>
    </xf>
    <xf numFmtId="186" fontId="7" fillId="0" borderId="55" xfId="0" applyNumberFormat="1" applyFont="1" applyBorder="1" applyAlignment="1">
      <alignment vertical="center"/>
    </xf>
    <xf numFmtId="186" fontId="7" fillId="0" borderId="52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182" fontId="7" fillId="0" borderId="57" xfId="0" applyNumberFormat="1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182" fontId="7" fillId="0" borderId="59" xfId="0" applyNumberFormat="1" applyFont="1" applyBorder="1" applyAlignment="1">
      <alignment vertical="center"/>
    </xf>
    <xf numFmtId="186" fontId="7" fillId="0" borderId="59" xfId="0" applyNumberFormat="1" applyFont="1" applyBorder="1" applyAlignment="1">
      <alignment vertical="center"/>
    </xf>
    <xf numFmtId="178" fontId="7" fillId="0" borderId="60" xfId="0" applyNumberFormat="1" applyFont="1" applyBorder="1" applyAlignment="1">
      <alignment vertical="center"/>
    </xf>
    <xf numFmtId="178" fontId="7" fillId="0" borderId="57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49" fontId="7" fillId="0" borderId="61" xfId="0" applyNumberFormat="1" applyFont="1" applyBorder="1" applyAlignment="1">
      <alignment horizontal="right" vertical="center"/>
    </xf>
    <xf numFmtId="0" fontId="7" fillId="0" borderId="62" xfId="0" applyFont="1" applyBorder="1" applyAlignment="1">
      <alignment vertical="center"/>
    </xf>
    <xf numFmtId="182" fontId="7" fillId="0" borderId="62" xfId="0" applyNumberFormat="1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82" fontId="7" fillId="0" borderId="64" xfId="0" applyNumberFormat="1" applyFont="1" applyBorder="1" applyAlignment="1">
      <alignment vertical="center"/>
    </xf>
    <xf numFmtId="186" fontId="7" fillId="0" borderId="64" xfId="0" applyNumberFormat="1" applyFont="1" applyBorder="1" applyAlignment="1">
      <alignment vertical="center"/>
    </xf>
    <xf numFmtId="178" fontId="7" fillId="0" borderId="65" xfId="0" applyNumberFormat="1" applyFont="1" applyBorder="1" applyAlignment="1">
      <alignment vertical="center"/>
    </xf>
    <xf numFmtId="178" fontId="7" fillId="0" borderId="62" xfId="0" applyNumberFormat="1" applyFont="1" applyBorder="1" applyAlignment="1">
      <alignment vertical="center"/>
    </xf>
    <xf numFmtId="178" fontId="7" fillId="0" borderId="66" xfId="0" applyNumberFormat="1" applyFont="1" applyBorder="1" applyAlignment="1">
      <alignment vertical="center"/>
    </xf>
    <xf numFmtId="0" fontId="7" fillId="0" borderId="38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68" xfId="0" applyFont="1" applyBorder="1" applyAlignment="1">
      <alignment vertical="center"/>
    </xf>
    <xf numFmtId="182" fontId="7" fillId="0" borderId="68" xfId="0" applyNumberFormat="1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182" fontId="7" fillId="0" borderId="70" xfId="0" applyNumberFormat="1" applyFont="1" applyBorder="1" applyAlignment="1">
      <alignment vertical="center"/>
    </xf>
    <xf numFmtId="186" fontId="7" fillId="0" borderId="70" xfId="0" applyNumberFormat="1" applyFont="1" applyBorder="1" applyAlignment="1">
      <alignment vertical="center"/>
    </xf>
    <xf numFmtId="178" fontId="7" fillId="0" borderId="71" xfId="0" applyNumberFormat="1" applyFont="1" applyBorder="1" applyAlignment="1">
      <alignment vertical="center"/>
    </xf>
    <xf numFmtId="178" fontId="7" fillId="0" borderId="68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0" fontId="7" fillId="0" borderId="72" xfId="0" applyFont="1" applyBorder="1" applyAlignment="1">
      <alignment horizontal="right" vertical="center"/>
    </xf>
    <xf numFmtId="0" fontId="7" fillId="0" borderId="73" xfId="0" applyFont="1" applyBorder="1" applyAlignment="1">
      <alignment vertical="center"/>
    </xf>
    <xf numFmtId="182" fontId="7" fillId="0" borderId="73" xfId="0" applyNumberFormat="1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182" fontId="7" fillId="0" borderId="75" xfId="0" applyNumberFormat="1" applyFont="1" applyBorder="1" applyAlignment="1">
      <alignment vertical="center"/>
    </xf>
    <xf numFmtId="186" fontId="7" fillId="0" borderId="75" xfId="0" applyNumberFormat="1" applyFont="1" applyBorder="1" applyAlignment="1">
      <alignment vertical="center"/>
    </xf>
    <xf numFmtId="178" fontId="7" fillId="0" borderId="76" xfId="0" applyNumberFormat="1" applyFont="1" applyBorder="1" applyAlignment="1">
      <alignment vertical="center"/>
    </xf>
    <xf numFmtId="178" fontId="7" fillId="0" borderId="73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vertical="center"/>
    </xf>
    <xf numFmtId="182" fontId="7" fillId="0" borderId="68" xfId="0" applyNumberFormat="1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182" fontId="7" fillId="0" borderId="70" xfId="0" applyNumberFormat="1" applyFont="1" applyFill="1" applyBorder="1" applyAlignment="1">
      <alignment vertical="center"/>
    </xf>
    <xf numFmtId="186" fontId="7" fillId="0" borderId="70" xfId="0" applyNumberFormat="1" applyFont="1" applyFill="1" applyBorder="1" applyAlignment="1">
      <alignment vertical="center"/>
    </xf>
    <xf numFmtId="178" fontId="7" fillId="0" borderId="71" xfId="0" applyNumberFormat="1" applyFont="1" applyFill="1" applyBorder="1" applyAlignment="1">
      <alignment vertical="center"/>
    </xf>
    <xf numFmtId="178" fontId="7" fillId="0" borderId="68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182" fontId="7" fillId="0" borderId="52" xfId="0" applyNumberFormat="1" applyFont="1" applyFill="1" applyBorder="1" applyAlignment="1">
      <alignment vertical="center"/>
    </xf>
    <xf numFmtId="186" fontId="7" fillId="0" borderId="52" xfId="0" applyNumberFormat="1" applyFont="1" applyFill="1" applyBorder="1" applyAlignment="1">
      <alignment vertical="center"/>
    </xf>
    <xf numFmtId="178" fontId="7" fillId="0" borderId="5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1&#20225;&#30011;&#35519;&#25972;&#12539;&#20998;&#26512;&#25285;&#24403;\&#12304;&#32076;&#28168;&#21205;&#21521;&#12305;\[&#32076;&#28168;&#21205;&#21521;&#31532;&#65300;&#34920;&#65288;&#29992;&#36884;&#21029;&#24314;&#29289;&#24037;&#20107;&#37329;&#38989;&#65289;]\&#24179;&#25104;&#65297;&#65304;&#24180;&#24230;\&#12304;&#65300;&#26376;&#65297;&#65305;&#26085;&#20316;&#26989;&#29992;&#65293;&#9325;&#12305;\&#9325;04&#29992;&#36884;&#21029;&#30528;&#24037;&#24314;&#31689;&#29289;&#24037;&#20107;&#37329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県（工事金額）"/>
      <sheetName val="全国（工事金額） "/>
      <sheetName val="県（むね数） "/>
      <sheetName val="全国（むね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tabSelected="1" zoomScale="75" zoomScaleNormal="75" zoomScaleSheetLayoutView="75" workbookViewId="0" topLeftCell="V13">
      <selection activeCell="AO36" sqref="AO36"/>
    </sheetView>
  </sheetViews>
  <sheetFormatPr defaultColWidth="9.00390625" defaultRowHeight="13.5"/>
  <cols>
    <col min="1" max="1" width="15.625" style="1" customWidth="1"/>
    <col min="2" max="2" width="3.625" style="1" customWidth="1"/>
    <col min="3" max="3" width="12.625" style="1" customWidth="1"/>
    <col min="4" max="4" width="3.625" style="1" customWidth="1"/>
    <col min="5" max="5" width="12.625" style="1" customWidth="1"/>
    <col min="6" max="6" width="3.625" style="1" customWidth="1"/>
    <col min="7" max="7" width="12.625" style="1" customWidth="1"/>
    <col min="8" max="8" width="3.625" style="1" customWidth="1"/>
    <col min="9" max="9" width="12.625" style="1" customWidth="1"/>
    <col min="10" max="10" width="3.625" style="1" customWidth="1"/>
    <col min="11" max="11" width="12.625" style="1" customWidth="1"/>
    <col min="12" max="12" width="3.625" style="1" customWidth="1"/>
    <col min="13" max="13" width="12.625" style="1" customWidth="1"/>
    <col min="14" max="14" width="3.625" style="1" customWidth="1"/>
    <col min="15" max="15" width="12.625" style="1" customWidth="1"/>
    <col min="16" max="16" width="3.625" style="1" customWidth="1"/>
    <col min="17" max="17" width="12.625" style="1" customWidth="1"/>
    <col min="18" max="18" width="3.625" style="1" customWidth="1"/>
    <col min="19" max="19" width="12.625" style="1" customWidth="1"/>
    <col min="20" max="20" width="3.625" style="1" customWidth="1"/>
    <col min="21" max="21" width="12.625" style="1" customWidth="1"/>
    <col min="22" max="22" width="3.625" style="1" customWidth="1"/>
    <col min="23" max="23" width="12.625" style="1" customWidth="1"/>
    <col min="24" max="24" width="3.625" style="1" customWidth="1"/>
    <col min="25" max="25" width="12.625" style="1" customWidth="1"/>
    <col min="26" max="26" width="3.625" style="1" customWidth="1"/>
    <col min="27" max="27" width="12.625" style="1" customWidth="1"/>
    <col min="28" max="28" width="3.625" style="1" customWidth="1"/>
    <col min="29" max="29" width="12.625" style="1" customWidth="1"/>
    <col min="30" max="30" width="3.625" style="1" customWidth="1"/>
    <col min="31" max="31" width="12.625" style="1" customWidth="1"/>
    <col min="32" max="32" width="3.625" style="1" customWidth="1"/>
    <col min="33" max="33" width="12.625" style="1" customWidth="1"/>
    <col min="34" max="34" width="3.625" style="1" customWidth="1"/>
    <col min="35" max="35" width="12.625" style="1" customWidth="1"/>
    <col min="36" max="36" width="3.625" style="1" customWidth="1"/>
    <col min="37" max="37" width="12.625" style="1" customWidth="1"/>
    <col min="38" max="38" width="3.625" style="1" customWidth="1"/>
    <col min="39" max="39" width="12.625" style="1" customWidth="1"/>
    <col min="40" max="40" width="2.625" style="1" customWidth="1"/>
    <col min="41" max="41" width="9.50390625" style="1" bestFit="1" customWidth="1"/>
    <col min="42" max="42" width="2.625" style="1" customWidth="1"/>
    <col min="43" max="43" width="9.00390625" style="1" customWidth="1"/>
    <col min="44" max="44" width="2.625" style="1" customWidth="1"/>
    <col min="45" max="45" width="9.375" style="1" bestFit="1" customWidth="1"/>
    <col min="46" max="46" width="2.625" style="1" customWidth="1"/>
    <col min="47" max="47" width="9.00390625" style="1" customWidth="1"/>
    <col min="48" max="48" width="2.625" style="1" customWidth="1"/>
    <col min="49" max="16384" width="9.00390625" style="1" customWidth="1"/>
  </cols>
  <sheetData>
    <row r="1" ht="18" customHeight="1"/>
    <row r="2" ht="18" customHeight="1">
      <c r="A2" s="60" t="s">
        <v>98</v>
      </c>
    </row>
    <row r="3" ht="18" customHeight="1" thickBot="1"/>
    <row r="4" spans="1:39" s="70" customFormat="1" ht="18" customHeight="1">
      <c r="A4" s="64"/>
      <c r="B4" s="65" t="s">
        <v>75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7"/>
      <c r="AD4" s="68" t="s">
        <v>76</v>
      </c>
      <c r="AE4" s="66"/>
      <c r="AF4" s="66"/>
      <c r="AG4" s="66"/>
      <c r="AH4" s="66"/>
      <c r="AI4" s="66"/>
      <c r="AJ4" s="66"/>
      <c r="AK4" s="66"/>
      <c r="AL4" s="66"/>
      <c r="AM4" s="69"/>
    </row>
    <row r="5" spans="1:39" s="70" customFormat="1" ht="18" customHeight="1">
      <c r="A5" s="71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 t="s">
        <v>109</v>
      </c>
      <c r="Z5" s="75"/>
      <c r="AA5" s="73"/>
      <c r="AB5" s="73"/>
      <c r="AC5" s="76" t="s">
        <v>110</v>
      </c>
      <c r="AD5" s="73"/>
      <c r="AE5" s="73"/>
      <c r="AF5" s="73"/>
      <c r="AG5" s="73"/>
      <c r="AH5" s="73"/>
      <c r="AI5" s="77" t="s">
        <v>111</v>
      </c>
      <c r="AJ5" s="73"/>
      <c r="AK5" s="73"/>
      <c r="AL5" s="73"/>
      <c r="AM5" s="78" t="s">
        <v>110</v>
      </c>
    </row>
    <row r="6" spans="1:39" s="70" customFormat="1" ht="18" customHeight="1" thickBot="1">
      <c r="A6" s="79" t="s">
        <v>0</v>
      </c>
      <c r="B6" s="80" t="s">
        <v>78</v>
      </c>
      <c r="C6" s="81"/>
      <c r="D6" s="82" t="s">
        <v>79</v>
      </c>
      <c r="E6" s="83"/>
      <c r="F6" s="82" t="s">
        <v>1</v>
      </c>
      <c r="G6" s="83"/>
      <c r="H6" s="84" t="s">
        <v>95</v>
      </c>
      <c r="I6" s="81"/>
      <c r="J6" s="82" t="s">
        <v>96</v>
      </c>
      <c r="K6" s="83"/>
      <c r="L6" s="82" t="s">
        <v>80</v>
      </c>
      <c r="M6" s="85"/>
      <c r="N6" s="84" t="s">
        <v>81</v>
      </c>
      <c r="O6" s="84"/>
      <c r="P6" s="82" t="s">
        <v>97</v>
      </c>
      <c r="Q6" s="85"/>
      <c r="R6" s="82" t="s">
        <v>82</v>
      </c>
      <c r="S6" s="85"/>
      <c r="T6" s="84" t="s">
        <v>112</v>
      </c>
      <c r="U6" s="84"/>
      <c r="V6" s="86" t="s">
        <v>113</v>
      </c>
      <c r="W6" s="83"/>
      <c r="X6" s="81" t="s">
        <v>114</v>
      </c>
      <c r="Y6" s="83"/>
      <c r="Z6" s="86" t="s">
        <v>99</v>
      </c>
      <c r="AA6" s="81"/>
      <c r="AB6" s="86" t="s">
        <v>115</v>
      </c>
      <c r="AC6" s="87"/>
      <c r="AD6" s="88" t="s">
        <v>116</v>
      </c>
      <c r="AE6" s="83"/>
      <c r="AF6" s="81" t="s">
        <v>115</v>
      </c>
      <c r="AG6" s="81"/>
      <c r="AH6" s="86" t="s">
        <v>117</v>
      </c>
      <c r="AI6" s="83"/>
      <c r="AJ6" s="86" t="s">
        <v>100</v>
      </c>
      <c r="AK6" s="83"/>
      <c r="AL6" s="81" t="s">
        <v>115</v>
      </c>
      <c r="AM6" s="89"/>
    </row>
    <row r="7" spans="1:39" s="70" customFormat="1" ht="18" customHeight="1" thickTop="1">
      <c r="A7" s="90" t="s">
        <v>3</v>
      </c>
      <c r="B7" s="91"/>
      <c r="C7" s="92">
        <f>'県（工事金額）'!C5/100</f>
        <v>304.09</v>
      </c>
      <c r="D7" s="93"/>
      <c r="E7" s="92">
        <f>'県（工事金額）'!E5/100</f>
        <v>2035.4</v>
      </c>
      <c r="F7" s="93"/>
      <c r="G7" s="94">
        <f>'県（工事金額）'!G5/100</f>
        <v>893.67</v>
      </c>
      <c r="H7" s="91"/>
      <c r="I7" s="92">
        <f>'県（工事金額）'!I5/100</f>
        <v>4533.42</v>
      </c>
      <c r="J7" s="93"/>
      <c r="K7" s="94">
        <f>'県（工事金額）'!K5/100</f>
        <v>133</v>
      </c>
      <c r="L7" s="93"/>
      <c r="M7" s="94">
        <f>'県（工事金額）'!M5/100</f>
        <v>453.83</v>
      </c>
      <c r="N7" s="91"/>
      <c r="O7" s="92">
        <f>'県（工事金額）'!O5/100</f>
        <v>966.72</v>
      </c>
      <c r="P7" s="93"/>
      <c r="Q7" s="94">
        <f>'県（工事金額）'!Q5/100</f>
        <v>22129.31</v>
      </c>
      <c r="R7" s="93"/>
      <c r="S7" s="94">
        <f>'県（工事金額）'!S5/100</f>
        <v>6078.76</v>
      </c>
      <c r="T7" s="91"/>
      <c r="U7" s="92">
        <f>'県（工事金額）'!U5/100</f>
        <v>37528.2</v>
      </c>
      <c r="V7" s="93"/>
      <c r="W7" s="95" t="s">
        <v>118</v>
      </c>
      <c r="X7" s="91"/>
      <c r="Y7" s="92"/>
      <c r="Z7" s="93"/>
      <c r="AA7" s="92">
        <f>'県（むね数）'!U5</f>
        <v>506</v>
      </c>
      <c r="AB7" s="93"/>
      <c r="AC7" s="96" t="s">
        <v>118</v>
      </c>
      <c r="AD7" s="91"/>
      <c r="AE7" s="94">
        <f>'国（工事金額）'!U5/10000</f>
        <v>63786.9651</v>
      </c>
      <c r="AF7" s="91"/>
      <c r="AG7" s="95" t="s">
        <v>118</v>
      </c>
      <c r="AH7" s="93"/>
      <c r="AI7" s="94"/>
      <c r="AJ7" s="91"/>
      <c r="AK7" s="94">
        <f>'国（むね数）'!U5</f>
        <v>74878</v>
      </c>
      <c r="AL7" s="91"/>
      <c r="AM7" s="97" t="s">
        <v>118</v>
      </c>
    </row>
    <row r="8" spans="1:39" s="70" customFormat="1" ht="18" customHeight="1">
      <c r="A8" s="90" t="s">
        <v>31</v>
      </c>
      <c r="B8" s="91"/>
      <c r="C8" s="92">
        <f>'県（工事金額）'!C6/100</f>
        <v>513.25</v>
      </c>
      <c r="D8" s="93"/>
      <c r="E8" s="92">
        <f>'県（工事金額）'!E6/100</f>
        <v>3286.25</v>
      </c>
      <c r="F8" s="93"/>
      <c r="G8" s="94">
        <f>'県（工事金額）'!G6/100</f>
        <v>674</v>
      </c>
      <c r="H8" s="91"/>
      <c r="I8" s="92">
        <f>'県（工事金額）'!I6/100</f>
        <v>3895.79</v>
      </c>
      <c r="J8" s="93"/>
      <c r="K8" s="94">
        <f>'県（工事金額）'!K6/100</f>
        <v>43.8</v>
      </c>
      <c r="L8" s="93"/>
      <c r="M8" s="94">
        <f>'県（工事金額）'!M6/100</f>
        <v>504.28</v>
      </c>
      <c r="N8" s="91"/>
      <c r="O8" s="92">
        <f>'県（工事金額）'!O6/100</f>
        <v>1838.13</v>
      </c>
      <c r="P8" s="93"/>
      <c r="Q8" s="94">
        <f>'県（工事金額）'!Q6/100</f>
        <v>15946.52</v>
      </c>
      <c r="R8" s="93"/>
      <c r="S8" s="94">
        <f>'県（工事金額）'!S6/100</f>
        <v>3282.34</v>
      </c>
      <c r="T8" s="91"/>
      <c r="U8" s="92">
        <f>'県（工事金額）'!U6/100</f>
        <v>29984.36</v>
      </c>
      <c r="V8" s="93"/>
      <c r="W8" s="98">
        <f>'県（工事金額）'!V6</f>
        <v>-20.101790120496055</v>
      </c>
      <c r="X8" s="91"/>
      <c r="Y8" s="92"/>
      <c r="Z8" s="93"/>
      <c r="AA8" s="92">
        <f>'県（むね数）'!U6</f>
        <v>413</v>
      </c>
      <c r="AB8" s="93"/>
      <c r="AC8" s="96">
        <f>'県（むね数）'!V6</f>
        <v>-18.37944664031621</v>
      </c>
      <c r="AD8" s="91"/>
      <c r="AE8" s="94">
        <f>'国（工事金額）'!U6/10000</f>
        <v>68379.2361</v>
      </c>
      <c r="AF8" s="91"/>
      <c r="AG8" s="99">
        <f>'国（工事金額）'!V6</f>
        <v>7.199387826024672</v>
      </c>
      <c r="AH8" s="93"/>
      <c r="AI8" s="94"/>
      <c r="AJ8" s="91"/>
      <c r="AK8" s="94">
        <f>'国（むね数）'!U6</f>
        <v>77016</v>
      </c>
      <c r="AL8" s="91"/>
      <c r="AM8" s="100">
        <f>'国（むね数）'!V6</f>
        <v>2.855311306391739</v>
      </c>
    </row>
    <row r="9" spans="1:39" s="70" customFormat="1" ht="18" customHeight="1" thickBot="1">
      <c r="A9" s="101" t="s">
        <v>32</v>
      </c>
      <c r="B9" s="102"/>
      <c r="C9" s="103">
        <f>'県（工事金額）'!C7/100</f>
        <v>805.1</v>
      </c>
      <c r="D9" s="104"/>
      <c r="E9" s="103">
        <f>'県（工事金額）'!E7/100</f>
        <v>3794.44</v>
      </c>
      <c r="F9" s="104"/>
      <c r="G9" s="105">
        <f>'県（工事金額）'!G7/100</f>
        <v>141.6</v>
      </c>
      <c r="H9" s="102"/>
      <c r="I9" s="103">
        <f>'県（工事金額）'!I7/100</f>
        <v>5988.23</v>
      </c>
      <c r="J9" s="104"/>
      <c r="K9" s="105">
        <f>'県（工事金額）'!K7/100</f>
        <v>7</v>
      </c>
      <c r="L9" s="104"/>
      <c r="M9" s="105">
        <f>'県（工事金額）'!M7/100</f>
        <v>284.83</v>
      </c>
      <c r="N9" s="102"/>
      <c r="O9" s="103">
        <f>'県（工事金額）'!O7/100</f>
        <v>1230.94</v>
      </c>
      <c r="P9" s="104"/>
      <c r="Q9" s="105">
        <f>'県（工事金額）'!Q7/100</f>
        <v>17743.11</v>
      </c>
      <c r="R9" s="104"/>
      <c r="S9" s="105">
        <f>'県（工事金額）'!S7/100</f>
        <v>2409.25</v>
      </c>
      <c r="T9" s="102"/>
      <c r="U9" s="103">
        <f>'県（工事金額）'!U7/100</f>
        <v>32404.5</v>
      </c>
      <c r="V9" s="104"/>
      <c r="W9" s="106">
        <f>'県（工事金額）'!V7</f>
        <v>8.071341192541714</v>
      </c>
      <c r="X9" s="102"/>
      <c r="Y9" s="103"/>
      <c r="Z9" s="104"/>
      <c r="AA9" s="103">
        <f>'県（むね数）'!U7</f>
        <v>432</v>
      </c>
      <c r="AB9" s="104"/>
      <c r="AC9" s="107">
        <f>'県（むね数）'!V7</f>
        <v>4.600484261501214</v>
      </c>
      <c r="AD9" s="102"/>
      <c r="AE9" s="105">
        <f>'国（工事金額）'!U7/10000</f>
        <v>72006.9939</v>
      </c>
      <c r="AF9" s="102"/>
      <c r="AG9" s="108">
        <f>'国（工事金額）'!V7</f>
        <v>5.30534999644432</v>
      </c>
      <c r="AH9" s="104"/>
      <c r="AI9" s="105"/>
      <c r="AJ9" s="102"/>
      <c r="AK9" s="105">
        <f>'国（むね数）'!U7</f>
        <v>77036</v>
      </c>
      <c r="AL9" s="102"/>
      <c r="AM9" s="109">
        <f>'国（むね数）'!V7</f>
        <v>0.025968629895078976</v>
      </c>
    </row>
    <row r="10" spans="1:39" s="70" customFormat="1" ht="18" customHeight="1">
      <c r="A10" s="110" t="s">
        <v>94</v>
      </c>
      <c r="B10" s="111"/>
      <c r="C10" s="112">
        <f>'県（工事金額）'!C21/100</f>
        <v>58.4</v>
      </c>
      <c r="D10" s="113"/>
      <c r="E10" s="114">
        <f>'県（工事金額）'!E21/100</f>
        <v>356.39</v>
      </c>
      <c r="F10" s="113"/>
      <c r="G10" s="114">
        <f>'県（工事金額）'!G21/100</f>
        <v>0</v>
      </c>
      <c r="H10" s="111"/>
      <c r="I10" s="112">
        <f>'県（工事金額）'!I21/100</f>
        <v>102</v>
      </c>
      <c r="J10" s="113"/>
      <c r="K10" s="114">
        <f>'県（工事金額）'!K21/100</f>
        <v>0</v>
      </c>
      <c r="L10" s="113"/>
      <c r="M10" s="114">
        <f>'県（工事金額）'!M21/100</f>
        <v>8</v>
      </c>
      <c r="N10" s="111"/>
      <c r="O10" s="112">
        <f>'県（工事金額）'!O21/100</f>
        <v>117</v>
      </c>
      <c r="P10" s="113"/>
      <c r="Q10" s="114">
        <f>'県（工事金額）'!Q21/100</f>
        <v>2966.6</v>
      </c>
      <c r="R10" s="113"/>
      <c r="S10" s="114">
        <f>'県（工事金額）'!S21/100</f>
        <v>97.39</v>
      </c>
      <c r="T10" s="111"/>
      <c r="U10" s="112">
        <f>'県（工事金額）'!U21/100</f>
        <v>3705.78</v>
      </c>
      <c r="V10" s="113"/>
      <c r="W10" s="115">
        <f>'県（工事金額）'!V21</f>
        <v>58.39238850753541</v>
      </c>
      <c r="X10" s="111"/>
      <c r="Y10" s="112">
        <f>'県（工事金額）'!W21/100</f>
        <v>3705.78</v>
      </c>
      <c r="Z10" s="113"/>
      <c r="AA10" s="112">
        <f>'県（むね数）'!U21</f>
        <v>37</v>
      </c>
      <c r="AB10" s="113"/>
      <c r="AC10" s="116">
        <f>'県（むね数）'!V21</f>
        <v>-24.489795918367353</v>
      </c>
      <c r="AD10" s="111"/>
      <c r="AE10" s="114">
        <f>'国（工事金額）'!U21/10000</f>
        <v>5136.2207</v>
      </c>
      <c r="AF10" s="111"/>
      <c r="AG10" s="117">
        <f>'国（工事金額）'!V21</f>
        <v>0.37931431483733125</v>
      </c>
      <c r="AH10" s="113"/>
      <c r="AI10" s="114">
        <f>'国（工事金額）'!W21/10000</f>
        <v>5136.2207</v>
      </c>
      <c r="AJ10" s="111"/>
      <c r="AK10" s="114">
        <f>'国（むね数）'!U21</f>
        <v>6082</v>
      </c>
      <c r="AL10" s="111"/>
      <c r="AM10" s="118">
        <f>'国（むね数）'!V21</f>
        <v>-4.401131719585038</v>
      </c>
    </row>
    <row r="11" spans="1:39" s="70" customFormat="1" ht="18" customHeight="1">
      <c r="A11" s="119" t="s">
        <v>5</v>
      </c>
      <c r="B11" s="91"/>
      <c r="C11" s="92">
        <f>'県（工事金額）'!C22/100</f>
        <v>45</v>
      </c>
      <c r="D11" s="93"/>
      <c r="E11" s="94">
        <f>'県（工事金額）'!E22/100</f>
        <v>100</v>
      </c>
      <c r="F11" s="93"/>
      <c r="G11" s="94">
        <f>'県（工事金額）'!G22/100</f>
        <v>0</v>
      </c>
      <c r="H11" s="91"/>
      <c r="I11" s="92">
        <f>'県（工事金額）'!I22/100</f>
        <v>552.5</v>
      </c>
      <c r="J11" s="93"/>
      <c r="K11" s="94">
        <f>'県（工事金額）'!K22/100</f>
        <v>0</v>
      </c>
      <c r="L11" s="93"/>
      <c r="M11" s="94">
        <f>'県（工事金額）'!M22/100</f>
        <v>0</v>
      </c>
      <c r="N11" s="91"/>
      <c r="O11" s="92">
        <f>'県（工事金額）'!O22/100</f>
        <v>166.17</v>
      </c>
      <c r="P11" s="93"/>
      <c r="Q11" s="94">
        <f>'県（工事金額）'!Q22/100</f>
        <v>147</v>
      </c>
      <c r="R11" s="93"/>
      <c r="S11" s="94">
        <f>'県（工事金額）'!S22/100</f>
        <v>202.5</v>
      </c>
      <c r="T11" s="91"/>
      <c r="U11" s="92">
        <f>'県（工事金額）'!U22/100</f>
        <v>1213.17</v>
      </c>
      <c r="V11" s="93"/>
      <c r="W11" s="98">
        <f>'県（工事金額）'!V22</f>
        <v>-43.33417409338042</v>
      </c>
      <c r="X11" s="91"/>
      <c r="Y11" s="92">
        <f>'県（工事金額）'!W22/100</f>
        <v>4918.95</v>
      </c>
      <c r="Z11" s="93"/>
      <c r="AA11" s="92">
        <f>'県（むね数）'!U22</f>
        <v>27</v>
      </c>
      <c r="AB11" s="93"/>
      <c r="AC11" s="96">
        <f>'県（むね数）'!V22</f>
        <v>-34.14634146341463</v>
      </c>
      <c r="AD11" s="91"/>
      <c r="AE11" s="94">
        <f>'国（工事金額）'!U22/10000</f>
        <v>4431.3755</v>
      </c>
      <c r="AF11" s="91"/>
      <c r="AG11" s="99">
        <f>'国（工事金額）'!V22</f>
        <v>-10.16309662304915</v>
      </c>
      <c r="AH11" s="93"/>
      <c r="AI11" s="94">
        <f>'国（工事金額）'!W22/10000</f>
        <v>9567.5962</v>
      </c>
      <c r="AJ11" s="91"/>
      <c r="AK11" s="94">
        <f>'国（むね数）'!U22</f>
        <v>6241</v>
      </c>
      <c r="AL11" s="91"/>
      <c r="AM11" s="100">
        <f>'国（むね数）'!V22</f>
        <v>0.7913436692506437</v>
      </c>
    </row>
    <row r="12" spans="1:39" s="70" customFormat="1" ht="18" customHeight="1">
      <c r="A12" s="119" t="s">
        <v>7</v>
      </c>
      <c r="B12" s="91"/>
      <c r="C12" s="92">
        <f>'県（工事金額）'!C23/100</f>
        <v>3.5</v>
      </c>
      <c r="D12" s="93"/>
      <c r="E12" s="94">
        <f>'県（工事金額）'!E23/100</f>
        <v>568.5</v>
      </c>
      <c r="F12" s="93"/>
      <c r="G12" s="94">
        <f>'県（工事金額）'!G23/100</f>
        <v>6.5</v>
      </c>
      <c r="H12" s="91"/>
      <c r="I12" s="92">
        <f>'県（工事金額）'!I23/100</f>
        <v>275.5</v>
      </c>
      <c r="J12" s="93"/>
      <c r="K12" s="94">
        <f>'県（工事金額）'!K23/100</f>
        <v>8</v>
      </c>
      <c r="L12" s="93"/>
      <c r="M12" s="94">
        <f>'県（工事金額）'!M23/100</f>
        <v>0</v>
      </c>
      <c r="N12" s="91"/>
      <c r="O12" s="92">
        <f>'県（工事金額）'!O23/100</f>
        <v>111.15</v>
      </c>
      <c r="P12" s="93"/>
      <c r="Q12" s="94">
        <f>'県（工事金額）'!Q23/100</f>
        <v>185</v>
      </c>
      <c r="R12" s="93"/>
      <c r="S12" s="94">
        <f>'県（工事金額）'!S23/100</f>
        <v>110.18</v>
      </c>
      <c r="T12" s="91"/>
      <c r="U12" s="92">
        <f>'県（工事金額）'!U23/100</f>
        <v>1268.33</v>
      </c>
      <c r="V12" s="93"/>
      <c r="W12" s="98">
        <f>'県（工事金額）'!V23</f>
        <v>-57.222694403971715</v>
      </c>
      <c r="X12" s="91"/>
      <c r="Y12" s="92">
        <f>'県（工事金額）'!W23/100</f>
        <v>6187.28</v>
      </c>
      <c r="Z12" s="93"/>
      <c r="AA12" s="92">
        <f>'県（むね数）'!U23</f>
        <v>44</v>
      </c>
      <c r="AB12" s="93"/>
      <c r="AC12" s="96">
        <f>'県（むね数）'!V23</f>
        <v>0</v>
      </c>
      <c r="AD12" s="91"/>
      <c r="AE12" s="94">
        <f>'国（工事金額）'!U23/10000</f>
        <v>5902.8571</v>
      </c>
      <c r="AF12" s="91"/>
      <c r="AG12" s="99">
        <f>'国（工事金額）'!V23</f>
        <v>14.030486072750437</v>
      </c>
      <c r="AH12" s="93"/>
      <c r="AI12" s="94">
        <f>'国（工事金額）'!W23/10000</f>
        <v>15470.4533</v>
      </c>
      <c r="AJ12" s="91"/>
      <c r="AK12" s="94">
        <f>'国（むね数）'!U23</f>
        <v>7183</v>
      </c>
      <c r="AL12" s="91"/>
      <c r="AM12" s="100">
        <f>'国（むね数）'!V23</f>
        <v>-0.60882800608828</v>
      </c>
    </row>
    <row r="13" spans="1:39" s="70" customFormat="1" ht="18" customHeight="1">
      <c r="A13" s="119" t="s">
        <v>9</v>
      </c>
      <c r="B13" s="91"/>
      <c r="C13" s="92">
        <f>'県（工事金額）'!C24/100</f>
        <v>40</v>
      </c>
      <c r="D13" s="93"/>
      <c r="E13" s="94">
        <f>'県（工事金額）'!E24/100</f>
        <v>535.85</v>
      </c>
      <c r="F13" s="93"/>
      <c r="G13" s="94">
        <f>'県（工事金額）'!G24/100</f>
        <v>0</v>
      </c>
      <c r="H13" s="91"/>
      <c r="I13" s="92">
        <f>'県（工事金額）'!I24/100</f>
        <v>286.16</v>
      </c>
      <c r="J13" s="93"/>
      <c r="K13" s="94">
        <f>'県（工事金額）'!K24/100</f>
        <v>0</v>
      </c>
      <c r="L13" s="93"/>
      <c r="M13" s="94">
        <f>'県（工事金額）'!M24/100</f>
        <v>0</v>
      </c>
      <c r="N13" s="91"/>
      <c r="O13" s="92">
        <f>'県（工事金額）'!O24/100</f>
        <v>171</v>
      </c>
      <c r="P13" s="93"/>
      <c r="Q13" s="94">
        <f>'県（工事金額）'!Q24/100</f>
        <v>5199.44</v>
      </c>
      <c r="R13" s="93"/>
      <c r="S13" s="94">
        <f>'県（工事金額）'!S24/100</f>
        <v>384</v>
      </c>
      <c r="T13" s="91"/>
      <c r="U13" s="92">
        <f>'県（工事金額）'!U24/100</f>
        <v>6616.45</v>
      </c>
      <c r="V13" s="93"/>
      <c r="W13" s="98">
        <f>'県（工事金額）'!V24</f>
        <v>35.6622207641758</v>
      </c>
      <c r="X13" s="91"/>
      <c r="Y13" s="92">
        <f>'県（工事金額）'!W24/100</f>
        <v>12803.73</v>
      </c>
      <c r="Z13" s="93"/>
      <c r="AA13" s="92">
        <f>'県（むね数）'!U24</f>
        <v>41</v>
      </c>
      <c r="AB13" s="93"/>
      <c r="AC13" s="96">
        <f>'県（むね数）'!V24</f>
        <v>-6.818181818181824</v>
      </c>
      <c r="AD13" s="91"/>
      <c r="AE13" s="94">
        <f>'国（工事金額）'!U24/10000</f>
        <v>5687.8284</v>
      </c>
      <c r="AF13" s="91"/>
      <c r="AG13" s="99">
        <f>'国（工事金額）'!V24</f>
        <v>8.910584986395254</v>
      </c>
      <c r="AH13" s="93"/>
      <c r="AI13" s="94">
        <f>'国（工事金額）'!W24/10000</f>
        <v>21158.2817</v>
      </c>
      <c r="AJ13" s="91"/>
      <c r="AK13" s="94">
        <f>'国（むね数）'!U24</f>
        <v>6974</v>
      </c>
      <c r="AL13" s="91"/>
      <c r="AM13" s="100">
        <f>'国（むね数）'!V24</f>
        <v>3.074194501921368</v>
      </c>
    </row>
    <row r="14" spans="1:39" s="70" customFormat="1" ht="18" customHeight="1">
      <c r="A14" s="119" t="s">
        <v>11</v>
      </c>
      <c r="B14" s="91"/>
      <c r="C14" s="92">
        <f>'県（工事金額）'!C25/100</f>
        <v>245.85</v>
      </c>
      <c r="D14" s="93"/>
      <c r="E14" s="94">
        <f>'県（工事金額）'!E25/100</f>
        <v>452.6</v>
      </c>
      <c r="F14" s="93"/>
      <c r="G14" s="94">
        <f>'県（工事金額）'!G25/100</f>
        <v>620.6</v>
      </c>
      <c r="H14" s="91"/>
      <c r="I14" s="92">
        <f>'県（工事金額）'!I25/100</f>
        <v>164.13</v>
      </c>
      <c r="J14" s="93"/>
      <c r="K14" s="94">
        <f>'県（工事金額）'!K25/100</f>
        <v>23.8</v>
      </c>
      <c r="L14" s="93"/>
      <c r="M14" s="94">
        <f>'県（工事金額）'!M25/100</f>
        <v>0</v>
      </c>
      <c r="N14" s="91"/>
      <c r="O14" s="92">
        <f>'県（工事金額）'!O25/100</f>
        <v>100</v>
      </c>
      <c r="P14" s="93"/>
      <c r="Q14" s="94">
        <f>'県（工事金額）'!Q25/100</f>
        <v>2818.47</v>
      </c>
      <c r="R14" s="93"/>
      <c r="S14" s="94">
        <f>'県（工事金額）'!S25/100</f>
        <v>322</v>
      </c>
      <c r="T14" s="91"/>
      <c r="U14" s="92">
        <f>'県（工事金額）'!U25/100</f>
        <v>4747.45</v>
      </c>
      <c r="V14" s="93"/>
      <c r="W14" s="98">
        <f>'県（工事金額）'!V25</f>
        <v>13.86110118455166</v>
      </c>
      <c r="X14" s="91"/>
      <c r="Y14" s="92">
        <f>'県（工事金額）'!W25/100</f>
        <v>17551.18</v>
      </c>
      <c r="Z14" s="93"/>
      <c r="AA14" s="92">
        <f>'県（むね数）'!U25</f>
        <v>53</v>
      </c>
      <c r="AB14" s="93"/>
      <c r="AC14" s="96">
        <f>'県（むね数）'!V25</f>
        <v>55.88235294117647</v>
      </c>
      <c r="AD14" s="91"/>
      <c r="AE14" s="94">
        <f>'国（工事金額）'!U25/10000</f>
        <v>6933.9344</v>
      </c>
      <c r="AF14" s="91"/>
      <c r="AG14" s="99">
        <f>'国（工事金額）'!V25</f>
        <v>22.74023730157124</v>
      </c>
      <c r="AH14" s="93"/>
      <c r="AI14" s="94">
        <f>'国（工事金額）'!W25/10000</f>
        <v>28092.2161</v>
      </c>
      <c r="AJ14" s="91"/>
      <c r="AK14" s="94">
        <f>'国（むね数）'!U25</f>
        <v>6774</v>
      </c>
      <c r="AL14" s="91"/>
      <c r="AM14" s="100">
        <f>'国（むね数）'!V25</f>
        <v>12.749667110519303</v>
      </c>
    </row>
    <row r="15" spans="1:39" s="70" customFormat="1" ht="18" customHeight="1">
      <c r="A15" s="119" t="s">
        <v>13</v>
      </c>
      <c r="B15" s="91"/>
      <c r="C15" s="92">
        <f>'県（工事金額）'!C26/100</f>
        <v>5</v>
      </c>
      <c r="D15" s="93"/>
      <c r="E15" s="94">
        <f>'県（工事金額）'!E26/100</f>
        <v>76.31</v>
      </c>
      <c r="F15" s="93"/>
      <c r="G15" s="94">
        <f>'県（工事金額）'!G26/100</f>
        <v>12</v>
      </c>
      <c r="H15" s="91"/>
      <c r="I15" s="92">
        <f>'県（工事金額）'!I26/100</f>
        <v>665.5</v>
      </c>
      <c r="J15" s="93"/>
      <c r="K15" s="94">
        <f>'県（工事金額）'!K26/100</f>
        <v>0</v>
      </c>
      <c r="L15" s="93"/>
      <c r="M15" s="94">
        <f>'県（工事金額）'!M26/100</f>
        <v>14.5</v>
      </c>
      <c r="N15" s="91"/>
      <c r="O15" s="92">
        <f>'県（工事金額）'!O26/100</f>
        <v>91.74</v>
      </c>
      <c r="P15" s="93"/>
      <c r="Q15" s="94">
        <f>'県（工事金額）'!Q26/100</f>
        <v>933</v>
      </c>
      <c r="R15" s="93"/>
      <c r="S15" s="94">
        <f>'県（工事金額）'!S26/100</f>
        <v>362.32</v>
      </c>
      <c r="T15" s="91"/>
      <c r="U15" s="92">
        <f>'県（工事金額）'!U26/100</f>
        <v>2160.37</v>
      </c>
      <c r="V15" s="93"/>
      <c r="W15" s="98">
        <f>'県（工事金額）'!V26</f>
        <v>-47.843479982327764</v>
      </c>
      <c r="X15" s="91"/>
      <c r="Y15" s="92">
        <f>'県（工事金額）'!W26/100</f>
        <v>19711.55</v>
      </c>
      <c r="Z15" s="93"/>
      <c r="AA15" s="92">
        <f>'県（むね数）'!U26</f>
        <v>38</v>
      </c>
      <c r="AB15" s="93"/>
      <c r="AC15" s="96">
        <f>'県（むね数）'!V26</f>
        <v>-33.333333333333336</v>
      </c>
      <c r="AD15" s="91"/>
      <c r="AE15" s="94">
        <f>'国（工事金額）'!U26/10000</f>
        <v>6526.7724</v>
      </c>
      <c r="AF15" s="91"/>
      <c r="AG15" s="99">
        <f>'国（工事金額）'!V26</f>
        <v>20.73754994194239</v>
      </c>
      <c r="AH15" s="93"/>
      <c r="AI15" s="94">
        <f>'国（工事金額）'!W26/10000</f>
        <v>34618.9885</v>
      </c>
      <c r="AJ15" s="91"/>
      <c r="AK15" s="94">
        <f>'国（むね数）'!U26</f>
        <v>6605</v>
      </c>
      <c r="AL15" s="91"/>
      <c r="AM15" s="100">
        <f>'国（むね数）'!V26</f>
        <v>2.817559153175586</v>
      </c>
    </row>
    <row r="16" spans="1:39" s="70" customFormat="1" ht="18" customHeight="1">
      <c r="A16" s="119" t="s">
        <v>15</v>
      </c>
      <c r="B16" s="91"/>
      <c r="C16" s="92">
        <f>'県（工事金額）'!C27/100</f>
        <v>0</v>
      </c>
      <c r="D16" s="93"/>
      <c r="E16" s="94">
        <f>'県（工事金額）'!E27/100</f>
        <v>272</v>
      </c>
      <c r="F16" s="93"/>
      <c r="G16" s="94">
        <f>'県（工事金額）'!G27/100</f>
        <v>0</v>
      </c>
      <c r="H16" s="91"/>
      <c r="I16" s="92">
        <f>'県（工事金額）'!I27/100</f>
        <v>70</v>
      </c>
      <c r="J16" s="93"/>
      <c r="K16" s="94">
        <f>'県（工事金額）'!K27/100</f>
        <v>0</v>
      </c>
      <c r="L16" s="93"/>
      <c r="M16" s="94">
        <f>'県（工事金額）'!M27/100</f>
        <v>16.78</v>
      </c>
      <c r="N16" s="91"/>
      <c r="O16" s="92">
        <f>'県（工事金額）'!O27/100</f>
        <v>16.6</v>
      </c>
      <c r="P16" s="93"/>
      <c r="Q16" s="94">
        <f>'県（工事金額）'!Q27/100</f>
        <v>493</v>
      </c>
      <c r="R16" s="93"/>
      <c r="S16" s="94">
        <f>'県（工事金額）'!S27/100</f>
        <v>531.1</v>
      </c>
      <c r="T16" s="91"/>
      <c r="U16" s="92">
        <f>'県（工事金額）'!U27/100</f>
        <v>1399.48</v>
      </c>
      <c r="V16" s="93"/>
      <c r="W16" s="98">
        <f>'県（工事金額）'!V27</f>
        <v>-48.96432009802491</v>
      </c>
      <c r="X16" s="91"/>
      <c r="Y16" s="92">
        <f>'県（工事金額）'!W27/100</f>
        <v>21111.03</v>
      </c>
      <c r="Z16" s="93"/>
      <c r="AA16" s="92">
        <f>'県（むね数）'!U27</f>
        <v>23</v>
      </c>
      <c r="AB16" s="93"/>
      <c r="AC16" s="96">
        <f>'県（むね数）'!V27</f>
        <v>-50</v>
      </c>
      <c r="AD16" s="91"/>
      <c r="AE16" s="94">
        <f>'国（工事金額）'!U27/10000</f>
        <v>5733.9268</v>
      </c>
      <c r="AF16" s="91"/>
      <c r="AG16" s="99">
        <f>'国（工事金額）'!V27</f>
        <v>10.683136002510341</v>
      </c>
      <c r="AH16" s="93"/>
      <c r="AI16" s="94">
        <f>'国（工事金額）'!W27/10000</f>
        <v>40352.9153</v>
      </c>
      <c r="AJ16" s="91"/>
      <c r="AK16" s="94">
        <f>'国（むね数）'!U27</f>
        <v>6506</v>
      </c>
      <c r="AL16" s="91"/>
      <c r="AM16" s="100">
        <f>'国（むね数）'!V27</f>
        <v>0.41673097700263284</v>
      </c>
    </row>
    <row r="17" spans="1:39" s="70" customFormat="1" ht="18" customHeight="1">
      <c r="A17" s="119" t="s">
        <v>17</v>
      </c>
      <c r="B17" s="91"/>
      <c r="C17" s="92">
        <f>'県（工事金額）'!C28/100</f>
        <v>24</v>
      </c>
      <c r="D17" s="93"/>
      <c r="E17" s="94">
        <f>'県（工事金額）'!E28/100</f>
        <v>329.3</v>
      </c>
      <c r="F17" s="93"/>
      <c r="G17" s="94">
        <f>'県（工事金額）'!G28/100</f>
        <v>0</v>
      </c>
      <c r="H17" s="91"/>
      <c r="I17" s="92">
        <f>'県（工事金額）'!I28/100</f>
        <v>155</v>
      </c>
      <c r="J17" s="93"/>
      <c r="K17" s="94">
        <f>'県（工事金額）'!K28/100</f>
        <v>12</v>
      </c>
      <c r="L17" s="93"/>
      <c r="M17" s="94">
        <f>'県（工事金額）'!M28/100</f>
        <v>27</v>
      </c>
      <c r="N17" s="91"/>
      <c r="O17" s="92">
        <f>'県（工事金額）'!O28/100</f>
        <v>152</v>
      </c>
      <c r="P17" s="93"/>
      <c r="Q17" s="94">
        <f>'県（工事金額）'!Q28/100</f>
        <v>366</v>
      </c>
      <c r="R17" s="93"/>
      <c r="S17" s="94">
        <f>'県（工事金額）'!S28/100</f>
        <v>44.2</v>
      </c>
      <c r="T17" s="91"/>
      <c r="U17" s="92">
        <f>'県（工事金額）'!U28/100</f>
        <v>1109.5</v>
      </c>
      <c r="V17" s="93"/>
      <c r="W17" s="98">
        <f>'県（工事金額）'!V28</f>
        <v>-75.0994227644466</v>
      </c>
      <c r="X17" s="91"/>
      <c r="Y17" s="92">
        <f>'県（工事金額）'!W28/100</f>
        <v>22220.53</v>
      </c>
      <c r="Z17" s="93"/>
      <c r="AA17" s="92">
        <f>'県（むね数）'!U28</f>
        <v>30</v>
      </c>
      <c r="AB17" s="93"/>
      <c r="AC17" s="96">
        <f>'県（むね数）'!V28</f>
        <v>-14.28571428571429</v>
      </c>
      <c r="AD17" s="91"/>
      <c r="AE17" s="94">
        <f>'国（工事金額）'!U28/10000</f>
        <v>5173.9526</v>
      </c>
      <c r="AF17" s="91"/>
      <c r="AG17" s="99">
        <f>'国（工事金額）'!V28</f>
        <v>5.980894218607324</v>
      </c>
      <c r="AH17" s="93"/>
      <c r="AI17" s="94">
        <f>'国（工事金額）'!W28/10000</f>
        <v>45526.8679</v>
      </c>
      <c r="AJ17" s="91"/>
      <c r="AK17" s="94">
        <f>'国（むね数）'!U28</f>
        <v>6579</v>
      </c>
      <c r="AL17" s="91"/>
      <c r="AM17" s="100">
        <f>'国（むね数）'!V28</f>
        <v>10.49714477662076</v>
      </c>
    </row>
    <row r="18" spans="1:39" s="70" customFormat="1" ht="18" customHeight="1">
      <c r="A18" s="119" t="s">
        <v>19</v>
      </c>
      <c r="B18" s="91"/>
      <c r="C18" s="92">
        <f>'県（工事金額）'!C29/100</f>
        <v>35.7</v>
      </c>
      <c r="D18" s="93"/>
      <c r="E18" s="94">
        <f>'県（工事金額）'!E29/100</f>
        <v>129.5</v>
      </c>
      <c r="F18" s="93"/>
      <c r="G18" s="94">
        <f>'県（工事金額）'!G29/100</f>
        <v>5.61</v>
      </c>
      <c r="H18" s="91"/>
      <c r="I18" s="92">
        <f>'県（工事金額）'!I29/100</f>
        <v>211</v>
      </c>
      <c r="J18" s="93"/>
      <c r="K18" s="94">
        <f>'県（工事金額）'!K29/100</f>
        <v>0</v>
      </c>
      <c r="L18" s="93"/>
      <c r="M18" s="94">
        <f>'県（工事金額）'!M29/100</f>
        <v>0</v>
      </c>
      <c r="N18" s="91"/>
      <c r="O18" s="92">
        <f>'県（工事金額）'!O29/100</f>
        <v>0</v>
      </c>
      <c r="P18" s="93"/>
      <c r="Q18" s="94">
        <f>'県（工事金額）'!Q29/100</f>
        <v>149.1</v>
      </c>
      <c r="R18" s="93"/>
      <c r="S18" s="94">
        <f>'県（工事金額）'!S29/100</f>
        <v>204.5</v>
      </c>
      <c r="T18" s="91"/>
      <c r="U18" s="92">
        <f>'県（工事金額）'!U29/100</f>
        <v>735.41</v>
      </c>
      <c r="V18" s="93"/>
      <c r="W18" s="98">
        <f>'県（工事金額）'!V29</f>
        <v>-59.67063520353604</v>
      </c>
      <c r="X18" s="91"/>
      <c r="Y18" s="92">
        <f>'県（工事金額）'!W29/100</f>
        <v>22955.94</v>
      </c>
      <c r="Z18" s="93"/>
      <c r="AA18" s="92">
        <f>'県（むね数）'!U29</f>
        <v>26</v>
      </c>
      <c r="AB18" s="93"/>
      <c r="AC18" s="96">
        <f>'県（むね数）'!V29</f>
        <v>-33.333333333333336</v>
      </c>
      <c r="AD18" s="91"/>
      <c r="AE18" s="94">
        <f>'国（工事金額）'!U29/10000</f>
        <v>5389.7457</v>
      </c>
      <c r="AF18" s="91"/>
      <c r="AG18" s="99">
        <f>'国（工事金額）'!V29</f>
        <v>-2.9858913590874336</v>
      </c>
      <c r="AH18" s="93"/>
      <c r="AI18" s="94">
        <f>'国（工事金額）'!W29/10000</f>
        <v>50916.6136</v>
      </c>
      <c r="AJ18" s="91"/>
      <c r="AK18" s="94">
        <f>'国（むね数）'!U29</f>
        <v>6382</v>
      </c>
      <c r="AL18" s="91"/>
      <c r="AM18" s="100">
        <f>'国（むね数）'!V29</f>
        <v>2.8525382755842044</v>
      </c>
    </row>
    <row r="19" spans="1:39" s="70" customFormat="1" ht="18" customHeight="1">
      <c r="A19" s="119" t="s">
        <v>21</v>
      </c>
      <c r="B19" s="91"/>
      <c r="C19" s="92">
        <f>'県（工事金額）'!C30/100</f>
        <v>0</v>
      </c>
      <c r="D19" s="93"/>
      <c r="E19" s="94">
        <f>'県（工事金額）'!E30/100</f>
        <v>52.5</v>
      </c>
      <c r="F19" s="93"/>
      <c r="G19" s="94">
        <f>'県（工事金額）'!G30/100</f>
        <v>4</v>
      </c>
      <c r="H19" s="91"/>
      <c r="I19" s="92">
        <f>'県（工事金額）'!I30/100</f>
        <v>1053</v>
      </c>
      <c r="J19" s="93"/>
      <c r="K19" s="94">
        <f>'県（工事金額）'!K30/100</f>
        <v>0</v>
      </c>
      <c r="L19" s="93"/>
      <c r="M19" s="94">
        <f>'県（工事金額）'!M30/100</f>
        <v>35</v>
      </c>
      <c r="N19" s="91"/>
      <c r="O19" s="92">
        <f>'県（工事金額）'!O30/100</f>
        <v>830</v>
      </c>
      <c r="P19" s="93"/>
      <c r="Q19" s="94">
        <f>'県（工事金額）'!Q30/100</f>
        <v>722</v>
      </c>
      <c r="R19" s="93"/>
      <c r="S19" s="94">
        <f>'県（工事金額）'!S30/100</f>
        <v>687.65</v>
      </c>
      <c r="T19" s="91"/>
      <c r="U19" s="92">
        <f>'県（工事金額）'!U30/100</f>
        <v>3384.15</v>
      </c>
      <c r="V19" s="93"/>
      <c r="W19" s="98">
        <f>'県（工事金額）'!V30</f>
        <v>30.57141754765029</v>
      </c>
      <c r="X19" s="91"/>
      <c r="Y19" s="92">
        <f>'県（工事金額）'!W30/100</f>
        <v>26340.09</v>
      </c>
      <c r="Z19" s="93"/>
      <c r="AA19" s="92">
        <f>'県（むね数）'!U30</f>
        <v>29</v>
      </c>
      <c r="AB19" s="93"/>
      <c r="AC19" s="96">
        <f>'県（むね数）'!V30</f>
        <v>-17.14285714285714</v>
      </c>
      <c r="AD19" s="91"/>
      <c r="AE19" s="94">
        <f>'国（工事金額）'!U30/10000</f>
        <v>5533.2711</v>
      </c>
      <c r="AF19" s="91"/>
      <c r="AG19" s="99">
        <f>'国（工事金額）'!V30</f>
        <v>0.1448164628925941</v>
      </c>
      <c r="AH19" s="93"/>
      <c r="AI19" s="94">
        <f>'国（工事金額）'!W30/10000</f>
        <v>56449.8847</v>
      </c>
      <c r="AJ19" s="91"/>
      <c r="AK19" s="94">
        <f>'国（むね数）'!U30</f>
        <v>5729</v>
      </c>
      <c r="AL19" s="91"/>
      <c r="AM19" s="100">
        <f>'国（むね数）'!V30</f>
        <v>8.196411709159591</v>
      </c>
    </row>
    <row r="20" spans="1:39" s="70" customFormat="1" ht="18" customHeight="1">
      <c r="A20" s="119" t="s">
        <v>23</v>
      </c>
      <c r="B20" s="91"/>
      <c r="C20" s="92">
        <f>'県（工事金額）'!C31/100</f>
        <v>12.5</v>
      </c>
      <c r="D20" s="93"/>
      <c r="E20" s="94">
        <f>'県（工事金額）'!E31/100</f>
        <v>388.5</v>
      </c>
      <c r="F20" s="93"/>
      <c r="G20" s="94">
        <f>'県（工事金額）'!G31/100</f>
        <v>0</v>
      </c>
      <c r="H20" s="91"/>
      <c r="I20" s="92">
        <f>'県（工事金額）'!I31/100</f>
        <v>153</v>
      </c>
      <c r="J20" s="93"/>
      <c r="K20" s="94">
        <f>'県（工事金額）'!K31/100</f>
        <v>0</v>
      </c>
      <c r="L20" s="93"/>
      <c r="M20" s="94">
        <f>'県（工事金額）'!M31/100</f>
        <v>21.5</v>
      </c>
      <c r="N20" s="91"/>
      <c r="O20" s="92">
        <f>'県（工事金額）'!O31/100</f>
        <v>0.97</v>
      </c>
      <c r="P20" s="93"/>
      <c r="Q20" s="94">
        <f>'県（工事金額）'!Q31/100</f>
        <v>1628.91</v>
      </c>
      <c r="R20" s="93"/>
      <c r="S20" s="94">
        <f>'県（工事金額）'!S31/100</f>
        <v>111</v>
      </c>
      <c r="T20" s="91"/>
      <c r="U20" s="92">
        <f>'県（工事金額）'!U31/100</f>
        <v>2316.38</v>
      </c>
      <c r="V20" s="93"/>
      <c r="W20" s="98">
        <f>'県（工事金額）'!V31</f>
        <v>99.4437843329717</v>
      </c>
      <c r="X20" s="91"/>
      <c r="Y20" s="92">
        <f>'県（工事金額）'!W31/100</f>
        <v>28656.47</v>
      </c>
      <c r="Z20" s="93"/>
      <c r="AA20" s="92">
        <f>'県（むね数）'!U31</f>
        <v>29</v>
      </c>
      <c r="AB20" s="93"/>
      <c r="AC20" s="96">
        <f>'県（むね数）'!V31</f>
        <v>-14.70588235294118</v>
      </c>
      <c r="AD20" s="91"/>
      <c r="AE20" s="94">
        <f>'国（工事金額）'!U31/10000</f>
        <v>6900.0922</v>
      </c>
      <c r="AF20" s="91"/>
      <c r="AG20" s="99">
        <f>'国（工事金額）'!V31</f>
        <v>41.941568497555416</v>
      </c>
      <c r="AH20" s="93"/>
      <c r="AI20" s="94">
        <f>'国（工事金額）'!W31/10000</f>
        <v>63349.9769</v>
      </c>
      <c r="AJ20" s="91"/>
      <c r="AK20" s="94">
        <f>'国（むね数）'!U31</f>
        <v>6031</v>
      </c>
      <c r="AL20" s="91"/>
      <c r="AM20" s="100">
        <f>'国（むね数）'!V31</f>
        <v>3.0940170940170875</v>
      </c>
    </row>
    <row r="21" spans="1:39" s="70" customFormat="1" ht="18" customHeight="1">
      <c r="A21" s="120" t="s">
        <v>25</v>
      </c>
      <c r="B21" s="121"/>
      <c r="C21" s="122">
        <f>'県（工事金額）'!C32/100</f>
        <v>43.3</v>
      </c>
      <c r="D21" s="123"/>
      <c r="E21" s="124">
        <f>'県（工事金額）'!E32/100</f>
        <v>24.8</v>
      </c>
      <c r="F21" s="123"/>
      <c r="G21" s="124">
        <f>'県（工事金額）'!G32/100</f>
        <v>25.29</v>
      </c>
      <c r="H21" s="121"/>
      <c r="I21" s="122">
        <f>'県（工事金額）'!I32/100</f>
        <v>208</v>
      </c>
      <c r="J21" s="123"/>
      <c r="K21" s="124">
        <f>'県（工事金額）'!K32/100</f>
        <v>0</v>
      </c>
      <c r="L21" s="123"/>
      <c r="M21" s="124">
        <f>'県（工事金額）'!M32/100</f>
        <v>381.5</v>
      </c>
      <c r="N21" s="121"/>
      <c r="O21" s="122">
        <f>'県（工事金額）'!O32/100</f>
        <v>81.5</v>
      </c>
      <c r="P21" s="123"/>
      <c r="Q21" s="124">
        <f>'県（工事金額）'!Q32/100</f>
        <v>338</v>
      </c>
      <c r="R21" s="123"/>
      <c r="S21" s="124">
        <f>'県（工事金額）'!S32/100</f>
        <v>225.5</v>
      </c>
      <c r="T21" s="121"/>
      <c r="U21" s="122">
        <f>'県（工事金額）'!U32/100</f>
        <v>1327.89</v>
      </c>
      <c r="V21" s="123"/>
      <c r="W21" s="125">
        <f>'県（工事金額）'!V32</f>
        <v>-67.76449625425433</v>
      </c>
      <c r="X21" s="121"/>
      <c r="Y21" s="122">
        <f>'県（工事金額）'!W32/100</f>
        <v>29984.36</v>
      </c>
      <c r="Z21" s="123"/>
      <c r="AA21" s="122">
        <f>'県（むね数）'!U32</f>
        <v>36</v>
      </c>
      <c r="AB21" s="123"/>
      <c r="AC21" s="126">
        <f>'県（むね数）'!V32</f>
        <v>-25</v>
      </c>
      <c r="AD21" s="121"/>
      <c r="AE21" s="124">
        <f>'国（工事金額）'!U32/10000</f>
        <v>5029.2592</v>
      </c>
      <c r="AF21" s="121"/>
      <c r="AG21" s="127">
        <f>'国（工事金額）'!V32</f>
        <v>-19.90125794571538</v>
      </c>
      <c r="AH21" s="123"/>
      <c r="AI21" s="124">
        <f>'国（工事金額）'!W32/10000</f>
        <v>68379.2361</v>
      </c>
      <c r="AJ21" s="121"/>
      <c r="AK21" s="124">
        <f>'国（むね数）'!U32</f>
        <v>5930</v>
      </c>
      <c r="AL21" s="121"/>
      <c r="AM21" s="128">
        <f>'国（むね数）'!V32</f>
        <v>-3.0412034009156264</v>
      </c>
    </row>
    <row r="22" spans="1:39" s="70" customFormat="1" ht="18" customHeight="1">
      <c r="A22" s="129" t="s">
        <v>27</v>
      </c>
      <c r="B22" s="130"/>
      <c r="C22" s="131">
        <f>'県（工事金額）'!C33/100</f>
        <v>160</v>
      </c>
      <c r="D22" s="132"/>
      <c r="E22" s="133">
        <f>'県（工事金額）'!E33/100</f>
        <v>358</v>
      </c>
      <c r="F22" s="132"/>
      <c r="G22" s="133">
        <f>'県（工事金額）'!G33/100</f>
        <v>0</v>
      </c>
      <c r="H22" s="130"/>
      <c r="I22" s="131">
        <f>'県（工事金額）'!I33/100</f>
        <v>190</v>
      </c>
      <c r="J22" s="132"/>
      <c r="K22" s="133">
        <f>'県（工事金額）'!K33/100</f>
        <v>0</v>
      </c>
      <c r="L22" s="132"/>
      <c r="M22" s="133">
        <f>'県（工事金額）'!M33/100</f>
        <v>25</v>
      </c>
      <c r="N22" s="130"/>
      <c r="O22" s="131">
        <f>'県（工事金額）'!O33/100</f>
        <v>60</v>
      </c>
      <c r="P22" s="132"/>
      <c r="Q22" s="133">
        <f>'県（工事金額）'!Q33/100</f>
        <v>0</v>
      </c>
      <c r="R22" s="132"/>
      <c r="S22" s="133">
        <f>'県（工事金額）'!S33/100</f>
        <v>317.2</v>
      </c>
      <c r="T22" s="130"/>
      <c r="U22" s="131">
        <f>'県（工事金額）'!U33/100</f>
        <v>1110.2</v>
      </c>
      <c r="V22" s="132"/>
      <c r="W22" s="134">
        <f>'県（工事金額）'!V33</f>
        <v>-70.04139479407844</v>
      </c>
      <c r="X22" s="130"/>
      <c r="Y22" s="131">
        <f>'県（工事金額）'!W33/100</f>
        <v>1110.2</v>
      </c>
      <c r="Z22" s="132"/>
      <c r="AA22" s="131">
        <f>'県（むね数）'!U33</f>
        <v>33</v>
      </c>
      <c r="AB22" s="132"/>
      <c r="AC22" s="135">
        <f>'県（むね数）'!V33</f>
        <v>-10.81081081081081</v>
      </c>
      <c r="AD22" s="130"/>
      <c r="AE22" s="133">
        <f>'国（工事金額）'!U33/10000</f>
        <v>5698.3909</v>
      </c>
      <c r="AF22" s="130"/>
      <c r="AG22" s="136">
        <f>'国（工事金額）'!V33</f>
        <v>10.945211135495025</v>
      </c>
      <c r="AH22" s="132"/>
      <c r="AI22" s="133">
        <f>'国（工事金額）'!W33/10000</f>
        <v>5698.3909</v>
      </c>
      <c r="AJ22" s="130"/>
      <c r="AK22" s="133">
        <f>'国（むね数）'!U33</f>
        <v>6054</v>
      </c>
      <c r="AL22" s="130"/>
      <c r="AM22" s="137">
        <f>'国（むね数）'!V33</f>
        <v>-0.46037487668529886</v>
      </c>
    </row>
    <row r="23" spans="1:39" s="70" customFormat="1" ht="18" customHeight="1">
      <c r="A23" s="119" t="s">
        <v>5</v>
      </c>
      <c r="B23" s="91"/>
      <c r="C23" s="92">
        <f>'県（工事金額）'!C34/100</f>
        <v>16</v>
      </c>
      <c r="D23" s="93"/>
      <c r="E23" s="94">
        <f>'県（工事金額）'!E34/100</f>
        <v>484</v>
      </c>
      <c r="F23" s="93"/>
      <c r="G23" s="94">
        <f>'県（工事金額）'!G34/100</f>
        <v>0</v>
      </c>
      <c r="H23" s="91"/>
      <c r="I23" s="92">
        <f>'県（工事金額）'!I34/100</f>
        <v>1105.1</v>
      </c>
      <c r="J23" s="93"/>
      <c r="K23" s="94">
        <f>'県（工事金額）'!K34/100</f>
        <v>0</v>
      </c>
      <c r="L23" s="93"/>
      <c r="M23" s="94">
        <f>'県（工事金額）'!M34/100</f>
        <v>35</v>
      </c>
      <c r="N23" s="91"/>
      <c r="O23" s="92">
        <f>'県（工事金額）'!O34/100</f>
        <v>25</v>
      </c>
      <c r="P23" s="93"/>
      <c r="Q23" s="94">
        <f>'県（工事金額）'!Q34/100</f>
        <v>174.95</v>
      </c>
      <c r="R23" s="93"/>
      <c r="S23" s="94">
        <f>'県（工事金額）'!S34/100</f>
        <v>98.1</v>
      </c>
      <c r="T23" s="91"/>
      <c r="U23" s="92">
        <f>'県（工事金額）'!U34/100</f>
        <v>1938.15</v>
      </c>
      <c r="V23" s="93"/>
      <c r="W23" s="98">
        <f>'県（工事金額）'!V34</f>
        <v>59.759143401172146</v>
      </c>
      <c r="X23" s="91"/>
      <c r="Y23" s="92">
        <f>'県（工事金額）'!W34/100</f>
        <v>3048.35</v>
      </c>
      <c r="Z23" s="93"/>
      <c r="AA23" s="92">
        <f>'県（むね数）'!U34</f>
        <v>37</v>
      </c>
      <c r="AB23" s="93"/>
      <c r="AC23" s="96">
        <f>'県（むね数）'!V34</f>
        <v>37.037037037037045</v>
      </c>
      <c r="AD23" s="91"/>
      <c r="AE23" s="94">
        <f>'国（工事金額）'!U34/10000</f>
        <v>6600.6042</v>
      </c>
      <c r="AF23" s="91"/>
      <c r="AG23" s="99">
        <f>'国（工事金額）'!V34</f>
        <v>48.95158850790233</v>
      </c>
      <c r="AH23" s="93"/>
      <c r="AI23" s="94">
        <f>'国（工事金額）'!W34/10000</f>
        <v>12298.9951</v>
      </c>
      <c r="AJ23" s="91"/>
      <c r="AK23" s="94">
        <f>'国（むね数）'!U34</f>
        <v>6421</v>
      </c>
      <c r="AL23" s="91"/>
      <c r="AM23" s="100">
        <f>'国（むね数）'!V34</f>
        <v>2.88415318058004</v>
      </c>
    </row>
    <row r="24" spans="1:39" s="70" customFormat="1" ht="18" customHeight="1">
      <c r="A24" s="119" t="s">
        <v>7</v>
      </c>
      <c r="B24" s="91"/>
      <c r="C24" s="92">
        <f>'県（工事金額）'!C35/100</f>
        <v>154</v>
      </c>
      <c r="D24" s="93"/>
      <c r="E24" s="94">
        <f>'県（工事金額）'!E35/100</f>
        <v>533.4</v>
      </c>
      <c r="F24" s="93"/>
      <c r="G24" s="94">
        <f>'県（工事金額）'!G35/100</f>
        <v>0</v>
      </c>
      <c r="H24" s="91"/>
      <c r="I24" s="92">
        <f>'県（工事金額）'!I35/100</f>
        <v>1250.4</v>
      </c>
      <c r="J24" s="93"/>
      <c r="K24" s="94">
        <f>'県（工事金額）'!K35/100</f>
        <v>7</v>
      </c>
      <c r="L24" s="93"/>
      <c r="M24" s="94">
        <f>'県（工事金額）'!M35/100</f>
        <v>23</v>
      </c>
      <c r="N24" s="91"/>
      <c r="O24" s="92">
        <f>'県（工事金額）'!O35/100</f>
        <v>335</v>
      </c>
      <c r="P24" s="93"/>
      <c r="Q24" s="94">
        <f>'県（工事金額）'!Q35/100</f>
        <v>134.5</v>
      </c>
      <c r="R24" s="93"/>
      <c r="S24" s="94">
        <f>'県（工事金額）'!S35/100</f>
        <v>176.61</v>
      </c>
      <c r="T24" s="91"/>
      <c r="U24" s="92">
        <f>'県（工事金額）'!U35/100</f>
        <v>2613.91</v>
      </c>
      <c r="V24" s="93"/>
      <c r="W24" s="98">
        <f>'県（工事金額）'!V35</f>
        <v>106.09068617788746</v>
      </c>
      <c r="X24" s="91"/>
      <c r="Y24" s="92">
        <f>'県（工事金額）'!W35/100</f>
        <v>5662.26</v>
      </c>
      <c r="Z24" s="93"/>
      <c r="AA24" s="92">
        <f>'県（むね数）'!U35</f>
        <v>44</v>
      </c>
      <c r="AB24" s="93"/>
      <c r="AC24" s="96">
        <f>'県（むね数）'!V35</f>
        <v>0</v>
      </c>
      <c r="AD24" s="91"/>
      <c r="AE24" s="94">
        <f>'国（工事金額）'!U35/10000</f>
        <v>7217.7434</v>
      </c>
      <c r="AF24" s="91"/>
      <c r="AG24" s="99">
        <f>'国（工事金額）'!V35</f>
        <v>22.275421507323976</v>
      </c>
      <c r="AH24" s="93"/>
      <c r="AI24" s="94">
        <f>'国（工事金額）'!W35/10000</f>
        <v>19516.7385</v>
      </c>
      <c r="AJ24" s="91"/>
      <c r="AK24" s="94">
        <f>'国（むね数）'!U35</f>
        <v>7008</v>
      </c>
      <c r="AL24" s="91"/>
      <c r="AM24" s="100">
        <f>'国（むね数）'!V35</f>
        <v>-2.4363079493247897</v>
      </c>
    </row>
    <row r="25" spans="1:39" s="70" customFormat="1" ht="18" customHeight="1">
      <c r="A25" s="119" t="s">
        <v>9</v>
      </c>
      <c r="B25" s="91"/>
      <c r="C25" s="92">
        <f>'県（工事金額）'!C36/100</f>
        <v>40</v>
      </c>
      <c r="D25" s="93"/>
      <c r="E25" s="94">
        <f>'県（工事金額）'!E36/100</f>
        <v>162.18</v>
      </c>
      <c r="F25" s="93"/>
      <c r="G25" s="94">
        <f>'県（工事金額）'!G36/100</f>
        <v>0</v>
      </c>
      <c r="H25" s="91"/>
      <c r="I25" s="92">
        <f>'県（工事金額）'!I36/100</f>
        <v>298.05</v>
      </c>
      <c r="J25" s="93"/>
      <c r="K25" s="94">
        <f>'県（工事金額）'!K36/100</f>
        <v>0</v>
      </c>
      <c r="L25" s="93"/>
      <c r="M25" s="94">
        <f>'県（工事金額）'!M36/100</f>
        <v>4.1</v>
      </c>
      <c r="N25" s="91"/>
      <c r="O25" s="92">
        <f>'県（工事金額）'!O36/100</f>
        <v>56.8</v>
      </c>
      <c r="P25" s="93"/>
      <c r="Q25" s="94">
        <f>'県（工事金額）'!Q36/100</f>
        <v>1754.91</v>
      </c>
      <c r="R25" s="93"/>
      <c r="S25" s="94">
        <f>'県（工事金額）'!S36/100</f>
        <v>184.82</v>
      </c>
      <c r="T25" s="91"/>
      <c r="U25" s="92">
        <f>'県（工事金額）'!U36/100</f>
        <v>2500.86</v>
      </c>
      <c r="V25" s="93"/>
      <c r="W25" s="98">
        <f>'県（工事金額）'!V36</f>
        <v>-62.202389498900466</v>
      </c>
      <c r="X25" s="91"/>
      <c r="Y25" s="92">
        <f>'県（工事金額）'!W36/100</f>
        <v>8163.12</v>
      </c>
      <c r="Z25" s="93"/>
      <c r="AA25" s="92">
        <f>'県（むね数）'!U36</f>
        <v>39</v>
      </c>
      <c r="AB25" s="93"/>
      <c r="AC25" s="96">
        <f>'県（むね数）'!V36</f>
        <v>-4.878048780487809</v>
      </c>
      <c r="AD25" s="91"/>
      <c r="AE25" s="94">
        <f>'国（工事金額）'!U36/10000</f>
        <v>5579.1609</v>
      </c>
      <c r="AF25" s="91"/>
      <c r="AG25" s="99">
        <f>'国（工事金額）'!V36</f>
        <v>-1.9105270475459513</v>
      </c>
      <c r="AH25" s="93"/>
      <c r="AI25" s="94">
        <f>'国（工事金額）'!W36/10000</f>
        <v>25095.8994</v>
      </c>
      <c r="AJ25" s="91"/>
      <c r="AK25" s="94">
        <f>'国（むね数）'!U36</f>
        <v>6774</v>
      </c>
      <c r="AL25" s="91"/>
      <c r="AM25" s="100">
        <f>'国（むね数）'!V36</f>
        <v>-2.867794665901924</v>
      </c>
    </row>
    <row r="26" spans="1:39" s="70" customFormat="1" ht="18" customHeight="1">
      <c r="A26" s="119" t="s">
        <v>11</v>
      </c>
      <c r="B26" s="91"/>
      <c r="C26" s="92">
        <f>'県（工事金額）'!C37/100</f>
        <v>48</v>
      </c>
      <c r="D26" s="93"/>
      <c r="E26" s="94">
        <f>'県（工事金額）'!E37/100</f>
        <v>393.6</v>
      </c>
      <c r="F26" s="93"/>
      <c r="G26" s="94">
        <f>'県（工事金額）'!G37/100</f>
        <v>5</v>
      </c>
      <c r="H26" s="91"/>
      <c r="I26" s="92">
        <f>'県（工事金額）'!I37/100</f>
        <v>554.45</v>
      </c>
      <c r="J26" s="93"/>
      <c r="K26" s="94">
        <f>'県（工事金額）'!K37/100</f>
        <v>0</v>
      </c>
      <c r="L26" s="93"/>
      <c r="M26" s="94">
        <f>'県（工事金額）'!M37/100</f>
        <v>47.5</v>
      </c>
      <c r="N26" s="91"/>
      <c r="O26" s="92">
        <f>'県（工事金額）'!O37/100</f>
        <v>53</v>
      </c>
      <c r="P26" s="93"/>
      <c r="Q26" s="94">
        <f>'県（工事金額）'!Q37/100</f>
        <v>55.7</v>
      </c>
      <c r="R26" s="93"/>
      <c r="S26" s="94">
        <f>'県（工事金額）'!S37/100</f>
        <v>51.85</v>
      </c>
      <c r="T26" s="91"/>
      <c r="U26" s="92">
        <f>'県（工事金額）'!U37/100</f>
        <v>1209.1</v>
      </c>
      <c r="V26" s="93"/>
      <c r="W26" s="98">
        <f>'県（工事金額）'!V37</f>
        <v>-74.53159064339803</v>
      </c>
      <c r="X26" s="91"/>
      <c r="Y26" s="92">
        <f>'県（工事金額）'!W37/100</f>
        <v>9372.22</v>
      </c>
      <c r="Z26" s="93"/>
      <c r="AA26" s="92">
        <f>'県（むね数）'!U37</f>
        <v>41</v>
      </c>
      <c r="AB26" s="93"/>
      <c r="AC26" s="96">
        <f>'県（むね数）'!V37</f>
        <v>-22.64150943396226</v>
      </c>
      <c r="AD26" s="91"/>
      <c r="AE26" s="94">
        <f>'国（工事金額）'!U37/10000</f>
        <v>5810.8805</v>
      </c>
      <c r="AF26" s="91"/>
      <c r="AG26" s="99">
        <f>'国（工事金額）'!V37</f>
        <v>-16.19648867748158</v>
      </c>
      <c r="AH26" s="93"/>
      <c r="AI26" s="94">
        <f>'国（工事金額）'!W37/10000</f>
        <v>30906.7799</v>
      </c>
      <c r="AJ26" s="91"/>
      <c r="AK26" s="94">
        <f>'国（むね数）'!U37</f>
        <v>6794</v>
      </c>
      <c r="AL26" s="91"/>
      <c r="AM26" s="100">
        <f>'国（むね数）'!V37</f>
        <v>0.2952465308532659</v>
      </c>
    </row>
    <row r="27" spans="1:39" s="70" customFormat="1" ht="18" customHeight="1">
      <c r="A27" s="119" t="s">
        <v>13</v>
      </c>
      <c r="B27" s="91"/>
      <c r="C27" s="92">
        <f>'県（工事金額）'!C38/100</f>
        <v>202.5</v>
      </c>
      <c r="D27" s="93"/>
      <c r="E27" s="94">
        <f>'県（工事金額）'!E38/100</f>
        <v>42.5</v>
      </c>
      <c r="F27" s="93"/>
      <c r="G27" s="94">
        <f>'県（工事金額）'!G38/100</f>
        <v>0</v>
      </c>
      <c r="H27" s="91"/>
      <c r="I27" s="92">
        <f>'県（工事金額）'!I38/100</f>
        <v>88</v>
      </c>
      <c r="J27" s="93"/>
      <c r="K27" s="94">
        <f>'県（工事金額）'!K38/100</f>
        <v>0</v>
      </c>
      <c r="L27" s="93"/>
      <c r="M27" s="94">
        <f>'県（工事金額）'!M38/100</f>
        <v>7.5</v>
      </c>
      <c r="N27" s="91"/>
      <c r="O27" s="92">
        <f>'県（工事金額）'!O38/100</f>
        <v>360</v>
      </c>
      <c r="P27" s="93"/>
      <c r="Q27" s="94">
        <f>'県（工事金額）'!Q38/100</f>
        <v>2838</v>
      </c>
      <c r="R27" s="93"/>
      <c r="S27" s="94">
        <f>'県（工事金額）'!S38/100</f>
        <v>800.22</v>
      </c>
      <c r="T27" s="91"/>
      <c r="U27" s="92">
        <f>'県（工事金額）'!U38/100</f>
        <v>4338.72</v>
      </c>
      <c r="V27" s="93"/>
      <c r="W27" s="98">
        <f>'県（工事金額）'!V38</f>
        <v>100.83226484352217</v>
      </c>
      <c r="X27" s="91"/>
      <c r="Y27" s="92">
        <f>'県（工事金額）'!W38/100</f>
        <v>13710.94</v>
      </c>
      <c r="Z27" s="93"/>
      <c r="AA27" s="92">
        <f>'県（むね数）'!U38</f>
        <v>23</v>
      </c>
      <c r="AB27" s="93"/>
      <c r="AC27" s="96">
        <f>'県（むね数）'!V38</f>
        <v>-39.473684210526315</v>
      </c>
      <c r="AD27" s="91"/>
      <c r="AE27" s="94">
        <f>'国（工事金額）'!U38/10000</f>
        <v>5725.4115</v>
      </c>
      <c r="AF27" s="91"/>
      <c r="AG27" s="99">
        <f>'国（工事金額）'!V38</f>
        <v>-12.278057987742919</v>
      </c>
      <c r="AH27" s="93"/>
      <c r="AI27" s="94">
        <f>'国（工事金額）'!W38/10000</f>
        <v>36632.1914</v>
      </c>
      <c r="AJ27" s="91"/>
      <c r="AK27" s="94">
        <f>'国（むね数）'!U38</f>
        <v>6521</v>
      </c>
      <c r="AL27" s="91"/>
      <c r="AM27" s="100">
        <f>'国（むね数）'!V38</f>
        <v>-1.271763815291449</v>
      </c>
    </row>
    <row r="28" spans="1:39" s="70" customFormat="1" ht="18" customHeight="1">
      <c r="A28" s="119" t="s">
        <v>15</v>
      </c>
      <c r="B28" s="91"/>
      <c r="C28" s="92">
        <f>'県（工事金額）'!C39/100</f>
        <v>0</v>
      </c>
      <c r="D28" s="93"/>
      <c r="E28" s="94">
        <f>'県（工事金額）'!E39/100</f>
        <v>76.25</v>
      </c>
      <c r="F28" s="93"/>
      <c r="G28" s="94">
        <f>'県（工事金額）'!G39/100</f>
        <v>26.6</v>
      </c>
      <c r="H28" s="91"/>
      <c r="I28" s="92">
        <f>'県（工事金額）'!I39/100</f>
        <v>486.5</v>
      </c>
      <c r="J28" s="93"/>
      <c r="K28" s="94">
        <f>'県（工事金額）'!K39/100</f>
        <v>0</v>
      </c>
      <c r="L28" s="93"/>
      <c r="M28" s="94">
        <f>'県（工事金額）'!M39/100</f>
        <v>20</v>
      </c>
      <c r="N28" s="91"/>
      <c r="O28" s="92">
        <f>'県（工事金額）'!O39/100</f>
        <v>11.42</v>
      </c>
      <c r="P28" s="93"/>
      <c r="Q28" s="94">
        <f>'県（工事金額）'!Q39/100</f>
        <v>979.8</v>
      </c>
      <c r="R28" s="93"/>
      <c r="S28" s="94">
        <f>'県（工事金額）'!S39/100</f>
        <v>177.5</v>
      </c>
      <c r="T28" s="91"/>
      <c r="U28" s="92">
        <f>'県（工事金額）'!U39/100</f>
        <v>1778.07</v>
      </c>
      <c r="V28" s="93"/>
      <c r="W28" s="98">
        <f>'県（工事金額）'!V39</f>
        <v>27.052190813730824</v>
      </c>
      <c r="X28" s="91"/>
      <c r="Y28" s="92">
        <f>'県（工事金額）'!W39/100</f>
        <v>15489.01</v>
      </c>
      <c r="Z28" s="93"/>
      <c r="AA28" s="92">
        <f>'県（むね数）'!U39</f>
        <v>30</v>
      </c>
      <c r="AB28" s="93"/>
      <c r="AC28" s="96">
        <f>'県（むね数）'!V39</f>
        <v>30.434782608695656</v>
      </c>
      <c r="AD28" s="91"/>
      <c r="AE28" s="94">
        <f>'国（工事金額）'!U39/10000</f>
        <v>6968.8843</v>
      </c>
      <c r="AF28" s="91"/>
      <c r="AG28" s="99">
        <f>'国（工事金額）'!V39</f>
        <v>21.53772699016667</v>
      </c>
      <c r="AH28" s="93"/>
      <c r="AI28" s="94">
        <f>'国（工事金額）'!W39/10000</f>
        <v>43601.0757</v>
      </c>
      <c r="AJ28" s="91"/>
      <c r="AK28" s="94">
        <f>'国（むね数）'!U39</f>
        <v>7117</v>
      </c>
      <c r="AL28" s="91"/>
      <c r="AM28" s="100">
        <f>'国（むね数）'!V39</f>
        <v>9.391331079004006</v>
      </c>
    </row>
    <row r="29" spans="1:39" s="70" customFormat="1" ht="18" customHeight="1">
      <c r="A29" s="119" t="s">
        <v>17</v>
      </c>
      <c r="B29" s="91"/>
      <c r="C29" s="92">
        <f>'県（工事金額）'!C40/100</f>
        <v>11.8</v>
      </c>
      <c r="D29" s="93"/>
      <c r="E29" s="94">
        <f>'県（工事金額）'!E40/100</f>
        <v>245.5</v>
      </c>
      <c r="F29" s="93"/>
      <c r="G29" s="94">
        <f>'県（工事金額）'!G40/100</f>
        <v>40</v>
      </c>
      <c r="H29" s="91"/>
      <c r="I29" s="92">
        <f>'県（工事金額）'!I40/100</f>
        <v>146.43</v>
      </c>
      <c r="J29" s="93"/>
      <c r="K29" s="94">
        <f>'県（工事金額）'!K40/100</f>
        <v>0</v>
      </c>
      <c r="L29" s="93"/>
      <c r="M29" s="94">
        <f>'県（工事金額）'!M40/100</f>
        <v>100</v>
      </c>
      <c r="N29" s="91"/>
      <c r="O29" s="92">
        <f>'県（工事金額）'!O40/100</f>
        <v>10</v>
      </c>
      <c r="P29" s="93"/>
      <c r="Q29" s="94">
        <f>'県（工事金額）'!Q40/100</f>
        <v>10445</v>
      </c>
      <c r="R29" s="93"/>
      <c r="S29" s="94">
        <f>'県（工事金額）'!S40/100</f>
        <v>190.6</v>
      </c>
      <c r="T29" s="91"/>
      <c r="U29" s="92">
        <f>'県（工事金額）'!U40/100</f>
        <v>11189.33</v>
      </c>
      <c r="V29" s="93"/>
      <c r="W29" s="98">
        <f>'県（工事金額）'!V40</f>
        <v>908.5020279405137</v>
      </c>
      <c r="X29" s="91"/>
      <c r="Y29" s="92">
        <f>'県（工事金額）'!W40/100</f>
        <v>26678.34</v>
      </c>
      <c r="Z29" s="93"/>
      <c r="AA29" s="92">
        <f>'県（むね数）'!U40</f>
        <v>41</v>
      </c>
      <c r="AB29" s="93"/>
      <c r="AC29" s="96">
        <f>'県（むね数）'!V40</f>
        <v>36.66666666666667</v>
      </c>
      <c r="AD29" s="91"/>
      <c r="AE29" s="94">
        <f>'国（工事金額）'!U40/10000</f>
        <v>5483.9953</v>
      </c>
      <c r="AF29" s="91"/>
      <c r="AG29" s="99">
        <f>'国（工事金額）'!V40</f>
        <v>5.992376118791665</v>
      </c>
      <c r="AH29" s="93"/>
      <c r="AI29" s="94">
        <f>'国（工事金額）'!W40/10000</f>
        <v>49085.071</v>
      </c>
      <c r="AJ29" s="91"/>
      <c r="AK29" s="94">
        <f>'国（むね数）'!U40</f>
        <v>6896</v>
      </c>
      <c r="AL29" s="91"/>
      <c r="AM29" s="100">
        <f>'国（むね数）'!V40</f>
        <v>4.818361453108366</v>
      </c>
    </row>
    <row r="30" spans="1:39" s="70" customFormat="1" ht="18" customHeight="1">
      <c r="A30" s="119" t="s">
        <v>19</v>
      </c>
      <c r="B30" s="91"/>
      <c r="C30" s="92">
        <f>'県（工事金額）'!C41/100</f>
        <v>64</v>
      </c>
      <c r="D30" s="93"/>
      <c r="E30" s="94">
        <f>'県（工事金額）'!E41/100</f>
        <v>316.49</v>
      </c>
      <c r="F30" s="93"/>
      <c r="G30" s="94">
        <f>'県（工事金額）'!G41/100</f>
        <v>0</v>
      </c>
      <c r="H30" s="91"/>
      <c r="I30" s="92">
        <f>'県（工事金額）'!I41/100</f>
        <v>970.3</v>
      </c>
      <c r="J30" s="93"/>
      <c r="K30" s="94">
        <f>'県（工事金額）'!K41/100</f>
        <v>0</v>
      </c>
      <c r="L30" s="93"/>
      <c r="M30" s="94">
        <f>'県（工事金額）'!M41/100</f>
        <v>2.73</v>
      </c>
      <c r="N30" s="91"/>
      <c r="O30" s="92">
        <f>'県（工事金額）'!O41/100</f>
        <v>0</v>
      </c>
      <c r="P30" s="93"/>
      <c r="Q30" s="94">
        <f>'県（工事金額）'!Q41/100</f>
        <v>57</v>
      </c>
      <c r="R30" s="93"/>
      <c r="S30" s="94">
        <f>'県（工事金額）'!S41/100</f>
        <v>66.12</v>
      </c>
      <c r="T30" s="91"/>
      <c r="U30" s="92">
        <f>'県（工事金額）'!U41/100</f>
        <v>1476.64</v>
      </c>
      <c r="V30" s="93"/>
      <c r="W30" s="98">
        <f>'県（工事金額）'!V41</f>
        <v>100.7913952761045</v>
      </c>
      <c r="X30" s="91"/>
      <c r="Y30" s="92">
        <f>'県（工事金額）'!W41/100</f>
        <v>28154.98</v>
      </c>
      <c r="Z30" s="93"/>
      <c r="AA30" s="92">
        <f>'県（むね数）'!U41</f>
        <v>35</v>
      </c>
      <c r="AB30" s="93"/>
      <c r="AC30" s="96">
        <f>'県（むね数）'!V41</f>
        <v>34.61538461538463</v>
      </c>
      <c r="AD30" s="91"/>
      <c r="AE30" s="94">
        <f>'国（工事金額）'!U41/10000</f>
        <v>5950.6044</v>
      </c>
      <c r="AF30" s="91"/>
      <c r="AG30" s="99">
        <f>'国（工事金額）'!V41</f>
        <v>10.40603270020699</v>
      </c>
      <c r="AH30" s="93"/>
      <c r="AI30" s="94">
        <f>'国（工事金額）'!W41/10000</f>
        <v>55035.6754</v>
      </c>
      <c r="AJ30" s="91"/>
      <c r="AK30" s="94">
        <f>'国（むね数）'!U41</f>
        <v>6012</v>
      </c>
      <c r="AL30" s="91"/>
      <c r="AM30" s="100">
        <f>'国（むね数）'!V41</f>
        <v>-5.79755562519586</v>
      </c>
    </row>
    <row r="31" spans="1:39" s="70" customFormat="1" ht="18" customHeight="1">
      <c r="A31" s="119" t="s">
        <v>29</v>
      </c>
      <c r="B31" s="91"/>
      <c r="C31" s="92">
        <f>'県（工事金額）'!C42/100</f>
        <v>23</v>
      </c>
      <c r="D31" s="93"/>
      <c r="E31" s="94">
        <f>'県（工事金額）'!E42/100</f>
        <v>84.99</v>
      </c>
      <c r="F31" s="93"/>
      <c r="G31" s="94">
        <f>'県（工事金額）'!G42/100</f>
        <v>0</v>
      </c>
      <c r="H31" s="91"/>
      <c r="I31" s="92">
        <f>'県（工事金額）'!I42/100</f>
        <v>374</v>
      </c>
      <c r="J31" s="93"/>
      <c r="K31" s="94">
        <f>'県（工事金額）'!K42/100</f>
        <v>0</v>
      </c>
      <c r="L31" s="93"/>
      <c r="M31" s="94">
        <f>'県（工事金額）'!M42/100</f>
        <v>0</v>
      </c>
      <c r="N31" s="91"/>
      <c r="O31" s="92">
        <f>'県（工事金額）'!O42/100</f>
        <v>85.5</v>
      </c>
      <c r="P31" s="93"/>
      <c r="Q31" s="94">
        <f>'県（工事金額）'!Q42/100</f>
        <v>727.49</v>
      </c>
      <c r="R31" s="93"/>
      <c r="S31" s="94">
        <f>'県（工事金額）'!S42/100</f>
        <v>172.58</v>
      </c>
      <c r="T31" s="91"/>
      <c r="U31" s="92">
        <f>'県（工事金額）'!U42/100</f>
        <v>1467.56</v>
      </c>
      <c r="V31" s="93"/>
      <c r="W31" s="98">
        <f>'県（工事金額）'!V42</f>
        <v>-56.63430994489015</v>
      </c>
      <c r="X31" s="91"/>
      <c r="Y31" s="92">
        <f>'県（工事金額）'!W42/100</f>
        <v>29622.54</v>
      </c>
      <c r="Z31" s="93"/>
      <c r="AA31" s="92">
        <f>'県（むね数）'!U42</f>
        <v>41</v>
      </c>
      <c r="AB31" s="93"/>
      <c r="AC31" s="96">
        <f>'県（むね数）'!V42</f>
        <v>41.37931034482758</v>
      </c>
      <c r="AD31" s="91"/>
      <c r="AE31" s="94">
        <f>'国（工事金額）'!U42/10000</f>
        <v>5441.465</v>
      </c>
      <c r="AF31" s="91"/>
      <c r="AG31" s="99">
        <f>'国（工事金額）'!V42</f>
        <v>-1.6591650461514562</v>
      </c>
      <c r="AH31" s="93"/>
      <c r="AI31" s="94">
        <f>'国（工事金額）'!W42/10000</f>
        <v>60477.1404</v>
      </c>
      <c r="AJ31" s="91"/>
      <c r="AK31" s="94">
        <f>'国（むね数）'!U42</f>
        <v>5947</v>
      </c>
      <c r="AL31" s="91"/>
      <c r="AM31" s="100">
        <f>'国（むね数）'!V42</f>
        <v>3.805201605864905</v>
      </c>
    </row>
    <row r="32" spans="1:39" s="70" customFormat="1" ht="18" customHeight="1">
      <c r="A32" s="119" t="s">
        <v>23</v>
      </c>
      <c r="B32" s="91"/>
      <c r="C32" s="92">
        <f>'県（工事金額）'!C43/100</f>
        <v>27.3</v>
      </c>
      <c r="D32" s="93"/>
      <c r="E32" s="94">
        <f>'県（工事金額）'!E43/100</f>
        <v>635.8</v>
      </c>
      <c r="F32" s="93"/>
      <c r="G32" s="94">
        <f>'県（工事金額）'!G43/100</f>
        <v>70</v>
      </c>
      <c r="H32" s="91"/>
      <c r="I32" s="92">
        <f>'県（工事金額）'!I43/100</f>
        <v>132</v>
      </c>
      <c r="J32" s="93"/>
      <c r="K32" s="94">
        <f>'県（工事金額）'!K43/100</f>
        <v>0</v>
      </c>
      <c r="L32" s="93"/>
      <c r="M32" s="94">
        <f>'県（工事金額）'!M43/100</f>
        <v>20</v>
      </c>
      <c r="N32" s="91"/>
      <c r="O32" s="92">
        <f>'県（工事金額）'!O43/100</f>
        <v>66.42</v>
      </c>
      <c r="P32" s="93"/>
      <c r="Q32" s="94">
        <f>'県（工事金額）'!Q43/100</f>
        <v>418</v>
      </c>
      <c r="R32" s="93"/>
      <c r="S32" s="94">
        <f>'県（工事金額）'!S43/100</f>
        <v>89.5</v>
      </c>
      <c r="T32" s="91"/>
      <c r="U32" s="92">
        <f>'県（工事金額）'!U43/100</f>
        <v>1459.02</v>
      </c>
      <c r="V32" s="93"/>
      <c r="W32" s="98">
        <f>'県（工事金額）'!V43</f>
        <v>-37.012925340401836</v>
      </c>
      <c r="X32" s="91"/>
      <c r="Y32" s="92">
        <f>'県（工事金額）'!W43/100</f>
        <v>31081.56</v>
      </c>
      <c r="Z32" s="93"/>
      <c r="AA32" s="92">
        <f>'県（むね数）'!U43</f>
        <v>34</v>
      </c>
      <c r="AB32" s="93"/>
      <c r="AC32" s="96">
        <f>'県（むね数）'!V43</f>
        <v>17.24137931034482</v>
      </c>
      <c r="AD32" s="91"/>
      <c r="AE32" s="94">
        <f>'国（工事金額）'!U43/10000</f>
        <v>5238.7897</v>
      </c>
      <c r="AF32" s="91"/>
      <c r="AG32" s="99">
        <f>'国（工事金額）'!V43</f>
        <v>-24.076526107868535</v>
      </c>
      <c r="AH32" s="93"/>
      <c r="AI32" s="94">
        <f>'国（工事金額）'!W43/10000</f>
        <v>65715.9301</v>
      </c>
      <c r="AJ32" s="91"/>
      <c r="AK32" s="94">
        <f>'国（むね数）'!U43</f>
        <v>5780</v>
      </c>
      <c r="AL32" s="91"/>
      <c r="AM32" s="100">
        <f>'国（むね数）'!V43</f>
        <v>-4.161830542198642</v>
      </c>
    </row>
    <row r="33" spans="1:41" s="70" customFormat="1" ht="18" customHeight="1">
      <c r="A33" s="138" t="s">
        <v>25</v>
      </c>
      <c r="B33" s="139"/>
      <c r="C33" s="140">
        <f>'県（工事金額）'!C44/100</f>
        <v>58.5</v>
      </c>
      <c r="D33" s="141"/>
      <c r="E33" s="142">
        <f>'県（工事金額）'!E44/100</f>
        <v>461.73</v>
      </c>
      <c r="F33" s="141"/>
      <c r="G33" s="142">
        <f>'県（工事金額）'!G44/100</f>
        <v>0</v>
      </c>
      <c r="H33" s="139"/>
      <c r="I33" s="140">
        <f>'県（工事金額）'!I44/100</f>
        <v>393</v>
      </c>
      <c r="J33" s="141"/>
      <c r="K33" s="142">
        <f>'県（工事金額）'!K44/100</f>
        <v>0</v>
      </c>
      <c r="L33" s="141"/>
      <c r="M33" s="142">
        <f>'県（工事金額）'!M44/100</f>
        <v>0</v>
      </c>
      <c r="N33" s="139"/>
      <c r="O33" s="140">
        <f>'県（工事金額）'!O44/100</f>
        <v>167.8</v>
      </c>
      <c r="P33" s="141"/>
      <c r="Q33" s="142">
        <f>'県（工事金額）'!Q44/100</f>
        <v>157.76</v>
      </c>
      <c r="R33" s="141"/>
      <c r="S33" s="142">
        <f>'県（工事金額）'!S44/100</f>
        <v>84.15</v>
      </c>
      <c r="T33" s="139"/>
      <c r="U33" s="140">
        <f>'県（工事金額）'!U44/100</f>
        <v>1322.94</v>
      </c>
      <c r="V33" s="141"/>
      <c r="W33" s="143">
        <f>'県（工事金額）'!V44</f>
        <v>-0.372771841041053</v>
      </c>
      <c r="X33" s="139"/>
      <c r="Y33" s="140">
        <f>'県（工事金額）'!W44/100</f>
        <v>32404.5</v>
      </c>
      <c r="Z33" s="141"/>
      <c r="AA33" s="140">
        <f>'県（むね数）'!U44</f>
        <v>34</v>
      </c>
      <c r="AB33" s="141"/>
      <c r="AC33" s="144">
        <f>'県（むね数）'!V44</f>
        <v>-5.555555555555558</v>
      </c>
      <c r="AD33" s="139"/>
      <c r="AE33" s="142">
        <f>'国（工事金額）'!U44/10000</f>
        <v>6291.0638</v>
      </c>
      <c r="AF33" s="139"/>
      <c r="AG33" s="145">
        <f>'国（工事金額）'!V44</f>
        <v>25.089273585262806</v>
      </c>
      <c r="AH33" s="141"/>
      <c r="AI33" s="142">
        <f>'国（工事金額）'!W44/10000</f>
        <v>72006.9939</v>
      </c>
      <c r="AJ33" s="139"/>
      <c r="AK33" s="142">
        <f>'国（むね数）'!U44</f>
        <v>5712</v>
      </c>
      <c r="AL33" s="139"/>
      <c r="AM33" s="146">
        <f>'国（むね数）'!V44</f>
        <v>-3.6762225969645845</v>
      </c>
      <c r="AN33" s="147"/>
      <c r="AO33" s="147"/>
    </row>
    <row r="34" spans="1:41" s="70" customFormat="1" ht="18" customHeight="1" thickBot="1">
      <c r="A34" s="148" t="s">
        <v>27</v>
      </c>
      <c r="B34" s="149" t="s">
        <v>119</v>
      </c>
      <c r="C34" s="150">
        <f>'県（工事金額）'!C45/100</f>
        <v>65</v>
      </c>
      <c r="D34" s="151" t="s">
        <v>119</v>
      </c>
      <c r="E34" s="152">
        <f>'県（工事金額）'!E45/100</f>
        <v>292.18</v>
      </c>
      <c r="F34" s="151" t="s">
        <v>119</v>
      </c>
      <c r="G34" s="152">
        <f>'県（工事金額）'!G45/100</f>
        <v>0</v>
      </c>
      <c r="H34" s="151" t="s">
        <v>119</v>
      </c>
      <c r="I34" s="150">
        <f>'県（工事金額）'!I45/100</f>
        <v>177.9</v>
      </c>
      <c r="J34" s="151" t="s">
        <v>119</v>
      </c>
      <c r="K34" s="152">
        <f>'県（工事金額）'!K45/100</f>
        <v>120</v>
      </c>
      <c r="L34" s="151" t="s">
        <v>119</v>
      </c>
      <c r="M34" s="152">
        <f>'県（工事金額）'!M45/100</f>
        <v>24</v>
      </c>
      <c r="N34" s="151" t="s">
        <v>119</v>
      </c>
      <c r="O34" s="150">
        <f>'県（工事金額）'!O45/100</f>
        <v>60</v>
      </c>
      <c r="P34" s="151" t="s">
        <v>119</v>
      </c>
      <c r="Q34" s="152">
        <f>'県（工事金額）'!Q45/100</f>
        <v>161.9</v>
      </c>
      <c r="R34" s="151" t="s">
        <v>119</v>
      </c>
      <c r="S34" s="152">
        <f>'県（工事金額）'!S45/100</f>
        <v>343</v>
      </c>
      <c r="T34" s="151" t="s">
        <v>119</v>
      </c>
      <c r="U34" s="150">
        <f>'県（工事金額）'!U45/100</f>
        <v>1243.98</v>
      </c>
      <c r="V34" s="151" t="s">
        <v>119</v>
      </c>
      <c r="W34" s="153">
        <f>'県（工事金額）'!V45</f>
        <v>12.050081066474515</v>
      </c>
      <c r="X34" s="151" t="s">
        <v>119</v>
      </c>
      <c r="Y34" s="150">
        <f>'県（工事金額）'!W45/100</f>
        <v>1243.98</v>
      </c>
      <c r="Z34" s="151" t="s">
        <v>119</v>
      </c>
      <c r="AA34" s="150">
        <f>'県（むね数）'!U45</f>
        <v>39</v>
      </c>
      <c r="AB34" s="151" t="s">
        <v>119</v>
      </c>
      <c r="AC34" s="154">
        <f>'県（むね数）'!V45</f>
        <v>18.181818181818187</v>
      </c>
      <c r="AD34" s="149"/>
      <c r="AE34" s="152"/>
      <c r="AF34" s="149"/>
      <c r="AG34" s="155"/>
      <c r="AH34" s="151"/>
      <c r="AI34" s="152"/>
      <c r="AJ34" s="149"/>
      <c r="AK34" s="152"/>
      <c r="AL34" s="149"/>
      <c r="AM34" s="156"/>
      <c r="AN34" s="147"/>
      <c r="AO34" s="147"/>
    </row>
    <row r="35" spans="1:39" s="70" customFormat="1" ht="18" customHeight="1" thickBot="1" thickTop="1">
      <c r="A35" s="157" t="s">
        <v>30</v>
      </c>
      <c r="B35" s="158" t="s">
        <v>104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9"/>
    </row>
    <row r="36" s="70" customFormat="1" ht="18" customHeight="1">
      <c r="C36" s="160" t="s">
        <v>106</v>
      </c>
    </row>
    <row r="37" s="70" customFormat="1" ht="18" customHeight="1">
      <c r="C37" s="160" t="s">
        <v>105</v>
      </c>
    </row>
    <row r="38" spans="3:29" s="70" customFormat="1" ht="18" customHeight="1">
      <c r="C38" s="162" t="s">
        <v>107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3:25" s="70" customFormat="1" ht="18" customHeight="1">
      <c r="C39" s="161" t="s">
        <v>108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="70" customFormat="1" ht="18"/>
    <row r="41" s="70" customFormat="1" ht="18"/>
    <row r="42" s="70" customFormat="1" ht="18"/>
  </sheetData>
  <mergeCells count="21">
    <mergeCell ref="P6:Q6"/>
    <mergeCell ref="R6:S6"/>
    <mergeCell ref="H6:I6"/>
    <mergeCell ref="J6:K6"/>
    <mergeCell ref="L6:M6"/>
    <mergeCell ref="N6:O6"/>
    <mergeCell ref="AL6:AM6"/>
    <mergeCell ref="X6:Y6"/>
    <mergeCell ref="Z6:AA6"/>
    <mergeCell ref="AB6:AC6"/>
    <mergeCell ref="AD6:AE6"/>
    <mergeCell ref="B4:AC4"/>
    <mergeCell ref="AF6:AG6"/>
    <mergeCell ref="AH6:AI6"/>
    <mergeCell ref="AJ6:AK6"/>
    <mergeCell ref="T6:U6"/>
    <mergeCell ref="V6:W6"/>
    <mergeCell ref="AD4:AM4"/>
    <mergeCell ref="B6:C6"/>
    <mergeCell ref="D6:E6"/>
    <mergeCell ref="F6:G6"/>
  </mergeCells>
  <printOptions/>
  <pageMargins left="0.31" right="0.45" top="0.36" bottom="0.27" header="0.28" footer="0.22"/>
  <pageSetup horizontalDpi="600" verticalDpi="600" orientation="landscape" paperSize="9" scale="65" r:id="rId1"/>
  <headerFooter alignWithMargins="0">
    <oddFooter>&amp;C&amp;24 &amp;20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N47"/>
  <sheetViews>
    <sheetView view="pageBreakPreview" zoomScale="75" zoomScaleSheetLayoutView="75" workbookViewId="0" topLeftCell="A1">
      <pane xSplit="2" ySplit="4" topLeftCell="C5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9.00390625" style="1" customWidth="1"/>
    <col min="3" max="4" width="8.375" style="1" customWidth="1"/>
    <col min="5" max="5" width="9.875" style="1" customWidth="1"/>
    <col min="6" max="8" width="8.375" style="1" customWidth="1"/>
    <col min="9" max="9" width="9.375" style="1" customWidth="1"/>
    <col min="10" max="14" width="8.375" style="1" customWidth="1"/>
    <col min="15" max="16" width="9.375" style="1" customWidth="1"/>
    <col min="17" max="17" width="11.50390625" style="1" customWidth="1"/>
    <col min="18" max="18" width="8.375" style="1" customWidth="1"/>
    <col min="19" max="19" width="9.625" style="1" customWidth="1"/>
    <col min="20" max="20" width="8.375" style="1" customWidth="1"/>
    <col min="21" max="21" width="12.00390625" style="1" customWidth="1"/>
    <col min="22" max="22" width="9.75390625" style="1" bestFit="1" customWidth="1"/>
    <col min="23" max="23" width="14.25390625" style="1" customWidth="1"/>
    <col min="24" max="16384" width="9.00390625" style="1" customWidth="1"/>
  </cols>
  <sheetData>
    <row r="2" spans="2:4" ht="13.5">
      <c r="B2" s="61" t="s">
        <v>33</v>
      </c>
      <c r="C2" s="62"/>
      <c r="D2" s="63"/>
    </row>
    <row r="3" ht="14.25" thickBot="1">
      <c r="W3" s="13" t="s">
        <v>73</v>
      </c>
    </row>
    <row r="4" spans="2:23" ht="43.5" customHeight="1">
      <c r="B4" s="36" t="s">
        <v>0</v>
      </c>
      <c r="C4" s="17" t="s">
        <v>84</v>
      </c>
      <c r="D4" s="5" t="s">
        <v>34</v>
      </c>
      <c r="E4" s="18" t="s">
        <v>79</v>
      </c>
      <c r="F4" s="5" t="s">
        <v>34</v>
      </c>
      <c r="G4" s="18" t="s">
        <v>93</v>
      </c>
      <c r="H4" s="5" t="s">
        <v>34</v>
      </c>
      <c r="I4" s="18" t="s">
        <v>77</v>
      </c>
      <c r="J4" s="5" t="s">
        <v>34</v>
      </c>
      <c r="K4" s="18" t="s">
        <v>2</v>
      </c>
      <c r="L4" s="5" t="s">
        <v>34</v>
      </c>
      <c r="M4" s="18" t="s">
        <v>85</v>
      </c>
      <c r="N4" s="5" t="s">
        <v>34</v>
      </c>
      <c r="O4" s="19" t="s">
        <v>81</v>
      </c>
      <c r="P4" s="5" t="s">
        <v>34</v>
      </c>
      <c r="Q4" s="18" t="s">
        <v>87</v>
      </c>
      <c r="R4" s="5" t="s">
        <v>34</v>
      </c>
      <c r="S4" s="19" t="s">
        <v>72</v>
      </c>
      <c r="T4" s="5" t="s">
        <v>34</v>
      </c>
      <c r="U4" s="6" t="s">
        <v>35</v>
      </c>
      <c r="V4" s="5" t="s">
        <v>34</v>
      </c>
      <c r="W4" s="4" t="s">
        <v>36</v>
      </c>
    </row>
    <row r="5" spans="2:23" ht="13.5">
      <c r="B5" s="16" t="s">
        <v>3</v>
      </c>
      <c r="C5" s="24">
        <f>SUM(C9:C20)</f>
        <v>30409</v>
      </c>
      <c r="D5" s="44"/>
      <c r="E5" s="31">
        <f>SUM(E9:E20)</f>
        <v>203540</v>
      </c>
      <c r="F5" s="44"/>
      <c r="G5" s="31">
        <f>SUM(G9:G20)</f>
        <v>89367</v>
      </c>
      <c r="H5" s="44"/>
      <c r="I5" s="31">
        <f>SUM(I9:I20)</f>
        <v>453342</v>
      </c>
      <c r="J5" s="44"/>
      <c r="K5" s="31">
        <f>SUM(K9:K20)</f>
        <v>13300</v>
      </c>
      <c r="L5" s="44"/>
      <c r="M5" s="31">
        <f>SUM(M9:M20)</f>
        <v>45383</v>
      </c>
      <c r="N5" s="44"/>
      <c r="O5" s="31">
        <f>SUM(O9:O20)</f>
        <v>96672</v>
      </c>
      <c r="P5" s="44"/>
      <c r="Q5" s="31">
        <f>SUM(Q9:Q20)</f>
        <v>2212931</v>
      </c>
      <c r="R5" s="44"/>
      <c r="S5" s="31">
        <f>SUM(S9:S20)</f>
        <v>607876</v>
      </c>
      <c r="T5" s="44"/>
      <c r="U5" s="31">
        <f>C5+E5+G5+I5+K5+M5+O5+Q5+S5</f>
        <v>3752820</v>
      </c>
      <c r="V5" s="44"/>
      <c r="W5" s="32"/>
    </row>
    <row r="6" spans="2:23" ht="13.5">
      <c r="B6" s="16" t="s">
        <v>31</v>
      </c>
      <c r="C6" s="25">
        <f>SUM(C21:C32)</f>
        <v>51325</v>
      </c>
      <c r="D6" s="45">
        <f>(C6/C5-1)*100</f>
        <v>68.7822684073794</v>
      </c>
      <c r="E6" s="29">
        <f>SUM(E21:E32)</f>
        <v>328625</v>
      </c>
      <c r="F6" s="45">
        <f>(E6/E5-1)*100</f>
        <v>61.45475090891226</v>
      </c>
      <c r="G6" s="29">
        <f>SUM(G21:G32)</f>
        <v>67400</v>
      </c>
      <c r="H6" s="45">
        <f>(G6/G5-1)*100</f>
        <v>-24.580661765528667</v>
      </c>
      <c r="I6" s="29">
        <f>SUM(I21:I32)</f>
        <v>389579</v>
      </c>
      <c r="J6" s="45">
        <f>(I6/I5-1)*100</f>
        <v>-14.065098755464966</v>
      </c>
      <c r="K6" s="29">
        <f>SUM(K21:K32)</f>
        <v>4380</v>
      </c>
      <c r="L6" s="45">
        <f>(K6/K5-1)*100</f>
        <v>-67.06766917293233</v>
      </c>
      <c r="M6" s="29">
        <f>SUM(M21:M32)</f>
        <v>50428</v>
      </c>
      <c r="N6" s="45">
        <f>(M6/M5-1)*100</f>
        <v>11.116497366855427</v>
      </c>
      <c r="O6" s="29">
        <f>SUM(O21:O32)</f>
        <v>183813</v>
      </c>
      <c r="P6" s="45">
        <f>(O6/O5-1)*100</f>
        <v>90.14088877855015</v>
      </c>
      <c r="Q6" s="29">
        <f>SUM(Q21:Q32)</f>
        <v>1594652</v>
      </c>
      <c r="R6" s="45">
        <f>(Q6/Q5-1)*100</f>
        <v>-27.93937090672958</v>
      </c>
      <c r="S6" s="29">
        <f>SUM(S21:S32)</f>
        <v>328234</v>
      </c>
      <c r="T6" s="45">
        <f>(S6/S5-1)*100</f>
        <v>-46.00313221775494</v>
      </c>
      <c r="U6" s="29">
        <f>C6+E6+G6+I6+K6+M6+O6+Q6+S6</f>
        <v>2998436</v>
      </c>
      <c r="V6" s="45">
        <f>(U6/U5-1)*100</f>
        <v>-20.101790120496055</v>
      </c>
      <c r="W6" s="33"/>
    </row>
    <row r="7" spans="2:40" ht="13.5">
      <c r="B7" s="16" t="s">
        <v>32</v>
      </c>
      <c r="C7" s="25">
        <f>SUM(C33:C44)</f>
        <v>80510</v>
      </c>
      <c r="D7" s="45">
        <f>(C7/C6-1)*100</f>
        <v>56.86312713102777</v>
      </c>
      <c r="E7" s="29">
        <f>SUM(E33:E44)</f>
        <v>379444</v>
      </c>
      <c r="F7" s="45">
        <f>(E7/E6-1)*100</f>
        <v>15.46413084823126</v>
      </c>
      <c r="G7" s="29">
        <f>SUM(G33:G44)</f>
        <v>14160</v>
      </c>
      <c r="H7" s="45">
        <f>(G7/G6-1)*100</f>
        <v>-78.99109792284867</v>
      </c>
      <c r="I7" s="29">
        <f>SUM(I33:I44)</f>
        <v>598823</v>
      </c>
      <c r="J7" s="45">
        <f>(I7/I6-1)*100</f>
        <v>53.710287258810155</v>
      </c>
      <c r="K7" s="29">
        <f>SUM(K33:K44)</f>
        <v>700</v>
      </c>
      <c r="L7" s="45">
        <f>(K7/K6-1)*100</f>
        <v>-84.01826484018264</v>
      </c>
      <c r="M7" s="29">
        <f>SUM(M33:M44)</f>
        <v>28483</v>
      </c>
      <c r="N7" s="45">
        <f>(M7/M6-1)*100</f>
        <v>-43.51749028317601</v>
      </c>
      <c r="O7" s="29">
        <f>SUM(O33:O44)</f>
        <v>123094</v>
      </c>
      <c r="P7" s="45">
        <f>(O7/O6-1)*100</f>
        <v>-33.033028131851395</v>
      </c>
      <c r="Q7" s="29">
        <f>SUM(Q33:Q44)</f>
        <v>1774311</v>
      </c>
      <c r="R7" s="45">
        <f>(Q7/Q6-1)*100</f>
        <v>11.266345259028299</v>
      </c>
      <c r="S7" s="29">
        <f>SUM(S33:S44)</f>
        <v>240925</v>
      </c>
      <c r="T7" s="45">
        <f>(S7/S6-1)*100</f>
        <v>-26.599621002089968</v>
      </c>
      <c r="U7" s="29">
        <f>C7+E7+G7+I7+K7+M7+O7+Q7+S7</f>
        <v>3240450</v>
      </c>
      <c r="V7" s="45">
        <f>(U7/U6-1)*100</f>
        <v>8.071341192541714</v>
      </c>
      <c r="W7" s="33"/>
      <c r="X7" s="41" t="s">
        <v>103</v>
      </c>
      <c r="AD7" s="1" t="s">
        <v>103</v>
      </c>
      <c r="AH7" s="41" t="s">
        <v>103</v>
      </c>
      <c r="AN7" s="42" t="s">
        <v>103</v>
      </c>
    </row>
    <row r="8" spans="2:23" ht="14.25" thickBot="1">
      <c r="B8" s="2"/>
      <c r="C8" s="26"/>
      <c r="D8" s="46"/>
      <c r="E8" s="28"/>
      <c r="F8" s="46"/>
      <c r="G8" s="28"/>
      <c r="H8" s="46"/>
      <c r="I8" s="28"/>
      <c r="J8" s="46"/>
      <c r="K8" s="28"/>
      <c r="L8" s="46"/>
      <c r="M8" s="28"/>
      <c r="N8" s="46"/>
      <c r="O8" s="28"/>
      <c r="P8" s="46"/>
      <c r="Q8" s="28"/>
      <c r="R8" s="46"/>
      <c r="S8" s="28"/>
      <c r="T8" s="46"/>
      <c r="U8" s="28"/>
      <c r="V8" s="46"/>
      <c r="W8" s="34"/>
    </row>
    <row r="9" spans="1:23" ht="13.5">
      <c r="A9" s="11" t="s">
        <v>68</v>
      </c>
      <c r="B9" s="14" t="s">
        <v>37</v>
      </c>
      <c r="C9" s="25">
        <v>3360</v>
      </c>
      <c r="D9" s="45"/>
      <c r="E9" s="29">
        <v>6030</v>
      </c>
      <c r="F9" s="45"/>
      <c r="G9" s="29">
        <v>147</v>
      </c>
      <c r="H9" s="45"/>
      <c r="I9" s="29">
        <v>67150</v>
      </c>
      <c r="J9" s="45"/>
      <c r="K9" s="29">
        <v>0</v>
      </c>
      <c r="L9" s="45"/>
      <c r="M9" s="29">
        <v>23880</v>
      </c>
      <c r="N9" s="45"/>
      <c r="O9" s="29">
        <v>8400</v>
      </c>
      <c r="P9" s="45"/>
      <c r="Q9" s="29">
        <v>114150</v>
      </c>
      <c r="R9" s="45"/>
      <c r="S9" s="29">
        <v>10845</v>
      </c>
      <c r="T9" s="45"/>
      <c r="U9" s="29">
        <f aca="true" t="shared" si="0" ref="U9:U45">C9+E9+G9+I9+K9+M9+O9+Q9+S9</f>
        <v>233962</v>
      </c>
      <c r="V9" s="45"/>
      <c r="W9" s="33">
        <f>SUM(U$9:U9)</f>
        <v>233962</v>
      </c>
    </row>
    <row r="10" spans="1:23" ht="13.5">
      <c r="A10" s="11" t="s">
        <v>38</v>
      </c>
      <c r="B10" s="14" t="s">
        <v>39</v>
      </c>
      <c r="C10" s="25">
        <v>1600</v>
      </c>
      <c r="D10" s="45"/>
      <c r="E10" s="29">
        <v>20880</v>
      </c>
      <c r="F10" s="45"/>
      <c r="G10" s="29">
        <v>0</v>
      </c>
      <c r="H10" s="45"/>
      <c r="I10" s="29">
        <v>19000</v>
      </c>
      <c r="J10" s="45"/>
      <c r="K10" s="29">
        <v>0</v>
      </c>
      <c r="L10" s="45"/>
      <c r="M10" s="29">
        <v>2500</v>
      </c>
      <c r="N10" s="45"/>
      <c r="O10" s="29">
        <v>6000</v>
      </c>
      <c r="P10" s="45"/>
      <c r="Q10" s="29">
        <v>119750</v>
      </c>
      <c r="R10" s="45"/>
      <c r="S10" s="29">
        <v>44362</v>
      </c>
      <c r="T10" s="45"/>
      <c r="U10" s="29">
        <f t="shared" si="0"/>
        <v>214092</v>
      </c>
      <c r="V10" s="45"/>
      <c r="W10" s="33">
        <f>SUM(U$9:U10)</f>
        <v>448054</v>
      </c>
    </row>
    <row r="11" spans="1:23" ht="13.5">
      <c r="A11" s="11" t="s">
        <v>40</v>
      </c>
      <c r="B11" s="14" t="s">
        <v>41</v>
      </c>
      <c r="C11" s="25">
        <v>0</v>
      </c>
      <c r="D11" s="45"/>
      <c r="E11" s="29">
        <v>2600</v>
      </c>
      <c r="F11" s="45"/>
      <c r="G11" s="29">
        <v>48620</v>
      </c>
      <c r="H11" s="45"/>
      <c r="I11" s="29">
        <v>50970</v>
      </c>
      <c r="J11" s="45"/>
      <c r="K11" s="29">
        <v>0</v>
      </c>
      <c r="L11" s="45"/>
      <c r="M11" s="29">
        <v>2533</v>
      </c>
      <c r="N11" s="45"/>
      <c r="O11" s="29">
        <v>5300</v>
      </c>
      <c r="P11" s="45"/>
      <c r="Q11" s="29">
        <v>165866</v>
      </c>
      <c r="R11" s="45"/>
      <c r="S11" s="29">
        <v>20607</v>
      </c>
      <c r="T11" s="45"/>
      <c r="U11" s="29">
        <f t="shared" si="0"/>
        <v>296496</v>
      </c>
      <c r="V11" s="45"/>
      <c r="W11" s="33">
        <f>SUM(U$9:U11)</f>
        <v>744550</v>
      </c>
    </row>
    <row r="12" spans="1:23" ht="13.5">
      <c r="A12" s="11" t="s">
        <v>42</v>
      </c>
      <c r="B12" s="14" t="s">
        <v>69</v>
      </c>
      <c r="C12" s="25">
        <v>2950</v>
      </c>
      <c r="D12" s="45"/>
      <c r="E12" s="29">
        <v>1400</v>
      </c>
      <c r="F12" s="45"/>
      <c r="G12" s="29">
        <v>5200</v>
      </c>
      <c r="H12" s="45"/>
      <c r="I12" s="29">
        <v>23860</v>
      </c>
      <c r="J12" s="45"/>
      <c r="K12" s="29">
        <v>0</v>
      </c>
      <c r="L12" s="45"/>
      <c r="M12" s="29">
        <v>1570</v>
      </c>
      <c r="N12" s="45"/>
      <c r="O12" s="29">
        <v>75</v>
      </c>
      <c r="P12" s="45"/>
      <c r="Q12" s="29">
        <v>431630</v>
      </c>
      <c r="R12" s="45"/>
      <c r="S12" s="29">
        <v>21030</v>
      </c>
      <c r="T12" s="45"/>
      <c r="U12" s="29">
        <f t="shared" si="0"/>
        <v>487715</v>
      </c>
      <c r="V12" s="45"/>
      <c r="W12" s="33">
        <f>SUM(U$9:U12)</f>
        <v>1232265</v>
      </c>
    </row>
    <row r="13" spans="1:23" ht="13.5">
      <c r="A13" s="11" t="s">
        <v>43</v>
      </c>
      <c r="B13" s="14" t="s">
        <v>44</v>
      </c>
      <c r="C13" s="25">
        <v>6000</v>
      </c>
      <c r="D13" s="45"/>
      <c r="E13" s="29">
        <v>5700</v>
      </c>
      <c r="F13" s="45"/>
      <c r="G13" s="29">
        <v>0</v>
      </c>
      <c r="H13" s="45"/>
      <c r="I13" s="29">
        <v>48310</v>
      </c>
      <c r="J13" s="45"/>
      <c r="K13" s="29">
        <v>0</v>
      </c>
      <c r="L13" s="45"/>
      <c r="M13" s="29">
        <v>0</v>
      </c>
      <c r="N13" s="45"/>
      <c r="O13" s="29">
        <v>0</v>
      </c>
      <c r="P13" s="45"/>
      <c r="Q13" s="29">
        <v>37300</v>
      </c>
      <c r="R13" s="45"/>
      <c r="S13" s="29">
        <v>319641</v>
      </c>
      <c r="T13" s="45"/>
      <c r="U13" s="29">
        <f t="shared" si="0"/>
        <v>416951</v>
      </c>
      <c r="V13" s="45"/>
      <c r="W13" s="33">
        <f>SUM(U$9:U13)</f>
        <v>1649216</v>
      </c>
    </row>
    <row r="14" spans="1:23" ht="13.5">
      <c r="A14" s="11" t="s">
        <v>45</v>
      </c>
      <c r="B14" s="14" t="s">
        <v>46</v>
      </c>
      <c r="C14" s="25">
        <v>2100</v>
      </c>
      <c r="D14" s="45"/>
      <c r="E14" s="29">
        <v>13920</v>
      </c>
      <c r="F14" s="45"/>
      <c r="G14" s="29">
        <v>0</v>
      </c>
      <c r="H14" s="45"/>
      <c r="I14" s="29">
        <v>118080</v>
      </c>
      <c r="J14" s="45"/>
      <c r="K14" s="29">
        <v>0</v>
      </c>
      <c r="L14" s="45"/>
      <c r="M14" s="29">
        <v>2100</v>
      </c>
      <c r="N14" s="45"/>
      <c r="O14" s="29">
        <v>0</v>
      </c>
      <c r="P14" s="45"/>
      <c r="Q14" s="29">
        <v>217450</v>
      </c>
      <c r="R14" s="45"/>
      <c r="S14" s="29">
        <v>60559</v>
      </c>
      <c r="T14" s="45"/>
      <c r="U14" s="29">
        <f t="shared" si="0"/>
        <v>414209</v>
      </c>
      <c r="V14" s="45"/>
      <c r="W14" s="33">
        <f>SUM(U$9:U14)</f>
        <v>2063425</v>
      </c>
    </row>
    <row r="15" spans="1:23" ht="13.5">
      <c r="A15" s="11" t="s">
        <v>47</v>
      </c>
      <c r="B15" s="14" t="s">
        <v>15</v>
      </c>
      <c r="C15" s="25">
        <v>285</v>
      </c>
      <c r="D15" s="45"/>
      <c r="E15" s="29">
        <v>16590</v>
      </c>
      <c r="F15" s="45"/>
      <c r="G15" s="29">
        <v>35000</v>
      </c>
      <c r="H15" s="45"/>
      <c r="I15" s="29">
        <v>31840</v>
      </c>
      <c r="J15" s="45"/>
      <c r="K15" s="29">
        <v>10000</v>
      </c>
      <c r="L15" s="45"/>
      <c r="M15" s="29">
        <v>4500</v>
      </c>
      <c r="N15" s="45"/>
      <c r="O15" s="29">
        <v>15350</v>
      </c>
      <c r="P15" s="45"/>
      <c r="Q15" s="29">
        <v>140951</v>
      </c>
      <c r="R15" s="45"/>
      <c r="S15" s="29">
        <v>19700</v>
      </c>
      <c r="T15" s="45"/>
      <c r="U15" s="29">
        <f t="shared" si="0"/>
        <v>274216</v>
      </c>
      <c r="V15" s="45"/>
      <c r="W15" s="33">
        <f>SUM(U$9:U15)</f>
        <v>2337641</v>
      </c>
    </row>
    <row r="16" spans="1:23" ht="13.5">
      <c r="A16" s="11" t="s">
        <v>48</v>
      </c>
      <c r="B16" s="14" t="s">
        <v>17</v>
      </c>
      <c r="C16" s="25">
        <v>3080</v>
      </c>
      <c r="D16" s="45"/>
      <c r="E16" s="29">
        <v>1100</v>
      </c>
      <c r="F16" s="45"/>
      <c r="G16" s="29">
        <v>0</v>
      </c>
      <c r="H16" s="45"/>
      <c r="I16" s="29">
        <v>4400</v>
      </c>
      <c r="J16" s="45"/>
      <c r="K16" s="29">
        <v>0</v>
      </c>
      <c r="L16" s="45"/>
      <c r="M16" s="29">
        <v>1000</v>
      </c>
      <c r="N16" s="45"/>
      <c r="O16" s="29">
        <v>9102</v>
      </c>
      <c r="P16" s="45"/>
      <c r="Q16" s="29">
        <v>404980</v>
      </c>
      <c r="R16" s="45"/>
      <c r="S16" s="29">
        <v>21910</v>
      </c>
      <c r="T16" s="45"/>
      <c r="U16" s="29">
        <f t="shared" si="0"/>
        <v>445572</v>
      </c>
      <c r="V16" s="45"/>
      <c r="W16" s="33">
        <f>SUM(U$9:U16)</f>
        <v>2783213</v>
      </c>
    </row>
    <row r="17" spans="1:23" ht="13.5">
      <c r="A17" s="11" t="s">
        <v>49</v>
      </c>
      <c r="B17" s="14" t="s">
        <v>19</v>
      </c>
      <c r="C17" s="25">
        <v>2840</v>
      </c>
      <c r="D17" s="45"/>
      <c r="E17" s="29">
        <v>22360</v>
      </c>
      <c r="F17" s="45"/>
      <c r="G17" s="29">
        <v>400</v>
      </c>
      <c r="H17" s="45"/>
      <c r="I17" s="29">
        <v>36940</v>
      </c>
      <c r="J17" s="45"/>
      <c r="K17" s="29">
        <v>300</v>
      </c>
      <c r="L17" s="45"/>
      <c r="M17" s="29">
        <v>0</v>
      </c>
      <c r="N17" s="45"/>
      <c r="O17" s="29">
        <v>3300</v>
      </c>
      <c r="P17" s="45"/>
      <c r="Q17" s="29">
        <v>93981</v>
      </c>
      <c r="R17" s="45"/>
      <c r="S17" s="29">
        <v>22230</v>
      </c>
      <c r="T17" s="45"/>
      <c r="U17" s="29">
        <f t="shared" si="0"/>
        <v>182351</v>
      </c>
      <c r="V17" s="45"/>
      <c r="W17" s="33">
        <f>SUM(U$9:U17)</f>
        <v>2965564</v>
      </c>
    </row>
    <row r="18" spans="1:23" ht="13.5">
      <c r="A18" s="11" t="s">
        <v>50</v>
      </c>
      <c r="B18" s="14" t="s">
        <v>51</v>
      </c>
      <c r="C18" s="25">
        <v>2330</v>
      </c>
      <c r="D18" s="45"/>
      <c r="E18" s="29">
        <v>63810</v>
      </c>
      <c r="F18" s="45"/>
      <c r="G18" s="29">
        <v>0</v>
      </c>
      <c r="H18" s="45"/>
      <c r="I18" s="29">
        <v>17360</v>
      </c>
      <c r="J18" s="45"/>
      <c r="K18" s="29">
        <v>3000</v>
      </c>
      <c r="L18" s="45"/>
      <c r="M18" s="29">
        <v>4400</v>
      </c>
      <c r="N18" s="45"/>
      <c r="O18" s="29">
        <v>2000</v>
      </c>
      <c r="P18" s="45"/>
      <c r="Q18" s="29">
        <v>160725</v>
      </c>
      <c r="R18" s="45"/>
      <c r="S18" s="29">
        <v>5555</v>
      </c>
      <c r="T18" s="45"/>
      <c r="U18" s="29">
        <f t="shared" si="0"/>
        <v>259180</v>
      </c>
      <c r="V18" s="45"/>
      <c r="W18" s="33">
        <f>SUM(U$9:U18)</f>
        <v>3224744</v>
      </c>
    </row>
    <row r="19" spans="1:23" ht="13.5">
      <c r="A19" s="11" t="s">
        <v>52</v>
      </c>
      <c r="B19" s="14" t="s">
        <v>53</v>
      </c>
      <c r="C19" s="25">
        <v>3500</v>
      </c>
      <c r="D19" s="45"/>
      <c r="E19" s="29">
        <v>2350</v>
      </c>
      <c r="F19" s="45"/>
      <c r="G19" s="29">
        <v>0</v>
      </c>
      <c r="H19" s="45"/>
      <c r="I19" s="29">
        <v>26832</v>
      </c>
      <c r="J19" s="45"/>
      <c r="K19" s="29">
        <v>0</v>
      </c>
      <c r="L19" s="45"/>
      <c r="M19" s="29">
        <v>1400</v>
      </c>
      <c r="N19" s="45"/>
      <c r="O19" s="29">
        <v>44975</v>
      </c>
      <c r="P19" s="45"/>
      <c r="Q19" s="29">
        <v>2600</v>
      </c>
      <c r="R19" s="45"/>
      <c r="S19" s="29">
        <v>34485</v>
      </c>
      <c r="T19" s="45"/>
      <c r="U19" s="29">
        <f t="shared" si="0"/>
        <v>116142</v>
      </c>
      <c r="V19" s="45"/>
      <c r="W19" s="33">
        <f>SUM(U$9:U19)</f>
        <v>3340886</v>
      </c>
    </row>
    <row r="20" spans="1:23" ht="13.5">
      <c r="A20" s="11" t="s">
        <v>70</v>
      </c>
      <c r="B20" s="15" t="s">
        <v>54</v>
      </c>
      <c r="C20" s="27">
        <v>2364</v>
      </c>
      <c r="D20" s="47"/>
      <c r="E20" s="30">
        <v>46800</v>
      </c>
      <c r="F20" s="47"/>
      <c r="G20" s="30">
        <v>0</v>
      </c>
      <c r="H20" s="47"/>
      <c r="I20" s="30">
        <v>8600</v>
      </c>
      <c r="J20" s="47"/>
      <c r="K20" s="30">
        <v>0</v>
      </c>
      <c r="L20" s="47"/>
      <c r="M20" s="30">
        <v>1500</v>
      </c>
      <c r="N20" s="47"/>
      <c r="O20" s="30">
        <v>2170</v>
      </c>
      <c r="P20" s="47"/>
      <c r="Q20" s="30">
        <v>323548</v>
      </c>
      <c r="R20" s="47"/>
      <c r="S20" s="30">
        <v>26952</v>
      </c>
      <c r="T20" s="47"/>
      <c r="U20" s="30">
        <f t="shared" si="0"/>
        <v>411934</v>
      </c>
      <c r="V20" s="47"/>
      <c r="W20" s="35">
        <f>SUM(U$9:U20)</f>
        <v>3752820</v>
      </c>
    </row>
    <row r="21" spans="1:23" ht="13.5">
      <c r="A21" s="11" t="s">
        <v>26</v>
      </c>
      <c r="B21" s="37" t="s">
        <v>55</v>
      </c>
      <c r="C21" s="38">
        <v>5840</v>
      </c>
      <c r="D21" s="48">
        <f aca="true" t="shared" si="1" ref="D21:D45">(C21/C9-1)*100</f>
        <v>73.80952380952381</v>
      </c>
      <c r="E21" s="39">
        <v>35639</v>
      </c>
      <c r="F21" s="48">
        <f aca="true" t="shared" si="2" ref="F21:F45">(E21/E9-1)*100</f>
        <v>491.02819237147594</v>
      </c>
      <c r="G21" s="39">
        <v>0</v>
      </c>
      <c r="H21" s="48">
        <f aca="true" t="shared" si="3" ref="H21:H45">(G21/G9-1)*100</f>
        <v>-100</v>
      </c>
      <c r="I21" s="39">
        <v>10200</v>
      </c>
      <c r="J21" s="48">
        <f aca="true" t="shared" si="4" ref="J21:J45">(I21/I9-1)*100</f>
        <v>-84.81012658227847</v>
      </c>
      <c r="K21" s="39">
        <v>0</v>
      </c>
      <c r="L21" s="48" t="e">
        <f aca="true" t="shared" si="5" ref="L21:L45">(K21/K9-1)*100</f>
        <v>#DIV/0!</v>
      </c>
      <c r="M21" s="39">
        <v>800</v>
      </c>
      <c r="N21" s="48">
        <f aca="true" t="shared" si="6" ref="N21:N45">(M21/M9-1)*100</f>
        <v>-96.64991624790619</v>
      </c>
      <c r="O21" s="39">
        <v>11700</v>
      </c>
      <c r="P21" s="48">
        <f aca="true" t="shared" si="7" ref="P21:P45">(O21/O9-1)*100</f>
        <v>39.28571428571428</v>
      </c>
      <c r="Q21" s="39">
        <v>296660</v>
      </c>
      <c r="R21" s="48">
        <f aca="true" t="shared" si="8" ref="R21:R45">(Q21/Q9-1)*100</f>
        <v>159.88611476127903</v>
      </c>
      <c r="S21" s="39">
        <v>9739</v>
      </c>
      <c r="T21" s="48">
        <f aca="true" t="shared" si="9" ref="T21:T45">(S21/S9-1)*100</f>
        <v>-10.19824804057169</v>
      </c>
      <c r="U21" s="39">
        <f t="shared" si="0"/>
        <v>370578</v>
      </c>
      <c r="V21" s="48">
        <f aca="true" t="shared" si="10" ref="V21:V45">(U21/U9-1)*100</f>
        <v>58.39238850753541</v>
      </c>
      <c r="W21" s="40">
        <f>SUM(U$21:U21)</f>
        <v>370578</v>
      </c>
    </row>
    <row r="22" spans="1:23" ht="13.5">
      <c r="A22" s="11" t="s">
        <v>4</v>
      </c>
      <c r="B22" s="14" t="s">
        <v>39</v>
      </c>
      <c r="C22" s="25">
        <v>4500</v>
      </c>
      <c r="D22" s="45">
        <f t="shared" si="1"/>
        <v>181.25</v>
      </c>
      <c r="E22" s="29">
        <v>10000</v>
      </c>
      <c r="F22" s="45">
        <f t="shared" si="2"/>
        <v>-52.10727969348659</v>
      </c>
      <c r="G22" s="29">
        <v>0</v>
      </c>
      <c r="H22" s="45" t="e">
        <f t="shared" si="3"/>
        <v>#DIV/0!</v>
      </c>
      <c r="I22" s="29">
        <v>55250</v>
      </c>
      <c r="J22" s="45">
        <f t="shared" si="4"/>
        <v>190.78947368421052</v>
      </c>
      <c r="K22" s="29">
        <v>0</v>
      </c>
      <c r="L22" s="45" t="e">
        <f t="shared" si="5"/>
        <v>#DIV/0!</v>
      </c>
      <c r="M22" s="29">
        <v>0</v>
      </c>
      <c r="N22" s="45">
        <f t="shared" si="6"/>
        <v>-100</v>
      </c>
      <c r="O22" s="29">
        <v>16617</v>
      </c>
      <c r="P22" s="45">
        <f t="shared" si="7"/>
        <v>176.95</v>
      </c>
      <c r="Q22" s="29">
        <v>14700</v>
      </c>
      <c r="R22" s="45">
        <f t="shared" si="8"/>
        <v>-87.72442588726513</v>
      </c>
      <c r="S22" s="29">
        <v>20250</v>
      </c>
      <c r="T22" s="45">
        <f t="shared" si="9"/>
        <v>-54.35282448942789</v>
      </c>
      <c r="U22" s="29">
        <f t="shared" si="0"/>
        <v>121317</v>
      </c>
      <c r="V22" s="45">
        <f t="shared" si="10"/>
        <v>-43.33417409338042</v>
      </c>
      <c r="W22" s="33">
        <f>SUM(U$21:U22)</f>
        <v>491895</v>
      </c>
    </row>
    <row r="23" spans="1:23" ht="13.5">
      <c r="A23" s="11" t="s">
        <v>6</v>
      </c>
      <c r="B23" s="14" t="s">
        <v>41</v>
      </c>
      <c r="C23" s="25">
        <v>350</v>
      </c>
      <c r="D23" s="45" t="e">
        <f t="shared" si="1"/>
        <v>#DIV/0!</v>
      </c>
      <c r="E23" s="29">
        <v>56850</v>
      </c>
      <c r="F23" s="45">
        <f t="shared" si="2"/>
        <v>2086.538461538462</v>
      </c>
      <c r="G23" s="29">
        <v>650</v>
      </c>
      <c r="H23" s="45">
        <f t="shared" si="3"/>
        <v>-98.66310160427807</v>
      </c>
      <c r="I23" s="29">
        <v>27550</v>
      </c>
      <c r="J23" s="45">
        <f t="shared" si="4"/>
        <v>-45.94859721404748</v>
      </c>
      <c r="K23" s="29">
        <v>800</v>
      </c>
      <c r="L23" s="45" t="e">
        <f t="shared" si="5"/>
        <v>#DIV/0!</v>
      </c>
      <c r="M23" s="29">
        <v>0</v>
      </c>
      <c r="N23" s="45">
        <f t="shared" si="6"/>
        <v>-100</v>
      </c>
      <c r="O23" s="29">
        <v>11115</v>
      </c>
      <c r="P23" s="45">
        <f t="shared" si="7"/>
        <v>109.71698113207546</v>
      </c>
      <c r="Q23" s="29">
        <v>18500</v>
      </c>
      <c r="R23" s="45">
        <f t="shared" si="8"/>
        <v>-88.84641819299917</v>
      </c>
      <c r="S23" s="29">
        <v>11018</v>
      </c>
      <c r="T23" s="45">
        <f t="shared" si="9"/>
        <v>-46.5327315960596</v>
      </c>
      <c r="U23" s="29">
        <f t="shared" si="0"/>
        <v>126833</v>
      </c>
      <c r="V23" s="45">
        <f t="shared" si="10"/>
        <v>-57.222694403971715</v>
      </c>
      <c r="W23" s="33">
        <f>SUM(U$21:U23)</f>
        <v>618728</v>
      </c>
    </row>
    <row r="24" spans="1:23" ht="13.5">
      <c r="A24" s="11" t="s">
        <v>8</v>
      </c>
      <c r="B24" s="14" t="s">
        <v>69</v>
      </c>
      <c r="C24" s="25">
        <v>4000</v>
      </c>
      <c r="D24" s="45">
        <f t="shared" si="1"/>
        <v>35.593220338983045</v>
      </c>
      <c r="E24" s="29">
        <v>53585</v>
      </c>
      <c r="F24" s="45">
        <f t="shared" si="2"/>
        <v>3727.5</v>
      </c>
      <c r="G24" s="29">
        <v>0</v>
      </c>
      <c r="H24" s="45">
        <f t="shared" si="3"/>
        <v>-100</v>
      </c>
      <c r="I24" s="29">
        <v>28616</v>
      </c>
      <c r="J24" s="45">
        <f t="shared" si="4"/>
        <v>19.93294216261525</v>
      </c>
      <c r="K24" s="29">
        <v>0</v>
      </c>
      <c r="L24" s="45" t="e">
        <f t="shared" si="5"/>
        <v>#DIV/0!</v>
      </c>
      <c r="M24" s="29">
        <v>0</v>
      </c>
      <c r="N24" s="45">
        <f t="shared" si="6"/>
        <v>-100</v>
      </c>
      <c r="O24" s="29">
        <v>17100</v>
      </c>
      <c r="P24" s="45">
        <f t="shared" si="7"/>
        <v>22700</v>
      </c>
      <c r="Q24" s="29">
        <v>519944</v>
      </c>
      <c r="R24" s="45">
        <f t="shared" si="8"/>
        <v>20.460579663137413</v>
      </c>
      <c r="S24" s="29">
        <v>38400</v>
      </c>
      <c r="T24" s="45">
        <f t="shared" si="9"/>
        <v>82.5962910128388</v>
      </c>
      <c r="U24" s="29">
        <f t="shared" si="0"/>
        <v>661645</v>
      </c>
      <c r="V24" s="45">
        <f t="shared" si="10"/>
        <v>35.6622207641758</v>
      </c>
      <c r="W24" s="33">
        <f>SUM(U$21:U24)</f>
        <v>1280373</v>
      </c>
    </row>
    <row r="25" spans="1:23" ht="13.5">
      <c r="A25" s="11" t="s">
        <v>10</v>
      </c>
      <c r="B25" s="14" t="s">
        <v>44</v>
      </c>
      <c r="C25" s="25">
        <v>24585</v>
      </c>
      <c r="D25" s="45">
        <f t="shared" si="1"/>
        <v>309.75</v>
      </c>
      <c r="E25" s="29">
        <v>45260</v>
      </c>
      <c r="F25" s="45">
        <f t="shared" si="2"/>
        <v>694.0350877192983</v>
      </c>
      <c r="G25" s="29">
        <v>62060</v>
      </c>
      <c r="H25" s="45" t="e">
        <f t="shared" si="3"/>
        <v>#DIV/0!</v>
      </c>
      <c r="I25" s="29">
        <v>16413</v>
      </c>
      <c r="J25" s="45">
        <f t="shared" si="4"/>
        <v>-66.02566756365142</v>
      </c>
      <c r="K25" s="29">
        <v>2380</v>
      </c>
      <c r="L25" s="45" t="e">
        <f t="shared" si="5"/>
        <v>#DIV/0!</v>
      </c>
      <c r="M25" s="29">
        <v>0</v>
      </c>
      <c r="N25" s="45" t="e">
        <f t="shared" si="6"/>
        <v>#DIV/0!</v>
      </c>
      <c r="O25" s="29">
        <v>10000</v>
      </c>
      <c r="P25" s="45" t="e">
        <f t="shared" si="7"/>
        <v>#DIV/0!</v>
      </c>
      <c r="Q25" s="29">
        <v>281847</v>
      </c>
      <c r="R25" s="45">
        <f t="shared" si="8"/>
        <v>655.6219839142092</v>
      </c>
      <c r="S25" s="29">
        <v>32200</v>
      </c>
      <c r="T25" s="45">
        <f t="shared" si="9"/>
        <v>-89.92619845389046</v>
      </c>
      <c r="U25" s="29">
        <f t="shared" si="0"/>
        <v>474745</v>
      </c>
      <c r="V25" s="45">
        <f t="shared" si="10"/>
        <v>13.86110118455166</v>
      </c>
      <c r="W25" s="33">
        <f>SUM(U$21:U25)</f>
        <v>1755118</v>
      </c>
    </row>
    <row r="26" spans="1:23" ht="13.5">
      <c r="A26" s="11" t="s">
        <v>12</v>
      </c>
      <c r="B26" s="14" t="s">
        <v>46</v>
      </c>
      <c r="C26" s="25">
        <v>500</v>
      </c>
      <c r="D26" s="45">
        <f t="shared" si="1"/>
        <v>-76.19047619047619</v>
      </c>
      <c r="E26" s="29">
        <v>7631</v>
      </c>
      <c r="F26" s="45">
        <f t="shared" si="2"/>
        <v>-45.17959770114942</v>
      </c>
      <c r="G26" s="29">
        <v>1200</v>
      </c>
      <c r="H26" s="45" t="e">
        <f t="shared" si="3"/>
        <v>#DIV/0!</v>
      </c>
      <c r="I26" s="29">
        <v>66550</v>
      </c>
      <c r="J26" s="45">
        <f t="shared" si="4"/>
        <v>-43.63990514905149</v>
      </c>
      <c r="K26" s="29">
        <v>0</v>
      </c>
      <c r="L26" s="45" t="e">
        <f t="shared" si="5"/>
        <v>#DIV/0!</v>
      </c>
      <c r="M26" s="29">
        <v>1450</v>
      </c>
      <c r="N26" s="45">
        <f t="shared" si="6"/>
        <v>-30.952380952380953</v>
      </c>
      <c r="O26" s="29">
        <v>9174</v>
      </c>
      <c r="P26" s="45" t="e">
        <f t="shared" si="7"/>
        <v>#DIV/0!</v>
      </c>
      <c r="Q26" s="29">
        <v>93300</v>
      </c>
      <c r="R26" s="45">
        <f t="shared" si="8"/>
        <v>-57.09358473212232</v>
      </c>
      <c r="S26" s="29">
        <v>36232</v>
      </c>
      <c r="T26" s="45">
        <f t="shared" si="9"/>
        <v>-40.170742581614626</v>
      </c>
      <c r="U26" s="29">
        <f t="shared" si="0"/>
        <v>216037</v>
      </c>
      <c r="V26" s="45">
        <f t="shared" si="10"/>
        <v>-47.843479982327764</v>
      </c>
      <c r="W26" s="33">
        <f>SUM(U$21:U26)</f>
        <v>1971155</v>
      </c>
    </row>
    <row r="27" spans="1:23" ht="13.5">
      <c r="A27" s="11" t="s">
        <v>14</v>
      </c>
      <c r="B27" s="14" t="s">
        <v>15</v>
      </c>
      <c r="C27" s="25">
        <v>0</v>
      </c>
      <c r="D27" s="45">
        <f t="shared" si="1"/>
        <v>-100</v>
      </c>
      <c r="E27" s="29">
        <v>27200</v>
      </c>
      <c r="F27" s="45">
        <f t="shared" si="2"/>
        <v>63.95418927064496</v>
      </c>
      <c r="G27" s="29">
        <v>0</v>
      </c>
      <c r="H27" s="45">
        <f t="shared" si="3"/>
        <v>-100</v>
      </c>
      <c r="I27" s="29">
        <v>7000</v>
      </c>
      <c r="J27" s="45">
        <f t="shared" si="4"/>
        <v>-78.01507537688443</v>
      </c>
      <c r="K27" s="29">
        <v>0</v>
      </c>
      <c r="L27" s="45">
        <f t="shared" si="5"/>
        <v>-100</v>
      </c>
      <c r="M27" s="29">
        <v>1678</v>
      </c>
      <c r="N27" s="45">
        <f t="shared" si="6"/>
        <v>-62.711111111111116</v>
      </c>
      <c r="O27" s="29">
        <v>1660</v>
      </c>
      <c r="P27" s="45">
        <f t="shared" si="7"/>
        <v>-89.185667752443</v>
      </c>
      <c r="Q27" s="29">
        <v>49300</v>
      </c>
      <c r="R27" s="45">
        <f t="shared" si="8"/>
        <v>-65.02330597157876</v>
      </c>
      <c r="S27" s="29">
        <v>53110</v>
      </c>
      <c r="T27" s="45">
        <f t="shared" si="9"/>
        <v>169.59390862944161</v>
      </c>
      <c r="U27" s="29">
        <f t="shared" si="0"/>
        <v>139948</v>
      </c>
      <c r="V27" s="45">
        <f t="shared" si="10"/>
        <v>-48.96432009802491</v>
      </c>
      <c r="W27" s="33">
        <f>SUM(U$21:U27)</f>
        <v>2111103</v>
      </c>
    </row>
    <row r="28" spans="1:23" ht="13.5">
      <c r="A28" s="11" t="s">
        <v>16</v>
      </c>
      <c r="B28" s="14" t="s">
        <v>17</v>
      </c>
      <c r="C28" s="25">
        <v>2400</v>
      </c>
      <c r="D28" s="45">
        <f t="shared" si="1"/>
        <v>-22.077922077922075</v>
      </c>
      <c r="E28" s="29">
        <v>32930</v>
      </c>
      <c r="F28" s="45">
        <f t="shared" si="2"/>
        <v>2893.636363636364</v>
      </c>
      <c r="G28" s="29">
        <v>0</v>
      </c>
      <c r="H28" s="45" t="e">
        <f t="shared" si="3"/>
        <v>#DIV/0!</v>
      </c>
      <c r="I28" s="29">
        <v>15500</v>
      </c>
      <c r="J28" s="45">
        <f t="shared" si="4"/>
        <v>252.27272727272728</v>
      </c>
      <c r="K28" s="29">
        <v>1200</v>
      </c>
      <c r="L28" s="45" t="e">
        <f t="shared" si="5"/>
        <v>#DIV/0!</v>
      </c>
      <c r="M28" s="29">
        <v>2700</v>
      </c>
      <c r="N28" s="45">
        <f t="shared" si="6"/>
        <v>170.00000000000003</v>
      </c>
      <c r="O28" s="29">
        <v>15200</v>
      </c>
      <c r="P28" s="45">
        <f t="shared" si="7"/>
        <v>66.99626455724017</v>
      </c>
      <c r="Q28" s="29">
        <v>36600</v>
      </c>
      <c r="R28" s="45">
        <f t="shared" si="8"/>
        <v>-90.96251666748975</v>
      </c>
      <c r="S28" s="29">
        <v>4420</v>
      </c>
      <c r="T28" s="45">
        <f t="shared" si="9"/>
        <v>-79.82656321314468</v>
      </c>
      <c r="U28" s="29">
        <f t="shared" si="0"/>
        <v>110950</v>
      </c>
      <c r="V28" s="45">
        <f t="shared" si="10"/>
        <v>-75.0994227644466</v>
      </c>
      <c r="W28" s="33">
        <f>SUM(U$21:U28)</f>
        <v>2222053</v>
      </c>
    </row>
    <row r="29" spans="1:23" ht="13.5">
      <c r="A29" s="11" t="s">
        <v>18</v>
      </c>
      <c r="B29" s="14" t="s">
        <v>19</v>
      </c>
      <c r="C29" s="25">
        <v>3570</v>
      </c>
      <c r="D29" s="45">
        <f t="shared" si="1"/>
        <v>25.704225352112676</v>
      </c>
      <c r="E29" s="29">
        <v>12950</v>
      </c>
      <c r="F29" s="45">
        <f t="shared" si="2"/>
        <v>-42.08407871198568</v>
      </c>
      <c r="G29" s="29">
        <v>561</v>
      </c>
      <c r="H29" s="45">
        <f t="shared" si="3"/>
        <v>40.25000000000001</v>
      </c>
      <c r="I29" s="29">
        <v>21100</v>
      </c>
      <c r="J29" s="45">
        <f t="shared" si="4"/>
        <v>-42.88034650785056</v>
      </c>
      <c r="K29" s="29">
        <v>0</v>
      </c>
      <c r="L29" s="45">
        <f t="shared" si="5"/>
        <v>-100</v>
      </c>
      <c r="M29" s="29">
        <v>0</v>
      </c>
      <c r="N29" s="45" t="e">
        <f t="shared" si="6"/>
        <v>#DIV/0!</v>
      </c>
      <c r="O29" s="29">
        <v>0</v>
      </c>
      <c r="P29" s="45">
        <f t="shared" si="7"/>
        <v>-100</v>
      </c>
      <c r="Q29" s="29">
        <v>14910</v>
      </c>
      <c r="R29" s="45">
        <f t="shared" si="8"/>
        <v>-84.13509113544227</v>
      </c>
      <c r="S29" s="29">
        <v>20450</v>
      </c>
      <c r="T29" s="45">
        <f t="shared" si="9"/>
        <v>-8.00719748088169</v>
      </c>
      <c r="U29" s="29">
        <f t="shared" si="0"/>
        <v>73541</v>
      </c>
      <c r="V29" s="45">
        <f t="shared" si="10"/>
        <v>-59.67063520353604</v>
      </c>
      <c r="W29" s="33">
        <f>SUM(U$21:U29)</f>
        <v>2295594</v>
      </c>
    </row>
    <row r="30" spans="1:23" ht="13.5">
      <c r="A30" s="11" t="s">
        <v>20</v>
      </c>
      <c r="B30" s="14" t="s">
        <v>56</v>
      </c>
      <c r="C30" s="25">
        <v>0</v>
      </c>
      <c r="D30" s="45">
        <f t="shared" si="1"/>
        <v>-100</v>
      </c>
      <c r="E30" s="29">
        <v>5250</v>
      </c>
      <c r="F30" s="45">
        <f t="shared" si="2"/>
        <v>-91.77244945933239</v>
      </c>
      <c r="G30" s="29">
        <v>400</v>
      </c>
      <c r="H30" s="45" t="e">
        <f t="shared" si="3"/>
        <v>#DIV/0!</v>
      </c>
      <c r="I30" s="29">
        <v>105300</v>
      </c>
      <c r="J30" s="45">
        <f t="shared" si="4"/>
        <v>506.5668202764977</v>
      </c>
      <c r="K30" s="29">
        <v>0</v>
      </c>
      <c r="L30" s="45">
        <f t="shared" si="5"/>
        <v>-100</v>
      </c>
      <c r="M30" s="29">
        <v>3500</v>
      </c>
      <c r="N30" s="45">
        <f t="shared" si="6"/>
        <v>-20.45454545454546</v>
      </c>
      <c r="O30" s="29">
        <v>83000</v>
      </c>
      <c r="P30" s="45">
        <f t="shared" si="7"/>
        <v>4050</v>
      </c>
      <c r="Q30" s="29">
        <v>72200</v>
      </c>
      <c r="R30" s="45">
        <f t="shared" si="8"/>
        <v>-55.078550318867634</v>
      </c>
      <c r="S30" s="29">
        <v>68765</v>
      </c>
      <c r="T30" s="45">
        <f t="shared" si="9"/>
        <v>1137.893789378938</v>
      </c>
      <c r="U30" s="29">
        <f t="shared" si="0"/>
        <v>338415</v>
      </c>
      <c r="V30" s="45">
        <f t="shared" si="10"/>
        <v>30.57141754765029</v>
      </c>
      <c r="W30" s="33">
        <f>SUM(U$21:U30)</f>
        <v>2634009</v>
      </c>
    </row>
    <row r="31" spans="1:23" ht="13.5">
      <c r="A31" s="11" t="s">
        <v>22</v>
      </c>
      <c r="B31" s="14" t="s">
        <v>53</v>
      </c>
      <c r="C31" s="25">
        <v>1250</v>
      </c>
      <c r="D31" s="45">
        <f t="shared" si="1"/>
        <v>-64.28571428571428</v>
      </c>
      <c r="E31" s="29">
        <v>38850</v>
      </c>
      <c r="F31" s="45">
        <f t="shared" si="2"/>
        <v>1553.191489361702</v>
      </c>
      <c r="G31" s="29">
        <v>0</v>
      </c>
      <c r="H31" s="45" t="e">
        <f t="shared" si="3"/>
        <v>#DIV/0!</v>
      </c>
      <c r="I31" s="29">
        <v>15300</v>
      </c>
      <c r="J31" s="45">
        <f t="shared" si="4"/>
        <v>-42.978533094812164</v>
      </c>
      <c r="K31" s="29">
        <v>0</v>
      </c>
      <c r="L31" s="45" t="e">
        <f t="shared" si="5"/>
        <v>#DIV/0!</v>
      </c>
      <c r="M31" s="29">
        <v>2150</v>
      </c>
      <c r="N31" s="45">
        <f t="shared" si="6"/>
        <v>53.571428571428584</v>
      </c>
      <c r="O31" s="29">
        <v>97</v>
      </c>
      <c r="P31" s="45">
        <f t="shared" si="7"/>
        <v>-99.78432462479155</v>
      </c>
      <c r="Q31" s="29">
        <v>162891</v>
      </c>
      <c r="R31" s="45">
        <f t="shared" si="8"/>
        <v>6165.038461538462</v>
      </c>
      <c r="S31" s="29">
        <v>11100</v>
      </c>
      <c r="T31" s="45">
        <f t="shared" si="9"/>
        <v>-67.81209221400609</v>
      </c>
      <c r="U31" s="29">
        <f t="shared" si="0"/>
        <v>231638</v>
      </c>
      <c r="V31" s="45">
        <f t="shared" si="10"/>
        <v>99.4437843329717</v>
      </c>
      <c r="W31" s="33">
        <f>SUM(U$21:U31)</f>
        <v>2865647</v>
      </c>
    </row>
    <row r="32" spans="1:23" ht="13.5">
      <c r="A32" s="11" t="s">
        <v>24</v>
      </c>
      <c r="B32" s="15" t="s">
        <v>54</v>
      </c>
      <c r="C32" s="27">
        <v>4330</v>
      </c>
      <c r="D32" s="47">
        <f t="shared" si="1"/>
        <v>83.16412859560067</v>
      </c>
      <c r="E32" s="30">
        <v>2480</v>
      </c>
      <c r="F32" s="47">
        <f t="shared" si="2"/>
        <v>-94.70085470085469</v>
      </c>
      <c r="G32" s="30">
        <v>2529</v>
      </c>
      <c r="H32" s="47" t="e">
        <f t="shared" si="3"/>
        <v>#DIV/0!</v>
      </c>
      <c r="I32" s="30">
        <v>20800</v>
      </c>
      <c r="J32" s="47">
        <f t="shared" si="4"/>
        <v>141.86046511627904</v>
      </c>
      <c r="K32" s="30">
        <v>0</v>
      </c>
      <c r="L32" s="47" t="e">
        <f t="shared" si="5"/>
        <v>#DIV/0!</v>
      </c>
      <c r="M32" s="30">
        <v>38150</v>
      </c>
      <c r="N32" s="47">
        <f t="shared" si="6"/>
        <v>2443.3333333333335</v>
      </c>
      <c r="O32" s="30">
        <v>8150</v>
      </c>
      <c r="P32" s="47">
        <f t="shared" si="7"/>
        <v>275.57603686635946</v>
      </c>
      <c r="Q32" s="30">
        <v>33800</v>
      </c>
      <c r="R32" s="47">
        <f t="shared" si="8"/>
        <v>-89.55332748154832</v>
      </c>
      <c r="S32" s="30">
        <v>22550</v>
      </c>
      <c r="T32" s="47">
        <f t="shared" si="9"/>
        <v>-16.332739685366583</v>
      </c>
      <c r="U32" s="30">
        <f t="shared" si="0"/>
        <v>132789</v>
      </c>
      <c r="V32" s="47">
        <f t="shared" si="10"/>
        <v>-67.76449625425433</v>
      </c>
      <c r="W32" s="35">
        <f>SUM(U$21:U32)</f>
        <v>2998436</v>
      </c>
    </row>
    <row r="33" spans="1:23" ht="13.5">
      <c r="A33" s="11" t="s">
        <v>26</v>
      </c>
      <c r="B33" s="37" t="s">
        <v>55</v>
      </c>
      <c r="C33" s="38">
        <v>16000</v>
      </c>
      <c r="D33" s="48">
        <f t="shared" si="1"/>
        <v>173.972602739726</v>
      </c>
      <c r="E33" s="39">
        <v>35800</v>
      </c>
      <c r="F33" s="48">
        <f t="shared" si="2"/>
        <v>0.4517522938354057</v>
      </c>
      <c r="G33" s="39">
        <v>0</v>
      </c>
      <c r="H33" s="48" t="e">
        <f t="shared" si="3"/>
        <v>#DIV/0!</v>
      </c>
      <c r="I33" s="39">
        <v>19000</v>
      </c>
      <c r="J33" s="48">
        <f t="shared" si="4"/>
        <v>86.27450980392157</v>
      </c>
      <c r="K33" s="39">
        <v>0</v>
      </c>
      <c r="L33" s="48" t="e">
        <f t="shared" si="5"/>
        <v>#DIV/0!</v>
      </c>
      <c r="M33" s="39">
        <v>2500</v>
      </c>
      <c r="N33" s="48">
        <f t="shared" si="6"/>
        <v>212.5</v>
      </c>
      <c r="O33" s="39">
        <v>6000</v>
      </c>
      <c r="P33" s="48">
        <f t="shared" si="7"/>
        <v>-48.71794871794872</v>
      </c>
      <c r="Q33" s="39">
        <v>0</v>
      </c>
      <c r="R33" s="48">
        <f t="shared" si="8"/>
        <v>-100</v>
      </c>
      <c r="S33" s="39">
        <v>31720</v>
      </c>
      <c r="T33" s="48">
        <f t="shared" si="9"/>
        <v>225.70079063558887</v>
      </c>
      <c r="U33" s="39">
        <f t="shared" si="0"/>
        <v>111020</v>
      </c>
      <c r="V33" s="48">
        <f t="shared" si="10"/>
        <v>-70.04139479407844</v>
      </c>
      <c r="W33" s="40">
        <f>SUM(U$33:U33)</f>
        <v>111020</v>
      </c>
    </row>
    <row r="34" spans="1:23" ht="13.5">
      <c r="A34" s="11" t="s">
        <v>4</v>
      </c>
      <c r="B34" s="14" t="s">
        <v>39</v>
      </c>
      <c r="C34" s="25">
        <v>1600</v>
      </c>
      <c r="D34" s="45">
        <f t="shared" si="1"/>
        <v>-64.44444444444444</v>
      </c>
      <c r="E34" s="29">
        <v>48400</v>
      </c>
      <c r="F34" s="45">
        <f t="shared" si="2"/>
        <v>384</v>
      </c>
      <c r="G34" s="29">
        <v>0</v>
      </c>
      <c r="H34" s="45" t="e">
        <f t="shared" si="3"/>
        <v>#DIV/0!</v>
      </c>
      <c r="I34" s="29">
        <v>110510</v>
      </c>
      <c r="J34" s="45">
        <f t="shared" si="4"/>
        <v>100.01809954751133</v>
      </c>
      <c r="K34" s="29">
        <v>0</v>
      </c>
      <c r="L34" s="45" t="e">
        <f t="shared" si="5"/>
        <v>#DIV/0!</v>
      </c>
      <c r="M34" s="29">
        <v>3500</v>
      </c>
      <c r="N34" s="45" t="e">
        <f t="shared" si="6"/>
        <v>#DIV/0!</v>
      </c>
      <c r="O34" s="29">
        <v>2500</v>
      </c>
      <c r="P34" s="45">
        <f t="shared" si="7"/>
        <v>-84.95516639585966</v>
      </c>
      <c r="Q34" s="29">
        <v>17495</v>
      </c>
      <c r="R34" s="45">
        <f t="shared" si="8"/>
        <v>19.013605442176875</v>
      </c>
      <c r="S34" s="29">
        <v>9810</v>
      </c>
      <c r="T34" s="45">
        <f t="shared" si="9"/>
        <v>-51.55555555555556</v>
      </c>
      <c r="U34" s="29">
        <f t="shared" si="0"/>
        <v>193815</v>
      </c>
      <c r="V34" s="45">
        <f t="shared" si="10"/>
        <v>59.759143401172146</v>
      </c>
      <c r="W34" s="33">
        <f>SUM(U$33:U34)</f>
        <v>304835</v>
      </c>
    </row>
    <row r="35" spans="1:23" ht="13.5">
      <c r="A35" s="11" t="s">
        <v>6</v>
      </c>
      <c r="B35" s="14" t="s">
        <v>57</v>
      </c>
      <c r="C35" s="43">
        <v>15400</v>
      </c>
      <c r="D35" s="45">
        <f t="shared" si="1"/>
        <v>4300</v>
      </c>
      <c r="E35" s="29">
        <v>53340</v>
      </c>
      <c r="F35" s="45">
        <f t="shared" si="2"/>
        <v>-6.174142480211087</v>
      </c>
      <c r="G35" s="29">
        <v>0</v>
      </c>
      <c r="H35" s="45">
        <f t="shared" si="3"/>
        <v>-100</v>
      </c>
      <c r="I35" s="29">
        <v>125040</v>
      </c>
      <c r="J35" s="45">
        <f t="shared" si="4"/>
        <v>353.8656987295826</v>
      </c>
      <c r="K35" s="29">
        <v>700</v>
      </c>
      <c r="L35" s="45">
        <f t="shared" si="5"/>
        <v>-12.5</v>
      </c>
      <c r="M35" s="29">
        <v>2300</v>
      </c>
      <c r="N35" s="45" t="e">
        <f t="shared" si="6"/>
        <v>#DIV/0!</v>
      </c>
      <c r="O35" s="29">
        <v>33500</v>
      </c>
      <c r="P35" s="45">
        <f t="shared" si="7"/>
        <v>201.3945119208277</v>
      </c>
      <c r="Q35" s="29">
        <v>13450</v>
      </c>
      <c r="R35" s="45">
        <f t="shared" si="8"/>
        <v>-27.297297297297295</v>
      </c>
      <c r="S35" s="29">
        <v>17661</v>
      </c>
      <c r="T35" s="45">
        <f t="shared" si="9"/>
        <v>60.29224904701398</v>
      </c>
      <c r="U35" s="29">
        <f t="shared" si="0"/>
        <v>261391</v>
      </c>
      <c r="V35" s="45">
        <f t="shared" si="10"/>
        <v>106.09068617788746</v>
      </c>
      <c r="W35" s="33">
        <f>SUM(U$33:U35)</f>
        <v>566226</v>
      </c>
    </row>
    <row r="36" spans="1:23" ht="13.5">
      <c r="A36" s="11" t="s">
        <v>8</v>
      </c>
      <c r="B36" s="14" t="s">
        <v>66</v>
      </c>
      <c r="C36" s="25">
        <v>4000</v>
      </c>
      <c r="D36" s="45">
        <f t="shared" si="1"/>
        <v>0</v>
      </c>
      <c r="E36" s="29">
        <v>16218</v>
      </c>
      <c r="F36" s="45">
        <f t="shared" si="2"/>
        <v>-69.7340673695997</v>
      </c>
      <c r="G36" s="29">
        <v>0</v>
      </c>
      <c r="H36" s="45" t="e">
        <f t="shared" si="3"/>
        <v>#DIV/0!</v>
      </c>
      <c r="I36" s="29">
        <v>29805</v>
      </c>
      <c r="J36" s="45">
        <f t="shared" si="4"/>
        <v>4.155018171652225</v>
      </c>
      <c r="K36" s="29">
        <v>0</v>
      </c>
      <c r="L36" s="45" t="e">
        <f t="shared" si="5"/>
        <v>#DIV/0!</v>
      </c>
      <c r="M36" s="29">
        <v>410</v>
      </c>
      <c r="N36" s="45" t="e">
        <f t="shared" si="6"/>
        <v>#DIV/0!</v>
      </c>
      <c r="O36" s="29">
        <v>5680</v>
      </c>
      <c r="P36" s="45">
        <f t="shared" si="7"/>
        <v>-66.78362573099415</v>
      </c>
      <c r="Q36" s="29">
        <v>175491</v>
      </c>
      <c r="R36" s="45">
        <f t="shared" si="8"/>
        <v>-66.24809594879449</v>
      </c>
      <c r="S36" s="29">
        <v>18482</v>
      </c>
      <c r="T36" s="45">
        <f t="shared" si="9"/>
        <v>-51.869791666666664</v>
      </c>
      <c r="U36" s="29">
        <f t="shared" si="0"/>
        <v>250086</v>
      </c>
      <c r="V36" s="45">
        <f t="shared" si="10"/>
        <v>-62.202389498900466</v>
      </c>
      <c r="W36" s="33">
        <f>SUM(U$33:U36)</f>
        <v>816312</v>
      </c>
    </row>
    <row r="37" spans="1:23" ht="13.5">
      <c r="A37" s="11" t="s">
        <v>10</v>
      </c>
      <c r="B37" s="14" t="s">
        <v>58</v>
      </c>
      <c r="C37" s="25">
        <v>4800</v>
      </c>
      <c r="D37" s="45">
        <f t="shared" si="1"/>
        <v>-80.47589993898718</v>
      </c>
      <c r="E37" s="29">
        <v>39360</v>
      </c>
      <c r="F37" s="45">
        <f t="shared" si="2"/>
        <v>-13.035793194874056</v>
      </c>
      <c r="G37" s="29">
        <v>500</v>
      </c>
      <c r="H37" s="45">
        <f t="shared" si="3"/>
        <v>-99.19432806961005</v>
      </c>
      <c r="I37" s="29">
        <v>55445</v>
      </c>
      <c r="J37" s="45">
        <f t="shared" si="4"/>
        <v>237.81149089136662</v>
      </c>
      <c r="K37" s="29">
        <v>0</v>
      </c>
      <c r="L37" s="45">
        <f t="shared" si="5"/>
        <v>-100</v>
      </c>
      <c r="M37" s="29">
        <v>4750</v>
      </c>
      <c r="N37" s="45" t="e">
        <f t="shared" si="6"/>
        <v>#DIV/0!</v>
      </c>
      <c r="O37" s="29">
        <v>5300</v>
      </c>
      <c r="P37" s="45">
        <f t="shared" si="7"/>
        <v>-47</v>
      </c>
      <c r="Q37" s="29">
        <v>5570</v>
      </c>
      <c r="R37" s="45">
        <f t="shared" si="8"/>
        <v>-98.02375047454824</v>
      </c>
      <c r="S37" s="29">
        <v>5185</v>
      </c>
      <c r="T37" s="45">
        <f t="shared" si="9"/>
        <v>-83.8975155279503</v>
      </c>
      <c r="U37" s="29">
        <f t="shared" si="0"/>
        <v>120910</v>
      </c>
      <c r="V37" s="45">
        <f t="shared" si="10"/>
        <v>-74.53159064339803</v>
      </c>
      <c r="W37" s="33">
        <f>SUM(U$33:U37)</f>
        <v>937222</v>
      </c>
    </row>
    <row r="38" spans="1:23" ht="13.5">
      <c r="A38" s="11" t="s">
        <v>12</v>
      </c>
      <c r="B38" s="14" t="s">
        <v>59</v>
      </c>
      <c r="C38" s="25">
        <v>20250</v>
      </c>
      <c r="D38" s="45">
        <f t="shared" si="1"/>
        <v>3950</v>
      </c>
      <c r="E38" s="29">
        <v>4250</v>
      </c>
      <c r="F38" s="45">
        <f t="shared" si="2"/>
        <v>-44.306119774603594</v>
      </c>
      <c r="G38" s="29">
        <v>0</v>
      </c>
      <c r="H38" s="45">
        <f t="shared" si="3"/>
        <v>-100</v>
      </c>
      <c r="I38" s="29">
        <v>8800</v>
      </c>
      <c r="J38" s="45">
        <f t="shared" si="4"/>
        <v>-86.77685950413223</v>
      </c>
      <c r="K38" s="29">
        <v>0</v>
      </c>
      <c r="L38" s="45" t="e">
        <f t="shared" si="5"/>
        <v>#DIV/0!</v>
      </c>
      <c r="M38" s="29">
        <v>750</v>
      </c>
      <c r="N38" s="45">
        <f t="shared" si="6"/>
        <v>-48.275862068965516</v>
      </c>
      <c r="O38" s="29">
        <v>36000</v>
      </c>
      <c r="P38" s="45">
        <f t="shared" si="7"/>
        <v>292.41334205362983</v>
      </c>
      <c r="Q38" s="29">
        <v>283800</v>
      </c>
      <c r="R38" s="45">
        <f t="shared" si="8"/>
        <v>204.18006430868166</v>
      </c>
      <c r="S38" s="29">
        <v>80022</v>
      </c>
      <c r="T38" s="45">
        <f t="shared" si="9"/>
        <v>120.86001324795758</v>
      </c>
      <c r="U38" s="29">
        <f t="shared" si="0"/>
        <v>433872</v>
      </c>
      <c r="V38" s="45">
        <f t="shared" si="10"/>
        <v>100.83226484352217</v>
      </c>
      <c r="W38" s="33">
        <f>SUM(U$33:U38)</f>
        <v>1371094</v>
      </c>
    </row>
    <row r="39" spans="1:23" ht="13.5">
      <c r="A39" s="11" t="s">
        <v>14</v>
      </c>
      <c r="B39" s="14" t="s">
        <v>60</v>
      </c>
      <c r="C39" s="25">
        <v>0</v>
      </c>
      <c r="D39" s="45" t="e">
        <f t="shared" si="1"/>
        <v>#DIV/0!</v>
      </c>
      <c r="E39" s="29">
        <v>7625</v>
      </c>
      <c r="F39" s="45">
        <f t="shared" si="2"/>
        <v>-71.96691176470588</v>
      </c>
      <c r="G39" s="29">
        <v>2660</v>
      </c>
      <c r="H39" s="45" t="e">
        <f t="shared" si="3"/>
        <v>#DIV/0!</v>
      </c>
      <c r="I39" s="29">
        <v>48650</v>
      </c>
      <c r="J39" s="45">
        <f t="shared" si="4"/>
        <v>595</v>
      </c>
      <c r="K39" s="29">
        <v>0</v>
      </c>
      <c r="L39" s="45" t="e">
        <f t="shared" si="5"/>
        <v>#DIV/0!</v>
      </c>
      <c r="M39" s="29">
        <v>2000</v>
      </c>
      <c r="N39" s="45">
        <f t="shared" si="6"/>
        <v>19.189511323003572</v>
      </c>
      <c r="O39" s="29">
        <v>1142</v>
      </c>
      <c r="P39" s="45">
        <f t="shared" si="7"/>
        <v>-31.20481927710843</v>
      </c>
      <c r="Q39" s="29">
        <v>97980</v>
      </c>
      <c r="R39" s="45">
        <f t="shared" si="8"/>
        <v>98.7423935091278</v>
      </c>
      <c r="S39" s="29">
        <v>17750</v>
      </c>
      <c r="T39" s="45">
        <f t="shared" si="9"/>
        <v>-66.57879871963848</v>
      </c>
      <c r="U39" s="29">
        <f t="shared" si="0"/>
        <v>177807</v>
      </c>
      <c r="V39" s="45">
        <f t="shared" si="10"/>
        <v>27.052190813730824</v>
      </c>
      <c r="W39" s="33">
        <f>SUM(U$33:U39)</f>
        <v>1548901</v>
      </c>
    </row>
    <row r="40" spans="1:23" ht="13.5">
      <c r="A40" s="11" t="s">
        <v>16</v>
      </c>
      <c r="B40" s="14" t="s">
        <v>61</v>
      </c>
      <c r="C40" s="25">
        <v>1180</v>
      </c>
      <c r="D40" s="45">
        <f t="shared" si="1"/>
        <v>-50.83333333333333</v>
      </c>
      <c r="E40" s="29">
        <v>24550</v>
      </c>
      <c r="F40" s="45">
        <f t="shared" si="2"/>
        <v>-25.4479198299423</v>
      </c>
      <c r="G40" s="29">
        <v>4000</v>
      </c>
      <c r="H40" s="45" t="e">
        <f t="shared" si="3"/>
        <v>#DIV/0!</v>
      </c>
      <c r="I40" s="29">
        <v>14643</v>
      </c>
      <c r="J40" s="45">
        <f t="shared" si="4"/>
        <v>-5.529032258064515</v>
      </c>
      <c r="K40" s="29">
        <v>0</v>
      </c>
      <c r="L40" s="45">
        <f t="shared" si="5"/>
        <v>-100</v>
      </c>
      <c r="M40" s="29">
        <v>10000</v>
      </c>
      <c r="N40" s="45">
        <f t="shared" si="6"/>
        <v>270.3703703703704</v>
      </c>
      <c r="O40" s="29">
        <v>1000</v>
      </c>
      <c r="P40" s="45">
        <f t="shared" si="7"/>
        <v>-93.42105263157895</v>
      </c>
      <c r="Q40" s="29">
        <v>1044500</v>
      </c>
      <c r="R40" s="45">
        <f t="shared" si="8"/>
        <v>2753.8251366120217</v>
      </c>
      <c r="S40" s="29">
        <v>19060</v>
      </c>
      <c r="T40" s="45">
        <f t="shared" si="9"/>
        <v>331.22171945701353</v>
      </c>
      <c r="U40" s="29">
        <f t="shared" si="0"/>
        <v>1118933</v>
      </c>
      <c r="V40" s="45">
        <f t="shared" si="10"/>
        <v>908.5020279405137</v>
      </c>
      <c r="W40" s="33">
        <f>SUM(U$33:U40)</f>
        <v>2667834</v>
      </c>
    </row>
    <row r="41" spans="1:23" ht="13.5">
      <c r="A41" s="11" t="s">
        <v>18</v>
      </c>
      <c r="B41" s="14" t="s">
        <v>62</v>
      </c>
      <c r="C41" s="25">
        <v>6400</v>
      </c>
      <c r="D41" s="45">
        <f t="shared" si="1"/>
        <v>79.27170868347339</v>
      </c>
      <c r="E41" s="29">
        <v>31649</v>
      </c>
      <c r="F41" s="45">
        <f t="shared" si="2"/>
        <v>144.3938223938224</v>
      </c>
      <c r="G41" s="29">
        <v>0</v>
      </c>
      <c r="H41" s="45">
        <f t="shared" si="3"/>
        <v>-100</v>
      </c>
      <c r="I41" s="29">
        <v>97030</v>
      </c>
      <c r="J41" s="45">
        <f t="shared" si="4"/>
        <v>359.85781990521326</v>
      </c>
      <c r="K41" s="29">
        <v>0</v>
      </c>
      <c r="L41" s="45" t="e">
        <f t="shared" si="5"/>
        <v>#DIV/0!</v>
      </c>
      <c r="M41" s="29">
        <v>273</v>
      </c>
      <c r="N41" s="45" t="e">
        <f t="shared" si="6"/>
        <v>#DIV/0!</v>
      </c>
      <c r="O41" s="29">
        <v>0</v>
      </c>
      <c r="P41" s="45" t="e">
        <f t="shared" si="7"/>
        <v>#DIV/0!</v>
      </c>
      <c r="Q41" s="29">
        <v>5700</v>
      </c>
      <c r="R41" s="45">
        <f t="shared" si="8"/>
        <v>-61.770623742454724</v>
      </c>
      <c r="S41" s="29">
        <v>6612</v>
      </c>
      <c r="T41" s="45">
        <f t="shared" si="9"/>
        <v>-67.66748166259168</v>
      </c>
      <c r="U41" s="29">
        <f t="shared" si="0"/>
        <v>147664</v>
      </c>
      <c r="V41" s="45">
        <f t="shared" si="10"/>
        <v>100.7913952761045</v>
      </c>
      <c r="W41" s="33">
        <f>SUM(U$33:U41)</f>
        <v>2815498</v>
      </c>
    </row>
    <row r="42" spans="1:23" ht="13.5">
      <c r="A42" s="11" t="s">
        <v>28</v>
      </c>
      <c r="B42" s="14" t="s">
        <v>63</v>
      </c>
      <c r="C42" s="25">
        <v>2300</v>
      </c>
      <c r="D42" s="45" t="e">
        <f t="shared" si="1"/>
        <v>#DIV/0!</v>
      </c>
      <c r="E42" s="29">
        <v>8499</v>
      </c>
      <c r="F42" s="45">
        <f t="shared" si="2"/>
        <v>61.88571428571428</v>
      </c>
      <c r="G42" s="29">
        <v>0</v>
      </c>
      <c r="H42" s="45">
        <f t="shared" si="3"/>
        <v>-100</v>
      </c>
      <c r="I42" s="29">
        <v>37400</v>
      </c>
      <c r="J42" s="45">
        <f t="shared" si="4"/>
        <v>-64.48243114909782</v>
      </c>
      <c r="K42" s="29">
        <v>0</v>
      </c>
      <c r="L42" s="45" t="e">
        <f t="shared" si="5"/>
        <v>#DIV/0!</v>
      </c>
      <c r="M42" s="29">
        <v>0</v>
      </c>
      <c r="N42" s="45">
        <f t="shared" si="6"/>
        <v>-100</v>
      </c>
      <c r="O42" s="29">
        <v>8550</v>
      </c>
      <c r="P42" s="45">
        <f t="shared" si="7"/>
        <v>-89.6987951807229</v>
      </c>
      <c r="Q42" s="29">
        <v>72749</v>
      </c>
      <c r="R42" s="45">
        <f t="shared" si="8"/>
        <v>0.7603878116343443</v>
      </c>
      <c r="S42" s="29">
        <v>17258</v>
      </c>
      <c r="T42" s="45">
        <f t="shared" si="9"/>
        <v>-74.90293026975932</v>
      </c>
      <c r="U42" s="29">
        <f t="shared" si="0"/>
        <v>146756</v>
      </c>
      <c r="V42" s="45">
        <f t="shared" si="10"/>
        <v>-56.63430994489015</v>
      </c>
      <c r="W42" s="33">
        <f>SUM(U$33:U42)</f>
        <v>2962254</v>
      </c>
    </row>
    <row r="43" spans="1:23" ht="13.5">
      <c r="A43" s="11" t="s">
        <v>22</v>
      </c>
      <c r="B43" s="14" t="s">
        <v>53</v>
      </c>
      <c r="C43" s="25">
        <v>2730</v>
      </c>
      <c r="D43" s="45">
        <f t="shared" si="1"/>
        <v>118.40000000000002</v>
      </c>
      <c r="E43" s="29">
        <v>63580</v>
      </c>
      <c r="F43" s="45">
        <f t="shared" si="2"/>
        <v>63.65508365508366</v>
      </c>
      <c r="G43" s="29">
        <v>7000</v>
      </c>
      <c r="H43" s="45" t="e">
        <f t="shared" si="3"/>
        <v>#DIV/0!</v>
      </c>
      <c r="I43" s="29">
        <v>13200</v>
      </c>
      <c r="J43" s="45">
        <f t="shared" si="4"/>
        <v>-13.725490196078427</v>
      </c>
      <c r="K43" s="29">
        <v>0</v>
      </c>
      <c r="L43" s="45" t="e">
        <f t="shared" si="5"/>
        <v>#DIV/0!</v>
      </c>
      <c r="M43" s="29">
        <v>2000</v>
      </c>
      <c r="N43" s="45">
        <f t="shared" si="6"/>
        <v>-6.976744186046513</v>
      </c>
      <c r="O43" s="29">
        <v>6642</v>
      </c>
      <c r="P43" s="45">
        <f t="shared" si="7"/>
        <v>6747.422680412372</v>
      </c>
      <c r="Q43" s="29">
        <v>41800</v>
      </c>
      <c r="R43" s="45">
        <f t="shared" si="8"/>
        <v>-74.33866818915716</v>
      </c>
      <c r="S43" s="29">
        <v>8950</v>
      </c>
      <c r="T43" s="45">
        <f t="shared" si="9"/>
        <v>-19.369369369369373</v>
      </c>
      <c r="U43" s="29">
        <f t="shared" si="0"/>
        <v>145902</v>
      </c>
      <c r="V43" s="45">
        <f t="shared" si="10"/>
        <v>-37.012925340401836</v>
      </c>
      <c r="W43" s="33">
        <f>SUM(U$33:U43)</f>
        <v>3108156</v>
      </c>
    </row>
    <row r="44" spans="1:24" ht="13.5">
      <c r="A44" s="11" t="s">
        <v>24</v>
      </c>
      <c r="B44" s="55" t="s">
        <v>64</v>
      </c>
      <c r="C44" s="43">
        <v>5850</v>
      </c>
      <c r="D44" s="56">
        <f t="shared" si="1"/>
        <v>35.10392609699768</v>
      </c>
      <c r="E44" s="57">
        <v>46173</v>
      </c>
      <c r="F44" s="56">
        <f t="shared" si="2"/>
        <v>1761.8145161290322</v>
      </c>
      <c r="G44" s="57">
        <v>0</v>
      </c>
      <c r="H44" s="56">
        <f t="shared" si="3"/>
        <v>-100</v>
      </c>
      <c r="I44" s="57">
        <v>39300</v>
      </c>
      <c r="J44" s="56">
        <f t="shared" si="4"/>
        <v>88.9423076923077</v>
      </c>
      <c r="K44" s="57">
        <v>0</v>
      </c>
      <c r="L44" s="56" t="e">
        <f t="shared" si="5"/>
        <v>#DIV/0!</v>
      </c>
      <c r="M44" s="57">
        <v>0</v>
      </c>
      <c r="N44" s="56">
        <f t="shared" si="6"/>
        <v>-100</v>
      </c>
      <c r="O44" s="57">
        <v>16780</v>
      </c>
      <c r="P44" s="56">
        <f t="shared" si="7"/>
        <v>105.88957055214725</v>
      </c>
      <c r="Q44" s="57">
        <v>15776</v>
      </c>
      <c r="R44" s="56">
        <f t="shared" si="8"/>
        <v>-53.32544378698225</v>
      </c>
      <c r="S44" s="57">
        <v>8415</v>
      </c>
      <c r="T44" s="56">
        <f t="shared" si="9"/>
        <v>-62.68292682926829</v>
      </c>
      <c r="U44" s="57">
        <f t="shared" si="0"/>
        <v>132294</v>
      </c>
      <c r="V44" s="56">
        <f t="shared" si="10"/>
        <v>-0.372771841041053</v>
      </c>
      <c r="W44" s="58">
        <f>SUM(U$33:U44)</f>
        <v>3240450</v>
      </c>
      <c r="X44" s="54"/>
    </row>
    <row r="45" spans="1:23" ht="13.5">
      <c r="A45" s="11" t="s">
        <v>26</v>
      </c>
      <c r="B45" s="49" t="s">
        <v>65</v>
      </c>
      <c r="C45" s="50">
        <v>6500</v>
      </c>
      <c r="D45" s="51">
        <f t="shared" si="1"/>
        <v>-59.375</v>
      </c>
      <c r="E45" s="52">
        <v>29218</v>
      </c>
      <c r="F45" s="51">
        <f t="shared" si="2"/>
        <v>-18.385474860335194</v>
      </c>
      <c r="G45" s="52">
        <v>0</v>
      </c>
      <c r="H45" s="51" t="e">
        <f t="shared" si="3"/>
        <v>#DIV/0!</v>
      </c>
      <c r="I45" s="52">
        <v>17790</v>
      </c>
      <c r="J45" s="51">
        <f t="shared" si="4"/>
        <v>-6.368421052631579</v>
      </c>
      <c r="K45" s="52">
        <v>12000</v>
      </c>
      <c r="L45" s="51" t="e">
        <f t="shared" si="5"/>
        <v>#DIV/0!</v>
      </c>
      <c r="M45" s="52">
        <v>2400</v>
      </c>
      <c r="N45" s="51">
        <f t="shared" si="6"/>
        <v>-4.0000000000000036</v>
      </c>
      <c r="O45" s="52">
        <v>6000</v>
      </c>
      <c r="P45" s="51">
        <f t="shared" si="7"/>
        <v>0</v>
      </c>
      <c r="Q45" s="52">
        <v>16190</v>
      </c>
      <c r="R45" s="51" t="e">
        <f t="shared" si="8"/>
        <v>#DIV/0!</v>
      </c>
      <c r="S45" s="52">
        <v>34300</v>
      </c>
      <c r="T45" s="51">
        <f t="shared" si="9"/>
        <v>8.13366960907944</v>
      </c>
      <c r="U45" s="52">
        <f t="shared" si="0"/>
        <v>124398</v>
      </c>
      <c r="V45" s="51">
        <f t="shared" si="10"/>
        <v>12.050081066474515</v>
      </c>
      <c r="W45" s="53">
        <f>SUM(U$45:U45)</f>
        <v>124398</v>
      </c>
    </row>
    <row r="46" spans="2:23" ht="14.25" thickBot="1">
      <c r="B46" s="3"/>
      <c r="C46" s="27"/>
      <c r="D46" s="47"/>
      <c r="E46" s="30"/>
      <c r="F46" s="47"/>
      <c r="G46" s="30"/>
      <c r="H46" s="47"/>
      <c r="I46" s="30"/>
      <c r="J46" s="47"/>
      <c r="K46" s="30"/>
      <c r="L46" s="47"/>
      <c r="M46" s="30"/>
      <c r="N46" s="47"/>
      <c r="O46" s="30"/>
      <c r="P46" s="47"/>
      <c r="Q46" s="30"/>
      <c r="R46" s="47"/>
      <c r="S46" s="30"/>
      <c r="T46" s="47"/>
      <c r="U46" s="30"/>
      <c r="V46" s="47"/>
      <c r="W46" s="35"/>
    </row>
    <row r="47" spans="2:23" ht="43.5" customHeight="1" thickBot="1">
      <c r="B47" s="7" t="s">
        <v>0</v>
      </c>
      <c r="C47" s="20" t="s">
        <v>84</v>
      </c>
      <c r="D47" s="8" t="s">
        <v>34</v>
      </c>
      <c r="E47" s="21" t="s">
        <v>79</v>
      </c>
      <c r="F47" s="8" t="s">
        <v>34</v>
      </c>
      <c r="G47" s="21" t="s">
        <v>93</v>
      </c>
      <c r="H47" s="8" t="s">
        <v>34</v>
      </c>
      <c r="I47" s="21" t="s">
        <v>77</v>
      </c>
      <c r="J47" s="8" t="s">
        <v>34</v>
      </c>
      <c r="K47" s="21" t="s">
        <v>2</v>
      </c>
      <c r="L47" s="8" t="s">
        <v>34</v>
      </c>
      <c r="M47" s="21" t="s">
        <v>85</v>
      </c>
      <c r="N47" s="8" t="s">
        <v>34</v>
      </c>
      <c r="O47" s="22" t="s">
        <v>81</v>
      </c>
      <c r="P47" s="8" t="s">
        <v>34</v>
      </c>
      <c r="Q47" s="21" t="s">
        <v>87</v>
      </c>
      <c r="R47" s="8" t="s">
        <v>34</v>
      </c>
      <c r="S47" s="22" t="s">
        <v>72</v>
      </c>
      <c r="T47" s="8" t="s">
        <v>34</v>
      </c>
      <c r="U47" s="9" t="s">
        <v>35</v>
      </c>
      <c r="V47" s="8" t="s">
        <v>34</v>
      </c>
      <c r="W47" s="10" t="s">
        <v>36</v>
      </c>
    </row>
  </sheetData>
  <mergeCells count="1">
    <mergeCell ref="B2:D2"/>
  </mergeCells>
  <printOptions/>
  <pageMargins left="0.56" right="0.4" top="0.5118110236220472" bottom="0.5118110236220472" header="0.5118110236220472" footer="0.5118110236220472"/>
  <pageSetup horizontalDpi="600" verticalDpi="600" orientation="landscape" paperSize="9" scale="6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N47"/>
  <sheetViews>
    <sheetView view="pageBreakPreview" zoomScale="75" zoomScaleSheetLayoutView="75" workbookViewId="0" topLeftCell="A1">
      <pane xSplit="2" ySplit="4" topLeftCell="C5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9.00390625" style="1" customWidth="1"/>
    <col min="3" max="3" width="13.00390625" style="1" customWidth="1"/>
    <col min="4" max="4" width="7.50390625" style="1" customWidth="1"/>
    <col min="5" max="5" width="13.625" style="1" customWidth="1"/>
    <col min="6" max="6" width="7.375" style="1" customWidth="1"/>
    <col min="7" max="7" width="13.00390625" style="1" customWidth="1"/>
    <col min="8" max="8" width="7.50390625" style="1" customWidth="1"/>
    <col min="9" max="9" width="13.625" style="1" customWidth="1"/>
    <col min="10" max="10" width="7.50390625" style="1" customWidth="1"/>
    <col min="11" max="11" width="13.00390625" style="1" customWidth="1"/>
    <col min="12" max="12" width="8.25390625" style="1" customWidth="1"/>
    <col min="13" max="13" width="13.00390625" style="1" customWidth="1"/>
    <col min="14" max="14" width="7.50390625" style="1" customWidth="1"/>
    <col min="15" max="15" width="13.00390625" style="1" customWidth="1"/>
    <col min="16" max="16" width="7.50390625" style="1" customWidth="1"/>
    <col min="17" max="17" width="13.875" style="1" customWidth="1"/>
    <col min="18" max="18" width="7.50390625" style="1" customWidth="1"/>
    <col min="19" max="19" width="13.625" style="1" customWidth="1"/>
    <col min="20" max="20" width="7.50390625" style="1" customWidth="1"/>
    <col min="21" max="21" width="14.625" style="1" customWidth="1"/>
    <col min="22" max="22" width="7.50390625" style="1" customWidth="1"/>
    <col min="23" max="23" width="15.25390625" style="1" customWidth="1"/>
    <col min="24" max="16384" width="9.00390625" style="1" customWidth="1"/>
  </cols>
  <sheetData>
    <row r="2" spans="2:4" ht="13.5">
      <c r="B2" s="61" t="s">
        <v>74</v>
      </c>
      <c r="C2" s="62"/>
      <c r="D2" s="63"/>
    </row>
    <row r="3" ht="14.25" thickBot="1">
      <c r="W3" s="13" t="s">
        <v>73</v>
      </c>
    </row>
    <row r="4" spans="2:23" ht="43.5" customHeight="1">
      <c r="B4" s="36" t="s">
        <v>0</v>
      </c>
      <c r="C4" s="17" t="s">
        <v>88</v>
      </c>
      <c r="D4" s="5" t="s">
        <v>34</v>
      </c>
      <c r="E4" s="18" t="s">
        <v>79</v>
      </c>
      <c r="F4" s="5" t="s">
        <v>34</v>
      </c>
      <c r="G4" s="18" t="s">
        <v>89</v>
      </c>
      <c r="H4" s="5" t="s">
        <v>34</v>
      </c>
      <c r="I4" s="18" t="s">
        <v>90</v>
      </c>
      <c r="J4" s="5" t="s">
        <v>34</v>
      </c>
      <c r="K4" s="18" t="s">
        <v>91</v>
      </c>
      <c r="L4" s="5" t="s">
        <v>34</v>
      </c>
      <c r="M4" s="18" t="s">
        <v>85</v>
      </c>
      <c r="N4" s="5" t="s">
        <v>34</v>
      </c>
      <c r="O4" s="19" t="s">
        <v>92</v>
      </c>
      <c r="P4" s="5" t="s">
        <v>34</v>
      </c>
      <c r="Q4" s="18" t="s">
        <v>87</v>
      </c>
      <c r="R4" s="5" t="s">
        <v>34</v>
      </c>
      <c r="S4" s="19" t="s">
        <v>82</v>
      </c>
      <c r="T4" s="5" t="s">
        <v>34</v>
      </c>
      <c r="U4" s="6" t="s">
        <v>35</v>
      </c>
      <c r="V4" s="5" t="s">
        <v>34</v>
      </c>
      <c r="W4" s="4" t="s">
        <v>36</v>
      </c>
    </row>
    <row r="5" spans="2:23" ht="13.5">
      <c r="B5" s="16" t="s">
        <v>3</v>
      </c>
      <c r="C5" s="24">
        <f>SUM(C9:C20)</f>
        <v>11587180</v>
      </c>
      <c r="D5" s="44"/>
      <c r="E5" s="31">
        <f>SUM(E9:E20)</f>
        <v>106323589</v>
      </c>
      <c r="F5" s="44"/>
      <c r="G5" s="31">
        <f>SUM(G9:G20)</f>
        <v>12652551</v>
      </c>
      <c r="H5" s="44"/>
      <c r="I5" s="31">
        <f>SUM(I9:I20)</f>
        <v>113021717</v>
      </c>
      <c r="J5" s="44"/>
      <c r="K5" s="31">
        <f>SUM(K9:K20)</f>
        <v>5666062</v>
      </c>
      <c r="L5" s="44"/>
      <c r="M5" s="31">
        <f>SUM(M9:M20)</f>
        <v>55634626</v>
      </c>
      <c r="N5" s="44"/>
      <c r="O5" s="31">
        <f>SUM(O9:O20)</f>
        <v>38921024</v>
      </c>
      <c r="P5" s="44"/>
      <c r="Q5" s="31">
        <f>SUM(Q9:Q20)</f>
        <v>187601316</v>
      </c>
      <c r="R5" s="44"/>
      <c r="S5" s="31">
        <f>SUM(S9:S20)</f>
        <v>106461586</v>
      </c>
      <c r="T5" s="44"/>
      <c r="U5" s="31">
        <f>C5+E5+G5+I5+K5+M5+O5+Q5+S5</f>
        <v>637869651</v>
      </c>
      <c r="V5" s="44"/>
      <c r="W5" s="32"/>
    </row>
    <row r="6" spans="2:23" ht="13.5">
      <c r="B6" s="16" t="s">
        <v>31</v>
      </c>
      <c r="C6" s="25">
        <f>SUM(C21:C32)</f>
        <v>10574241</v>
      </c>
      <c r="D6" s="45">
        <f>(C6/C5-1)*100</f>
        <v>-8.741894058778755</v>
      </c>
      <c r="E6" s="29">
        <f>SUM(E21:E32)</f>
        <v>145740039</v>
      </c>
      <c r="F6" s="45">
        <f>(E6/E5-1)*100</f>
        <v>37.07215902954517</v>
      </c>
      <c r="G6" s="29">
        <f>SUM(G21:G32)</f>
        <v>10284651</v>
      </c>
      <c r="H6" s="45">
        <f>(G6/G5-1)*100</f>
        <v>-18.714803046437034</v>
      </c>
      <c r="I6" s="29">
        <f>SUM(I21:I32)</f>
        <v>125846742</v>
      </c>
      <c r="J6" s="45">
        <f>(I6/I5-1)*100</f>
        <v>11.347398836632427</v>
      </c>
      <c r="K6" s="29">
        <f>SUM(K21:K32)</f>
        <v>7900111</v>
      </c>
      <c r="L6" s="45">
        <f>(K6/K5-1)*100</f>
        <v>39.428601381347406</v>
      </c>
      <c r="M6" s="29">
        <f>SUM(M21:M32)</f>
        <v>65815241</v>
      </c>
      <c r="N6" s="45">
        <f>(M6/M5-1)*100</f>
        <v>18.299062529871236</v>
      </c>
      <c r="O6" s="29">
        <f>SUM(O21:O32)</f>
        <v>35581819</v>
      </c>
      <c r="P6" s="45">
        <f>(O6/O5-1)*100</f>
        <v>-8.579437683859503</v>
      </c>
      <c r="Q6" s="29">
        <f>SUM(Q21:Q32)</f>
        <v>170748701</v>
      </c>
      <c r="R6" s="45">
        <f>(Q6/Q5-1)*100</f>
        <v>-8.983207239335144</v>
      </c>
      <c r="S6" s="29">
        <f>SUM(S21:S32)</f>
        <v>111300816</v>
      </c>
      <c r="T6" s="45">
        <f>(S6/S5-1)*100</f>
        <v>4.5455174789524655</v>
      </c>
      <c r="U6" s="29">
        <f>C6+E6+G6+I6+K6+M6+O6+Q6+S6</f>
        <v>683792361</v>
      </c>
      <c r="V6" s="45">
        <f>(U6/U5-1)*100</f>
        <v>7.199387826024672</v>
      </c>
      <c r="W6" s="33"/>
    </row>
    <row r="7" spans="2:40" ht="13.5">
      <c r="B7" s="16" t="s">
        <v>32</v>
      </c>
      <c r="C7" s="25">
        <f>SUM(C33:C44)</f>
        <v>12501607</v>
      </c>
      <c r="D7" s="45">
        <f>(C7/C6-1)*100</f>
        <v>18.226991421890236</v>
      </c>
      <c r="E7" s="29">
        <f>SUM(E33:E44)</f>
        <v>180444250</v>
      </c>
      <c r="F7" s="45">
        <f>(E7/E6-1)*100</f>
        <v>23.812406829395737</v>
      </c>
      <c r="G7" s="29">
        <f>SUM(G33:G44)</f>
        <v>12563249</v>
      </c>
      <c r="H7" s="45">
        <f>(G7/G6-1)*100</f>
        <v>22.15532641797957</v>
      </c>
      <c r="I7" s="29">
        <f>SUM(I33:I44)</f>
        <v>142712716</v>
      </c>
      <c r="J7" s="45">
        <f>(I7/I6-1)*100</f>
        <v>13.40199494397718</v>
      </c>
      <c r="K7" s="29">
        <f>SUM(K33:K44)</f>
        <v>13269839</v>
      </c>
      <c r="L7" s="45">
        <f>(K7/K6-1)*100</f>
        <v>67.97028548079894</v>
      </c>
      <c r="M7" s="29">
        <f>SUM(M33:M44)</f>
        <v>49508416</v>
      </c>
      <c r="N7" s="45">
        <f>(M7/M6-1)*100</f>
        <v>-24.776669890185467</v>
      </c>
      <c r="O7" s="29">
        <f>SUM(O33:O44)</f>
        <v>42754492</v>
      </c>
      <c r="P7" s="45">
        <f>(O7/O6-1)*100</f>
        <v>20.15825273013727</v>
      </c>
      <c r="Q7" s="29">
        <f>SUM(Q33:Q44)</f>
        <v>160741915</v>
      </c>
      <c r="R7" s="45">
        <f>(Q7/Q6-1)*100</f>
        <v>-5.860534189364053</v>
      </c>
      <c r="S7" s="29">
        <f>SUM(S33:S44)</f>
        <v>105573455</v>
      </c>
      <c r="T7" s="45">
        <f>(S7/S6-1)*100</f>
        <v>-5.145839182347056</v>
      </c>
      <c r="U7" s="29">
        <f>C7+E7+G7+I7+K7+M7+O7+Q7+S7</f>
        <v>720069939</v>
      </c>
      <c r="V7" s="45">
        <f>(U7/U6-1)*100</f>
        <v>5.30534999644432</v>
      </c>
      <c r="W7" s="33"/>
      <c r="X7" s="41" t="s">
        <v>103</v>
      </c>
      <c r="AD7" s="1" t="s">
        <v>103</v>
      </c>
      <c r="AH7" s="41" t="s">
        <v>103</v>
      </c>
      <c r="AN7" s="42" t="s">
        <v>103</v>
      </c>
    </row>
    <row r="8" spans="2:23" ht="14.25" thickBot="1">
      <c r="B8" s="2"/>
      <c r="C8" s="26"/>
      <c r="D8" s="46"/>
      <c r="E8" s="28"/>
      <c r="F8" s="46"/>
      <c r="G8" s="28"/>
      <c r="H8" s="46"/>
      <c r="I8" s="28"/>
      <c r="J8" s="46"/>
      <c r="K8" s="28"/>
      <c r="L8" s="46"/>
      <c r="M8" s="28"/>
      <c r="N8" s="46"/>
      <c r="O8" s="28"/>
      <c r="P8" s="46"/>
      <c r="Q8" s="28"/>
      <c r="R8" s="46"/>
      <c r="S8" s="28"/>
      <c r="T8" s="46"/>
      <c r="U8" s="28"/>
      <c r="V8" s="46"/>
      <c r="W8" s="34"/>
    </row>
    <row r="9" spans="1:23" ht="13.5">
      <c r="A9" s="11" t="s">
        <v>68</v>
      </c>
      <c r="B9" s="14" t="s">
        <v>37</v>
      </c>
      <c r="C9" s="25">
        <v>774506</v>
      </c>
      <c r="D9" s="45"/>
      <c r="E9" s="29">
        <v>5318672</v>
      </c>
      <c r="F9" s="45"/>
      <c r="G9" s="29">
        <v>2146439</v>
      </c>
      <c r="H9" s="45"/>
      <c r="I9" s="29">
        <v>7154897</v>
      </c>
      <c r="J9" s="45"/>
      <c r="K9" s="29">
        <v>318261</v>
      </c>
      <c r="L9" s="45"/>
      <c r="M9" s="29">
        <v>3653312</v>
      </c>
      <c r="N9" s="45"/>
      <c r="O9" s="29">
        <v>2787753</v>
      </c>
      <c r="P9" s="45"/>
      <c r="Q9" s="29">
        <v>17092894</v>
      </c>
      <c r="R9" s="45"/>
      <c r="S9" s="29">
        <v>11921385</v>
      </c>
      <c r="T9" s="45"/>
      <c r="U9" s="29">
        <f>C9+E9+G9+I9+K9+M9+O9+Q9+S9</f>
        <v>51168119</v>
      </c>
      <c r="V9" s="45"/>
      <c r="W9" s="33">
        <f>SUM(U$9:U9)</f>
        <v>51168119</v>
      </c>
    </row>
    <row r="10" spans="1:23" ht="13.5">
      <c r="A10" s="11" t="s">
        <v>38</v>
      </c>
      <c r="B10" s="14" t="s">
        <v>39</v>
      </c>
      <c r="C10" s="25">
        <v>818465</v>
      </c>
      <c r="D10" s="45"/>
      <c r="E10" s="29">
        <v>6866995</v>
      </c>
      <c r="F10" s="45"/>
      <c r="G10" s="29">
        <v>3454007</v>
      </c>
      <c r="H10" s="45"/>
      <c r="I10" s="29">
        <v>9295921</v>
      </c>
      <c r="J10" s="45"/>
      <c r="K10" s="29">
        <v>220573</v>
      </c>
      <c r="L10" s="45"/>
      <c r="M10" s="29">
        <v>4171546</v>
      </c>
      <c r="N10" s="45"/>
      <c r="O10" s="29">
        <v>2362756</v>
      </c>
      <c r="P10" s="45"/>
      <c r="Q10" s="29">
        <v>13413944</v>
      </c>
      <c r="R10" s="45"/>
      <c r="S10" s="29">
        <v>8722688</v>
      </c>
      <c r="T10" s="45"/>
      <c r="U10" s="29">
        <f aca="true" t="shared" si="0" ref="U10:U20">C10+E10+G10+I10+K10+M10+O10+Q10+S10</f>
        <v>49326895</v>
      </c>
      <c r="V10" s="45"/>
      <c r="W10" s="33">
        <f>SUM(U$9:U10)</f>
        <v>100495014</v>
      </c>
    </row>
    <row r="11" spans="1:23" ht="13.5">
      <c r="A11" s="11" t="s">
        <v>40</v>
      </c>
      <c r="B11" s="14" t="s">
        <v>41</v>
      </c>
      <c r="C11" s="25">
        <v>2486996</v>
      </c>
      <c r="D11" s="45"/>
      <c r="E11" s="29">
        <v>10382862</v>
      </c>
      <c r="F11" s="45"/>
      <c r="G11" s="29">
        <v>870517</v>
      </c>
      <c r="H11" s="45"/>
      <c r="I11" s="29">
        <v>10604160</v>
      </c>
      <c r="J11" s="45"/>
      <c r="K11" s="29">
        <v>915718</v>
      </c>
      <c r="L11" s="45"/>
      <c r="M11" s="29">
        <v>1670572</v>
      </c>
      <c r="N11" s="45"/>
      <c r="O11" s="29">
        <v>2378398</v>
      </c>
      <c r="P11" s="45"/>
      <c r="Q11" s="29">
        <v>12407710</v>
      </c>
      <c r="R11" s="45"/>
      <c r="S11" s="29">
        <v>10048672</v>
      </c>
      <c r="T11" s="45"/>
      <c r="U11" s="29">
        <f t="shared" si="0"/>
        <v>51765605</v>
      </c>
      <c r="V11" s="45"/>
      <c r="W11" s="33">
        <f>SUM(U$9:U11)</f>
        <v>152260619</v>
      </c>
    </row>
    <row r="12" spans="1:23" ht="13.5">
      <c r="A12" s="11" t="s">
        <v>42</v>
      </c>
      <c r="B12" s="14" t="s">
        <v>69</v>
      </c>
      <c r="C12" s="25">
        <v>690495</v>
      </c>
      <c r="D12" s="45"/>
      <c r="E12" s="29">
        <v>9700470</v>
      </c>
      <c r="F12" s="45"/>
      <c r="G12" s="29">
        <v>705965</v>
      </c>
      <c r="H12" s="45"/>
      <c r="I12" s="29">
        <v>9565988</v>
      </c>
      <c r="J12" s="45"/>
      <c r="K12" s="29">
        <v>341114</v>
      </c>
      <c r="L12" s="45"/>
      <c r="M12" s="29">
        <v>1446034</v>
      </c>
      <c r="N12" s="45"/>
      <c r="O12" s="29">
        <v>3707370</v>
      </c>
      <c r="P12" s="45"/>
      <c r="Q12" s="29">
        <v>17242888</v>
      </c>
      <c r="R12" s="45"/>
      <c r="S12" s="29">
        <v>8824429</v>
      </c>
      <c r="T12" s="45"/>
      <c r="U12" s="29">
        <f t="shared" si="0"/>
        <v>52224753</v>
      </c>
      <c r="V12" s="45"/>
      <c r="W12" s="33">
        <f>SUM(U$9:U12)</f>
        <v>204485372</v>
      </c>
    </row>
    <row r="13" spans="1:23" ht="13.5">
      <c r="A13" s="11" t="s">
        <v>43</v>
      </c>
      <c r="B13" s="14" t="s">
        <v>44</v>
      </c>
      <c r="C13" s="25">
        <v>694829</v>
      </c>
      <c r="D13" s="45"/>
      <c r="E13" s="29">
        <v>8117450</v>
      </c>
      <c r="F13" s="45"/>
      <c r="G13" s="29">
        <v>1164391</v>
      </c>
      <c r="H13" s="45"/>
      <c r="I13" s="29">
        <v>10288321</v>
      </c>
      <c r="J13" s="45"/>
      <c r="K13" s="29">
        <v>784161</v>
      </c>
      <c r="L13" s="45"/>
      <c r="M13" s="29">
        <v>6415385</v>
      </c>
      <c r="N13" s="45"/>
      <c r="O13" s="29">
        <v>5283166</v>
      </c>
      <c r="P13" s="45"/>
      <c r="Q13" s="29">
        <v>16647681</v>
      </c>
      <c r="R13" s="45"/>
      <c r="S13" s="29">
        <v>7097373</v>
      </c>
      <c r="T13" s="45"/>
      <c r="U13" s="29">
        <f t="shared" si="0"/>
        <v>56492757</v>
      </c>
      <c r="V13" s="45"/>
      <c r="W13" s="33">
        <f>SUM(U$9:U13)</f>
        <v>260978129</v>
      </c>
    </row>
    <row r="14" spans="1:23" ht="13.5">
      <c r="A14" s="11" t="s">
        <v>45</v>
      </c>
      <c r="B14" s="14" t="s">
        <v>46</v>
      </c>
      <c r="C14" s="25">
        <v>778577</v>
      </c>
      <c r="D14" s="45"/>
      <c r="E14" s="29">
        <v>6608703</v>
      </c>
      <c r="F14" s="45"/>
      <c r="G14" s="29">
        <v>651333</v>
      </c>
      <c r="H14" s="45"/>
      <c r="I14" s="29">
        <v>10360872</v>
      </c>
      <c r="J14" s="45"/>
      <c r="K14" s="29">
        <v>520811</v>
      </c>
      <c r="L14" s="45"/>
      <c r="M14" s="29">
        <v>1781237</v>
      </c>
      <c r="N14" s="45"/>
      <c r="O14" s="29">
        <v>2354948</v>
      </c>
      <c r="P14" s="45"/>
      <c r="Q14" s="29">
        <v>22109253</v>
      </c>
      <c r="R14" s="45"/>
      <c r="S14" s="29">
        <v>8891785</v>
      </c>
      <c r="T14" s="45"/>
      <c r="U14" s="29">
        <f t="shared" si="0"/>
        <v>54057519</v>
      </c>
      <c r="V14" s="45"/>
      <c r="W14" s="33">
        <f>SUM(U$9:U14)</f>
        <v>315035648</v>
      </c>
    </row>
    <row r="15" spans="1:23" ht="13.5">
      <c r="A15" s="11" t="s">
        <v>47</v>
      </c>
      <c r="B15" s="14" t="s">
        <v>15</v>
      </c>
      <c r="C15" s="25">
        <v>1099905</v>
      </c>
      <c r="D15" s="45"/>
      <c r="E15" s="29">
        <v>7455545</v>
      </c>
      <c r="F15" s="45"/>
      <c r="G15" s="29">
        <v>779327</v>
      </c>
      <c r="H15" s="45"/>
      <c r="I15" s="29">
        <v>8488621</v>
      </c>
      <c r="J15" s="45"/>
      <c r="K15" s="29">
        <v>270218</v>
      </c>
      <c r="L15" s="45"/>
      <c r="M15" s="29">
        <v>3617855</v>
      </c>
      <c r="N15" s="45"/>
      <c r="O15" s="29">
        <v>3704526</v>
      </c>
      <c r="P15" s="45"/>
      <c r="Q15" s="29">
        <v>17809328</v>
      </c>
      <c r="R15" s="45"/>
      <c r="S15" s="29">
        <v>8579557</v>
      </c>
      <c r="T15" s="45"/>
      <c r="U15" s="29">
        <f t="shared" si="0"/>
        <v>51804882</v>
      </c>
      <c r="V15" s="45"/>
      <c r="W15" s="33">
        <f>SUM(U$9:U15)</f>
        <v>366840530</v>
      </c>
    </row>
    <row r="16" spans="1:23" ht="13.5">
      <c r="A16" s="11" t="s">
        <v>48</v>
      </c>
      <c r="B16" s="14" t="s">
        <v>17</v>
      </c>
      <c r="C16" s="25">
        <v>664565</v>
      </c>
      <c r="D16" s="45"/>
      <c r="E16" s="29">
        <v>10613443</v>
      </c>
      <c r="F16" s="45"/>
      <c r="G16" s="29">
        <v>287453</v>
      </c>
      <c r="H16" s="45"/>
      <c r="I16" s="29">
        <v>8161863</v>
      </c>
      <c r="J16" s="45"/>
      <c r="K16" s="29">
        <v>267414</v>
      </c>
      <c r="L16" s="45"/>
      <c r="M16" s="29">
        <v>2351354</v>
      </c>
      <c r="N16" s="45"/>
      <c r="O16" s="29">
        <v>3043334</v>
      </c>
      <c r="P16" s="45"/>
      <c r="Q16" s="29">
        <v>16918058</v>
      </c>
      <c r="R16" s="45"/>
      <c r="S16" s="29">
        <v>6512189</v>
      </c>
      <c r="T16" s="45"/>
      <c r="U16" s="29">
        <f t="shared" si="0"/>
        <v>48819673</v>
      </c>
      <c r="V16" s="45"/>
      <c r="W16" s="33">
        <f>SUM(U$9:U16)</f>
        <v>415660203</v>
      </c>
    </row>
    <row r="17" spans="1:23" ht="13.5">
      <c r="A17" s="11" t="s">
        <v>49</v>
      </c>
      <c r="B17" s="14" t="s">
        <v>19</v>
      </c>
      <c r="C17" s="25">
        <v>1316393</v>
      </c>
      <c r="D17" s="45"/>
      <c r="E17" s="29">
        <v>14360065</v>
      </c>
      <c r="F17" s="45"/>
      <c r="G17" s="29">
        <v>255114</v>
      </c>
      <c r="H17" s="45"/>
      <c r="I17" s="29">
        <v>9269288</v>
      </c>
      <c r="J17" s="45"/>
      <c r="K17" s="29">
        <v>521023</v>
      </c>
      <c r="L17" s="45"/>
      <c r="M17" s="29">
        <v>2865785</v>
      </c>
      <c r="N17" s="45"/>
      <c r="O17" s="29">
        <v>2721079</v>
      </c>
      <c r="P17" s="45"/>
      <c r="Q17" s="29">
        <v>16912780</v>
      </c>
      <c r="R17" s="45"/>
      <c r="S17" s="29">
        <v>7334781</v>
      </c>
      <c r="T17" s="45"/>
      <c r="U17" s="29">
        <f t="shared" si="0"/>
        <v>55556308</v>
      </c>
      <c r="V17" s="45"/>
      <c r="W17" s="33">
        <f>SUM(U$9:U17)</f>
        <v>471216511</v>
      </c>
    </row>
    <row r="18" spans="1:23" ht="13.5">
      <c r="A18" s="11" t="s">
        <v>50</v>
      </c>
      <c r="B18" s="14" t="s">
        <v>51</v>
      </c>
      <c r="C18" s="25">
        <v>650797</v>
      </c>
      <c r="D18" s="45"/>
      <c r="E18" s="29">
        <v>7502324</v>
      </c>
      <c r="F18" s="45"/>
      <c r="G18" s="29">
        <v>991258</v>
      </c>
      <c r="H18" s="45"/>
      <c r="I18" s="29">
        <v>9612813</v>
      </c>
      <c r="J18" s="45"/>
      <c r="K18" s="29">
        <v>407617</v>
      </c>
      <c r="L18" s="45"/>
      <c r="M18" s="29">
        <v>10045602</v>
      </c>
      <c r="N18" s="45"/>
      <c r="O18" s="29">
        <v>2140824</v>
      </c>
      <c r="P18" s="45"/>
      <c r="Q18" s="29">
        <v>15616020</v>
      </c>
      <c r="R18" s="45"/>
      <c r="S18" s="29">
        <v>8285441</v>
      </c>
      <c r="T18" s="45"/>
      <c r="U18" s="29">
        <f t="shared" si="0"/>
        <v>55252696</v>
      </c>
      <c r="V18" s="45"/>
      <c r="W18" s="33">
        <f>SUM(U$9:U18)</f>
        <v>526469207</v>
      </c>
    </row>
    <row r="19" spans="1:23" ht="13.5">
      <c r="A19" s="11" t="s">
        <v>52</v>
      </c>
      <c r="B19" s="14" t="s">
        <v>53</v>
      </c>
      <c r="C19" s="25">
        <v>871235</v>
      </c>
      <c r="D19" s="45"/>
      <c r="E19" s="29">
        <v>10259020</v>
      </c>
      <c r="F19" s="45"/>
      <c r="G19" s="29">
        <v>806952</v>
      </c>
      <c r="H19" s="45"/>
      <c r="I19" s="29">
        <v>8531036</v>
      </c>
      <c r="J19" s="45"/>
      <c r="K19" s="29">
        <v>481474</v>
      </c>
      <c r="L19" s="45"/>
      <c r="M19" s="29">
        <v>4309764</v>
      </c>
      <c r="N19" s="45"/>
      <c r="O19" s="29">
        <v>3244835</v>
      </c>
      <c r="P19" s="45"/>
      <c r="Q19" s="29">
        <v>9788734</v>
      </c>
      <c r="R19" s="45"/>
      <c r="S19" s="29">
        <v>10319152</v>
      </c>
      <c r="T19" s="45"/>
      <c r="U19" s="29">
        <f t="shared" si="0"/>
        <v>48612202</v>
      </c>
      <c r="V19" s="45"/>
      <c r="W19" s="33">
        <f>SUM(U$9:U19)</f>
        <v>575081409</v>
      </c>
    </row>
    <row r="20" spans="1:23" ht="13.5">
      <c r="A20" s="11" t="s">
        <v>70</v>
      </c>
      <c r="B20" s="15" t="s">
        <v>54</v>
      </c>
      <c r="C20" s="27">
        <v>740417</v>
      </c>
      <c r="D20" s="47"/>
      <c r="E20" s="30">
        <v>9138040</v>
      </c>
      <c r="F20" s="47"/>
      <c r="G20" s="30">
        <v>539795</v>
      </c>
      <c r="H20" s="47"/>
      <c r="I20" s="30">
        <v>11687937</v>
      </c>
      <c r="J20" s="47"/>
      <c r="K20" s="30">
        <v>617678</v>
      </c>
      <c r="L20" s="47"/>
      <c r="M20" s="30">
        <v>13306180</v>
      </c>
      <c r="N20" s="47"/>
      <c r="O20" s="30">
        <v>5192035</v>
      </c>
      <c r="P20" s="47"/>
      <c r="Q20" s="30">
        <v>11642026</v>
      </c>
      <c r="R20" s="47"/>
      <c r="S20" s="30">
        <v>9924134</v>
      </c>
      <c r="T20" s="47"/>
      <c r="U20" s="30">
        <f t="shared" si="0"/>
        <v>62788242</v>
      </c>
      <c r="V20" s="47"/>
      <c r="W20" s="35">
        <f>SUM(U$9:U20)</f>
        <v>637869651</v>
      </c>
    </row>
    <row r="21" spans="1:23" ht="13.5">
      <c r="A21" s="11" t="s">
        <v>26</v>
      </c>
      <c r="B21" s="37" t="s">
        <v>55</v>
      </c>
      <c r="C21" s="38">
        <v>731011</v>
      </c>
      <c r="D21" s="48">
        <f>(C21/C9-1)*100</f>
        <v>-5.61583770816495</v>
      </c>
      <c r="E21" s="39">
        <v>14336711</v>
      </c>
      <c r="F21" s="48">
        <f>(E21/E9-1)*100</f>
        <v>169.55433611999388</v>
      </c>
      <c r="G21" s="39">
        <v>640396</v>
      </c>
      <c r="H21" s="48">
        <f>(G21/G9-1)*100</f>
        <v>-70.16472399169042</v>
      </c>
      <c r="I21" s="39">
        <v>8976993</v>
      </c>
      <c r="J21" s="48">
        <f>(I21/I9-1)*100</f>
        <v>25.466418314617243</v>
      </c>
      <c r="K21" s="39">
        <v>540554</v>
      </c>
      <c r="L21" s="48">
        <f>(K21/K9-1)*100</f>
        <v>69.84613257672163</v>
      </c>
      <c r="M21" s="39">
        <v>1658146</v>
      </c>
      <c r="N21" s="48">
        <f>(M21/M9-1)*100</f>
        <v>-54.61252693446386</v>
      </c>
      <c r="O21" s="39">
        <v>3059481</v>
      </c>
      <c r="P21" s="48">
        <f>(O21/O9-1)*100</f>
        <v>9.747205007043313</v>
      </c>
      <c r="Q21" s="39">
        <v>12573522</v>
      </c>
      <c r="R21" s="48">
        <f>(Q21/Q9-1)*100</f>
        <v>-26.440063338601405</v>
      </c>
      <c r="S21" s="39">
        <v>8845393</v>
      </c>
      <c r="T21" s="48">
        <f>(S21/S9-1)*100</f>
        <v>-25.802304010817533</v>
      </c>
      <c r="U21" s="39">
        <f>C21+E21+G21+I21+K21+M21+O21+Q21+S21</f>
        <v>51362207</v>
      </c>
      <c r="V21" s="48">
        <f>(U21/U9-1)*100</f>
        <v>0.37931431483733125</v>
      </c>
      <c r="W21" s="40">
        <f>SUM(U$21:U21)</f>
        <v>51362207</v>
      </c>
    </row>
    <row r="22" spans="1:23" ht="13.5">
      <c r="A22" s="11" t="s">
        <v>4</v>
      </c>
      <c r="B22" s="14" t="s">
        <v>39</v>
      </c>
      <c r="C22" s="25">
        <v>867500</v>
      </c>
      <c r="D22" s="45">
        <f aca="true" t="shared" si="1" ref="D22:F37">(C22/C10-1)*100</f>
        <v>5.991093082783006</v>
      </c>
      <c r="E22" s="29">
        <v>10536867</v>
      </c>
      <c r="F22" s="45">
        <f t="shared" si="1"/>
        <v>53.442182497584454</v>
      </c>
      <c r="G22" s="29">
        <v>892600</v>
      </c>
      <c r="H22" s="45">
        <f aca="true" t="shared" si="2" ref="H22:H44">(G22/G10-1)*100</f>
        <v>-74.15755092563508</v>
      </c>
      <c r="I22" s="29">
        <v>9737509</v>
      </c>
      <c r="J22" s="45">
        <f aca="true" t="shared" si="3" ref="J22:J44">(I22/I10-1)*100</f>
        <v>4.750341574546524</v>
      </c>
      <c r="K22" s="29">
        <v>603544</v>
      </c>
      <c r="L22" s="45">
        <f aca="true" t="shared" si="4" ref="L22:L44">(K22/K10-1)*100</f>
        <v>173.62551173534385</v>
      </c>
      <c r="M22" s="29">
        <v>1063360</v>
      </c>
      <c r="N22" s="45">
        <f aca="true" t="shared" si="5" ref="N22:N44">(M22/M10-1)*100</f>
        <v>-74.50921073386222</v>
      </c>
      <c r="O22" s="29">
        <v>2597594</v>
      </c>
      <c r="P22" s="45">
        <f aca="true" t="shared" si="6" ref="P22:P44">(O22/O10-1)*100</f>
        <v>9.939155799413912</v>
      </c>
      <c r="Q22" s="29">
        <v>10022337</v>
      </c>
      <c r="R22" s="45">
        <f aca="true" t="shared" si="7" ref="R22:R44">(Q22/Q10-1)*100</f>
        <v>-25.28418934803962</v>
      </c>
      <c r="S22" s="29">
        <v>7992444</v>
      </c>
      <c r="T22" s="45">
        <f aca="true" t="shared" si="8" ref="T22:T44">(S22/S10-1)*100</f>
        <v>-8.371777140257686</v>
      </c>
      <c r="U22" s="29">
        <f aca="true" t="shared" si="9" ref="U22:U44">C22+E22+G22+I22+K22+M22+O22+Q22+S22</f>
        <v>44313755</v>
      </c>
      <c r="V22" s="45">
        <f aca="true" t="shared" si="10" ref="V22:V44">(U22/U10-1)*100</f>
        <v>-10.16309662304915</v>
      </c>
      <c r="W22" s="33">
        <f>SUM(U$21:U22)</f>
        <v>95675962</v>
      </c>
    </row>
    <row r="23" spans="1:23" ht="13.5">
      <c r="A23" s="11" t="s">
        <v>6</v>
      </c>
      <c r="B23" s="14" t="s">
        <v>41</v>
      </c>
      <c r="C23" s="25">
        <v>990830</v>
      </c>
      <c r="D23" s="45">
        <f t="shared" si="1"/>
        <v>-60.15956599849779</v>
      </c>
      <c r="E23" s="29">
        <v>14199203</v>
      </c>
      <c r="F23" s="45">
        <f t="shared" si="1"/>
        <v>36.75615644318493</v>
      </c>
      <c r="G23" s="29">
        <v>677150</v>
      </c>
      <c r="H23" s="45">
        <f t="shared" si="2"/>
        <v>-22.21289187919363</v>
      </c>
      <c r="I23" s="29">
        <v>14186596</v>
      </c>
      <c r="J23" s="45">
        <f t="shared" si="3"/>
        <v>33.783307683022514</v>
      </c>
      <c r="K23" s="29">
        <v>2868415</v>
      </c>
      <c r="L23" s="45">
        <f t="shared" si="4"/>
        <v>213.24217717681643</v>
      </c>
      <c r="M23" s="29">
        <v>1556032</v>
      </c>
      <c r="N23" s="45">
        <f t="shared" si="5"/>
        <v>-6.856334237614425</v>
      </c>
      <c r="O23" s="29">
        <v>2366306</v>
      </c>
      <c r="P23" s="45">
        <f t="shared" si="6"/>
        <v>-0.5084094419857355</v>
      </c>
      <c r="Q23" s="29">
        <v>13111977</v>
      </c>
      <c r="R23" s="45">
        <f t="shared" si="7"/>
        <v>5.676043363360361</v>
      </c>
      <c r="S23" s="29">
        <v>9072062</v>
      </c>
      <c r="T23" s="45">
        <f t="shared" si="8"/>
        <v>-9.718796672833985</v>
      </c>
      <c r="U23" s="29">
        <f t="shared" si="9"/>
        <v>59028571</v>
      </c>
      <c r="V23" s="45">
        <f t="shared" si="10"/>
        <v>14.030486072750437</v>
      </c>
      <c r="W23" s="33">
        <f>SUM(U$21:U23)</f>
        <v>154704533</v>
      </c>
    </row>
    <row r="24" spans="1:23" ht="13.5">
      <c r="A24" s="11" t="s">
        <v>8</v>
      </c>
      <c r="B24" s="14" t="s">
        <v>69</v>
      </c>
      <c r="C24" s="25">
        <v>1056289</v>
      </c>
      <c r="D24" s="45">
        <f t="shared" si="1"/>
        <v>52.97561894003577</v>
      </c>
      <c r="E24" s="29">
        <v>10535377</v>
      </c>
      <c r="F24" s="45">
        <f t="shared" si="1"/>
        <v>8.606871625807822</v>
      </c>
      <c r="G24" s="29">
        <v>455168</v>
      </c>
      <c r="H24" s="45">
        <f t="shared" si="2"/>
        <v>-35.52541556592749</v>
      </c>
      <c r="I24" s="29">
        <v>9897194</v>
      </c>
      <c r="J24" s="45">
        <f t="shared" si="3"/>
        <v>3.462329243983997</v>
      </c>
      <c r="K24" s="29">
        <v>186880</v>
      </c>
      <c r="L24" s="45">
        <f t="shared" si="4"/>
        <v>-45.21479622648147</v>
      </c>
      <c r="M24" s="29">
        <v>5620036</v>
      </c>
      <c r="N24" s="45">
        <f t="shared" si="5"/>
        <v>288.6517191158714</v>
      </c>
      <c r="O24" s="29">
        <v>3771788</v>
      </c>
      <c r="P24" s="45">
        <f t="shared" si="6"/>
        <v>1.7375659834329982</v>
      </c>
      <c r="Q24" s="29">
        <v>14712103</v>
      </c>
      <c r="R24" s="45">
        <f t="shared" si="7"/>
        <v>-14.677268680281397</v>
      </c>
      <c r="S24" s="29">
        <v>10643449</v>
      </c>
      <c r="T24" s="45">
        <f t="shared" si="8"/>
        <v>20.613458389205697</v>
      </c>
      <c r="U24" s="29">
        <f t="shared" si="9"/>
        <v>56878284</v>
      </c>
      <c r="V24" s="45">
        <f t="shared" si="10"/>
        <v>8.910584986395254</v>
      </c>
      <c r="W24" s="33">
        <f>SUM(U$21:U24)</f>
        <v>211582817</v>
      </c>
    </row>
    <row r="25" spans="1:23" ht="13.5">
      <c r="A25" s="11" t="s">
        <v>10</v>
      </c>
      <c r="B25" s="14" t="s">
        <v>44</v>
      </c>
      <c r="C25" s="25">
        <v>813101</v>
      </c>
      <c r="D25" s="45">
        <f t="shared" si="1"/>
        <v>17.02174204012785</v>
      </c>
      <c r="E25" s="29">
        <v>8862539</v>
      </c>
      <c r="F25" s="45">
        <f t="shared" si="1"/>
        <v>9.178855428736865</v>
      </c>
      <c r="G25" s="29">
        <v>2902096</v>
      </c>
      <c r="H25" s="45">
        <f t="shared" si="2"/>
        <v>149.23724075503847</v>
      </c>
      <c r="I25" s="29">
        <v>11037128</v>
      </c>
      <c r="J25" s="45">
        <f t="shared" si="3"/>
        <v>7.278223531322547</v>
      </c>
      <c r="K25" s="29">
        <v>316479</v>
      </c>
      <c r="L25" s="45">
        <f t="shared" si="4"/>
        <v>-59.64106860708451</v>
      </c>
      <c r="M25" s="29">
        <v>13913908</v>
      </c>
      <c r="N25" s="45">
        <f t="shared" si="5"/>
        <v>116.8834450309685</v>
      </c>
      <c r="O25" s="29">
        <v>2931950</v>
      </c>
      <c r="P25" s="45">
        <f t="shared" si="6"/>
        <v>-44.50392056581224</v>
      </c>
      <c r="Q25" s="29">
        <v>17954832</v>
      </c>
      <c r="R25" s="45">
        <f t="shared" si="7"/>
        <v>7.85185035681546</v>
      </c>
      <c r="S25" s="29">
        <v>10607311</v>
      </c>
      <c r="T25" s="45">
        <f t="shared" si="8"/>
        <v>49.454044475329106</v>
      </c>
      <c r="U25" s="29">
        <f t="shared" si="9"/>
        <v>69339344</v>
      </c>
      <c r="V25" s="45">
        <f t="shared" si="10"/>
        <v>22.74023730157124</v>
      </c>
      <c r="W25" s="33">
        <f>SUM(U$21:U25)</f>
        <v>280922161</v>
      </c>
    </row>
    <row r="26" spans="1:23" ht="13.5">
      <c r="A26" s="11" t="s">
        <v>12</v>
      </c>
      <c r="B26" s="14" t="s">
        <v>46</v>
      </c>
      <c r="C26" s="25">
        <v>1049965</v>
      </c>
      <c r="D26" s="45">
        <f t="shared" si="1"/>
        <v>34.85692487705134</v>
      </c>
      <c r="E26" s="29">
        <v>16099554</v>
      </c>
      <c r="F26" s="45">
        <f t="shared" si="1"/>
        <v>143.61140151100753</v>
      </c>
      <c r="G26" s="29">
        <v>372654</v>
      </c>
      <c r="H26" s="45">
        <f t="shared" si="2"/>
        <v>-42.785948201611156</v>
      </c>
      <c r="I26" s="29">
        <v>11057071</v>
      </c>
      <c r="J26" s="45">
        <f t="shared" si="3"/>
        <v>6.719501987863574</v>
      </c>
      <c r="K26" s="29">
        <v>485023</v>
      </c>
      <c r="L26" s="45">
        <f t="shared" si="4"/>
        <v>-6.871590653807235</v>
      </c>
      <c r="M26" s="29">
        <v>2443129</v>
      </c>
      <c r="N26" s="45">
        <f t="shared" si="5"/>
        <v>37.1591203191939</v>
      </c>
      <c r="O26" s="29">
        <v>3137012</v>
      </c>
      <c r="P26" s="45">
        <f t="shared" si="6"/>
        <v>33.209395706402</v>
      </c>
      <c r="Q26" s="29">
        <v>20250117</v>
      </c>
      <c r="R26" s="45">
        <f t="shared" si="7"/>
        <v>-8.408859403798042</v>
      </c>
      <c r="S26" s="29">
        <v>10373199</v>
      </c>
      <c r="T26" s="45">
        <f t="shared" si="8"/>
        <v>16.660479307585607</v>
      </c>
      <c r="U26" s="29">
        <f t="shared" si="9"/>
        <v>65267724</v>
      </c>
      <c r="V26" s="45">
        <f t="shared" si="10"/>
        <v>20.73754994194239</v>
      </c>
      <c r="W26" s="33">
        <f>SUM(U$21:U26)</f>
        <v>346189885</v>
      </c>
    </row>
    <row r="27" spans="1:23" ht="13.5">
      <c r="A27" s="11" t="s">
        <v>14</v>
      </c>
      <c r="B27" s="14" t="s">
        <v>15</v>
      </c>
      <c r="C27" s="25">
        <v>752528</v>
      </c>
      <c r="D27" s="45">
        <f t="shared" si="1"/>
        <v>-31.582454848373263</v>
      </c>
      <c r="E27" s="29">
        <v>12317075</v>
      </c>
      <c r="F27" s="45">
        <f t="shared" si="1"/>
        <v>65.20690305001177</v>
      </c>
      <c r="G27" s="29">
        <v>1307971</v>
      </c>
      <c r="H27" s="45">
        <f t="shared" si="2"/>
        <v>67.8333998437113</v>
      </c>
      <c r="I27" s="29">
        <v>11564065</v>
      </c>
      <c r="J27" s="45">
        <f t="shared" si="3"/>
        <v>36.23019569374107</v>
      </c>
      <c r="K27" s="29">
        <v>246789</v>
      </c>
      <c r="L27" s="45">
        <f t="shared" si="4"/>
        <v>-8.670406856686085</v>
      </c>
      <c r="M27" s="29">
        <v>3910483</v>
      </c>
      <c r="N27" s="45">
        <f t="shared" si="5"/>
        <v>8.088439144189019</v>
      </c>
      <c r="O27" s="29">
        <v>2773616</v>
      </c>
      <c r="P27" s="45">
        <f t="shared" si="6"/>
        <v>-25.12899086144894</v>
      </c>
      <c r="Q27" s="29">
        <v>15985760</v>
      </c>
      <c r="R27" s="45">
        <f t="shared" si="7"/>
        <v>-10.239398140120725</v>
      </c>
      <c r="S27" s="29">
        <v>8480981</v>
      </c>
      <c r="T27" s="45">
        <f t="shared" si="8"/>
        <v>-1.1489637518580453</v>
      </c>
      <c r="U27" s="29">
        <f t="shared" si="9"/>
        <v>57339268</v>
      </c>
      <c r="V27" s="45">
        <f t="shared" si="10"/>
        <v>10.683136002510341</v>
      </c>
      <c r="W27" s="33">
        <f>SUM(U$21:U27)</f>
        <v>403529153</v>
      </c>
    </row>
    <row r="28" spans="1:23" ht="13.5">
      <c r="A28" s="11" t="s">
        <v>16</v>
      </c>
      <c r="B28" s="14" t="s">
        <v>17</v>
      </c>
      <c r="C28" s="25">
        <v>846852</v>
      </c>
      <c r="D28" s="45">
        <f t="shared" si="1"/>
        <v>27.429521566739147</v>
      </c>
      <c r="E28" s="29">
        <v>10829343</v>
      </c>
      <c r="F28" s="45">
        <f t="shared" si="1"/>
        <v>2.034212648996192</v>
      </c>
      <c r="G28" s="29">
        <v>637628</v>
      </c>
      <c r="H28" s="45">
        <f t="shared" si="2"/>
        <v>121.81991490782842</v>
      </c>
      <c r="I28" s="29">
        <v>8323076</v>
      </c>
      <c r="J28" s="45">
        <f t="shared" si="3"/>
        <v>1.9751985545456874</v>
      </c>
      <c r="K28" s="29">
        <v>485987</v>
      </c>
      <c r="L28" s="45">
        <f t="shared" si="4"/>
        <v>81.73581039137817</v>
      </c>
      <c r="M28" s="29">
        <v>2947593</v>
      </c>
      <c r="N28" s="45">
        <f t="shared" si="5"/>
        <v>25.35726224124484</v>
      </c>
      <c r="O28" s="29">
        <v>2985762</v>
      </c>
      <c r="P28" s="45">
        <f t="shared" si="6"/>
        <v>-1.8917410970994308</v>
      </c>
      <c r="Q28" s="29">
        <v>16109402</v>
      </c>
      <c r="R28" s="45">
        <f t="shared" si="7"/>
        <v>-4.779839388185103</v>
      </c>
      <c r="S28" s="29">
        <v>8573883</v>
      </c>
      <c r="T28" s="45">
        <f t="shared" si="8"/>
        <v>31.659001297413212</v>
      </c>
      <c r="U28" s="29">
        <f t="shared" si="9"/>
        <v>51739526</v>
      </c>
      <c r="V28" s="45">
        <f t="shared" si="10"/>
        <v>5.980894218607324</v>
      </c>
      <c r="W28" s="33">
        <f>SUM(U$21:U28)</f>
        <v>455268679</v>
      </c>
    </row>
    <row r="29" spans="1:23" ht="13.5">
      <c r="A29" s="11" t="s">
        <v>18</v>
      </c>
      <c r="B29" s="14" t="s">
        <v>19</v>
      </c>
      <c r="C29" s="25">
        <v>713424</v>
      </c>
      <c r="D29" s="45">
        <f t="shared" si="1"/>
        <v>-45.804634330325364</v>
      </c>
      <c r="E29" s="29">
        <v>11043486</v>
      </c>
      <c r="F29" s="45">
        <f t="shared" si="1"/>
        <v>-23.095849496502975</v>
      </c>
      <c r="G29" s="29">
        <v>574038</v>
      </c>
      <c r="H29" s="45">
        <f t="shared" si="2"/>
        <v>125.0123474211529</v>
      </c>
      <c r="I29" s="29">
        <v>10267692</v>
      </c>
      <c r="J29" s="45">
        <f t="shared" si="3"/>
        <v>10.771096981774653</v>
      </c>
      <c r="K29" s="29">
        <v>275390</v>
      </c>
      <c r="L29" s="45">
        <f t="shared" si="4"/>
        <v>-47.144367906983</v>
      </c>
      <c r="M29" s="29">
        <v>3128212</v>
      </c>
      <c r="N29" s="45">
        <f t="shared" si="5"/>
        <v>9.157246618291314</v>
      </c>
      <c r="O29" s="29">
        <v>2857660</v>
      </c>
      <c r="P29" s="45">
        <f t="shared" si="6"/>
        <v>5.019369154662545</v>
      </c>
      <c r="Q29" s="29">
        <v>15662645</v>
      </c>
      <c r="R29" s="45">
        <f t="shared" si="7"/>
        <v>-7.391658852063355</v>
      </c>
      <c r="S29" s="29">
        <v>9374910</v>
      </c>
      <c r="T29" s="45">
        <f t="shared" si="8"/>
        <v>27.814450083785736</v>
      </c>
      <c r="U29" s="29">
        <f t="shared" si="9"/>
        <v>53897457</v>
      </c>
      <c r="V29" s="45">
        <f>(U29/U17-1)*100</f>
        <v>-2.9858913590874336</v>
      </c>
      <c r="W29" s="33">
        <f>SUM(U$21:U29)</f>
        <v>509166136</v>
      </c>
    </row>
    <row r="30" spans="1:23" ht="13.5">
      <c r="A30" s="11" t="s">
        <v>20</v>
      </c>
      <c r="B30" s="14" t="s">
        <v>56</v>
      </c>
      <c r="C30" s="25">
        <v>969419</v>
      </c>
      <c r="D30" s="45">
        <f t="shared" si="1"/>
        <v>48.9587382855176</v>
      </c>
      <c r="E30" s="29">
        <v>14783604</v>
      </c>
      <c r="F30" s="45">
        <f t="shared" si="1"/>
        <v>97.0536596393331</v>
      </c>
      <c r="G30" s="29">
        <v>713883</v>
      </c>
      <c r="H30" s="45">
        <f t="shared" si="2"/>
        <v>-27.982119690332887</v>
      </c>
      <c r="I30" s="29">
        <v>10549828</v>
      </c>
      <c r="J30" s="45">
        <f t="shared" si="3"/>
        <v>9.74756296622019</v>
      </c>
      <c r="K30" s="29">
        <v>875101</v>
      </c>
      <c r="L30" s="45">
        <f t="shared" si="4"/>
        <v>114.68707144206446</v>
      </c>
      <c r="M30" s="29">
        <v>2081292</v>
      </c>
      <c r="N30" s="45">
        <f t="shared" si="5"/>
        <v>-79.2815602290435</v>
      </c>
      <c r="O30" s="29">
        <v>3205308</v>
      </c>
      <c r="P30" s="45">
        <f t="shared" si="6"/>
        <v>49.72309727469424</v>
      </c>
      <c r="Q30" s="29">
        <v>12792616</v>
      </c>
      <c r="R30" s="45">
        <f t="shared" si="7"/>
        <v>-18.08017663911803</v>
      </c>
      <c r="S30" s="29">
        <v>9361660</v>
      </c>
      <c r="T30" s="45">
        <f t="shared" si="8"/>
        <v>12.98927842223485</v>
      </c>
      <c r="U30" s="29">
        <f t="shared" si="9"/>
        <v>55332711</v>
      </c>
      <c r="V30" s="45">
        <f t="shared" si="10"/>
        <v>0.1448164628925941</v>
      </c>
      <c r="W30" s="33">
        <f>SUM(U$21:U30)</f>
        <v>564498847</v>
      </c>
    </row>
    <row r="31" spans="1:23" ht="13.5">
      <c r="A31" s="11" t="s">
        <v>22</v>
      </c>
      <c r="B31" s="14" t="s">
        <v>53</v>
      </c>
      <c r="C31" s="25">
        <v>948116</v>
      </c>
      <c r="D31" s="45">
        <f t="shared" si="1"/>
        <v>8.824370003500782</v>
      </c>
      <c r="E31" s="29">
        <v>12987903</v>
      </c>
      <c r="F31" s="45">
        <f t="shared" si="1"/>
        <v>26.59984092047778</v>
      </c>
      <c r="G31" s="29">
        <v>440535</v>
      </c>
      <c r="H31" s="45">
        <f t="shared" si="2"/>
        <v>-45.40753353359308</v>
      </c>
      <c r="I31" s="29">
        <v>11692732</v>
      </c>
      <c r="J31" s="45">
        <f t="shared" si="3"/>
        <v>37.06110254370043</v>
      </c>
      <c r="K31" s="29">
        <v>238352</v>
      </c>
      <c r="L31" s="45">
        <f t="shared" si="4"/>
        <v>-50.49535385088291</v>
      </c>
      <c r="M31" s="29">
        <v>21176730</v>
      </c>
      <c r="N31" s="45">
        <f t="shared" si="5"/>
        <v>391.3663485982063</v>
      </c>
      <c r="O31" s="29">
        <v>2769008</v>
      </c>
      <c r="P31" s="45">
        <f t="shared" si="6"/>
        <v>-14.664135464515148</v>
      </c>
      <c r="Q31" s="29">
        <v>10579897</v>
      </c>
      <c r="R31" s="45">
        <f t="shared" si="7"/>
        <v>8.082383278573113</v>
      </c>
      <c r="S31" s="29">
        <v>8167649</v>
      </c>
      <c r="T31" s="45">
        <f t="shared" si="8"/>
        <v>-20.849610510631113</v>
      </c>
      <c r="U31" s="29">
        <f t="shared" si="9"/>
        <v>69000922</v>
      </c>
      <c r="V31" s="45">
        <f t="shared" si="10"/>
        <v>41.941568497555416</v>
      </c>
      <c r="W31" s="33">
        <f>SUM(U$21:U31)</f>
        <v>633499769</v>
      </c>
    </row>
    <row r="32" spans="1:23" ht="13.5">
      <c r="A32" s="11" t="s">
        <v>24</v>
      </c>
      <c r="B32" s="15" t="s">
        <v>54</v>
      </c>
      <c r="C32" s="27">
        <v>835206</v>
      </c>
      <c r="D32" s="47">
        <f t="shared" si="1"/>
        <v>12.802110162246416</v>
      </c>
      <c r="E32" s="30">
        <v>9208377</v>
      </c>
      <c r="F32" s="47">
        <f t="shared" si="1"/>
        <v>0.7697164818713853</v>
      </c>
      <c r="G32" s="30">
        <v>670532</v>
      </c>
      <c r="H32" s="47">
        <f t="shared" si="2"/>
        <v>24.219750090312054</v>
      </c>
      <c r="I32" s="30">
        <v>8556858</v>
      </c>
      <c r="J32" s="47">
        <f t="shared" si="3"/>
        <v>-26.788979098706644</v>
      </c>
      <c r="K32" s="30">
        <v>777597</v>
      </c>
      <c r="L32" s="47">
        <f t="shared" si="4"/>
        <v>25.890350635768144</v>
      </c>
      <c r="M32" s="30">
        <v>6316320</v>
      </c>
      <c r="N32" s="47">
        <f t="shared" si="5"/>
        <v>-52.53092923739195</v>
      </c>
      <c r="O32" s="30">
        <v>3126334</v>
      </c>
      <c r="P32" s="47">
        <f t="shared" si="6"/>
        <v>-39.785960610820226</v>
      </c>
      <c r="Q32" s="30">
        <v>10993493</v>
      </c>
      <c r="R32" s="47">
        <f t="shared" si="7"/>
        <v>-5.570619752953654</v>
      </c>
      <c r="S32" s="30">
        <v>9807875</v>
      </c>
      <c r="T32" s="47">
        <f t="shared" si="8"/>
        <v>-1.1714775314400239</v>
      </c>
      <c r="U32" s="30">
        <f t="shared" si="9"/>
        <v>50292592</v>
      </c>
      <c r="V32" s="47">
        <f t="shared" si="10"/>
        <v>-19.90125794571538</v>
      </c>
      <c r="W32" s="35">
        <f>SUM(U$21:U32)</f>
        <v>683792361</v>
      </c>
    </row>
    <row r="33" spans="1:23" ht="13.5">
      <c r="A33" s="11" t="s">
        <v>26</v>
      </c>
      <c r="B33" s="37" t="s">
        <v>55</v>
      </c>
      <c r="C33" s="38">
        <v>989752</v>
      </c>
      <c r="D33" s="48">
        <f t="shared" si="1"/>
        <v>35.39495301712285</v>
      </c>
      <c r="E33" s="39">
        <v>20327200</v>
      </c>
      <c r="F33" s="48">
        <f t="shared" si="1"/>
        <v>41.78426279221223</v>
      </c>
      <c r="G33" s="39">
        <v>653794</v>
      </c>
      <c r="H33" s="48">
        <f t="shared" si="2"/>
        <v>2.09214298652709</v>
      </c>
      <c r="I33" s="39">
        <v>9905947</v>
      </c>
      <c r="J33" s="48">
        <f t="shared" si="3"/>
        <v>10.348164468881738</v>
      </c>
      <c r="K33" s="39">
        <v>397151</v>
      </c>
      <c r="L33" s="48">
        <f t="shared" si="4"/>
        <v>-26.52889443052868</v>
      </c>
      <c r="M33" s="39">
        <v>2002570</v>
      </c>
      <c r="N33" s="48">
        <f t="shared" si="5"/>
        <v>20.7716328960176</v>
      </c>
      <c r="O33" s="39">
        <v>2965875</v>
      </c>
      <c r="P33" s="48">
        <f t="shared" si="6"/>
        <v>-3.059538529574135</v>
      </c>
      <c r="Q33" s="39">
        <v>9907828</v>
      </c>
      <c r="R33" s="48">
        <f t="shared" si="7"/>
        <v>-21.20085366693596</v>
      </c>
      <c r="S33" s="39">
        <v>9833792</v>
      </c>
      <c r="T33" s="48">
        <f t="shared" si="8"/>
        <v>11.17416716249917</v>
      </c>
      <c r="U33" s="39">
        <f t="shared" si="9"/>
        <v>56983909</v>
      </c>
      <c r="V33" s="48">
        <f t="shared" si="10"/>
        <v>10.945211135495025</v>
      </c>
      <c r="W33" s="40">
        <f>SUM(U$33:U33)</f>
        <v>56983909</v>
      </c>
    </row>
    <row r="34" spans="1:23" ht="13.5">
      <c r="A34" s="11" t="s">
        <v>4</v>
      </c>
      <c r="B34" s="14" t="s">
        <v>39</v>
      </c>
      <c r="C34" s="25">
        <v>1106287</v>
      </c>
      <c r="D34" s="45">
        <f t="shared" si="1"/>
        <v>27.52587896253602</v>
      </c>
      <c r="E34" s="29">
        <v>15575358</v>
      </c>
      <c r="F34" s="45">
        <f t="shared" si="1"/>
        <v>47.81773367738247</v>
      </c>
      <c r="G34" s="29">
        <v>3564831</v>
      </c>
      <c r="H34" s="45">
        <f t="shared" si="2"/>
        <v>299.3760923145866</v>
      </c>
      <c r="I34" s="29">
        <v>12225196</v>
      </c>
      <c r="J34" s="45">
        <f t="shared" si="3"/>
        <v>25.547468043418498</v>
      </c>
      <c r="K34" s="29">
        <v>471240</v>
      </c>
      <c r="L34" s="45">
        <f t="shared" si="4"/>
        <v>-21.92118553079808</v>
      </c>
      <c r="M34" s="29">
        <v>10964856</v>
      </c>
      <c r="N34" s="45">
        <f t="shared" si="5"/>
        <v>931.1518206439963</v>
      </c>
      <c r="O34" s="29">
        <v>3258398</v>
      </c>
      <c r="P34" s="45">
        <f t="shared" si="6"/>
        <v>25.43907939423944</v>
      </c>
      <c r="Q34" s="29">
        <v>10371226</v>
      </c>
      <c r="R34" s="45">
        <f t="shared" si="7"/>
        <v>3.481114235132976</v>
      </c>
      <c r="S34" s="29">
        <v>8468650</v>
      </c>
      <c r="T34" s="45">
        <f t="shared" si="8"/>
        <v>5.9582025222822965</v>
      </c>
      <c r="U34" s="29">
        <f t="shared" si="9"/>
        <v>66006042</v>
      </c>
      <c r="V34" s="45">
        <f>(U34/U22-1)*100</f>
        <v>48.95158850790233</v>
      </c>
      <c r="W34" s="33">
        <f>SUM(U$33:U34)</f>
        <v>122989951</v>
      </c>
    </row>
    <row r="35" spans="1:23" ht="13.5">
      <c r="A35" s="11" t="s">
        <v>6</v>
      </c>
      <c r="B35" s="14" t="s">
        <v>57</v>
      </c>
      <c r="C35" s="43">
        <v>1575354</v>
      </c>
      <c r="D35" s="45">
        <f t="shared" si="1"/>
        <v>58.99336919552294</v>
      </c>
      <c r="E35" s="29">
        <v>16675275</v>
      </c>
      <c r="F35" s="45">
        <f t="shared" si="1"/>
        <v>17.43810550493574</v>
      </c>
      <c r="G35" s="29">
        <v>1142858</v>
      </c>
      <c r="H35" s="45">
        <f t="shared" si="2"/>
        <v>68.77471756627041</v>
      </c>
      <c r="I35" s="29">
        <v>17178811</v>
      </c>
      <c r="J35" s="45">
        <f t="shared" si="3"/>
        <v>21.09184613419597</v>
      </c>
      <c r="K35" s="29">
        <v>1016803</v>
      </c>
      <c r="L35" s="45">
        <f t="shared" si="4"/>
        <v>-64.55174721928311</v>
      </c>
      <c r="M35" s="29">
        <v>4451429</v>
      </c>
      <c r="N35" s="45">
        <f t="shared" si="5"/>
        <v>186.0756719656151</v>
      </c>
      <c r="O35" s="29">
        <v>6008901</v>
      </c>
      <c r="P35" s="45">
        <f t="shared" si="6"/>
        <v>153.9359237562682</v>
      </c>
      <c r="Q35" s="29">
        <v>12443865</v>
      </c>
      <c r="R35" s="45">
        <f t="shared" si="7"/>
        <v>-5.095432977040759</v>
      </c>
      <c r="S35" s="29">
        <v>11684138</v>
      </c>
      <c r="T35" s="45">
        <f t="shared" si="8"/>
        <v>28.792528093392654</v>
      </c>
      <c r="U35" s="29">
        <f t="shared" si="9"/>
        <v>72177434</v>
      </c>
      <c r="V35" s="45">
        <f t="shared" si="10"/>
        <v>22.275421507323976</v>
      </c>
      <c r="W35" s="33">
        <f>SUM(U$33:U35)</f>
        <v>195167385</v>
      </c>
    </row>
    <row r="36" spans="1:23" ht="13.5">
      <c r="A36" s="11" t="s">
        <v>8</v>
      </c>
      <c r="B36" s="14" t="s">
        <v>66</v>
      </c>
      <c r="C36" s="25">
        <v>1035990</v>
      </c>
      <c r="D36" s="45">
        <f t="shared" si="1"/>
        <v>-1.92172786046243</v>
      </c>
      <c r="E36" s="29">
        <v>13330799</v>
      </c>
      <c r="F36" s="45">
        <f t="shared" si="1"/>
        <v>26.53366842021885</v>
      </c>
      <c r="G36" s="29">
        <v>487706</v>
      </c>
      <c r="H36" s="45">
        <f t="shared" si="2"/>
        <v>7.148569319460063</v>
      </c>
      <c r="I36" s="29">
        <v>12083354</v>
      </c>
      <c r="J36" s="45">
        <f t="shared" si="3"/>
        <v>22.088684934335934</v>
      </c>
      <c r="K36" s="29">
        <v>2809798</v>
      </c>
      <c r="L36" s="45">
        <f t="shared" si="4"/>
        <v>1403.5306078767123</v>
      </c>
      <c r="M36" s="29">
        <v>1507541</v>
      </c>
      <c r="N36" s="45">
        <f t="shared" si="5"/>
        <v>-73.17559887516735</v>
      </c>
      <c r="O36" s="29">
        <v>3856311</v>
      </c>
      <c r="P36" s="45">
        <f t="shared" si="6"/>
        <v>2.240926584420966</v>
      </c>
      <c r="Q36" s="29">
        <v>13118910</v>
      </c>
      <c r="R36" s="45">
        <f t="shared" si="7"/>
        <v>-10.829131634002287</v>
      </c>
      <c r="S36" s="29">
        <v>7561200</v>
      </c>
      <c r="T36" s="45">
        <f t="shared" si="8"/>
        <v>-28.95911842110579</v>
      </c>
      <c r="U36" s="29">
        <f t="shared" si="9"/>
        <v>55791609</v>
      </c>
      <c r="V36" s="45">
        <f t="shared" si="10"/>
        <v>-1.9105270475459513</v>
      </c>
      <c r="W36" s="33">
        <f>SUM(U$33:U36)</f>
        <v>250958994</v>
      </c>
    </row>
    <row r="37" spans="1:23" ht="13.5">
      <c r="A37" s="11" t="s">
        <v>10</v>
      </c>
      <c r="B37" s="14" t="s">
        <v>58</v>
      </c>
      <c r="C37" s="25">
        <v>856871</v>
      </c>
      <c r="D37" s="45">
        <f t="shared" si="1"/>
        <v>5.383095089047973</v>
      </c>
      <c r="E37" s="29">
        <v>13317673</v>
      </c>
      <c r="F37" s="45">
        <f t="shared" si="1"/>
        <v>50.26927385030406</v>
      </c>
      <c r="G37" s="29">
        <v>925242</v>
      </c>
      <c r="H37" s="45">
        <f t="shared" si="2"/>
        <v>-68.11814633285735</v>
      </c>
      <c r="I37" s="29">
        <v>12797779</v>
      </c>
      <c r="J37" s="45">
        <f t="shared" si="3"/>
        <v>15.952075576182501</v>
      </c>
      <c r="K37" s="29">
        <v>944006</v>
      </c>
      <c r="L37" s="45">
        <f t="shared" si="4"/>
        <v>198.28393037136743</v>
      </c>
      <c r="M37" s="29">
        <v>1647231</v>
      </c>
      <c r="N37" s="45">
        <f t="shared" si="5"/>
        <v>-88.1612628170317</v>
      </c>
      <c r="O37" s="29">
        <v>2940109</v>
      </c>
      <c r="P37" s="45">
        <f t="shared" si="6"/>
        <v>0.27827896110097505</v>
      </c>
      <c r="Q37" s="29">
        <v>15302275</v>
      </c>
      <c r="R37" s="45">
        <f t="shared" si="7"/>
        <v>-14.773499412303048</v>
      </c>
      <c r="S37" s="29">
        <v>9377619</v>
      </c>
      <c r="T37" s="45">
        <f t="shared" si="8"/>
        <v>-11.592872123764453</v>
      </c>
      <c r="U37" s="29">
        <f t="shared" si="9"/>
        <v>58108805</v>
      </c>
      <c r="V37" s="45">
        <f t="shared" si="10"/>
        <v>-16.19648867748158</v>
      </c>
      <c r="W37" s="33">
        <f>SUM(U$33:U37)</f>
        <v>309067799</v>
      </c>
    </row>
    <row r="38" spans="1:23" ht="13.5">
      <c r="A38" s="11" t="s">
        <v>12</v>
      </c>
      <c r="B38" s="14" t="s">
        <v>59</v>
      </c>
      <c r="C38" s="25">
        <v>851883</v>
      </c>
      <c r="D38" s="45">
        <f aca="true" t="shared" si="11" ref="D38:F44">(C38/C26-1)*100</f>
        <v>-18.865581233660166</v>
      </c>
      <c r="E38" s="29">
        <v>12416661</v>
      </c>
      <c r="F38" s="45">
        <f t="shared" si="11"/>
        <v>-22.87574550201825</v>
      </c>
      <c r="G38" s="29">
        <v>1185431</v>
      </c>
      <c r="H38" s="45">
        <f t="shared" si="2"/>
        <v>218.1049982020856</v>
      </c>
      <c r="I38" s="29">
        <v>10515805</v>
      </c>
      <c r="J38" s="45">
        <f t="shared" si="3"/>
        <v>-4.895202355126416</v>
      </c>
      <c r="K38" s="29">
        <v>1147755</v>
      </c>
      <c r="L38" s="45">
        <f t="shared" si="4"/>
        <v>136.6392933943339</v>
      </c>
      <c r="M38" s="29">
        <v>3936076</v>
      </c>
      <c r="N38" s="45">
        <f t="shared" si="5"/>
        <v>61.10798897643146</v>
      </c>
      <c r="O38" s="29">
        <v>3247393</v>
      </c>
      <c r="P38" s="45">
        <f t="shared" si="6"/>
        <v>3.518666807777593</v>
      </c>
      <c r="Q38" s="29">
        <v>13691127</v>
      </c>
      <c r="R38" s="45">
        <f t="shared" si="7"/>
        <v>-32.38988693250513</v>
      </c>
      <c r="S38" s="29">
        <v>10261984</v>
      </c>
      <c r="T38" s="45">
        <f t="shared" si="8"/>
        <v>-1.0721379200379744</v>
      </c>
      <c r="U38" s="29">
        <f t="shared" si="9"/>
        <v>57254115</v>
      </c>
      <c r="V38" s="45">
        <f t="shared" si="10"/>
        <v>-12.278057987742919</v>
      </c>
      <c r="W38" s="33">
        <f>SUM(U$33:U38)</f>
        <v>366321914</v>
      </c>
    </row>
    <row r="39" spans="1:23" ht="13.5">
      <c r="A39" s="11" t="s">
        <v>14</v>
      </c>
      <c r="B39" s="14" t="s">
        <v>60</v>
      </c>
      <c r="C39" s="25">
        <v>1267288</v>
      </c>
      <c r="D39" s="45">
        <f t="shared" si="11"/>
        <v>68.40409924946313</v>
      </c>
      <c r="E39" s="29">
        <v>19868357</v>
      </c>
      <c r="F39" s="45">
        <f t="shared" si="11"/>
        <v>61.30742891473828</v>
      </c>
      <c r="G39" s="29">
        <v>2238437</v>
      </c>
      <c r="H39" s="45">
        <f t="shared" si="2"/>
        <v>71.13812156385731</v>
      </c>
      <c r="I39" s="29">
        <v>11713692</v>
      </c>
      <c r="J39" s="45">
        <f t="shared" si="3"/>
        <v>1.2938962207493576</v>
      </c>
      <c r="K39" s="29">
        <v>518633</v>
      </c>
      <c r="L39" s="45">
        <f t="shared" si="4"/>
        <v>110.15239739210418</v>
      </c>
      <c r="M39" s="29">
        <v>5920507</v>
      </c>
      <c r="N39" s="45">
        <f t="shared" si="5"/>
        <v>51.40091390245143</v>
      </c>
      <c r="O39" s="29">
        <v>3280985</v>
      </c>
      <c r="P39" s="45">
        <f t="shared" si="6"/>
        <v>18.292690841125815</v>
      </c>
      <c r="Q39" s="29">
        <v>15981073</v>
      </c>
      <c r="R39" s="45">
        <f t="shared" si="7"/>
        <v>-0.029319844661745975</v>
      </c>
      <c r="S39" s="29">
        <v>8899871</v>
      </c>
      <c r="T39" s="45">
        <f t="shared" si="8"/>
        <v>4.939169183376313</v>
      </c>
      <c r="U39" s="29">
        <f t="shared" si="9"/>
        <v>69688843</v>
      </c>
      <c r="V39" s="45">
        <f t="shared" si="10"/>
        <v>21.53772699016667</v>
      </c>
      <c r="W39" s="33">
        <f>SUM(U$33:U39)</f>
        <v>436010757</v>
      </c>
    </row>
    <row r="40" spans="1:23" ht="13.5">
      <c r="A40" s="11" t="s">
        <v>16</v>
      </c>
      <c r="B40" s="14" t="s">
        <v>61</v>
      </c>
      <c r="C40" s="25">
        <v>1048482</v>
      </c>
      <c r="D40" s="45">
        <f t="shared" si="11"/>
        <v>23.80935511754121</v>
      </c>
      <c r="E40" s="29">
        <v>11523079</v>
      </c>
      <c r="F40" s="45">
        <f t="shared" si="11"/>
        <v>6.4060765274495335</v>
      </c>
      <c r="G40" s="29">
        <v>556337</v>
      </c>
      <c r="H40" s="45">
        <f t="shared" si="2"/>
        <v>-12.74896961864912</v>
      </c>
      <c r="I40" s="29">
        <v>9483744</v>
      </c>
      <c r="J40" s="45">
        <f t="shared" si="3"/>
        <v>13.945180844197512</v>
      </c>
      <c r="K40" s="29">
        <v>444553</v>
      </c>
      <c r="L40" s="45">
        <f t="shared" si="4"/>
        <v>-8.52574245813159</v>
      </c>
      <c r="M40" s="29">
        <v>1892683</v>
      </c>
      <c r="N40" s="45">
        <f t="shared" si="5"/>
        <v>-35.788862302224224</v>
      </c>
      <c r="O40" s="29">
        <v>4100423</v>
      </c>
      <c r="P40" s="45">
        <f t="shared" si="6"/>
        <v>37.33254693441741</v>
      </c>
      <c r="Q40" s="29">
        <v>17207490</v>
      </c>
      <c r="R40" s="45">
        <f t="shared" si="7"/>
        <v>6.816441727632094</v>
      </c>
      <c r="S40" s="29">
        <v>8583162</v>
      </c>
      <c r="T40" s="45">
        <f t="shared" si="8"/>
        <v>0.10822401005472493</v>
      </c>
      <c r="U40" s="29">
        <f t="shared" si="9"/>
        <v>54839953</v>
      </c>
      <c r="V40" s="45">
        <f t="shared" si="10"/>
        <v>5.992376118791665</v>
      </c>
      <c r="W40" s="33">
        <f>SUM(U$33:U40)</f>
        <v>490850710</v>
      </c>
    </row>
    <row r="41" spans="1:23" ht="13.5">
      <c r="A41" s="11" t="s">
        <v>18</v>
      </c>
      <c r="B41" s="14" t="s">
        <v>62</v>
      </c>
      <c r="C41" s="25">
        <v>923344</v>
      </c>
      <c r="D41" s="45">
        <f t="shared" si="11"/>
        <v>29.424297472470794</v>
      </c>
      <c r="E41" s="29">
        <v>13615316</v>
      </c>
      <c r="F41" s="45">
        <f t="shared" si="11"/>
        <v>23.28820808936598</v>
      </c>
      <c r="G41" s="29">
        <v>500875</v>
      </c>
      <c r="H41" s="45">
        <f t="shared" si="2"/>
        <v>-12.745323480327087</v>
      </c>
      <c r="I41" s="29">
        <v>12454735</v>
      </c>
      <c r="J41" s="45">
        <f t="shared" si="3"/>
        <v>21.300239625419227</v>
      </c>
      <c r="K41" s="29">
        <v>536418</v>
      </c>
      <c r="L41" s="45">
        <f t="shared" si="4"/>
        <v>94.7848505755474</v>
      </c>
      <c r="M41" s="29">
        <v>2575566</v>
      </c>
      <c r="N41" s="45">
        <f t="shared" si="5"/>
        <v>-17.66651365060936</v>
      </c>
      <c r="O41" s="29">
        <v>4022185</v>
      </c>
      <c r="P41" s="45">
        <f t="shared" si="6"/>
        <v>40.75099906916848</v>
      </c>
      <c r="Q41" s="29">
        <v>18067877</v>
      </c>
      <c r="R41" s="45">
        <f t="shared" si="7"/>
        <v>15.356486723666407</v>
      </c>
      <c r="S41" s="29">
        <v>6809728</v>
      </c>
      <c r="T41" s="45">
        <f t="shared" si="8"/>
        <v>-27.36220401049183</v>
      </c>
      <c r="U41" s="29">
        <f t="shared" si="9"/>
        <v>59506044</v>
      </c>
      <c r="V41" s="45">
        <f t="shared" si="10"/>
        <v>10.40603270020699</v>
      </c>
      <c r="W41" s="33">
        <f>SUM(U$33:U41)</f>
        <v>550356754</v>
      </c>
    </row>
    <row r="42" spans="1:23" ht="13.5">
      <c r="A42" s="11" t="s">
        <v>28</v>
      </c>
      <c r="B42" s="14" t="s">
        <v>63</v>
      </c>
      <c r="C42" s="25">
        <v>755222</v>
      </c>
      <c r="D42" s="45">
        <f t="shared" si="11"/>
        <v>-22.095399409336935</v>
      </c>
      <c r="E42" s="29">
        <v>12626097</v>
      </c>
      <c r="F42" s="45">
        <f t="shared" si="11"/>
        <v>-14.593917694223958</v>
      </c>
      <c r="G42" s="29">
        <v>530446</v>
      </c>
      <c r="H42" s="45">
        <f t="shared" si="2"/>
        <v>-25.695667217177043</v>
      </c>
      <c r="I42" s="29">
        <v>14418093</v>
      </c>
      <c r="J42" s="45">
        <f t="shared" si="3"/>
        <v>36.666616744841704</v>
      </c>
      <c r="K42" s="29">
        <v>1800972</v>
      </c>
      <c r="L42" s="45">
        <f t="shared" si="4"/>
        <v>105.801616042034</v>
      </c>
      <c r="M42" s="29">
        <v>3015147</v>
      </c>
      <c r="N42" s="45">
        <f t="shared" si="5"/>
        <v>44.869004445315696</v>
      </c>
      <c r="O42" s="29">
        <v>3601966</v>
      </c>
      <c r="P42" s="45">
        <f t="shared" si="6"/>
        <v>12.375035410013634</v>
      </c>
      <c r="Q42" s="29">
        <v>10588233</v>
      </c>
      <c r="R42" s="45">
        <f t="shared" si="7"/>
        <v>-17.23168271446591</v>
      </c>
      <c r="S42" s="29">
        <v>7078474</v>
      </c>
      <c r="T42" s="45">
        <f t="shared" si="8"/>
        <v>-24.388687476366368</v>
      </c>
      <c r="U42" s="29">
        <f t="shared" si="9"/>
        <v>54414650</v>
      </c>
      <c r="V42" s="45">
        <f t="shared" si="10"/>
        <v>-1.6591650461514562</v>
      </c>
      <c r="W42" s="33">
        <f>SUM(U$33:U42)</f>
        <v>604771404</v>
      </c>
    </row>
    <row r="43" spans="1:23" ht="13.5">
      <c r="A43" s="11" t="s">
        <v>22</v>
      </c>
      <c r="B43" s="14" t="s">
        <v>53</v>
      </c>
      <c r="C43" s="25">
        <v>1026639</v>
      </c>
      <c r="D43" s="45">
        <f t="shared" si="11"/>
        <v>8.282003467930089</v>
      </c>
      <c r="E43" s="29">
        <v>16121148</v>
      </c>
      <c r="F43" s="45">
        <f t="shared" si="11"/>
        <v>24.12433323531904</v>
      </c>
      <c r="G43" s="29">
        <v>338850</v>
      </c>
      <c r="H43" s="45">
        <f t="shared" si="2"/>
        <v>-23.08216146276686</v>
      </c>
      <c r="I43" s="29">
        <v>9530221</v>
      </c>
      <c r="J43" s="45">
        <f t="shared" si="3"/>
        <v>-18.494488713159598</v>
      </c>
      <c r="K43" s="29">
        <v>1267478</v>
      </c>
      <c r="L43" s="45">
        <f t="shared" si="4"/>
        <v>431.76730214137075</v>
      </c>
      <c r="M43" s="29">
        <v>3063825</v>
      </c>
      <c r="N43" s="45">
        <f t="shared" si="5"/>
        <v>-85.53211473159455</v>
      </c>
      <c r="O43" s="29">
        <v>1930066</v>
      </c>
      <c r="P43" s="45">
        <f t="shared" si="6"/>
        <v>-30.297565048566135</v>
      </c>
      <c r="Q43" s="29">
        <v>11871950</v>
      </c>
      <c r="R43" s="45">
        <f t="shared" si="7"/>
        <v>12.212340063424065</v>
      </c>
      <c r="S43" s="29">
        <v>7237720</v>
      </c>
      <c r="T43" s="45">
        <f t="shared" si="8"/>
        <v>-11.385516199337165</v>
      </c>
      <c r="U43" s="29">
        <f t="shared" si="9"/>
        <v>52387897</v>
      </c>
      <c r="V43" s="45">
        <f t="shared" si="10"/>
        <v>-24.076526107868535</v>
      </c>
      <c r="W43" s="33">
        <f>SUM(U$33:U43)</f>
        <v>657159301</v>
      </c>
    </row>
    <row r="44" spans="1:25" ht="13.5">
      <c r="A44" s="59" t="s">
        <v>24</v>
      </c>
      <c r="B44" s="55" t="s">
        <v>64</v>
      </c>
      <c r="C44" s="43">
        <v>1064495</v>
      </c>
      <c r="D44" s="56">
        <f t="shared" si="11"/>
        <v>27.452987646161553</v>
      </c>
      <c r="E44" s="57">
        <v>15047287</v>
      </c>
      <c r="F44" s="56">
        <f t="shared" si="11"/>
        <v>63.40867668645627</v>
      </c>
      <c r="G44" s="57">
        <v>438442</v>
      </c>
      <c r="H44" s="56">
        <f t="shared" si="2"/>
        <v>-34.61281489921435</v>
      </c>
      <c r="I44" s="57">
        <v>10405339</v>
      </c>
      <c r="J44" s="56">
        <f t="shared" si="3"/>
        <v>21.602333473338</v>
      </c>
      <c r="K44" s="57">
        <v>1915032</v>
      </c>
      <c r="L44" s="56">
        <f t="shared" si="4"/>
        <v>146.27564149553046</v>
      </c>
      <c r="M44" s="57">
        <v>8530985</v>
      </c>
      <c r="N44" s="56">
        <f t="shared" si="5"/>
        <v>35.06258390961825</v>
      </c>
      <c r="O44" s="57">
        <v>3541880</v>
      </c>
      <c r="P44" s="56">
        <f t="shared" si="6"/>
        <v>13.291797997270915</v>
      </c>
      <c r="Q44" s="57">
        <v>12190061</v>
      </c>
      <c r="R44" s="56">
        <f t="shared" si="7"/>
        <v>10.884329484723377</v>
      </c>
      <c r="S44" s="57">
        <v>9777117</v>
      </c>
      <c r="T44" s="56">
        <f t="shared" si="8"/>
        <v>-0.3136051387278127</v>
      </c>
      <c r="U44" s="57">
        <f t="shared" si="9"/>
        <v>62910638</v>
      </c>
      <c r="V44" s="56">
        <f t="shared" si="10"/>
        <v>25.089273585262806</v>
      </c>
      <c r="W44" s="58">
        <f>SUM(U$33:U44)</f>
        <v>720069939</v>
      </c>
      <c r="X44" s="54"/>
      <c r="Y44" s="54"/>
    </row>
    <row r="45" spans="1:23" ht="13.5">
      <c r="A45" s="11"/>
      <c r="B45" s="49"/>
      <c r="C45" s="50"/>
      <c r="D45" s="51"/>
      <c r="E45" s="52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1"/>
      <c r="W45" s="53"/>
    </row>
    <row r="46" spans="2:23" ht="14.25" thickBot="1">
      <c r="B46" s="3"/>
      <c r="C46" s="27"/>
      <c r="D46" s="47"/>
      <c r="E46" s="30"/>
      <c r="F46" s="47"/>
      <c r="G46" s="30"/>
      <c r="H46" s="47"/>
      <c r="I46" s="30"/>
      <c r="J46" s="47"/>
      <c r="K46" s="30"/>
      <c r="L46" s="47"/>
      <c r="M46" s="30"/>
      <c r="N46" s="47"/>
      <c r="O46" s="30"/>
      <c r="P46" s="47"/>
      <c r="Q46" s="30"/>
      <c r="R46" s="47"/>
      <c r="S46" s="30"/>
      <c r="T46" s="47"/>
      <c r="U46" s="30"/>
      <c r="V46" s="47"/>
      <c r="W46" s="35"/>
    </row>
    <row r="47" spans="2:23" ht="43.5" customHeight="1" thickBot="1">
      <c r="B47" s="7" t="s">
        <v>0</v>
      </c>
      <c r="C47" s="20" t="s">
        <v>88</v>
      </c>
      <c r="D47" s="8" t="s">
        <v>34</v>
      </c>
      <c r="E47" s="21" t="s">
        <v>79</v>
      </c>
      <c r="F47" s="8" t="s">
        <v>34</v>
      </c>
      <c r="G47" s="21" t="s">
        <v>89</v>
      </c>
      <c r="H47" s="8" t="s">
        <v>34</v>
      </c>
      <c r="I47" s="21" t="s">
        <v>90</v>
      </c>
      <c r="J47" s="8" t="s">
        <v>34</v>
      </c>
      <c r="K47" s="21" t="s">
        <v>91</v>
      </c>
      <c r="L47" s="8" t="s">
        <v>34</v>
      </c>
      <c r="M47" s="21" t="s">
        <v>85</v>
      </c>
      <c r="N47" s="8" t="s">
        <v>34</v>
      </c>
      <c r="O47" s="22" t="s">
        <v>92</v>
      </c>
      <c r="P47" s="8" t="s">
        <v>34</v>
      </c>
      <c r="Q47" s="21" t="s">
        <v>87</v>
      </c>
      <c r="R47" s="8" t="s">
        <v>34</v>
      </c>
      <c r="S47" s="22" t="s">
        <v>82</v>
      </c>
      <c r="T47" s="8" t="s">
        <v>34</v>
      </c>
      <c r="U47" s="9" t="s">
        <v>35</v>
      </c>
      <c r="V47" s="8" t="s">
        <v>34</v>
      </c>
      <c r="W47" s="10" t="s">
        <v>36</v>
      </c>
    </row>
  </sheetData>
  <mergeCells count="1">
    <mergeCell ref="B2:D2"/>
  </mergeCells>
  <printOptions/>
  <pageMargins left="0.39" right="0.23" top="0.5" bottom="0.51" header="0.512" footer="0.512"/>
  <pageSetup horizontalDpi="600" verticalDpi="600" orientation="landscape" paperSize="9" scale="60" r:id="rId1"/>
  <colBreaks count="1" manualBreakCount="1">
    <brk id="2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N47"/>
  <sheetViews>
    <sheetView view="pageBreakPreview" zoomScale="75" zoomScaleSheetLayoutView="75" workbookViewId="0" topLeftCell="A1">
      <pane xSplit="2" ySplit="4" topLeftCell="I5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9.00390625" style="1" customWidth="1"/>
    <col min="3" max="3" width="7.00390625" style="1" customWidth="1"/>
    <col min="4" max="4" width="9.00390625" style="1" customWidth="1"/>
    <col min="5" max="5" width="7.00390625" style="1" customWidth="1"/>
    <col min="6" max="6" width="8.875" style="1" customWidth="1"/>
    <col min="7" max="7" width="7.00390625" style="1" customWidth="1"/>
    <col min="8" max="8" width="8.875" style="1" customWidth="1"/>
    <col min="9" max="9" width="7.00390625" style="1" customWidth="1"/>
    <col min="10" max="10" width="8.875" style="1" customWidth="1"/>
    <col min="11" max="11" width="7.00390625" style="1" customWidth="1"/>
    <col min="12" max="12" width="8.875" style="1" customWidth="1"/>
    <col min="13" max="13" width="7.00390625" style="1" customWidth="1"/>
    <col min="14" max="14" width="8.875" style="1" customWidth="1"/>
    <col min="15" max="15" width="7.00390625" style="1" customWidth="1"/>
    <col min="16" max="16" width="8.875" style="1" customWidth="1"/>
    <col min="17" max="17" width="7.00390625" style="1" customWidth="1"/>
    <col min="18" max="18" width="8.875" style="1" customWidth="1"/>
    <col min="19" max="19" width="6.75390625" style="1" customWidth="1"/>
    <col min="20" max="20" width="8.875" style="1" customWidth="1"/>
    <col min="21" max="21" width="7.00390625" style="1" customWidth="1"/>
    <col min="22" max="22" width="8.875" style="1" customWidth="1"/>
    <col min="23" max="23" width="7.00390625" style="1" customWidth="1"/>
    <col min="24" max="16384" width="9.00390625" style="1" customWidth="1"/>
  </cols>
  <sheetData>
    <row r="2" spans="2:4" ht="13.5">
      <c r="B2" s="61" t="s">
        <v>101</v>
      </c>
      <c r="C2" s="62"/>
      <c r="D2" s="63"/>
    </row>
    <row r="3" spans="22:23" ht="14.25" thickBot="1">
      <c r="V3" s="12"/>
      <c r="W3" s="13" t="s">
        <v>83</v>
      </c>
    </row>
    <row r="4" spans="2:23" ht="43.5" customHeight="1">
      <c r="B4" s="36" t="s">
        <v>0</v>
      </c>
      <c r="C4" s="17" t="s">
        <v>84</v>
      </c>
      <c r="D4" s="5" t="s">
        <v>34</v>
      </c>
      <c r="E4" s="18" t="s">
        <v>79</v>
      </c>
      <c r="F4" s="5" t="s">
        <v>34</v>
      </c>
      <c r="G4" s="18" t="s">
        <v>93</v>
      </c>
      <c r="H4" s="5" t="s">
        <v>34</v>
      </c>
      <c r="I4" s="18" t="s">
        <v>77</v>
      </c>
      <c r="J4" s="5" t="s">
        <v>34</v>
      </c>
      <c r="K4" s="18" t="s">
        <v>2</v>
      </c>
      <c r="L4" s="5" t="s">
        <v>34</v>
      </c>
      <c r="M4" s="18" t="s">
        <v>67</v>
      </c>
      <c r="N4" s="5" t="s">
        <v>34</v>
      </c>
      <c r="O4" s="19" t="s">
        <v>71</v>
      </c>
      <c r="P4" s="5" t="s">
        <v>34</v>
      </c>
      <c r="Q4" s="18" t="s">
        <v>86</v>
      </c>
      <c r="R4" s="5" t="s">
        <v>34</v>
      </c>
      <c r="S4" s="19" t="s">
        <v>72</v>
      </c>
      <c r="T4" s="5" t="s">
        <v>34</v>
      </c>
      <c r="U4" s="6" t="s">
        <v>35</v>
      </c>
      <c r="V4" s="5" t="s">
        <v>34</v>
      </c>
      <c r="W4" s="4" t="s">
        <v>36</v>
      </c>
    </row>
    <row r="5" spans="2:23" ht="13.5">
      <c r="B5" s="16" t="s">
        <v>3</v>
      </c>
      <c r="C5" s="24">
        <f>SUM(C9:C20)</f>
        <v>25</v>
      </c>
      <c r="D5" s="44"/>
      <c r="E5" s="31">
        <f>SUM(E9:E20)</f>
        <v>68</v>
      </c>
      <c r="F5" s="44"/>
      <c r="G5" s="31">
        <f>SUM(G9:G20)</f>
        <v>8</v>
      </c>
      <c r="H5" s="44"/>
      <c r="I5" s="31">
        <f>SUM(I9:I20)</f>
        <v>97</v>
      </c>
      <c r="J5" s="44"/>
      <c r="K5" s="31">
        <f>SUM(K9:K20)</f>
        <v>3</v>
      </c>
      <c r="L5" s="44"/>
      <c r="M5" s="31">
        <f>SUM(M9:M20)</f>
        <v>30</v>
      </c>
      <c r="N5" s="44"/>
      <c r="O5" s="31">
        <f>SUM(O9:O20)</f>
        <v>37</v>
      </c>
      <c r="P5" s="44"/>
      <c r="Q5" s="31">
        <f>SUM(Q9:Q20)</f>
        <v>111</v>
      </c>
      <c r="R5" s="44"/>
      <c r="S5" s="31">
        <f>SUM(S9:S20)</f>
        <v>127</v>
      </c>
      <c r="T5" s="44"/>
      <c r="U5" s="31">
        <f>C5+E5+G5+I5+K5+M5+O5+Q5+S5</f>
        <v>506</v>
      </c>
      <c r="V5" s="44"/>
      <c r="W5" s="32"/>
    </row>
    <row r="6" spans="2:23" ht="13.5">
      <c r="B6" s="16" t="s">
        <v>31</v>
      </c>
      <c r="C6" s="25">
        <f>SUM(C21:C32)</f>
        <v>30</v>
      </c>
      <c r="D6" s="45">
        <f>(C6/C5-1)*100</f>
        <v>19.999999999999996</v>
      </c>
      <c r="E6" s="29">
        <f>SUM(E21:E32)</f>
        <v>76</v>
      </c>
      <c r="F6" s="45">
        <f>(E6/E5-1)*100</f>
        <v>11.764705882352944</v>
      </c>
      <c r="G6" s="29">
        <f>SUM(G21:G32)</f>
        <v>7</v>
      </c>
      <c r="H6" s="45">
        <f>(G6/G5-1)*100</f>
        <v>-12.5</v>
      </c>
      <c r="I6" s="29">
        <f>SUM(I21:I32)</f>
        <v>83</v>
      </c>
      <c r="J6" s="45">
        <f>(I6/I5-1)*100</f>
        <v>-14.432989690721653</v>
      </c>
      <c r="K6" s="29">
        <f>SUM(K21:K32)</f>
        <v>5</v>
      </c>
      <c r="L6" s="45">
        <f>(K6/K5-1)*100</f>
        <v>66.66666666666667</v>
      </c>
      <c r="M6" s="29">
        <f>SUM(M21:M32)</f>
        <v>17</v>
      </c>
      <c r="N6" s="45">
        <f>(M6/M5-1)*100</f>
        <v>-43.333333333333336</v>
      </c>
      <c r="O6" s="29">
        <f>SUM(O21:O32)</f>
        <v>40</v>
      </c>
      <c r="P6" s="45">
        <f>(O6/O5-1)*100</f>
        <v>8.108108108108114</v>
      </c>
      <c r="Q6" s="29">
        <f>SUM(Q21:Q32)</f>
        <v>80</v>
      </c>
      <c r="R6" s="45">
        <f>(Q6/Q5-1)*100</f>
        <v>-27.927927927927932</v>
      </c>
      <c r="S6" s="29">
        <f>SUM(S21:S32)</f>
        <v>75</v>
      </c>
      <c r="T6" s="45">
        <f>(S6/S5-1)*100</f>
        <v>-40.944881889763785</v>
      </c>
      <c r="U6" s="29">
        <f>C6+E6+G6+I6+K6+M6+O6+Q6+S6</f>
        <v>413</v>
      </c>
      <c r="V6" s="45">
        <f>(U6/U5-1)*100</f>
        <v>-18.37944664031621</v>
      </c>
      <c r="W6" s="33"/>
    </row>
    <row r="7" spans="2:40" ht="13.5">
      <c r="B7" s="16" t="s">
        <v>32</v>
      </c>
      <c r="C7" s="25">
        <f>SUM(C33:C44)</f>
        <v>42</v>
      </c>
      <c r="D7" s="45">
        <f>(C7/C6-1)*100</f>
        <v>39.99999999999999</v>
      </c>
      <c r="E7" s="29">
        <f>SUM(E33:E44)</f>
        <v>77</v>
      </c>
      <c r="F7" s="45">
        <f>(E7/E6-1)*100</f>
        <v>1.3157894736842035</v>
      </c>
      <c r="G7" s="29">
        <f>SUM(G33:G44)</f>
        <v>6</v>
      </c>
      <c r="H7" s="45">
        <f>(G7/G6-1)*100</f>
        <v>-14.28571428571429</v>
      </c>
      <c r="I7" s="29">
        <f>SUM(I33:I44)</f>
        <v>110</v>
      </c>
      <c r="J7" s="45">
        <f>(I7/I6-1)*100</f>
        <v>32.53012048192772</v>
      </c>
      <c r="K7" s="29">
        <f>SUM(K33:K44)</f>
        <v>1</v>
      </c>
      <c r="L7" s="45">
        <f>(K7/K6-1)*100</f>
        <v>-80</v>
      </c>
      <c r="M7" s="29">
        <f>SUM(M33:M44)</f>
        <v>13</v>
      </c>
      <c r="N7" s="45">
        <f>(M7/M6-1)*100</f>
        <v>-23.529411764705888</v>
      </c>
      <c r="O7" s="29">
        <f>SUM(O33:O44)</f>
        <v>32</v>
      </c>
      <c r="P7" s="45">
        <f>(O7/O6-1)*100</f>
        <v>-19.999999999999996</v>
      </c>
      <c r="Q7" s="29">
        <f>SUM(Q33:Q44)</f>
        <v>71</v>
      </c>
      <c r="R7" s="45">
        <f>(Q7/Q6-1)*100</f>
        <v>-11.250000000000004</v>
      </c>
      <c r="S7" s="29">
        <f>SUM(S33:S44)</f>
        <v>80</v>
      </c>
      <c r="T7" s="45">
        <f>(S7/S6-1)*100</f>
        <v>6.666666666666665</v>
      </c>
      <c r="U7" s="29">
        <f>C7+E7+G7+I7+K7+M7+O7+Q7+S7</f>
        <v>432</v>
      </c>
      <c r="V7" s="45">
        <f>(U7/U6-1)*100</f>
        <v>4.600484261501214</v>
      </c>
      <c r="W7" s="33"/>
      <c r="X7" s="41" t="s">
        <v>103</v>
      </c>
      <c r="AD7" s="1" t="s">
        <v>103</v>
      </c>
      <c r="AH7" s="41" t="s">
        <v>103</v>
      </c>
      <c r="AN7" s="42" t="s">
        <v>103</v>
      </c>
    </row>
    <row r="8" spans="2:23" ht="14.25" thickBot="1">
      <c r="B8" s="2"/>
      <c r="C8" s="26"/>
      <c r="D8" s="46"/>
      <c r="E8" s="28"/>
      <c r="F8" s="46"/>
      <c r="G8" s="28"/>
      <c r="H8" s="46"/>
      <c r="I8" s="28"/>
      <c r="J8" s="46"/>
      <c r="K8" s="28"/>
      <c r="L8" s="46"/>
      <c r="M8" s="28"/>
      <c r="N8" s="46"/>
      <c r="O8" s="28"/>
      <c r="P8" s="46"/>
      <c r="Q8" s="28"/>
      <c r="R8" s="46"/>
      <c r="S8" s="28"/>
      <c r="T8" s="46"/>
      <c r="U8" s="28"/>
      <c r="V8" s="46"/>
      <c r="W8" s="34"/>
    </row>
    <row r="9" spans="1:23" ht="13.5">
      <c r="A9" s="11" t="s">
        <v>68</v>
      </c>
      <c r="B9" s="14" t="s">
        <v>37</v>
      </c>
      <c r="C9" s="25">
        <v>1</v>
      </c>
      <c r="D9" s="45"/>
      <c r="E9" s="29">
        <v>9</v>
      </c>
      <c r="F9" s="45"/>
      <c r="G9" s="29">
        <v>1</v>
      </c>
      <c r="H9" s="45"/>
      <c r="I9" s="29">
        <v>4</v>
      </c>
      <c r="J9" s="45"/>
      <c r="K9" s="29">
        <v>0</v>
      </c>
      <c r="L9" s="45"/>
      <c r="M9" s="29">
        <v>14</v>
      </c>
      <c r="N9" s="45"/>
      <c r="O9" s="29">
        <v>4</v>
      </c>
      <c r="P9" s="45"/>
      <c r="Q9" s="29">
        <v>9</v>
      </c>
      <c r="R9" s="45"/>
      <c r="S9" s="29">
        <v>7</v>
      </c>
      <c r="T9" s="45"/>
      <c r="U9" s="29">
        <f>C9+E9+G9+I9+K9+M9+O9+Q9+S9</f>
        <v>49</v>
      </c>
      <c r="V9" s="45"/>
      <c r="W9" s="33">
        <f>SUM(U$9:U9)</f>
        <v>49</v>
      </c>
    </row>
    <row r="10" spans="1:23" ht="13.5">
      <c r="A10" s="11" t="s">
        <v>38</v>
      </c>
      <c r="B10" s="14" t="s">
        <v>39</v>
      </c>
      <c r="C10" s="25">
        <v>2</v>
      </c>
      <c r="D10" s="45"/>
      <c r="E10" s="29">
        <v>6</v>
      </c>
      <c r="F10" s="45"/>
      <c r="G10" s="29">
        <v>0</v>
      </c>
      <c r="H10" s="45"/>
      <c r="I10" s="29">
        <v>11</v>
      </c>
      <c r="J10" s="45"/>
      <c r="K10" s="29">
        <v>0</v>
      </c>
      <c r="L10" s="45"/>
      <c r="M10" s="29">
        <v>1</v>
      </c>
      <c r="N10" s="45"/>
      <c r="O10" s="29">
        <v>2</v>
      </c>
      <c r="P10" s="45"/>
      <c r="Q10" s="29">
        <v>6</v>
      </c>
      <c r="R10" s="45"/>
      <c r="S10" s="29">
        <v>13</v>
      </c>
      <c r="T10" s="45"/>
      <c r="U10" s="29">
        <f aca="true" t="shared" si="0" ref="U10:U20">C10+E10+G10+I10+K10+M10+O10+Q10+S10</f>
        <v>41</v>
      </c>
      <c r="V10" s="45"/>
      <c r="W10" s="33">
        <f>SUM(U$9:U10)</f>
        <v>90</v>
      </c>
    </row>
    <row r="11" spans="1:23" ht="13.5">
      <c r="A11" s="11" t="s">
        <v>40</v>
      </c>
      <c r="B11" s="14" t="s">
        <v>41</v>
      </c>
      <c r="C11" s="25">
        <v>0</v>
      </c>
      <c r="D11" s="45"/>
      <c r="E11" s="29">
        <v>4</v>
      </c>
      <c r="F11" s="45"/>
      <c r="G11" s="29">
        <v>3</v>
      </c>
      <c r="H11" s="45"/>
      <c r="I11" s="29">
        <v>12</v>
      </c>
      <c r="J11" s="45"/>
      <c r="K11" s="29">
        <v>0</v>
      </c>
      <c r="L11" s="45"/>
      <c r="M11" s="29">
        <v>4</v>
      </c>
      <c r="N11" s="45"/>
      <c r="O11" s="29">
        <v>2</v>
      </c>
      <c r="P11" s="45"/>
      <c r="Q11" s="29">
        <v>9</v>
      </c>
      <c r="R11" s="45"/>
      <c r="S11" s="29">
        <v>10</v>
      </c>
      <c r="T11" s="45"/>
      <c r="U11" s="29">
        <f t="shared" si="0"/>
        <v>44</v>
      </c>
      <c r="V11" s="45"/>
      <c r="W11" s="33">
        <f>SUM(U$9:U11)</f>
        <v>134</v>
      </c>
    </row>
    <row r="12" spans="1:23" ht="13.5">
      <c r="A12" s="11" t="s">
        <v>42</v>
      </c>
      <c r="B12" s="14" t="s">
        <v>69</v>
      </c>
      <c r="C12" s="25">
        <v>5</v>
      </c>
      <c r="D12" s="45"/>
      <c r="E12" s="29">
        <v>2</v>
      </c>
      <c r="F12" s="45"/>
      <c r="G12" s="29">
        <v>2</v>
      </c>
      <c r="H12" s="45"/>
      <c r="I12" s="29">
        <v>9</v>
      </c>
      <c r="J12" s="45"/>
      <c r="K12" s="29">
        <v>0</v>
      </c>
      <c r="L12" s="45"/>
      <c r="M12" s="29">
        <v>1</v>
      </c>
      <c r="N12" s="45"/>
      <c r="O12" s="29">
        <v>4</v>
      </c>
      <c r="P12" s="45"/>
      <c r="Q12" s="29">
        <v>14</v>
      </c>
      <c r="R12" s="45"/>
      <c r="S12" s="29">
        <v>7</v>
      </c>
      <c r="T12" s="45"/>
      <c r="U12" s="29">
        <f t="shared" si="0"/>
        <v>44</v>
      </c>
      <c r="V12" s="45"/>
      <c r="W12" s="33">
        <f>SUM(U$9:U12)</f>
        <v>178</v>
      </c>
    </row>
    <row r="13" spans="1:23" ht="13.5">
      <c r="A13" s="11" t="s">
        <v>43</v>
      </c>
      <c r="B13" s="14" t="s">
        <v>44</v>
      </c>
      <c r="C13" s="25">
        <v>1</v>
      </c>
      <c r="D13" s="45"/>
      <c r="E13" s="29">
        <v>4</v>
      </c>
      <c r="F13" s="45"/>
      <c r="G13" s="29">
        <v>0</v>
      </c>
      <c r="H13" s="45"/>
      <c r="I13" s="29">
        <v>10</v>
      </c>
      <c r="J13" s="45"/>
      <c r="K13" s="29">
        <v>0</v>
      </c>
      <c r="L13" s="45"/>
      <c r="M13" s="29">
        <v>0</v>
      </c>
      <c r="N13" s="45"/>
      <c r="O13" s="29">
        <v>0</v>
      </c>
      <c r="P13" s="45"/>
      <c r="Q13" s="29">
        <v>4</v>
      </c>
      <c r="R13" s="45"/>
      <c r="S13" s="29">
        <v>15</v>
      </c>
      <c r="T13" s="45"/>
      <c r="U13" s="29">
        <f t="shared" si="0"/>
        <v>34</v>
      </c>
      <c r="V13" s="45"/>
      <c r="W13" s="33">
        <f>SUM(U$9:U13)</f>
        <v>212</v>
      </c>
    </row>
    <row r="14" spans="1:23" ht="13.5">
      <c r="A14" s="11" t="s">
        <v>45</v>
      </c>
      <c r="B14" s="14" t="s">
        <v>46</v>
      </c>
      <c r="C14" s="25">
        <v>2</v>
      </c>
      <c r="D14" s="45"/>
      <c r="E14" s="29">
        <v>6</v>
      </c>
      <c r="F14" s="45"/>
      <c r="G14" s="29">
        <v>0</v>
      </c>
      <c r="H14" s="45"/>
      <c r="I14" s="29">
        <v>8</v>
      </c>
      <c r="J14" s="45"/>
      <c r="K14" s="29">
        <v>0</v>
      </c>
      <c r="L14" s="45"/>
      <c r="M14" s="29">
        <v>2</v>
      </c>
      <c r="N14" s="45"/>
      <c r="O14" s="29">
        <v>0</v>
      </c>
      <c r="P14" s="45"/>
      <c r="Q14" s="29">
        <v>14</v>
      </c>
      <c r="R14" s="45"/>
      <c r="S14" s="29">
        <v>25</v>
      </c>
      <c r="T14" s="45"/>
      <c r="U14" s="29">
        <f t="shared" si="0"/>
        <v>57</v>
      </c>
      <c r="V14" s="45"/>
      <c r="W14" s="33">
        <f>SUM(U$9:U14)</f>
        <v>269</v>
      </c>
    </row>
    <row r="15" spans="1:23" ht="13.5">
      <c r="A15" s="11" t="s">
        <v>47</v>
      </c>
      <c r="B15" s="14" t="s">
        <v>15</v>
      </c>
      <c r="C15" s="25">
        <v>1</v>
      </c>
      <c r="D15" s="45"/>
      <c r="E15" s="29">
        <v>7</v>
      </c>
      <c r="F15" s="45"/>
      <c r="G15" s="29">
        <v>1</v>
      </c>
      <c r="H15" s="45"/>
      <c r="I15" s="29">
        <v>11</v>
      </c>
      <c r="J15" s="45"/>
      <c r="K15" s="29">
        <v>1</v>
      </c>
      <c r="L15" s="45"/>
      <c r="M15" s="29">
        <v>2</v>
      </c>
      <c r="N15" s="45"/>
      <c r="O15" s="29">
        <v>9</v>
      </c>
      <c r="P15" s="45"/>
      <c r="Q15" s="29">
        <v>7</v>
      </c>
      <c r="R15" s="45"/>
      <c r="S15" s="29">
        <v>7</v>
      </c>
      <c r="T15" s="45"/>
      <c r="U15" s="29">
        <f t="shared" si="0"/>
        <v>46</v>
      </c>
      <c r="V15" s="45"/>
      <c r="W15" s="33">
        <f>SUM(U$9:U15)</f>
        <v>315</v>
      </c>
    </row>
    <row r="16" spans="1:23" ht="13.5">
      <c r="A16" s="11" t="s">
        <v>48</v>
      </c>
      <c r="B16" s="14" t="s">
        <v>17</v>
      </c>
      <c r="C16" s="25">
        <v>4</v>
      </c>
      <c r="D16" s="45"/>
      <c r="E16" s="29">
        <v>2</v>
      </c>
      <c r="F16" s="45"/>
      <c r="G16" s="29">
        <v>0</v>
      </c>
      <c r="H16" s="45"/>
      <c r="I16" s="29">
        <v>4</v>
      </c>
      <c r="J16" s="45"/>
      <c r="K16" s="29">
        <v>0</v>
      </c>
      <c r="L16" s="45"/>
      <c r="M16" s="29">
        <v>1</v>
      </c>
      <c r="N16" s="45"/>
      <c r="O16" s="29">
        <v>5</v>
      </c>
      <c r="P16" s="45"/>
      <c r="Q16" s="29">
        <v>11</v>
      </c>
      <c r="R16" s="45"/>
      <c r="S16" s="29">
        <v>8</v>
      </c>
      <c r="T16" s="45"/>
      <c r="U16" s="29">
        <f t="shared" si="0"/>
        <v>35</v>
      </c>
      <c r="V16" s="45"/>
      <c r="W16" s="33">
        <f>SUM(U$9:U16)</f>
        <v>350</v>
      </c>
    </row>
    <row r="17" spans="1:23" ht="13.5">
      <c r="A17" s="11" t="s">
        <v>49</v>
      </c>
      <c r="B17" s="14" t="s">
        <v>19</v>
      </c>
      <c r="C17" s="25">
        <v>2</v>
      </c>
      <c r="D17" s="45"/>
      <c r="E17" s="29">
        <v>6</v>
      </c>
      <c r="F17" s="45"/>
      <c r="G17" s="29">
        <v>1</v>
      </c>
      <c r="H17" s="45"/>
      <c r="I17" s="29">
        <v>11</v>
      </c>
      <c r="J17" s="45"/>
      <c r="K17" s="29">
        <v>1</v>
      </c>
      <c r="L17" s="45"/>
      <c r="M17" s="29">
        <v>0</v>
      </c>
      <c r="N17" s="45"/>
      <c r="O17" s="29">
        <v>3</v>
      </c>
      <c r="P17" s="45"/>
      <c r="Q17" s="29">
        <v>8</v>
      </c>
      <c r="R17" s="45"/>
      <c r="S17" s="29">
        <v>7</v>
      </c>
      <c r="T17" s="45"/>
      <c r="U17" s="29">
        <f t="shared" si="0"/>
        <v>39</v>
      </c>
      <c r="V17" s="45"/>
      <c r="W17" s="33">
        <f>SUM(U$9:U17)</f>
        <v>389</v>
      </c>
    </row>
    <row r="18" spans="1:23" ht="13.5">
      <c r="A18" s="11" t="s">
        <v>50</v>
      </c>
      <c r="B18" s="14" t="s">
        <v>51</v>
      </c>
      <c r="C18" s="25">
        <v>2</v>
      </c>
      <c r="D18" s="45"/>
      <c r="E18" s="29">
        <v>8</v>
      </c>
      <c r="F18" s="45"/>
      <c r="G18" s="29">
        <v>0</v>
      </c>
      <c r="H18" s="45"/>
      <c r="I18" s="29">
        <v>6</v>
      </c>
      <c r="J18" s="45"/>
      <c r="K18" s="29">
        <v>1</v>
      </c>
      <c r="L18" s="45"/>
      <c r="M18" s="29">
        <v>3</v>
      </c>
      <c r="N18" s="45"/>
      <c r="O18" s="29">
        <v>1</v>
      </c>
      <c r="P18" s="45"/>
      <c r="Q18" s="29">
        <v>8</v>
      </c>
      <c r="R18" s="45"/>
      <c r="S18" s="29">
        <v>6</v>
      </c>
      <c r="T18" s="45"/>
      <c r="U18" s="29">
        <f t="shared" si="0"/>
        <v>35</v>
      </c>
      <c r="V18" s="45"/>
      <c r="W18" s="33">
        <f>SUM(U$9:U18)</f>
        <v>424</v>
      </c>
    </row>
    <row r="19" spans="1:23" ht="13.5">
      <c r="A19" s="11" t="s">
        <v>52</v>
      </c>
      <c r="B19" s="14" t="s">
        <v>53</v>
      </c>
      <c r="C19" s="25">
        <v>3</v>
      </c>
      <c r="D19" s="45"/>
      <c r="E19" s="29">
        <v>5</v>
      </c>
      <c r="F19" s="45"/>
      <c r="G19" s="29">
        <v>0</v>
      </c>
      <c r="H19" s="45"/>
      <c r="I19" s="29">
        <v>7</v>
      </c>
      <c r="J19" s="45"/>
      <c r="K19" s="29">
        <v>0</v>
      </c>
      <c r="L19" s="45"/>
      <c r="M19" s="29">
        <v>1</v>
      </c>
      <c r="N19" s="45"/>
      <c r="O19" s="29">
        <v>6</v>
      </c>
      <c r="P19" s="45"/>
      <c r="Q19" s="29">
        <v>2</v>
      </c>
      <c r="R19" s="45"/>
      <c r="S19" s="29">
        <v>10</v>
      </c>
      <c r="T19" s="45"/>
      <c r="U19" s="29">
        <f t="shared" si="0"/>
        <v>34</v>
      </c>
      <c r="V19" s="45"/>
      <c r="W19" s="33">
        <f>SUM(U$9:U19)</f>
        <v>458</v>
      </c>
    </row>
    <row r="20" spans="1:23" ht="13.5">
      <c r="A20" s="11" t="s">
        <v>70</v>
      </c>
      <c r="B20" s="15" t="s">
        <v>54</v>
      </c>
      <c r="C20" s="27">
        <v>2</v>
      </c>
      <c r="D20" s="47"/>
      <c r="E20" s="30">
        <v>9</v>
      </c>
      <c r="F20" s="47"/>
      <c r="G20" s="30">
        <v>0</v>
      </c>
      <c r="H20" s="47"/>
      <c r="I20" s="30">
        <v>4</v>
      </c>
      <c r="J20" s="47"/>
      <c r="K20" s="30">
        <v>0</v>
      </c>
      <c r="L20" s="47"/>
      <c r="M20" s="30">
        <v>1</v>
      </c>
      <c r="N20" s="47"/>
      <c r="O20" s="30">
        <v>1</v>
      </c>
      <c r="P20" s="47"/>
      <c r="Q20" s="30">
        <v>19</v>
      </c>
      <c r="R20" s="47"/>
      <c r="S20" s="30">
        <v>12</v>
      </c>
      <c r="T20" s="47"/>
      <c r="U20" s="30">
        <f t="shared" si="0"/>
        <v>48</v>
      </c>
      <c r="V20" s="47"/>
      <c r="W20" s="35">
        <f>SUM(U$9:U20)</f>
        <v>506</v>
      </c>
    </row>
    <row r="21" spans="1:23" ht="13.5">
      <c r="A21" s="11" t="s">
        <v>26</v>
      </c>
      <c r="B21" s="37" t="s">
        <v>55</v>
      </c>
      <c r="C21" s="38">
        <v>3</v>
      </c>
      <c r="D21" s="48">
        <f>(C21/C9-1)*100</f>
        <v>200</v>
      </c>
      <c r="E21" s="39">
        <v>7</v>
      </c>
      <c r="F21" s="48">
        <f>(E21/E9-1)*100</f>
        <v>-22.22222222222222</v>
      </c>
      <c r="G21" s="39">
        <v>0</v>
      </c>
      <c r="H21" s="48">
        <f>(G21/G9-1)*100</f>
        <v>-100</v>
      </c>
      <c r="I21" s="39">
        <v>4</v>
      </c>
      <c r="J21" s="48">
        <f>(I21/I9-1)*100</f>
        <v>0</v>
      </c>
      <c r="K21" s="39">
        <v>0</v>
      </c>
      <c r="L21" s="48" t="e">
        <f>(K21/K9-1)*100</f>
        <v>#DIV/0!</v>
      </c>
      <c r="M21" s="39">
        <v>1</v>
      </c>
      <c r="N21" s="48">
        <f>(M21/M9-1)*100</f>
        <v>-92.85714285714286</v>
      </c>
      <c r="O21" s="39">
        <v>3</v>
      </c>
      <c r="P21" s="48">
        <f>(O21/O9-1)*100</f>
        <v>-25</v>
      </c>
      <c r="Q21" s="39">
        <v>9</v>
      </c>
      <c r="R21" s="48">
        <f>(Q21/Q9-1)*100</f>
        <v>0</v>
      </c>
      <c r="S21" s="39">
        <v>10</v>
      </c>
      <c r="T21" s="48">
        <f>(S21/S9-1)*100</f>
        <v>42.85714285714286</v>
      </c>
      <c r="U21" s="39">
        <f>C21+E21+G21+I21+K21+M21+O21+Q21+S21</f>
        <v>37</v>
      </c>
      <c r="V21" s="48">
        <f>(U21/U9-1)*100</f>
        <v>-24.489795918367353</v>
      </c>
      <c r="W21" s="40">
        <f>SUM(U$21:U21)</f>
        <v>37</v>
      </c>
    </row>
    <row r="22" spans="1:23" ht="13.5">
      <c r="A22" s="11" t="s">
        <v>4</v>
      </c>
      <c r="B22" s="14" t="s">
        <v>39</v>
      </c>
      <c r="C22" s="25">
        <v>3</v>
      </c>
      <c r="D22" s="45">
        <f aca="true" t="shared" si="1" ref="D22:F37">(C22/C10-1)*100</f>
        <v>50</v>
      </c>
      <c r="E22" s="29">
        <v>2</v>
      </c>
      <c r="F22" s="45">
        <f t="shared" si="1"/>
        <v>-66.66666666666667</v>
      </c>
      <c r="G22" s="29">
        <v>0</v>
      </c>
      <c r="H22" s="45" t="e">
        <f aca="true" t="shared" si="2" ref="H22:H45">(G22/G10-1)*100</f>
        <v>#DIV/0!</v>
      </c>
      <c r="I22" s="29">
        <v>10</v>
      </c>
      <c r="J22" s="45">
        <f aca="true" t="shared" si="3" ref="J22:J45">(I22/I10-1)*100</f>
        <v>-9.090909090909093</v>
      </c>
      <c r="K22" s="29">
        <v>0</v>
      </c>
      <c r="L22" s="45" t="e">
        <f aca="true" t="shared" si="4" ref="L22:L45">(K22/K10-1)*100</f>
        <v>#DIV/0!</v>
      </c>
      <c r="M22" s="29">
        <v>0</v>
      </c>
      <c r="N22" s="45">
        <f aca="true" t="shared" si="5" ref="N22:N45">(M22/M10-1)*100</f>
        <v>-100</v>
      </c>
      <c r="O22" s="29">
        <v>3</v>
      </c>
      <c r="P22" s="45">
        <f aca="true" t="shared" si="6" ref="P22:P45">(O22/O10-1)*100</f>
        <v>50</v>
      </c>
      <c r="Q22" s="29">
        <v>3</v>
      </c>
      <c r="R22" s="45">
        <f aca="true" t="shared" si="7" ref="R22:R45">(Q22/Q10-1)*100</f>
        <v>-50</v>
      </c>
      <c r="S22" s="29">
        <v>6</v>
      </c>
      <c r="T22" s="45">
        <f aca="true" t="shared" si="8" ref="T22:T45">(S22/S10-1)*100</f>
        <v>-53.84615384615385</v>
      </c>
      <c r="U22" s="29">
        <f aca="true" t="shared" si="9" ref="U22:U45">C22+E22+G22+I22+K22+M22+O22+Q22+S22</f>
        <v>27</v>
      </c>
      <c r="V22" s="45">
        <f aca="true" t="shared" si="10" ref="V22:V45">(U22/U10-1)*100</f>
        <v>-34.14634146341463</v>
      </c>
      <c r="W22" s="33">
        <f>SUM(U$21:U22)</f>
        <v>64</v>
      </c>
    </row>
    <row r="23" spans="1:23" ht="13.5">
      <c r="A23" s="11" t="s">
        <v>6</v>
      </c>
      <c r="B23" s="14" t="s">
        <v>41</v>
      </c>
      <c r="C23" s="25">
        <v>1</v>
      </c>
      <c r="D23" s="45" t="e">
        <f t="shared" si="1"/>
        <v>#DIV/0!</v>
      </c>
      <c r="E23" s="29">
        <v>14</v>
      </c>
      <c r="F23" s="45">
        <f t="shared" si="1"/>
        <v>250</v>
      </c>
      <c r="G23" s="29">
        <v>1</v>
      </c>
      <c r="H23" s="45">
        <f t="shared" si="2"/>
        <v>-66.66666666666667</v>
      </c>
      <c r="I23" s="29">
        <v>9</v>
      </c>
      <c r="J23" s="45">
        <f t="shared" si="3"/>
        <v>-25</v>
      </c>
      <c r="K23" s="29">
        <v>1</v>
      </c>
      <c r="L23" s="45" t="e">
        <f t="shared" si="4"/>
        <v>#DIV/0!</v>
      </c>
      <c r="M23" s="29">
        <v>0</v>
      </c>
      <c r="N23" s="45">
        <f t="shared" si="5"/>
        <v>-100</v>
      </c>
      <c r="O23" s="29">
        <v>8</v>
      </c>
      <c r="P23" s="45">
        <f t="shared" si="6"/>
        <v>300</v>
      </c>
      <c r="Q23" s="29">
        <v>4</v>
      </c>
      <c r="R23" s="45">
        <f t="shared" si="7"/>
        <v>-55.55555555555556</v>
      </c>
      <c r="S23" s="29">
        <v>6</v>
      </c>
      <c r="T23" s="45">
        <f t="shared" si="8"/>
        <v>-40</v>
      </c>
      <c r="U23" s="29">
        <f t="shared" si="9"/>
        <v>44</v>
      </c>
      <c r="V23" s="45">
        <f t="shared" si="10"/>
        <v>0</v>
      </c>
      <c r="W23" s="33">
        <f>SUM(U$21:U23)</f>
        <v>108</v>
      </c>
    </row>
    <row r="24" spans="1:23" ht="13.5">
      <c r="A24" s="11" t="s">
        <v>8</v>
      </c>
      <c r="B24" s="14" t="s">
        <v>69</v>
      </c>
      <c r="C24" s="25">
        <v>1</v>
      </c>
      <c r="D24" s="45">
        <f t="shared" si="1"/>
        <v>-80</v>
      </c>
      <c r="E24" s="29">
        <v>8</v>
      </c>
      <c r="F24" s="45">
        <f t="shared" si="1"/>
        <v>300</v>
      </c>
      <c r="G24" s="29">
        <v>0</v>
      </c>
      <c r="H24" s="45">
        <f t="shared" si="2"/>
        <v>-100</v>
      </c>
      <c r="I24" s="29">
        <v>9</v>
      </c>
      <c r="J24" s="45">
        <f t="shared" si="3"/>
        <v>0</v>
      </c>
      <c r="K24" s="29">
        <v>0</v>
      </c>
      <c r="L24" s="45" t="e">
        <f t="shared" si="4"/>
        <v>#DIV/0!</v>
      </c>
      <c r="M24" s="29">
        <v>0</v>
      </c>
      <c r="N24" s="45">
        <f t="shared" si="5"/>
        <v>-100</v>
      </c>
      <c r="O24" s="29">
        <v>4</v>
      </c>
      <c r="P24" s="45">
        <f t="shared" si="6"/>
        <v>0</v>
      </c>
      <c r="Q24" s="29">
        <v>11</v>
      </c>
      <c r="R24" s="45">
        <f t="shared" si="7"/>
        <v>-21.42857142857143</v>
      </c>
      <c r="S24" s="29">
        <v>8</v>
      </c>
      <c r="T24" s="45">
        <f t="shared" si="8"/>
        <v>14.28571428571428</v>
      </c>
      <c r="U24" s="29">
        <f t="shared" si="9"/>
        <v>41</v>
      </c>
      <c r="V24" s="45">
        <f t="shared" si="10"/>
        <v>-6.818181818181824</v>
      </c>
      <c r="W24" s="33">
        <f>SUM(U$21:U24)</f>
        <v>149</v>
      </c>
    </row>
    <row r="25" spans="1:23" ht="13.5">
      <c r="A25" s="11" t="s">
        <v>10</v>
      </c>
      <c r="B25" s="14" t="s">
        <v>44</v>
      </c>
      <c r="C25" s="25">
        <v>9</v>
      </c>
      <c r="D25" s="45">
        <f t="shared" si="1"/>
        <v>800</v>
      </c>
      <c r="E25" s="29">
        <v>7</v>
      </c>
      <c r="F25" s="45">
        <f t="shared" si="1"/>
        <v>75</v>
      </c>
      <c r="G25" s="29">
        <v>2</v>
      </c>
      <c r="H25" s="45" t="e">
        <f t="shared" si="2"/>
        <v>#DIV/0!</v>
      </c>
      <c r="I25" s="29">
        <v>7</v>
      </c>
      <c r="J25" s="45">
        <f t="shared" si="3"/>
        <v>-30.000000000000004</v>
      </c>
      <c r="K25" s="29">
        <v>3</v>
      </c>
      <c r="L25" s="45" t="e">
        <f t="shared" si="4"/>
        <v>#DIV/0!</v>
      </c>
      <c r="M25" s="29">
        <v>0</v>
      </c>
      <c r="N25" s="45" t="e">
        <f t="shared" si="5"/>
        <v>#DIV/0!</v>
      </c>
      <c r="O25" s="29">
        <v>5</v>
      </c>
      <c r="P25" s="45" t="e">
        <f t="shared" si="6"/>
        <v>#DIV/0!</v>
      </c>
      <c r="Q25" s="29">
        <v>13</v>
      </c>
      <c r="R25" s="45">
        <f t="shared" si="7"/>
        <v>225</v>
      </c>
      <c r="S25" s="29">
        <v>7</v>
      </c>
      <c r="T25" s="45">
        <f t="shared" si="8"/>
        <v>-53.333333333333336</v>
      </c>
      <c r="U25" s="29">
        <f t="shared" si="9"/>
        <v>53</v>
      </c>
      <c r="V25" s="45">
        <f t="shared" si="10"/>
        <v>55.88235294117647</v>
      </c>
      <c r="W25" s="33">
        <f>SUM(U$21:U25)</f>
        <v>202</v>
      </c>
    </row>
    <row r="26" spans="1:23" ht="13.5">
      <c r="A26" s="11" t="s">
        <v>12</v>
      </c>
      <c r="B26" s="14" t="s">
        <v>46</v>
      </c>
      <c r="C26" s="25">
        <v>2</v>
      </c>
      <c r="D26" s="45">
        <f t="shared" si="1"/>
        <v>0</v>
      </c>
      <c r="E26" s="29">
        <v>4</v>
      </c>
      <c r="F26" s="45">
        <f t="shared" si="1"/>
        <v>-33.333333333333336</v>
      </c>
      <c r="G26" s="29">
        <v>1</v>
      </c>
      <c r="H26" s="45" t="e">
        <f t="shared" si="2"/>
        <v>#DIV/0!</v>
      </c>
      <c r="I26" s="29">
        <v>11</v>
      </c>
      <c r="J26" s="45">
        <f t="shared" si="3"/>
        <v>37.5</v>
      </c>
      <c r="K26" s="29">
        <v>0</v>
      </c>
      <c r="L26" s="45" t="e">
        <f t="shared" si="4"/>
        <v>#DIV/0!</v>
      </c>
      <c r="M26" s="29">
        <v>1</v>
      </c>
      <c r="N26" s="45">
        <f t="shared" si="5"/>
        <v>-50</v>
      </c>
      <c r="O26" s="29">
        <v>5</v>
      </c>
      <c r="P26" s="45" t="e">
        <f t="shared" si="6"/>
        <v>#DIV/0!</v>
      </c>
      <c r="Q26" s="29">
        <v>5</v>
      </c>
      <c r="R26" s="45">
        <f t="shared" si="7"/>
        <v>-64.28571428571428</v>
      </c>
      <c r="S26" s="29">
        <v>9</v>
      </c>
      <c r="T26" s="45">
        <f t="shared" si="8"/>
        <v>-64</v>
      </c>
      <c r="U26" s="29">
        <f t="shared" si="9"/>
        <v>38</v>
      </c>
      <c r="V26" s="45">
        <f t="shared" si="10"/>
        <v>-33.333333333333336</v>
      </c>
      <c r="W26" s="33">
        <f>SUM(U$21:U26)</f>
        <v>240</v>
      </c>
    </row>
    <row r="27" spans="1:23" ht="13.5">
      <c r="A27" s="11" t="s">
        <v>14</v>
      </c>
      <c r="B27" s="14" t="s">
        <v>15</v>
      </c>
      <c r="C27" s="25">
        <v>0</v>
      </c>
      <c r="D27" s="45">
        <f t="shared" si="1"/>
        <v>-100</v>
      </c>
      <c r="E27" s="29">
        <v>7</v>
      </c>
      <c r="F27" s="45">
        <f t="shared" si="1"/>
        <v>0</v>
      </c>
      <c r="G27" s="29">
        <v>0</v>
      </c>
      <c r="H27" s="45">
        <f t="shared" si="2"/>
        <v>-100</v>
      </c>
      <c r="I27" s="29">
        <v>2</v>
      </c>
      <c r="J27" s="45">
        <f t="shared" si="3"/>
        <v>-81.81818181818181</v>
      </c>
      <c r="K27" s="29">
        <v>0</v>
      </c>
      <c r="L27" s="45">
        <f t="shared" si="4"/>
        <v>-100</v>
      </c>
      <c r="M27" s="29">
        <v>3</v>
      </c>
      <c r="N27" s="45">
        <f t="shared" si="5"/>
        <v>50</v>
      </c>
      <c r="O27" s="29">
        <v>2</v>
      </c>
      <c r="P27" s="45">
        <f t="shared" si="6"/>
        <v>-77.77777777777779</v>
      </c>
      <c r="Q27" s="29">
        <v>3</v>
      </c>
      <c r="R27" s="45">
        <f t="shared" si="7"/>
        <v>-57.14285714285714</v>
      </c>
      <c r="S27" s="29">
        <v>6</v>
      </c>
      <c r="T27" s="45">
        <f t="shared" si="8"/>
        <v>-14.28571428571429</v>
      </c>
      <c r="U27" s="29">
        <f t="shared" si="9"/>
        <v>23</v>
      </c>
      <c r="V27" s="45">
        <f t="shared" si="10"/>
        <v>-50</v>
      </c>
      <c r="W27" s="33">
        <f>SUM(U$21:U27)</f>
        <v>263</v>
      </c>
    </row>
    <row r="28" spans="1:23" ht="13.5">
      <c r="A28" s="11" t="s">
        <v>16</v>
      </c>
      <c r="B28" s="14" t="s">
        <v>17</v>
      </c>
      <c r="C28" s="25">
        <v>3</v>
      </c>
      <c r="D28" s="45">
        <f t="shared" si="1"/>
        <v>-25</v>
      </c>
      <c r="E28" s="29">
        <v>9</v>
      </c>
      <c r="F28" s="45">
        <f t="shared" si="1"/>
        <v>350</v>
      </c>
      <c r="G28" s="29">
        <v>0</v>
      </c>
      <c r="H28" s="45" t="e">
        <f t="shared" si="2"/>
        <v>#DIV/0!</v>
      </c>
      <c r="I28" s="29">
        <v>5</v>
      </c>
      <c r="J28" s="45">
        <f t="shared" si="3"/>
        <v>25</v>
      </c>
      <c r="K28" s="29">
        <v>1</v>
      </c>
      <c r="L28" s="45" t="e">
        <f t="shared" si="4"/>
        <v>#DIV/0!</v>
      </c>
      <c r="M28" s="29">
        <v>1</v>
      </c>
      <c r="N28" s="45">
        <f t="shared" si="5"/>
        <v>0</v>
      </c>
      <c r="O28" s="29">
        <v>5</v>
      </c>
      <c r="P28" s="45">
        <f t="shared" si="6"/>
        <v>0</v>
      </c>
      <c r="Q28" s="29">
        <v>3</v>
      </c>
      <c r="R28" s="45">
        <f t="shared" si="7"/>
        <v>-72.72727272727273</v>
      </c>
      <c r="S28" s="29">
        <v>3</v>
      </c>
      <c r="T28" s="45">
        <f t="shared" si="8"/>
        <v>-62.5</v>
      </c>
      <c r="U28" s="29">
        <f t="shared" si="9"/>
        <v>30</v>
      </c>
      <c r="V28" s="45">
        <f t="shared" si="10"/>
        <v>-14.28571428571429</v>
      </c>
      <c r="W28" s="33">
        <f>SUM(U$21:U28)</f>
        <v>293</v>
      </c>
    </row>
    <row r="29" spans="1:23" ht="13.5">
      <c r="A29" s="11" t="s">
        <v>18</v>
      </c>
      <c r="B29" s="14" t="s">
        <v>19</v>
      </c>
      <c r="C29" s="25">
        <v>2</v>
      </c>
      <c r="D29" s="45">
        <f t="shared" si="1"/>
        <v>0</v>
      </c>
      <c r="E29" s="29">
        <v>6</v>
      </c>
      <c r="F29" s="45">
        <f t="shared" si="1"/>
        <v>0</v>
      </c>
      <c r="G29" s="29">
        <v>1</v>
      </c>
      <c r="H29" s="45">
        <f t="shared" si="2"/>
        <v>0</v>
      </c>
      <c r="I29" s="29">
        <v>5</v>
      </c>
      <c r="J29" s="45">
        <f t="shared" si="3"/>
        <v>-54.54545454545454</v>
      </c>
      <c r="K29" s="29">
        <v>0</v>
      </c>
      <c r="L29" s="45">
        <f t="shared" si="4"/>
        <v>-100</v>
      </c>
      <c r="M29" s="29">
        <v>0</v>
      </c>
      <c r="N29" s="45" t="e">
        <f t="shared" si="5"/>
        <v>#DIV/0!</v>
      </c>
      <c r="O29" s="29">
        <v>0</v>
      </c>
      <c r="P29" s="45">
        <f t="shared" si="6"/>
        <v>-100</v>
      </c>
      <c r="Q29" s="29">
        <v>6</v>
      </c>
      <c r="R29" s="45">
        <f t="shared" si="7"/>
        <v>-25</v>
      </c>
      <c r="S29" s="29">
        <v>6</v>
      </c>
      <c r="T29" s="45">
        <f t="shared" si="8"/>
        <v>-14.28571428571429</v>
      </c>
      <c r="U29" s="29">
        <f t="shared" si="9"/>
        <v>26</v>
      </c>
      <c r="V29" s="45">
        <f>(U29/U17-1)*100</f>
        <v>-33.333333333333336</v>
      </c>
      <c r="W29" s="33">
        <f>SUM(U$21:U29)</f>
        <v>319</v>
      </c>
    </row>
    <row r="30" spans="1:23" ht="13.5">
      <c r="A30" s="11" t="s">
        <v>20</v>
      </c>
      <c r="B30" s="14" t="s">
        <v>56</v>
      </c>
      <c r="C30" s="25">
        <v>0</v>
      </c>
      <c r="D30" s="45">
        <f t="shared" si="1"/>
        <v>-100</v>
      </c>
      <c r="E30" s="29">
        <v>3</v>
      </c>
      <c r="F30" s="45">
        <f t="shared" si="1"/>
        <v>-62.5</v>
      </c>
      <c r="G30" s="29">
        <v>1</v>
      </c>
      <c r="H30" s="45" t="e">
        <f t="shared" si="2"/>
        <v>#DIV/0!</v>
      </c>
      <c r="I30" s="29">
        <v>7</v>
      </c>
      <c r="J30" s="45">
        <f t="shared" si="3"/>
        <v>16.666666666666675</v>
      </c>
      <c r="K30" s="29">
        <v>0</v>
      </c>
      <c r="L30" s="45">
        <f t="shared" si="4"/>
        <v>-100</v>
      </c>
      <c r="M30" s="29">
        <v>2</v>
      </c>
      <c r="N30" s="45">
        <f t="shared" si="5"/>
        <v>-33.333333333333336</v>
      </c>
      <c r="O30" s="29">
        <v>2</v>
      </c>
      <c r="P30" s="45">
        <f t="shared" si="6"/>
        <v>100</v>
      </c>
      <c r="Q30" s="29">
        <v>9</v>
      </c>
      <c r="R30" s="45">
        <f t="shared" si="7"/>
        <v>12.5</v>
      </c>
      <c r="S30" s="29">
        <v>5</v>
      </c>
      <c r="T30" s="45">
        <f t="shared" si="8"/>
        <v>-16.666666666666664</v>
      </c>
      <c r="U30" s="29">
        <f t="shared" si="9"/>
        <v>29</v>
      </c>
      <c r="V30" s="45">
        <f t="shared" si="10"/>
        <v>-17.14285714285714</v>
      </c>
      <c r="W30" s="33">
        <f>SUM(U$21:U30)</f>
        <v>348</v>
      </c>
    </row>
    <row r="31" spans="1:23" ht="13.5">
      <c r="A31" s="11" t="s">
        <v>22</v>
      </c>
      <c r="B31" s="14" t="s">
        <v>53</v>
      </c>
      <c r="C31" s="25">
        <v>2</v>
      </c>
      <c r="D31" s="45">
        <f t="shared" si="1"/>
        <v>-33.333333333333336</v>
      </c>
      <c r="E31" s="29">
        <v>6</v>
      </c>
      <c r="F31" s="45">
        <f t="shared" si="1"/>
        <v>19.999999999999996</v>
      </c>
      <c r="G31" s="29">
        <v>0</v>
      </c>
      <c r="H31" s="45" t="e">
        <f t="shared" si="2"/>
        <v>#DIV/0!</v>
      </c>
      <c r="I31" s="29">
        <v>6</v>
      </c>
      <c r="J31" s="45">
        <f t="shared" si="3"/>
        <v>-14.28571428571429</v>
      </c>
      <c r="K31" s="29">
        <v>0</v>
      </c>
      <c r="L31" s="45" t="e">
        <f t="shared" si="4"/>
        <v>#DIV/0!</v>
      </c>
      <c r="M31" s="29">
        <v>3</v>
      </c>
      <c r="N31" s="45">
        <f t="shared" si="5"/>
        <v>200</v>
      </c>
      <c r="O31" s="29">
        <v>1</v>
      </c>
      <c r="P31" s="45">
        <f t="shared" si="6"/>
        <v>-83.33333333333334</v>
      </c>
      <c r="Q31" s="29">
        <v>8</v>
      </c>
      <c r="R31" s="45">
        <f t="shared" si="7"/>
        <v>300</v>
      </c>
      <c r="S31" s="29">
        <v>3</v>
      </c>
      <c r="T31" s="45">
        <f t="shared" si="8"/>
        <v>-70</v>
      </c>
      <c r="U31" s="29">
        <f t="shared" si="9"/>
        <v>29</v>
      </c>
      <c r="V31" s="45">
        <f t="shared" si="10"/>
        <v>-14.70588235294118</v>
      </c>
      <c r="W31" s="33">
        <f>SUM(U$21:U31)</f>
        <v>377</v>
      </c>
    </row>
    <row r="32" spans="1:23" ht="13.5">
      <c r="A32" s="11" t="s">
        <v>24</v>
      </c>
      <c r="B32" s="15" t="s">
        <v>54</v>
      </c>
      <c r="C32" s="27">
        <v>4</v>
      </c>
      <c r="D32" s="47">
        <f t="shared" si="1"/>
        <v>100</v>
      </c>
      <c r="E32" s="30">
        <v>3</v>
      </c>
      <c r="F32" s="47">
        <f t="shared" si="1"/>
        <v>-66.66666666666667</v>
      </c>
      <c r="G32" s="30">
        <v>1</v>
      </c>
      <c r="H32" s="47" t="e">
        <f t="shared" si="2"/>
        <v>#DIV/0!</v>
      </c>
      <c r="I32" s="30">
        <v>8</v>
      </c>
      <c r="J32" s="47">
        <f t="shared" si="3"/>
        <v>100</v>
      </c>
      <c r="K32" s="30">
        <v>0</v>
      </c>
      <c r="L32" s="47" t="e">
        <f t="shared" si="4"/>
        <v>#DIV/0!</v>
      </c>
      <c r="M32" s="30">
        <v>6</v>
      </c>
      <c r="N32" s="47">
        <f t="shared" si="5"/>
        <v>500</v>
      </c>
      <c r="O32" s="30">
        <v>2</v>
      </c>
      <c r="P32" s="47">
        <f t="shared" si="6"/>
        <v>100</v>
      </c>
      <c r="Q32" s="30">
        <v>6</v>
      </c>
      <c r="R32" s="47">
        <f t="shared" si="7"/>
        <v>-68.42105263157895</v>
      </c>
      <c r="S32" s="30">
        <v>6</v>
      </c>
      <c r="T32" s="47">
        <f t="shared" si="8"/>
        <v>-50</v>
      </c>
      <c r="U32" s="30">
        <f t="shared" si="9"/>
        <v>36</v>
      </c>
      <c r="V32" s="47">
        <f t="shared" si="10"/>
        <v>-25</v>
      </c>
      <c r="W32" s="35">
        <f>SUM(U$21:U32)</f>
        <v>413</v>
      </c>
    </row>
    <row r="33" spans="1:23" ht="13.5">
      <c r="A33" s="11" t="s">
        <v>26</v>
      </c>
      <c r="B33" s="37" t="s">
        <v>55</v>
      </c>
      <c r="C33" s="38">
        <v>8</v>
      </c>
      <c r="D33" s="48">
        <f t="shared" si="1"/>
        <v>166.66666666666666</v>
      </c>
      <c r="E33" s="39">
        <v>6</v>
      </c>
      <c r="F33" s="48">
        <f t="shared" si="1"/>
        <v>-14.28571428571429</v>
      </c>
      <c r="G33" s="39">
        <v>0</v>
      </c>
      <c r="H33" s="48" t="e">
        <f t="shared" si="2"/>
        <v>#DIV/0!</v>
      </c>
      <c r="I33" s="39">
        <v>9</v>
      </c>
      <c r="J33" s="48">
        <f t="shared" si="3"/>
        <v>125</v>
      </c>
      <c r="K33" s="39">
        <v>0</v>
      </c>
      <c r="L33" s="48" t="e">
        <f t="shared" si="4"/>
        <v>#DIV/0!</v>
      </c>
      <c r="M33" s="39">
        <v>1</v>
      </c>
      <c r="N33" s="48">
        <f t="shared" si="5"/>
        <v>0</v>
      </c>
      <c r="O33" s="39">
        <v>1</v>
      </c>
      <c r="P33" s="48">
        <f t="shared" si="6"/>
        <v>-66.66666666666667</v>
      </c>
      <c r="Q33" s="39">
        <v>0</v>
      </c>
      <c r="R33" s="48">
        <f t="shared" si="7"/>
        <v>-100</v>
      </c>
      <c r="S33" s="39">
        <v>8</v>
      </c>
      <c r="T33" s="48">
        <f t="shared" si="8"/>
        <v>-19.999999999999996</v>
      </c>
      <c r="U33" s="39">
        <f t="shared" si="9"/>
        <v>33</v>
      </c>
      <c r="V33" s="48">
        <f t="shared" si="10"/>
        <v>-10.81081081081081</v>
      </c>
      <c r="W33" s="40">
        <f>SUM(U$33:U33)</f>
        <v>33</v>
      </c>
    </row>
    <row r="34" spans="1:23" ht="13.5">
      <c r="A34" s="11" t="s">
        <v>4</v>
      </c>
      <c r="B34" s="14" t="s">
        <v>39</v>
      </c>
      <c r="C34" s="25">
        <v>2</v>
      </c>
      <c r="D34" s="45">
        <f t="shared" si="1"/>
        <v>-33.333333333333336</v>
      </c>
      <c r="E34" s="29">
        <v>7</v>
      </c>
      <c r="F34" s="45">
        <f t="shared" si="1"/>
        <v>250</v>
      </c>
      <c r="G34" s="29">
        <v>0</v>
      </c>
      <c r="H34" s="45" t="e">
        <f t="shared" si="2"/>
        <v>#DIV/0!</v>
      </c>
      <c r="I34" s="29">
        <v>12</v>
      </c>
      <c r="J34" s="45">
        <f t="shared" si="3"/>
        <v>19.999999999999996</v>
      </c>
      <c r="K34" s="29">
        <v>0</v>
      </c>
      <c r="L34" s="45" t="e">
        <f t="shared" si="4"/>
        <v>#DIV/0!</v>
      </c>
      <c r="M34" s="29">
        <v>2</v>
      </c>
      <c r="N34" s="45" t="e">
        <f t="shared" si="5"/>
        <v>#DIV/0!</v>
      </c>
      <c r="O34" s="29">
        <v>1</v>
      </c>
      <c r="P34" s="45">
        <f t="shared" si="6"/>
        <v>-66.66666666666667</v>
      </c>
      <c r="Q34" s="29">
        <v>4</v>
      </c>
      <c r="R34" s="45">
        <f t="shared" si="7"/>
        <v>33.33333333333333</v>
      </c>
      <c r="S34" s="29">
        <v>9</v>
      </c>
      <c r="T34" s="45">
        <f t="shared" si="8"/>
        <v>50</v>
      </c>
      <c r="U34" s="29">
        <f t="shared" si="9"/>
        <v>37</v>
      </c>
      <c r="V34" s="45">
        <f>(U34/U22-1)*100</f>
        <v>37.037037037037045</v>
      </c>
      <c r="W34" s="33">
        <f>SUM(U$33:U34)</f>
        <v>70</v>
      </c>
    </row>
    <row r="35" spans="1:23" ht="13.5">
      <c r="A35" s="11" t="s">
        <v>6</v>
      </c>
      <c r="B35" s="14" t="s">
        <v>57</v>
      </c>
      <c r="C35" s="43">
        <v>4</v>
      </c>
      <c r="D35" s="45">
        <f t="shared" si="1"/>
        <v>300</v>
      </c>
      <c r="E35" s="29">
        <v>5</v>
      </c>
      <c r="F35" s="45">
        <f t="shared" si="1"/>
        <v>-64.28571428571428</v>
      </c>
      <c r="G35" s="29">
        <v>0</v>
      </c>
      <c r="H35" s="45">
        <f t="shared" si="2"/>
        <v>-100</v>
      </c>
      <c r="I35" s="29">
        <v>15</v>
      </c>
      <c r="J35" s="45">
        <f t="shared" si="3"/>
        <v>66.66666666666667</v>
      </c>
      <c r="K35" s="29">
        <v>1</v>
      </c>
      <c r="L35" s="45">
        <f t="shared" si="4"/>
        <v>0</v>
      </c>
      <c r="M35" s="29">
        <v>1</v>
      </c>
      <c r="N35" s="45" t="e">
        <f t="shared" si="5"/>
        <v>#DIV/0!</v>
      </c>
      <c r="O35" s="29">
        <v>6</v>
      </c>
      <c r="P35" s="45">
        <f t="shared" si="6"/>
        <v>-25</v>
      </c>
      <c r="Q35" s="29">
        <v>5</v>
      </c>
      <c r="R35" s="45">
        <f t="shared" si="7"/>
        <v>25</v>
      </c>
      <c r="S35" s="29">
        <v>7</v>
      </c>
      <c r="T35" s="45">
        <f t="shared" si="8"/>
        <v>16.666666666666675</v>
      </c>
      <c r="U35" s="29">
        <f t="shared" si="9"/>
        <v>44</v>
      </c>
      <c r="V35" s="45">
        <f t="shared" si="10"/>
        <v>0</v>
      </c>
      <c r="W35" s="33">
        <f>SUM(U$33:U35)</f>
        <v>114</v>
      </c>
    </row>
    <row r="36" spans="1:23" ht="13.5">
      <c r="A36" s="11" t="s">
        <v>8</v>
      </c>
      <c r="B36" s="14" t="s">
        <v>66</v>
      </c>
      <c r="C36" s="25">
        <v>4</v>
      </c>
      <c r="D36" s="45">
        <f t="shared" si="1"/>
        <v>300</v>
      </c>
      <c r="E36" s="29">
        <v>3</v>
      </c>
      <c r="F36" s="45">
        <f t="shared" si="1"/>
        <v>-62.5</v>
      </c>
      <c r="G36" s="29">
        <v>0</v>
      </c>
      <c r="H36" s="45" t="e">
        <f t="shared" si="2"/>
        <v>#DIV/0!</v>
      </c>
      <c r="I36" s="29">
        <v>9</v>
      </c>
      <c r="J36" s="45">
        <f t="shared" si="3"/>
        <v>0</v>
      </c>
      <c r="K36" s="29">
        <v>0</v>
      </c>
      <c r="L36" s="45" t="e">
        <f t="shared" si="4"/>
        <v>#DIV/0!</v>
      </c>
      <c r="M36" s="29">
        <v>1</v>
      </c>
      <c r="N36" s="45" t="e">
        <f t="shared" si="5"/>
        <v>#DIV/0!</v>
      </c>
      <c r="O36" s="29">
        <v>5</v>
      </c>
      <c r="P36" s="45">
        <f t="shared" si="6"/>
        <v>25</v>
      </c>
      <c r="Q36" s="29">
        <v>10</v>
      </c>
      <c r="R36" s="45">
        <f t="shared" si="7"/>
        <v>-9.090909090909093</v>
      </c>
      <c r="S36" s="29">
        <v>7</v>
      </c>
      <c r="T36" s="45">
        <f t="shared" si="8"/>
        <v>-12.5</v>
      </c>
      <c r="U36" s="29">
        <f t="shared" si="9"/>
        <v>39</v>
      </c>
      <c r="V36" s="45">
        <f t="shared" si="10"/>
        <v>-4.878048780487809</v>
      </c>
      <c r="W36" s="33">
        <f>SUM(U$33:U36)</f>
        <v>153</v>
      </c>
    </row>
    <row r="37" spans="1:23" ht="13.5">
      <c r="A37" s="11" t="s">
        <v>10</v>
      </c>
      <c r="B37" s="14" t="s">
        <v>58</v>
      </c>
      <c r="C37" s="25">
        <v>3</v>
      </c>
      <c r="D37" s="45">
        <f t="shared" si="1"/>
        <v>-66.66666666666667</v>
      </c>
      <c r="E37" s="29">
        <v>10</v>
      </c>
      <c r="F37" s="45">
        <f t="shared" si="1"/>
        <v>42.85714285714286</v>
      </c>
      <c r="G37" s="29">
        <v>1</v>
      </c>
      <c r="H37" s="45">
        <f t="shared" si="2"/>
        <v>-50</v>
      </c>
      <c r="I37" s="29">
        <v>16</v>
      </c>
      <c r="J37" s="45">
        <f t="shared" si="3"/>
        <v>128.57142857142856</v>
      </c>
      <c r="K37" s="29">
        <v>0</v>
      </c>
      <c r="L37" s="45">
        <f t="shared" si="4"/>
        <v>-100</v>
      </c>
      <c r="M37" s="29">
        <v>3</v>
      </c>
      <c r="N37" s="45" t="e">
        <f t="shared" si="5"/>
        <v>#DIV/0!</v>
      </c>
      <c r="O37" s="29">
        <v>2</v>
      </c>
      <c r="P37" s="45">
        <f t="shared" si="6"/>
        <v>-60</v>
      </c>
      <c r="Q37" s="29">
        <v>3</v>
      </c>
      <c r="R37" s="45">
        <f t="shared" si="7"/>
        <v>-76.92307692307692</v>
      </c>
      <c r="S37" s="29">
        <v>3</v>
      </c>
      <c r="T37" s="45">
        <f t="shared" si="8"/>
        <v>-57.14285714285714</v>
      </c>
      <c r="U37" s="29">
        <f t="shared" si="9"/>
        <v>41</v>
      </c>
      <c r="V37" s="45">
        <f t="shared" si="10"/>
        <v>-22.64150943396226</v>
      </c>
      <c r="W37" s="33">
        <f>SUM(U$33:U37)</f>
        <v>194</v>
      </c>
    </row>
    <row r="38" spans="1:23" ht="13.5">
      <c r="A38" s="11" t="s">
        <v>12</v>
      </c>
      <c r="B38" s="14" t="s">
        <v>59</v>
      </c>
      <c r="C38" s="25">
        <v>2</v>
      </c>
      <c r="D38" s="45">
        <f aca="true" t="shared" si="11" ref="D38:F45">(C38/C26-1)*100</f>
        <v>0</v>
      </c>
      <c r="E38" s="29">
        <v>2</v>
      </c>
      <c r="F38" s="45">
        <f t="shared" si="11"/>
        <v>-50</v>
      </c>
      <c r="G38" s="29">
        <v>0</v>
      </c>
      <c r="H38" s="45">
        <f t="shared" si="2"/>
        <v>-100</v>
      </c>
      <c r="I38" s="29">
        <v>2</v>
      </c>
      <c r="J38" s="45">
        <f t="shared" si="3"/>
        <v>-81.81818181818181</v>
      </c>
      <c r="K38" s="29">
        <v>0</v>
      </c>
      <c r="L38" s="45" t="e">
        <f t="shared" si="4"/>
        <v>#DIV/0!</v>
      </c>
      <c r="M38" s="29">
        <v>1</v>
      </c>
      <c r="N38" s="45">
        <f t="shared" si="5"/>
        <v>0</v>
      </c>
      <c r="O38" s="29">
        <v>1</v>
      </c>
      <c r="P38" s="45">
        <f t="shared" si="6"/>
        <v>-80</v>
      </c>
      <c r="Q38" s="29">
        <v>5</v>
      </c>
      <c r="R38" s="45">
        <f t="shared" si="7"/>
        <v>0</v>
      </c>
      <c r="S38" s="29">
        <v>10</v>
      </c>
      <c r="T38" s="45">
        <f t="shared" si="8"/>
        <v>11.111111111111116</v>
      </c>
      <c r="U38" s="29">
        <f t="shared" si="9"/>
        <v>23</v>
      </c>
      <c r="V38" s="45">
        <f t="shared" si="10"/>
        <v>-39.473684210526315</v>
      </c>
      <c r="W38" s="33">
        <f>SUM(U$33:U38)</f>
        <v>217</v>
      </c>
    </row>
    <row r="39" spans="1:23" ht="13.5">
      <c r="A39" s="11" t="s">
        <v>14</v>
      </c>
      <c r="B39" s="14" t="s">
        <v>60</v>
      </c>
      <c r="C39" s="25">
        <v>0</v>
      </c>
      <c r="D39" s="45" t="e">
        <f t="shared" si="11"/>
        <v>#DIV/0!</v>
      </c>
      <c r="E39" s="29">
        <v>5</v>
      </c>
      <c r="F39" s="45">
        <f t="shared" si="11"/>
        <v>-28.57142857142857</v>
      </c>
      <c r="G39" s="29">
        <v>3</v>
      </c>
      <c r="H39" s="45" t="e">
        <f t="shared" si="2"/>
        <v>#DIV/0!</v>
      </c>
      <c r="I39" s="29">
        <v>8</v>
      </c>
      <c r="J39" s="45">
        <f t="shared" si="3"/>
        <v>300</v>
      </c>
      <c r="K39" s="29">
        <v>0</v>
      </c>
      <c r="L39" s="45" t="e">
        <f t="shared" si="4"/>
        <v>#DIV/0!</v>
      </c>
      <c r="M39" s="29">
        <v>1</v>
      </c>
      <c r="N39" s="45">
        <f t="shared" si="5"/>
        <v>-66.66666666666667</v>
      </c>
      <c r="O39" s="29">
        <v>2</v>
      </c>
      <c r="P39" s="45">
        <f t="shared" si="6"/>
        <v>0</v>
      </c>
      <c r="Q39" s="29">
        <v>7</v>
      </c>
      <c r="R39" s="45">
        <f t="shared" si="7"/>
        <v>133.33333333333334</v>
      </c>
      <c r="S39" s="29">
        <v>4</v>
      </c>
      <c r="T39" s="45">
        <f t="shared" si="8"/>
        <v>-33.333333333333336</v>
      </c>
      <c r="U39" s="29">
        <f t="shared" si="9"/>
        <v>30</v>
      </c>
      <c r="V39" s="45">
        <f t="shared" si="10"/>
        <v>30.434782608695656</v>
      </c>
      <c r="W39" s="33">
        <f>SUM(U$33:U39)</f>
        <v>247</v>
      </c>
    </row>
    <row r="40" spans="1:23" ht="13.5">
      <c r="A40" s="11" t="s">
        <v>16</v>
      </c>
      <c r="B40" s="14" t="s">
        <v>61</v>
      </c>
      <c r="C40" s="25">
        <v>3</v>
      </c>
      <c r="D40" s="45">
        <f t="shared" si="11"/>
        <v>0</v>
      </c>
      <c r="E40" s="29">
        <v>10</v>
      </c>
      <c r="F40" s="45">
        <f t="shared" si="11"/>
        <v>11.111111111111116</v>
      </c>
      <c r="G40" s="29">
        <v>1</v>
      </c>
      <c r="H40" s="45" t="e">
        <f t="shared" si="2"/>
        <v>#DIV/0!</v>
      </c>
      <c r="I40" s="29">
        <v>8</v>
      </c>
      <c r="J40" s="45">
        <f t="shared" si="3"/>
        <v>60.00000000000001</v>
      </c>
      <c r="K40" s="29">
        <v>0</v>
      </c>
      <c r="L40" s="45">
        <f t="shared" si="4"/>
        <v>-100</v>
      </c>
      <c r="M40" s="29">
        <v>1</v>
      </c>
      <c r="N40" s="45">
        <f t="shared" si="5"/>
        <v>0</v>
      </c>
      <c r="O40" s="29">
        <v>1</v>
      </c>
      <c r="P40" s="45">
        <f t="shared" si="6"/>
        <v>-80</v>
      </c>
      <c r="Q40" s="29">
        <v>10</v>
      </c>
      <c r="R40" s="45">
        <f t="shared" si="7"/>
        <v>233.33333333333334</v>
      </c>
      <c r="S40" s="29">
        <v>7</v>
      </c>
      <c r="T40" s="45">
        <f t="shared" si="8"/>
        <v>133.33333333333334</v>
      </c>
      <c r="U40" s="29">
        <f t="shared" si="9"/>
        <v>41</v>
      </c>
      <c r="V40" s="45">
        <f t="shared" si="10"/>
        <v>36.66666666666667</v>
      </c>
      <c r="W40" s="33">
        <f>SUM(U$33:U40)</f>
        <v>288</v>
      </c>
    </row>
    <row r="41" spans="1:23" ht="13.5">
      <c r="A41" s="11" t="s">
        <v>18</v>
      </c>
      <c r="B41" s="14" t="s">
        <v>62</v>
      </c>
      <c r="C41" s="25">
        <v>3</v>
      </c>
      <c r="D41" s="45">
        <f t="shared" si="11"/>
        <v>50</v>
      </c>
      <c r="E41" s="29">
        <v>12</v>
      </c>
      <c r="F41" s="45">
        <f t="shared" si="11"/>
        <v>100</v>
      </c>
      <c r="G41" s="29">
        <v>0</v>
      </c>
      <c r="H41" s="45">
        <f t="shared" si="2"/>
        <v>-100</v>
      </c>
      <c r="I41" s="29">
        <v>9</v>
      </c>
      <c r="J41" s="45">
        <f t="shared" si="3"/>
        <v>80</v>
      </c>
      <c r="K41" s="29">
        <v>0</v>
      </c>
      <c r="L41" s="45" t="e">
        <f t="shared" si="4"/>
        <v>#DIV/0!</v>
      </c>
      <c r="M41" s="29">
        <v>1</v>
      </c>
      <c r="N41" s="45" t="e">
        <f t="shared" si="5"/>
        <v>#DIV/0!</v>
      </c>
      <c r="O41" s="29">
        <v>0</v>
      </c>
      <c r="P41" s="45" t="e">
        <f t="shared" si="6"/>
        <v>#DIV/0!</v>
      </c>
      <c r="Q41" s="29">
        <v>2</v>
      </c>
      <c r="R41" s="45">
        <f t="shared" si="7"/>
        <v>-66.66666666666667</v>
      </c>
      <c r="S41" s="29">
        <v>8</v>
      </c>
      <c r="T41" s="45">
        <f t="shared" si="8"/>
        <v>33.33333333333333</v>
      </c>
      <c r="U41" s="29">
        <f t="shared" si="9"/>
        <v>35</v>
      </c>
      <c r="V41" s="45">
        <f t="shared" si="10"/>
        <v>34.61538461538463</v>
      </c>
      <c r="W41" s="33">
        <f>SUM(U$33:U41)</f>
        <v>323</v>
      </c>
    </row>
    <row r="42" spans="1:23" ht="13.5">
      <c r="A42" s="11" t="s">
        <v>28</v>
      </c>
      <c r="B42" s="14" t="s">
        <v>63</v>
      </c>
      <c r="C42" s="25">
        <v>3</v>
      </c>
      <c r="D42" s="45" t="e">
        <f t="shared" si="11"/>
        <v>#DIV/0!</v>
      </c>
      <c r="E42" s="29">
        <v>9</v>
      </c>
      <c r="F42" s="45">
        <f t="shared" si="11"/>
        <v>200</v>
      </c>
      <c r="G42" s="29">
        <v>0</v>
      </c>
      <c r="H42" s="45">
        <f t="shared" si="2"/>
        <v>-100</v>
      </c>
      <c r="I42" s="29">
        <v>8</v>
      </c>
      <c r="J42" s="45">
        <f t="shared" si="3"/>
        <v>14.28571428571428</v>
      </c>
      <c r="K42" s="29">
        <v>0</v>
      </c>
      <c r="L42" s="45" t="e">
        <f t="shared" si="4"/>
        <v>#DIV/0!</v>
      </c>
      <c r="M42" s="29">
        <v>0</v>
      </c>
      <c r="N42" s="45">
        <f t="shared" si="5"/>
        <v>-100</v>
      </c>
      <c r="O42" s="29">
        <v>4</v>
      </c>
      <c r="P42" s="45">
        <f t="shared" si="6"/>
        <v>100</v>
      </c>
      <c r="Q42" s="29">
        <v>10</v>
      </c>
      <c r="R42" s="45">
        <f t="shared" si="7"/>
        <v>11.111111111111116</v>
      </c>
      <c r="S42" s="29">
        <v>7</v>
      </c>
      <c r="T42" s="45">
        <f t="shared" si="8"/>
        <v>39.99999999999999</v>
      </c>
      <c r="U42" s="29">
        <f t="shared" si="9"/>
        <v>41</v>
      </c>
      <c r="V42" s="45">
        <f t="shared" si="10"/>
        <v>41.37931034482758</v>
      </c>
      <c r="W42" s="33">
        <f>SUM(U$33:U42)</f>
        <v>364</v>
      </c>
    </row>
    <row r="43" spans="1:23" ht="13.5">
      <c r="A43" s="11" t="s">
        <v>22</v>
      </c>
      <c r="B43" s="14" t="s">
        <v>53</v>
      </c>
      <c r="C43" s="25">
        <v>3</v>
      </c>
      <c r="D43" s="45">
        <f t="shared" si="11"/>
        <v>50</v>
      </c>
      <c r="E43" s="29">
        <v>5</v>
      </c>
      <c r="F43" s="45">
        <f t="shared" si="11"/>
        <v>-16.666666666666664</v>
      </c>
      <c r="G43" s="29">
        <v>1</v>
      </c>
      <c r="H43" s="45" t="e">
        <f t="shared" si="2"/>
        <v>#DIV/0!</v>
      </c>
      <c r="I43" s="29">
        <v>8</v>
      </c>
      <c r="J43" s="45">
        <f t="shared" si="3"/>
        <v>33.33333333333333</v>
      </c>
      <c r="K43" s="29">
        <v>0</v>
      </c>
      <c r="L43" s="45" t="e">
        <f t="shared" si="4"/>
        <v>#DIV/0!</v>
      </c>
      <c r="M43" s="29">
        <v>1</v>
      </c>
      <c r="N43" s="45">
        <f t="shared" si="5"/>
        <v>-66.66666666666667</v>
      </c>
      <c r="O43" s="29">
        <v>4</v>
      </c>
      <c r="P43" s="45">
        <f t="shared" si="6"/>
        <v>300</v>
      </c>
      <c r="Q43" s="29">
        <v>9</v>
      </c>
      <c r="R43" s="45">
        <f t="shared" si="7"/>
        <v>12.5</v>
      </c>
      <c r="S43" s="29">
        <v>3</v>
      </c>
      <c r="T43" s="45">
        <f t="shared" si="8"/>
        <v>0</v>
      </c>
      <c r="U43" s="29">
        <f t="shared" si="9"/>
        <v>34</v>
      </c>
      <c r="V43" s="45">
        <f t="shared" si="10"/>
        <v>17.24137931034482</v>
      </c>
      <c r="W43" s="33">
        <f>SUM(U$33:U43)</f>
        <v>398</v>
      </c>
    </row>
    <row r="44" spans="1:26" ht="13.5">
      <c r="A44" s="59" t="s">
        <v>24</v>
      </c>
      <c r="B44" s="55" t="s">
        <v>64</v>
      </c>
      <c r="C44" s="43">
        <v>7</v>
      </c>
      <c r="D44" s="56">
        <f t="shared" si="11"/>
        <v>75</v>
      </c>
      <c r="E44" s="57">
        <v>3</v>
      </c>
      <c r="F44" s="56">
        <f t="shared" si="11"/>
        <v>0</v>
      </c>
      <c r="G44" s="57">
        <v>0</v>
      </c>
      <c r="H44" s="56">
        <f t="shared" si="2"/>
        <v>-100</v>
      </c>
      <c r="I44" s="57">
        <v>6</v>
      </c>
      <c r="J44" s="56">
        <f t="shared" si="3"/>
        <v>-25</v>
      </c>
      <c r="K44" s="57">
        <v>0</v>
      </c>
      <c r="L44" s="56" t="e">
        <f t="shared" si="4"/>
        <v>#DIV/0!</v>
      </c>
      <c r="M44" s="57">
        <v>0</v>
      </c>
      <c r="N44" s="56">
        <f t="shared" si="5"/>
        <v>-100</v>
      </c>
      <c r="O44" s="57">
        <v>5</v>
      </c>
      <c r="P44" s="56">
        <f t="shared" si="6"/>
        <v>150</v>
      </c>
      <c r="Q44" s="57">
        <v>6</v>
      </c>
      <c r="R44" s="56">
        <f t="shared" si="7"/>
        <v>0</v>
      </c>
      <c r="S44" s="57">
        <v>7</v>
      </c>
      <c r="T44" s="56">
        <f t="shared" si="8"/>
        <v>16.666666666666675</v>
      </c>
      <c r="U44" s="57">
        <f t="shared" si="9"/>
        <v>34</v>
      </c>
      <c r="V44" s="56">
        <f t="shared" si="10"/>
        <v>-5.555555555555558</v>
      </c>
      <c r="W44" s="58">
        <f>SUM(U$33:U44)</f>
        <v>432</v>
      </c>
      <c r="X44" s="54"/>
      <c r="Y44" s="54"/>
      <c r="Z44" s="54"/>
    </row>
    <row r="45" spans="1:24" ht="13.5">
      <c r="A45" s="11" t="s">
        <v>26</v>
      </c>
      <c r="B45" s="49" t="s">
        <v>65</v>
      </c>
      <c r="C45" s="50">
        <v>2</v>
      </c>
      <c r="D45" s="51">
        <f t="shared" si="11"/>
        <v>-75</v>
      </c>
      <c r="E45" s="52">
        <v>13</v>
      </c>
      <c r="F45" s="51">
        <f>(E45/E33-1)*100</f>
        <v>116.66666666666666</v>
      </c>
      <c r="G45" s="52">
        <v>0</v>
      </c>
      <c r="H45" s="51" t="e">
        <f t="shared" si="2"/>
        <v>#DIV/0!</v>
      </c>
      <c r="I45" s="52">
        <v>5</v>
      </c>
      <c r="J45" s="51">
        <f t="shared" si="3"/>
        <v>-44.44444444444444</v>
      </c>
      <c r="K45" s="52">
        <v>1</v>
      </c>
      <c r="L45" s="51" t="e">
        <f t="shared" si="4"/>
        <v>#DIV/0!</v>
      </c>
      <c r="M45" s="52">
        <v>2</v>
      </c>
      <c r="N45" s="51">
        <f t="shared" si="5"/>
        <v>100</v>
      </c>
      <c r="O45" s="52">
        <v>1</v>
      </c>
      <c r="P45" s="51">
        <f t="shared" si="6"/>
        <v>0</v>
      </c>
      <c r="Q45" s="52">
        <v>8</v>
      </c>
      <c r="R45" s="51" t="e">
        <f t="shared" si="7"/>
        <v>#DIV/0!</v>
      </c>
      <c r="S45" s="52">
        <v>7</v>
      </c>
      <c r="T45" s="51">
        <f t="shared" si="8"/>
        <v>-12.5</v>
      </c>
      <c r="U45" s="52">
        <f t="shared" si="9"/>
        <v>39</v>
      </c>
      <c r="V45" s="51">
        <f t="shared" si="10"/>
        <v>18.181818181818187</v>
      </c>
      <c r="W45" s="53">
        <f>SUM(U$45:U45)</f>
        <v>39</v>
      </c>
      <c r="X45" s="54"/>
    </row>
    <row r="46" spans="2:23" ht="14.25" thickBot="1">
      <c r="B46" s="3"/>
      <c r="C46" s="27"/>
      <c r="D46" s="47"/>
      <c r="E46" s="30"/>
      <c r="F46" s="47"/>
      <c r="G46" s="30"/>
      <c r="H46" s="47"/>
      <c r="I46" s="30"/>
      <c r="J46" s="47"/>
      <c r="K46" s="30"/>
      <c r="L46" s="47"/>
      <c r="M46" s="30"/>
      <c r="N46" s="47"/>
      <c r="O46" s="30"/>
      <c r="P46" s="47"/>
      <c r="Q46" s="30"/>
      <c r="R46" s="47"/>
      <c r="S46" s="30"/>
      <c r="T46" s="47"/>
      <c r="U46" s="30"/>
      <c r="V46" s="47"/>
      <c r="W46" s="35"/>
    </row>
    <row r="47" spans="2:23" ht="43.5" customHeight="1" thickBot="1">
      <c r="B47" s="7" t="s">
        <v>0</v>
      </c>
      <c r="C47" s="20" t="s">
        <v>84</v>
      </c>
      <c r="D47" s="8" t="s">
        <v>34</v>
      </c>
      <c r="E47" s="21" t="s">
        <v>79</v>
      </c>
      <c r="F47" s="8" t="s">
        <v>34</v>
      </c>
      <c r="G47" s="21" t="s">
        <v>93</v>
      </c>
      <c r="H47" s="8" t="s">
        <v>34</v>
      </c>
      <c r="I47" s="21" t="s">
        <v>77</v>
      </c>
      <c r="J47" s="8" t="s">
        <v>34</v>
      </c>
      <c r="K47" s="21" t="s">
        <v>2</v>
      </c>
      <c r="L47" s="8" t="s">
        <v>34</v>
      </c>
      <c r="M47" s="21" t="s">
        <v>67</v>
      </c>
      <c r="N47" s="8" t="s">
        <v>34</v>
      </c>
      <c r="O47" s="22" t="s">
        <v>71</v>
      </c>
      <c r="P47" s="8" t="s">
        <v>34</v>
      </c>
      <c r="Q47" s="21" t="s">
        <v>86</v>
      </c>
      <c r="R47" s="8" t="s">
        <v>34</v>
      </c>
      <c r="S47" s="22" t="s">
        <v>72</v>
      </c>
      <c r="T47" s="8" t="s">
        <v>34</v>
      </c>
      <c r="U47" s="9" t="s">
        <v>35</v>
      </c>
      <c r="V47" s="8" t="s">
        <v>34</v>
      </c>
      <c r="W47" s="10" t="s">
        <v>36</v>
      </c>
    </row>
  </sheetData>
  <mergeCells count="1">
    <mergeCell ref="B2:D2"/>
  </mergeCells>
  <printOptions/>
  <pageMargins left="0.75" right="0.75" top="0.51" bottom="0.5" header="0.512" footer="0.512"/>
  <pageSetup horizontalDpi="600" verticalDpi="600" orientation="landscape" paperSize="9" scale="73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N49"/>
  <sheetViews>
    <sheetView view="pageBreakPreview" zoomScale="75" zoomScaleSheetLayoutView="75" workbookViewId="0" topLeftCell="A1">
      <pane xSplit="2" ySplit="4" topLeftCell="H5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9.00390625" style="1" customWidth="1"/>
    <col min="3" max="3" width="7.625" style="1" customWidth="1"/>
    <col min="4" max="4" width="7.375" style="1" customWidth="1"/>
    <col min="5" max="5" width="8.375" style="1" customWidth="1"/>
    <col min="6" max="6" width="7.00390625" style="1" customWidth="1"/>
    <col min="7" max="7" width="7.625" style="1" customWidth="1"/>
    <col min="8" max="8" width="7.875" style="1" customWidth="1"/>
    <col min="9" max="9" width="9.125" style="1" customWidth="1"/>
    <col min="10" max="10" width="7.875" style="1" customWidth="1"/>
    <col min="11" max="11" width="7.00390625" style="1" customWidth="1"/>
    <col min="12" max="12" width="7.375" style="1" customWidth="1"/>
    <col min="13" max="13" width="7.625" style="1" customWidth="1"/>
    <col min="14" max="14" width="7.25390625" style="1" customWidth="1"/>
    <col min="15" max="16" width="7.625" style="1" customWidth="1"/>
    <col min="17" max="17" width="9.375" style="1" customWidth="1"/>
    <col min="18" max="18" width="7.375" style="1" customWidth="1"/>
    <col min="19" max="19" width="8.875" style="1" customWidth="1"/>
    <col min="20" max="20" width="8.00390625" style="1" customWidth="1"/>
    <col min="21" max="21" width="9.00390625" style="1" customWidth="1"/>
    <col min="22" max="22" width="7.00390625" style="1" customWidth="1"/>
    <col min="23" max="23" width="8.875" style="1" customWidth="1"/>
    <col min="24" max="16384" width="9.00390625" style="1" customWidth="1"/>
  </cols>
  <sheetData>
    <row r="2" spans="2:4" ht="13.5">
      <c r="B2" s="61" t="s">
        <v>102</v>
      </c>
      <c r="C2" s="62"/>
      <c r="D2" s="63"/>
    </row>
    <row r="3" spans="22:23" ht="14.25" thickBot="1">
      <c r="V3" s="12"/>
      <c r="W3" s="13" t="s">
        <v>83</v>
      </c>
    </row>
    <row r="4" spans="2:23" ht="43.5" customHeight="1">
      <c r="B4" s="36" t="s">
        <v>0</v>
      </c>
      <c r="C4" s="17" t="s">
        <v>84</v>
      </c>
      <c r="D4" s="5" t="s">
        <v>34</v>
      </c>
      <c r="E4" s="18" t="s">
        <v>79</v>
      </c>
      <c r="F4" s="5" t="s">
        <v>34</v>
      </c>
      <c r="G4" s="18" t="s">
        <v>93</v>
      </c>
      <c r="H4" s="5" t="s">
        <v>34</v>
      </c>
      <c r="I4" s="18" t="s">
        <v>77</v>
      </c>
      <c r="J4" s="5" t="s">
        <v>34</v>
      </c>
      <c r="K4" s="18" t="s">
        <v>2</v>
      </c>
      <c r="L4" s="5" t="s">
        <v>34</v>
      </c>
      <c r="M4" s="18" t="s">
        <v>67</v>
      </c>
      <c r="N4" s="5" t="s">
        <v>34</v>
      </c>
      <c r="O4" s="19" t="s">
        <v>81</v>
      </c>
      <c r="P4" s="5" t="s">
        <v>34</v>
      </c>
      <c r="Q4" s="18" t="s">
        <v>86</v>
      </c>
      <c r="R4" s="5" t="s">
        <v>34</v>
      </c>
      <c r="S4" s="19" t="s">
        <v>82</v>
      </c>
      <c r="T4" s="5" t="s">
        <v>34</v>
      </c>
      <c r="U4" s="6" t="s">
        <v>35</v>
      </c>
      <c r="V4" s="5" t="s">
        <v>34</v>
      </c>
      <c r="W4" s="4" t="s">
        <v>36</v>
      </c>
    </row>
    <row r="5" spans="2:23" ht="13.5">
      <c r="B5" s="16" t="s">
        <v>3</v>
      </c>
      <c r="C5" s="24">
        <f>SUM(C9:C20)</f>
        <v>4691</v>
      </c>
      <c r="D5" s="44"/>
      <c r="E5" s="31">
        <f>SUM(E9:E20)</f>
        <v>14959</v>
      </c>
      <c r="F5" s="44"/>
      <c r="G5" s="31">
        <f>SUM(G9:G20)</f>
        <v>968</v>
      </c>
      <c r="H5" s="44"/>
      <c r="I5" s="31">
        <f>SUM(I9:I20)</f>
        <v>15273</v>
      </c>
      <c r="J5" s="44"/>
      <c r="K5" s="31">
        <f>SUM(K9:K20)</f>
        <v>614</v>
      </c>
      <c r="L5" s="44"/>
      <c r="M5" s="31">
        <f>SUM(M9:M20)</f>
        <v>3762</v>
      </c>
      <c r="N5" s="44"/>
      <c r="O5" s="31">
        <f>SUM(O9:O20)</f>
        <v>6133</v>
      </c>
      <c r="P5" s="44"/>
      <c r="Q5" s="31">
        <f>SUM(Q9:Q20)</f>
        <v>11028</v>
      </c>
      <c r="R5" s="44"/>
      <c r="S5" s="31">
        <f>SUM(S9:S20)</f>
        <v>17450</v>
      </c>
      <c r="T5" s="44"/>
      <c r="U5" s="31">
        <f>C5+E5+G5+I5+K5+M5+O5+Q5+S5</f>
        <v>74878</v>
      </c>
      <c r="V5" s="44"/>
      <c r="W5" s="32"/>
    </row>
    <row r="6" spans="2:23" ht="13.5">
      <c r="B6" s="16" t="s">
        <v>31</v>
      </c>
      <c r="C6" s="25">
        <f>SUM(C21:C32)</f>
        <v>4915</v>
      </c>
      <c r="D6" s="45">
        <f>(C6/C5-1)*100</f>
        <v>4.775101257727554</v>
      </c>
      <c r="E6" s="29">
        <f>SUM(E21:E32)</f>
        <v>17479</v>
      </c>
      <c r="F6" s="45">
        <f>(E6/E5-1)*100</f>
        <v>16.84604585868039</v>
      </c>
      <c r="G6" s="29">
        <f>SUM(G21:G32)</f>
        <v>1060</v>
      </c>
      <c r="H6" s="45">
        <f>(G6/G5-1)*100</f>
        <v>9.50413223140496</v>
      </c>
      <c r="I6" s="29">
        <f>SUM(I21:I32)</f>
        <v>15139</v>
      </c>
      <c r="J6" s="45">
        <f>(I6/I5-1)*100</f>
        <v>-0.8773652851437164</v>
      </c>
      <c r="K6" s="29">
        <f>SUM(K21:K32)</f>
        <v>626</v>
      </c>
      <c r="L6" s="45">
        <f>(K6/K5-1)*100</f>
        <v>1.9543973941368087</v>
      </c>
      <c r="M6" s="29">
        <f>SUM(M21:M32)</f>
        <v>3961</v>
      </c>
      <c r="N6" s="45">
        <f>(M6/M5-1)*100</f>
        <v>5.289739500265811</v>
      </c>
      <c r="O6" s="29">
        <f>SUM(O21:O32)</f>
        <v>5911</v>
      </c>
      <c r="P6" s="45">
        <f>(O6/O5-1)*100</f>
        <v>-3.619761943583888</v>
      </c>
      <c r="Q6" s="29">
        <f>SUM(Q21:Q32)</f>
        <v>10684</v>
      </c>
      <c r="R6" s="45">
        <f>(Q6/Q5-1)*100</f>
        <v>-3.1193326079071437</v>
      </c>
      <c r="S6" s="29">
        <f>SUM(S21:S32)</f>
        <v>17241</v>
      </c>
      <c r="T6" s="45">
        <f>(S6/S5-1)*100</f>
        <v>-1.197707736389686</v>
      </c>
      <c r="U6" s="29">
        <f>C6+E6+G6+I6+K6+M6+O6+Q6+S6</f>
        <v>77016</v>
      </c>
      <c r="V6" s="45">
        <f>(U6/U5-1)*100</f>
        <v>2.855311306391739</v>
      </c>
      <c r="W6" s="33"/>
    </row>
    <row r="7" spans="2:40" ht="13.5">
      <c r="B7" s="16" t="s">
        <v>32</v>
      </c>
      <c r="C7" s="25">
        <f>SUM(C33:C44)</f>
        <v>4916</v>
      </c>
      <c r="D7" s="45">
        <f>(C7/C6-1)*100</f>
        <v>0.020345879959315916</v>
      </c>
      <c r="E7" s="29">
        <f>SUM(E33:E44)</f>
        <v>18530</v>
      </c>
      <c r="F7" s="45">
        <f>(E7/E6-1)*100</f>
        <v>6.012929801476052</v>
      </c>
      <c r="G7" s="29">
        <f>SUM(G33:G44)</f>
        <v>1051</v>
      </c>
      <c r="H7" s="45">
        <f>(G7/G6-1)*100</f>
        <v>-0.8490566037735903</v>
      </c>
      <c r="I7" s="29">
        <f>SUM(I33:I44)</f>
        <v>14796</v>
      </c>
      <c r="J7" s="45">
        <f>(I7/I6-1)*100</f>
        <v>-2.2656714446132487</v>
      </c>
      <c r="K7" s="29">
        <f>SUM(K33:K44)</f>
        <v>760</v>
      </c>
      <c r="L7" s="45">
        <f>(K7/K6-1)*100</f>
        <v>21.405750798722046</v>
      </c>
      <c r="M7" s="29">
        <f>SUM(M33:M44)</f>
        <v>3934</v>
      </c>
      <c r="N7" s="45">
        <f>(M7/M6-1)*100</f>
        <v>-0.6816460489775356</v>
      </c>
      <c r="O7" s="29">
        <f>SUM(O33:O44)</f>
        <v>5808</v>
      </c>
      <c r="P7" s="45">
        <f>(O7/O6-1)*100</f>
        <v>-1.742513957029268</v>
      </c>
      <c r="Q7" s="29">
        <f>SUM(Q33:Q44)</f>
        <v>10214</v>
      </c>
      <c r="R7" s="45">
        <f>(Q7/Q6-1)*100</f>
        <v>-4.399101460127297</v>
      </c>
      <c r="S7" s="29">
        <f>SUM(S33:S44)</f>
        <v>17027</v>
      </c>
      <c r="T7" s="45">
        <f>(S7/S6-1)*100</f>
        <v>-1.2412273070007585</v>
      </c>
      <c r="U7" s="29">
        <f>C7+E7+G7+I7+K7+M7+O7+Q7+S7</f>
        <v>77036</v>
      </c>
      <c r="V7" s="45">
        <f>(U7/U6-1)*100</f>
        <v>0.025968629895078976</v>
      </c>
      <c r="W7" s="33"/>
      <c r="X7" s="41" t="s">
        <v>103</v>
      </c>
      <c r="AD7" s="1" t="s">
        <v>103</v>
      </c>
      <c r="AH7" s="41" t="s">
        <v>103</v>
      </c>
      <c r="AN7" s="42" t="s">
        <v>103</v>
      </c>
    </row>
    <row r="8" spans="2:23" ht="14.25" thickBot="1">
      <c r="B8" s="2"/>
      <c r="C8" s="26"/>
      <c r="D8" s="46"/>
      <c r="E8" s="28"/>
      <c r="F8" s="46"/>
      <c r="G8" s="28"/>
      <c r="H8" s="46"/>
      <c r="I8" s="28"/>
      <c r="J8" s="46"/>
      <c r="K8" s="28"/>
      <c r="L8" s="46"/>
      <c r="M8" s="28"/>
      <c r="N8" s="46"/>
      <c r="O8" s="28"/>
      <c r="P8" s="46"/>
      <c r="Q8" s="28"/>
      <c r="R8" s="46"/>
      <c r="S8" s="28"/>
      <c r="T8" s="46"/>
      <c r="U8" s="28"/>
      <c r="V8" s="46"/>
      <c r="W8" s="34"/>
    </row>
    <row r="9" spans="1:23" ht="13.5">
      <c r="A9" s="11" t="s">
        <v>68</v>
      </c>
      <c r="B9" s="14" t="s">
        <v>37</v>
      </c>
      <c r="C9" s="25">
        <v>414</v>
      </c>
      <c r="D9" s="45"/>
      <c r="E9" s="29">
        <v>1117</v>
      </c>
      <c r="F9" s="45"/>
      <c r="G9" s="29">
        <v>86</v>
      </c>
      <c r="H9" s="45"/>
      <c r="I9" s="29">
        <v>1216</v>
      </c>
      <c r="J9" s="45"/>
      <c r="K9" s="29">
        <v>49</v>
      </c>
      <c r="L9" s="45"/>
      <c r="M9" s="29">
        <v>404</v>
      </c>
      <c r="N9" s="45"/>
      <c r="O9" s="29">
        <v>533</v>
      </c>
      <c r="P9" s="45"/>
      <c r="Q9" s="29">
        <v>860</v>
      </c>
      <c r="R9" s="45"/>
      <c r="S9" s="29">
        <v>1683</v>
      </c>
      <c r="T9" s="45"/>
      <c r="U9" s="29">
        <f>C9+E9+G9+I9+K9+M9+O9+Q9+S9</f>
        <v>6362</v>
      </c>
      <c r="V9" s="45"/>
      <c r="W9" s="33">
        <f>SUM(U$9:U9)</f>
        <v>6362</v>
      </c>
    </row>
    <row r="10" spans="1:23" ht="13.5">
      <c r="A10" s="11" t="s">
        <v>38</v>
      </c>
      <c r="B10" s="14" t="s">
        <v>39</v>
      </c>
      <c r="C10" s="25">
        <v>415</v>
      </c>
      <c r="D10" s="45"/>
      <c r="E10" s="29">
        <v>1118</v>
      </c>
      <c r="F10" s="45"/>
      <c r="G10" s="29">
        <v>77</v>
      </c>
      <c r="H10" s="45"/>
      <c r="I10" s="29">
        <v>1282</v>
      </c>
      <c r="J10" s="45"/>
      <c r="K10" s="29">
        <v>50</v>
      </c>
      <c r="L10" s="45"/>
      <c r="M10" s="29">
        <v>350</v>
      </c>
      <c r="N10" s="45"/>
      <c r="O10" s="29">
        <v>584</v>
      </c>
      <c r="P10" s="45"/>
      <c r="Q10" s="29">
        <v>783</v>
      </c>
      <c r="R10" s="45"/>
      <c r="S10" s="29">
        <v>1533</v>
      </c>
      <c r="T10" s="45"/>
      <c r="U10" s="29">
        <f aca="true" t="shared" si="0" ref="U10:U20">C10+E10+G10+I10+K10+M10+O10+Q10+S10</f>
        <v>6192</v>
      </c>
      <c r="V10" s="45"/>
      <c r="W10" s="33">
        <f>SUM(U$9:U10)</f>
        <v>12554</v>
      </c>
    </row>
    <row r="11" spans="1:23" ht="13.5">
      <c r="A11" s="11" t="s">
        <v>40</v>
      </c>
      <c r="B11" s="14" t="s">
        <v>41</v>
      </c>
      <c r="C11" s="25">
        <v>483</v>
      </c>
      <c r="D11" s="45"/>
      <c r="E11" s="29">
        <v>1400</v>
      </c>
      <c r="F11" s="45"/>
      <c r="G11" s="29">
        <v>95</v>
      </c>
      <c r="H11" s="45"/>
      <c r="I11" s="29">
        <v>1531</v>
      </c>
      <c r="J11" s="45"/>
      <c r="K11" s="29">
        <v>68</v>
      </c>
      <c r="L11" s="45"/>
      <c r="M11" s="29">
        <v>319</v>
      </c>
      <c r="N11" s="45"/>
      <c r="O11" s="29">
        <v>593</v>
      </c>
      <c r="P11" s="45"/>
      <c r="Q11" s="29">
        <v>1007</v>
      </c>
      <c r="R11" s="45"/>
      <c r="S11" s="29">
        <v>1731</v>
      </c>
      <c r="T11" s="45"/>
      <c r="U11" s="29">
        <f t="shared" si="0"/>
        <v>7227</v>
      </c>
      <c r="V11" s="45"/>
      <c r="W11" s="33">
        <f>SUM(U$9:U11)</f>
        <v>19781</v>
      </c>
    </row>
    <row r="12" spans="1:23" ht="13.5">
      <c r="A12" s="11" t="s">
        <v>42</v>
      </c>
      <c r="B12" s="14" t="s">
        <v>69</v>
      </c>
      <c r="C12" s="25">
        <v>398</v>
      </c>
      <c r="D12" s="45"/>
      <c r="E12" s="29">
        <v>1294</v>
      </c>
      <c r="F12" s="45"/>
      <c r="G12" s="29">
        <v>83</v>
      </c>
      <c r="H12" s="45"/>
      <c r="I12" s="29">
        <v>1461</v>
      </c>
      <c r="J12" s="45"/>
      <c r="K12" s="29">
        <v>45</v>
      </c>
      <c r="L12" s="45"/>
      <c r="M12" s="29">
        <v>338</v>
      </c>
      <c r="N12" s="45"/>
      <c r="O12" s="29">
        <v>573</v>
      </c>
      <c r="P12" s="45"/>
      <c r="Q12" s="29">
        <v>997</v>
      </c>
      <c r="R12" s="45"/>
      <c r="S12" s="29">
        <v>1577</v>
      </c>
      <c r="T12" s="45"/>
      <c r="U12" s="29">
        <f t="shared" si="0"/>
        <v>6766</v>
      </c>
      <c r="V12" s="45"/>
      <c r="W12" s="33">
        <f>SUM(U$9:U12)</f>
        <v>26547</v>
      </c>
    </row>
    <row r="13" spans="1:23" ht="13.5">
      <c r="A13" s="11" t="s">
        <v>43</v>
      </c>
      <c r="B13" s="14" t="s">
        <v>44</v>
      </c>
      <c r="C13" s="25">
        <v>338</v>
      </c>
      <c r="D13" s="45"/>
      <c r="E13" s="29">
        <v>1241</v>
      </c>
      <c r="F13" s="45"/>
      <c r="G13" s="29">
        <v>98</v>
      </c>
      <c r="H13" s="45"/>
      <c r="I13" s="29">
        <v>1269</v>
      </c>
      <c r="J13" s="45"/>
      <c r="K13" s="29">
        <v>54</v>
      </c>
      <c r="L13" s="45"/>
      <c r="M13" s="29">
        <v>292</v>
      </c>
      <c r="N13" s="45"/>
      <c r="O13" s="29">
        <v>489</v>
      </c>
      <c r="P13" s="45"/>
      <c r="Q13" s="29">
        <v>961</v>
      </c>
      <c r="R13" s="45"/>
      <c r="S13" s="29">
        <v>1266</v>
      </c>
      <c r="T13" s="45"/>
      <c r="U13" s="29">
        <f t="shared" si="0"/>
        <v>6008</v>
      </c>
      <c r="V13" s="45"/>
      <c r="W13" s="33">
        <f>SUM(U$9:U13)</f>
        <v>32555</v>
      </c>
    </row>
    <row r="14" spans="1:23" ht="13.5">
      <c r="A14" s="11" t="s">
        <v>45</v>
      </c>
      <c r="B14" s="14" t="s">
        <v>46</v>
      </c>
      <c r="C14" s="25">
        <v>345</v>
      </c>
      <c r="D14" s="45"/>
      <c r="E14" s="29">
        <v>1247</v>
      </c>
      <c r="F14" s="45"/>
      <c r="G14" s="29">
        <v>81</v>
      </c>
      <c r="H14" s="45"/>
      <c r="I14" s="29">
        <v>1348</v>
      </c>
      <c r="J14" s="45"/>
      <c r="K14" s="29">
        <v>52</v>
      </c>
      <c r="L14" s="45"/>
      <c r="M14" s="29">
        <v>250</v>
      </c>
      <c r="N14" s="45"/>
      <c r="O14" s="29">
        <v>528</v>
      </c>
      <c r="P14" s="45"/>
      <c r="Q14" s="29">
        <v>1163</v>
      </c>
      <c r="R14" s="45"/>
      <c r="S14" s="29">
        <v>1410</v>
      </c>
      <c r="T14" s="45"/>
      <c r="U14" s="29">
        <f t="shared" si="0"/>
        <v>6424</v>
      </c>
      <c r="V14" s="45"/>
      <c r="W14" s="33">
        <f>SUM(U$9:U14)</f>
        <v>38979</v>
      </c>
    </row>
    <row r="15" spans="1:23" ht="13.5">
      <c r="A15" s="11" t="s">
        <v>47</v>
      </c>
      <c r="B15" s="14" t="s">
        <v>15</v>
      </c>
      <c r="C15" s="25">
        <v>400</v>
      </c>
      <c r="D15" s="45"/>
      <c r="E15" s="29">
        <v>1233</v>
      </c>
      <c r="F15" s="45"/>
      <c r="G15" s="29">
        <v>96</v>
      </c>
      <c r="H15" s="45"/>
      <c r="I15" s="29">
        <v>1263</v>
      </c>
      <c r="J15" s="45"/>
      <c r="K15" s="29">
        <v>55</v>
      </c>
      <c r="L15" s="45"/>
      <c r="M15" s="29">
        <v>272</v>
      </c>
      <c r="N15" s="45"/>
      <c r="O15" s="29">
        <v>519</v>
      </c>
      <c r="P15" s="45"/>
      <c r="Q15" s="29">
        <v>1008</v>
      </c>
      <c r="R15" s="45"/>
      <c r="S15" s="29">
        <v>1633</v>
      </c>
      <c r="T15" s="45"/>
      <c r="U15" s="29">
        <f t="shared" si="0"/>
        <v>6479</v>
      </c>
      <c r="V15" s="45"/>
      <c r="W15" s="33">
        <f>SUM(U$9:U15)</f>
        <v>45458</v>
      </c>
    </row>
    <row r="16" spans="1:23" ht="13.5">
      <c r="A16" s="11" t="s">
        <v>48</v>
      </c>
      <c r="B16" s="14" t="s">
        <v>17</v>
      </c>
      <c r="C16" s="25">
        <v>341</v>
      </c>
      <c r="D16" s="45"/>
      <c r="E16" s="29">
        <v>1230</v>
      </c>
      <c r="F16" s="45"/>
      <c r="G16" s="29">
        <v>77</v>
      </c>
      <c r="H16" s="45"/>
      <c r="I16" s="29">
        <v>1149</v>
      </c>
      <c r="J16" s="45"/>
      <c r="K16" s="29">
        <v>50</v>
      </c>
      <c r="L16" s="45"/>
      <c r="M16" s="29">
        <v>247</v>
      </c>
      <c r="N16" s="45"/>
      <c r="O16" s="29">
        <v>536</v>
      </c>
      <c r="P16" s="45"/>
      <c r="Q16" s="29">
        <v>995</v>
      </c>
      <c r="R16" s="45"/>
      <c r="S16" s="29">
        <v>1329</v>
      </c>
      <c r="T16" s="45"/>
      <c r="U16" s="29">
        <f t="shared" si="0"/>
        <v>5954</v>
      </c>
      <c r="V16" s="45"/>
      <c r="W16" s="33">
        <f>SUM(U$9:U16)</f>
        <v>51412</v>
      </c>
    </row>
    <row r="17" spans="1:23" ht="13.5">
      <c r="A17" s="11" t="s">
        <v>49</v>
      </c>
      <c r="B17" s="14" t="s">
        <v>19</v>
      </c>
      <c r="C17" s="25">
        <v>422</v>
      </c>
      <c r="D17" s="45"/>
      <c r="E17" s="29">
        <v>1327</v>
      </c>
      <c r="F17" s="45"/>
      <c r="G17" s="29">
        <v>76</v>
      </c>
      <c r="H17" s="45"/>
      <c r="I17" s="29">
        <v>1271</v>
      </c>
      <c r="J17" s="45"/>
      <c r="K17" s="29">
        <v>45</v>
      </c>
      <c r="L17" s="45"/>
      <c r="M17" s="29">
        <v>315</v>
      </c>
      <c r="N17" s="45"/>
      <c r="O17" s="29">
        <v>452</v>
      </c>
      <c r="P17" s="45"/>
      <c r="Q17" s="29">
        <v>928</v>
      </c>
      <c r="R17" s="45"/>
      <c r="S17" s="29">
        <v>1369</v>
      </c>
      <c r="T17" s="45"/>
      <c r="U17" s="29">
        <f t="shared" si="0"/>
        <v>6205</v>
      </c>
      <c r="V17" s="45"/>
      <c r="W17" s="33">
        <f>SUM(U$9:U17)</f>
        <v>57617</v>
      </c>
    </row>
    <row r="18" spans="1:23" ht="13.5">
      <c r="A18" s="11" t="s">
        <v>50</v>
      </c>
      <c r="B18" s="14" t="s">
        <v>51</v>
      </c>
      <c r="C18" s="25">
        <v>313</v>
      </c>
      <c r="D18" s="45"/>
      <c r="E18" s="29">
        <v>1162</v>
      </c>
      <c r="F18" s="45"/>
      <c r="G18" s="29">
        <v>63</v>
      </c>
      <c r="H18" s="45"/>
      <c r="I18" s="29">
        <v>1103</v>
      </c>
      <c r="J18" s="45"/>
      <c r="K18" s="29">
        <v>38</v>
      </c>
      <c r="L18" s="45"/>
      <c r="M18" s="29">
        <v>299</v>
      </c>
      <c r="N18" s="45"/>
      <c r="O18" s="29">
        <v>412</v>
      </c>
      <c r="P18" s="45"/>
      <c r="Q18" s="29">
        <v>757</v>
      </c>
      <c r="R18" s="45"/>
      <c r="S18" s="29">
        <v>1148</v>
      </c>
      <c r="T18" s="45"/>
      <c r="U18" s="29">
        <f t="shared" si="0"/>
        <v>5295</v>
      </c>
      <c r="V18" s="45"/>
      <c r="W18" s="33">
        <f>SUM(U$9:U18)</f>
        <v>62912</v>
      </c>
    </row>
    <row r="19" spans="1:23" ht="13.5">
      <c r="A19" s="11" t="s">
        <v>52</v>
      </c>
      <c r="B19" s="14" t="s">
        <v>53</v>
      </c>
      <c r="C19" s="25">
        <v>392</v>
      </c>
      <c r="D19" s="45"/>
      <c r="E19" s="29">
        <v>1287</v>
      </c>
      <c r="F19" s="45"/>
      <c r="G19" s="29">
        <v>55</v>
      </c>
      <c r="H19" s="45"/>
      <c r="I19" s="29">
        <v>1149</v>
      </c>
      <c r="J19" s="45"/>
      <c r="K19" s="29">
        <v>50</v>
      </c>
      <c r="L19" s="45"/>
      <c r="M19" s="29">
        <v>323</v>
      </c>
      <c r="N19" s="45"/>
      <c r="O19" s="29">
        <v>425</v>
      </c>
      <c r="P19" s="45"/>
      <c r="Q19" s="29">
        <v>758</v>
      </c>
      <c r="R19" s="45"/>
      <c r="S19" s="29">
        <v>1411</v>
      </c>
      <c r="T19" s="45"/>
      <c r="U19" s="29">
        <f t="shared" si="0"/>
        <v>5850</v>
      </c>
      <c r="V19" s="45"/>
      <c r="W19" s="33">
        <f>SUM(U$9:U19)</f>
        <v>68762</v>
      </c>
    </row>
    <row r="20" spans="1:23" ht="13.5">
      <c r="A20" s="11" t="s">
        <v>70</v>
      </c>
      <c r="B20" s="15" t="s">
        <v>54</v>
      </c>
      <c r="C20" s="27">
        <v>430</v>
      </c>
      <c r="D20" s="47"/>
      <c r="E20" s="30">
        <v>1303</v>
      </c>
      <c r="F20" s="47"/>
      <c r="G20" s="30">
        <v>81</v>
      </c>
      <c r="H20" s="47"/>
      <c r="I20" s="30">
        <v>1231</v>
      </c>
      <c r="J20" s="47"/>
      <c r="K20" s="30">
        <v>58</v>
      </c>
      <c r="L20" s="47"/>
      <c r="M20" s="30">
        <v>353</v>
      </c>
      <c r="N20" s="47"/>
      <c r="O20" s="30">
        <v>489</v>
      </c>
      <c r="P20" s="47"/>
      <c r="Q20" s="30">
        <v>811</v>
      </c>
      <c r="R20" s="47"/>
      <c r="S20" s="30">
        <v>1360</v>
      </c>
      <c r="T20" s="47"/>
      <c r="U20" s="30">
        <f t="shared" si="0"/>
        <v>6116</v>
      </c>
      <c r="V20" s="47"/>
      <c r="W20" s="35">
        <f>SUM(U$9:U20)</f>
        <v>74878</v>
      </c>
    </row>
    <row r="21" spans="1:23" ht="13.5">
      <c r="A21" s="11" t="s">
        <v>26</v>
      </c>
      <c r="B21" s="37" t="s">
        <v>55</v>
      </c>
      <c r="C21" s="38">
        <v>382</v>
      </c>
      <c r="D21" s="48">
        <f>(C21/C9-1)*100</f>
        <v>-7.729468599033817</v>
      </c>
      <c r="E21" s="39">
        <v>1448</v>
      </c>
      <c r="F21" s="48">
        <f>(E21/E9-1)*100</f>
        <v>29.632945389435996</v>
      </c>
      <c r="G21" s="39">
        <v>99</v>
      </c>
      <c r="H21" s="48">
        <f>(G21/G9-1)*100</f>
        <v>15.116279069767447</v>
      </c>
      <c r="I21" s="39">
        <v>1171</v>
      </c>
      <c r="J21" s="48">
        <f>(I21/I9-1)*100</f>
        <v>-3.7006578947368474</v>
      </c>
      <c r="K21" s="39">
        <v>48</v>
      </c>
      <c r="L21" s="48">
        <f>(K21/K9-1)*100</f>
        <v>-2.0408163265306145</v>
      </c>
      <c r="M21" s="39">
        <v>321</v>
      </c>
      <c r="N21" s="48">
        <f>(M21/M9-1)*100</f>
        <v>-20.544554455445542</v>
      </c>
      <c r="O21" s="39">
        <v>480</v>
      </c>
      <c r="P21" s="48">
        <f>(O21/O9-1)*100</f>
        <v>-9.943714821763605</v>
      </c>
      <c r="Q21" s="39">
        <v>787</v>
      </c>
      <c r="R21" s="48">
        <f>(Q21/Q9-1)*100</f>
        <v>-8.488372093023255</v>
      </c>
      <c r="S21" s="39">
        <v>1346</v>
      </c>
      <c r="T21" s="48">
        <f>(S21/S9-1)*100</f>
        <v>-20.023767082590616</v>
      </c>
      <c r="U21" s="39">
        <f>C21+E21+G21+I21+K21+M21+O21+Q21+S21</f>
        <v>6082</v>
      </c>
      <c r="V21" s="48">
        <f>(U21/U9-1)*100</f>
        <v>-4.401131719585038</v>
      </c>
      <c r="W21" s="40">
        <f>SUM(U$21:U21)</f>
        <v>6082</v>
      </c>
    </row>
    <row r="22" spans="1:23" ht="13.5">
      <c r="A22" s="11" t="s">
        <v>4</v>
      </c>
      <c r="B22" s="14" t="s">
        <v>39</v>
      </c>
      <c r="C22" s="25">
        <v>411</v>
      </c>
      <c r="D22" s="45">
        <f aca="true" t="shared" si="1" ref="D22:F37">(C22/C10-1)*100</f>
        <v>-0.9638554216867434</v>
      </c>
      <c r="E22" s="29">
        <v>1394</v>
      </c>
      <c r="F22" s="45">
        <f t="shared" si="1"/>
        <v>24.686940966010738</v>
      </c>
      <c r="G22" s="29">
        <v>90</v>
      </c>
      <c r="H22" s="45">
        <f aca="true" t="shared" si="2" ref="H22:H44">(G22/G10-1)*100</f>
        <v>16.883116883116877</v>
      </c>
      <c r="I22" s="29">
        <v>1332</v>
      </c>
      <c r="J22" s="45">
        <f aca="true" t="shared" si="3" ref="J22:J44">(I22/I10-1)*100</f>
        <v>3.900156006240252</v>
      </c>
      <c r="K22" s="29">
        <v>57</v>
      </c>
      <c r="L22" s="45">
        <f aca="true" t="shared" si="4" ref="L22:L44">(K22/K10-1)*100</f>
        <v>13.99999999999999</v>
      </c>
      <c r="M22" s="29">
        <v>288</v>
      </c>
      <c r="N22" s="45">
        <f aca="true" t="shared" si="5" ref="N22:N44">(M22/M10-1)*100</f>
        <v>-17.714285714285715</v>
      </c>
      <c r="O22" s="29">
        <v>525</v>
      </c>
      <c r="P22" s="45">
        <f aca="true" t="shared" si="6" ref="P22:P44">(O22/O10-1)*100</f>
        <v>-10.102739726027398</v>
      </c>
      <c r="Q22" s="29">
        <v>778</v>
      </c>
      <c r="R22" s="45">
        <f aca="true" t="shared" si="7" ref="R22:R44">(Q22/Q10-1)*100</f>
        <v>-0.6385696040868472</v>
      </c>
      <c r="S22" s="29">
        <v>1366</v>
      </c>
      <c r="T22" s="45">
        <f aca="true" t="shared" si="8" ref="T22:T44">(S22/S10-1)*100</f>
        <v>-10.89367253750816</v>
      </c>
      <c r="U22" s="29">
        <f aca="true" t="shared" si="9" ref="U22:U44">C22+E22+G22+I22+K22+M22+O22+Q22+S22</f>
        <v>6241</v>
      </c>
      <c r="V22" s="45">
        <f aca="true" t="shared" si="10" ref="V22:V44">(U22/U10-1)*100</f>
        <v>0.7913436692506437</v>
      </c>
      <c r="W22" s="33">
        <f>SUM(U$21:U22)</f>
        <v>12323</v>
      </c>
    </row>
    <row r="23" spans="1:23" ht="13.5">
      <c r="A23" s="11" t="s">
        <v>6</v>
      </c>
      <c r="B23" s="14" t="s">
        <v>41</v>
      </c>
      <c r="C23" s="25">
        <v>467</v>
      </c>
      <c r="D23" s="45">
        <f t="shared" si="1"/>
        <v>-3.31262939958592</v>
      </c>
      <c r="E23" s="29">
        <v>1568</v>
      </c>
      <c r="F23" s="45">
        <f t="shared" si="1"/>
        <v>12.00000000000001</v>
      </c>
      <c r="G23" s="29">
        <v>109</v>
      </c>
      <c r="H23" s="45">
        <f t="shared" si="2"/>
        <v>14.73684210526316</v>
      </c>
      <c r="I23" s="29">
        <v>1488</v>
      </c>
      <c r="J23" s="45">
        <f t="shared" si="3"/>
        <v>-2.8086218158066667</v>
      </c>
      <c r="K23" s="29">
        <v>62</v>
      </c>
      <c r="L23" s="45">
        <f t="shared" si="4"/>
        <v>-8.823529411764708</v>
      </c>
      <c r="M23" s="29">
        <v>346</v>
      </c>
      <c r="N23" s="45">
        <f t="shared" si="5"/>
        <v>8.463949843260199</v>
      </c>
      <c r="O23" s="29">
        <v>565</v>
      </c>
      <c r="P23" s="45">
        <f t="shared" si="6"/>
        <v>-4.721753794266437</v>
      </c>
      <c r="Q23" s="29">
        <v>879</v>
      </c>
      <c r="R23" s="45">
        <f t="shared" si="7"/>
        <v>-12.711022840119169</v>
      </c>
      <c r="S23" s="29">
        <v>1699</v>
      </c>
      <c r="T23" s="45">
        <f t="shared" si="8"/>
        <v>-1.8486424032351234</v>
      </c>
      <c r="U23" s="29">
        <f t="shared" si="9"/>
        <v>7183</v>
      </c>
      <c r="V23" s="45">
        <f t="shared" si="10"/>
        <v>-0.60882800608828</v>
      </c>
      <c r="W23" s="33">
        <f>SUM(U$21:U23)</f>
        <v>19506</v>
      </c>
    </row>
    <row r="24" spans="1:23" ht="13.5">
      <c r="A24" s="11" t="s">
        <v>8</v>
      </c>
      <c r="B24" s="14" t="s">
        <v>69</v>
      </c>
      <c r="C24" s="25">
        <v>445</v>
      </c>
      <c r="D24" s="45">
        <f t="shared" si="1"/>
        <v>11.809045226130642</v>
      </c>
      <c r="E24" s="29">
        <v>1496</v>
      </c>
      <c r="F24" s="45">
        <f t="shared" si="1"/>
        <v>15.610510046367843</v>
      </c>
      <c r="G24" s="29">
        <v>83</v>
      </c>
      <c r="H24" s="45">
        <f t="shared" si="2"/>
        <v>0</v>
      </c>
      <c r="I24" s="29">
        <v>1380</v>
      </c>
      <c r="J24" s="45">
        <f t="shared" si="3"/>
        <v>-5.544147843942504</v>
      </c>
      <c r="K24" s="29">
        <v>39</v>
      </c>
      <c r="L24" s="45">
        <f t="shared" si="4"/>
        <v>-13.33333333333333</v>
      </c>
      <c r="M24" s="29">
        <v>397</v>
      </c>
      <c r="N24" s="45">
        <f t="shared" si="5"/>
        <v>17.45562130177514</v>
      </c>
      <c r="O24" s="29">
        <v>608</v>
      </c>
      <c r="P24" s="45">
        <f t="shared" si="6"/>
        <v>6.108202443280986</v>
      </c>
      <c r="Q24" s="29">
        <v>910</v>
      </c>
      <c r="R24" s="45">
        <f t="shared" si="7"/>
        <v>-8.72617853560682</v>
      </c>
      <c r="S24" s="29">
        <v>1616</v>
      </c>
      <c r="T24" s="45">
        <f t="shared" si="8"/>
        <v>2.473050095117313</v>
      </c>
      <c r="U24" s="29">
        <f t="shared" si="9"/>
        <v>6974</v>
      </c>
      <c r="V24" s="45">
        <f t="shared" si="10"/>
        <v>3.074194501921368</v>
      </c>
      <c r="W24" s="33">
        <f>SUM(U$21:U24)</f>
        <v>26480</v>
      </c>
    </row>
    <row r="25" spans="1:23" ht="13.5">
      <c r="A25" s="11" t="s">
        <v>10</v>
      </c>
      <c r="B25" s="14" t="s">
        <v>44</v>
      </c>
      <c r="C25" s="25">
        <v>458</v>
      </c>
      <c r="D25" s="45">
        <f t="shared" si="1"/>
        <v>35.502958579881664</v>
      </c>
      <c r="E25" s="29">
        <v>1541</v>
      </c>
      <c r="F25" s="45">
        <f t="shared" si="1"/>
        <v>24.17405318291701</v>
      </c>
      <c r="G25" s="29">
        <v>93</v>
      </c>
      <c r="H25" s="45">
        <f t="shared" si="2"/>
        <v>-5.102040816326525</v>
      </c>
      <c r="I25" s="29">
        <v>1308</v>
      </c>
      <c r="J25" s="45">
        <f t="shared" si="3"/>
        <v>3.0732860520094496</v>
      </c>
      <c r="K25" s="29">
        <v>54</v>
      </c>
      <c r="L25" s="45">
        <f t="shared" si="4"/>
        <v>0</v>
      </c>
      <c r="M25" s="29">
        <v>302</v>
      </c>
      <c r="N25" s="45">
        <f t="shared" si="5"/>
        <v>3.424657534246567</v>
      </c>
      <c r="O25" s="29">
        <v>534</v>
      </c>
      <c r="P25" s="45">
        <f t="shared" si="6"/>
        <v>9.202453987730053</v>
      </c>
      <c r="Q25" s="29">
        <v>1014</v>
      </c>
      <c r="R25" s="45">
        <f t="shared" si="7"/>
        <v>5.5150884495317465</v>
      </c>
      <c r="S25" s="29">
        <v>1470</v>
      </c>
      <c r="T25" s="45">
        <f t="shared" si="8"/>
        <v>16.113744075829395</v>
      </c>
      <c r="U25" s="29">
        <f t="shared" si="9"/>
        <v>6774</v>
      </c>
      <c r="V25" s="45">
        <f t="shared" si="10"/>
        <v>12.749667110519303</v>
      </c>
      <c r="W25" s="33">
        <f>SUM(U$21:U25)</f>
        <v>33254</v>
      </c>
    </row>
    <row r="26" spans="1:23" ht="13.5">
      <c r="A26" s="11" t="s">
        <v>12</v>
      </c>
      <c r="B26" s="14" t="s">
        <v>46</v>
      </c>
      <c r="C26" s="25">
        <v>435</v>
      </c>
      <c r="D26" s="45">
        <f t="shared" si="1"/>
        <v>26.086956521739136</v>
      </c>
      <c r="E26" s="29">
        <v>1508</v>
      </c>
      <c r="F26" s="45">
        <f t="shared" si="1"/>
        <v>20.93023255813953</v>
      </c>
      <c r="G26" s="29">
        <v>83</v>
      </c>
      <c r="H26" s="45">
        <f t="shared" si="2"/>
        <v>2.4691358024691468</v>
      </c>
      <c r="I26" s="29">
        <v>1244</v>
      </c>
      <c r="J26" s="45">
        <f t="shared" si="3"/>
        <v>-7.71513353115727</v>
      </c>
      <c r="K26" s="29">
        <v>54</v>
      </c>
      <c r="L26" s="45">
        <f t="shared" si="4"/>
        <v>3.8461538461538547</v>
      </c>
      <c r="M26" s="29">
        <v>302</v>
      </c>
      <c r="N26" s="45">
        <f t="shared" si="5"/>
        <v>20.799999999999997</v>
      </c>
      <c r="O26" s="29">
        <v>528</v>
      </c>
      <c r="P26" s="45">
        <f t="shared" si="6"/>
        <v>0</v>
      </c>
      <c r="Q26" s="29">
        <v>998</v>
      </c>
      <c r="R26" s="45">
        <f t="shared" si="7"/>
        <v>-14.187446259673264</v>
      </c>
      <c r="S26" s="29">
        <v>1453</v>
      </c>
      <c r="T26" s="45">
        <f t="shared" si="8"/>
        <v>3.049645390070932</v>
      </c>
      <c r="U26" s="29">
        <f t="shared" si="9"/>
        <v>6605</v>
      </c>
      <c r="V26" s="45">
        <f t="shared" si="10"/>
        <v>2.817559153175586</v>
      </c>
      <c r="W26" s="33">
        <f>SUM(U$21:U26)</f>
        <v>39859</v>
      </c>
    </row>
    <row r="27" spans="1:23" ht="13.5">
      <c r="A27" s="11" t="s">
        <v>14</v>
      </c>
      <c r="B27" s="14" t="s">
        <v>15</v>
      </c>
      <c r="C27" s="25">
        <v>407</v>
      </c>
      <c r="D27" s="45">
        <f t="shared" si="1"/>
        <v>1.750000000000007</v>
      </c>
      <c r="E27" s="29">
        <v>1414</v>
      </c>
      <c r="F27" s="45">
        <f t="shared" si="1"/>
        <v>14.67964314679644</v>
      </c>
      <c r="G27" s="29">
        <v>78</v>
      </c>
      <c r="H27" s="45">
        <f t="shared" si="2"/>
        <v>-18.75</v>
      </c>
      <c r="I27" s="29">
        <v>1281</v>
      </c>
      <c r="J27" s="45">
        <f t="shared" si="3"/>
        <v>1.4251781472684133</v>
      </c>
      <c r="K27" s="29">
        <v>42</v>
      </c>
      <c r="L27" s="45">
        <f t="shared" si="4"/>
        <v>-23.636363636363633</v>
      </c>
      <c r="M27" s="29">
        <v>278</v>
      </c>
      <c r="N27" s="45">
        <f t="shared" si="5"/>
        <v>2.2058823529411686</v>
      </c>
      <c r="O27" s="29">
        <v>493</v>
      </c>
      <c r="P27" s="45">
        <f t="shared" si="6"/>
        <v>-5.009633911368017</v>
      </c>
      <c r="Q27" s="29">
        <v>1021</v>
      </c>
      <c r="R27" s="45">
        <f t="shared" si="7"/>
        <v>1.289682539682535</v>
      </c>
      <c r="S27" s="29">
        <v>1492</v>
      </c>
      <c r="T27" s="45">
        <f t="shared" si="8"/>
        <v>-8.634415186772815</v>
      </c>
      <c r="U27" s="29">
        <f t="shared" si="9"/>
        <v>6506</v>
      </c>
      <c r="V27" s="45">
        <f t="shared" si="10"/>
        <v>0.41673097700263284</v>
      </c>
      <c r="W27" s="33">
        <f>SUM(U$21:U27)</f>
        <v>46365</v>
      </c>
    </row>
    <row r="28" spans="1:23" ht="13.5">
      <c r="A28" s="11" t="s">
        <v>16</v>
      </c>
      <c r="B28" s="14" t="s">
        <v>17</v>
      </c>
      <c r="C28" s="25">
        <v>434</v>
      </c>
      <c r="D28" s="45">
        <f t="shared" si="1"/>
        <v>27.27272727272727</v>
      </c>
      <c r="E28" s="29">
        <v>1425</v>
      </c>
      <c r="F28" s="45">
        <f t="shared" si="1"/>
        <v>15.853658536585357</v>
      </c>
      <c r="G28" s="29">
        <v>83</v>
      </c>
      <c r="H28" s="45">
        <f t="shared" si="2"/>
        <v>7.792207792207795</v>
      </c>
      <c r="I28" s="29">
        <v>1173</v>
      </c>
      <c r="J28" s="45">
        <f t="shared" si="3"/>
        <v>2.088772845953013</v>
      </c>
      <c r="K28" s="29">
        <v>45</v>
      </c>
      <c r="L28" s="45">
        <f t="shared" si="4"/>
        <v>-9.999999999999998</v>
      </c>
      <c r="M28" s="29">
        <v>339</v>
      </c>
      <c r="N28" s="45">
        <f t="shared" si="5"/>
        <v>37.24696356275303</v>
      </c>
      <c r="O28" s="29">
        <v>499</v>
      </c>
      <c r="P28" s="45">
        <f t="shared" si="6"/>
        <v>-6.902985074626866</v>
      </c>
      <c r="Q28" s="29">
        <v>1060</v>
      </c>
      <c r="R28" s="45">
        <f t="shared" si="7"/>
        <v>6.5326633165829096</v>
      </c>
      <c r="S28" s="29">
        <v>1521</v>
      </c>
      <c r="T28" s="45">
        <f t="shared" si="8"/>
        <v>14.446952595936802</v>
      </c>
      <c r="U28" s="29">
        <f t="shared" si="9"/>
        <v>6579</v>
      </c>
      <c r="V28" s="45">
        <f t="shared" si="10"/>
        <v>10.49714477662076</v>
      </c>
      <c r="W28" s="33">
        <f>SUM(U$21:U28)</f>
        <v>52944</v>
      </c>
    </row>
    <row r="29" spans="1:23" ht="13.5">
      <c r="A29" s="11" t="s">
        <v>18</v>
      </c>
      <c r="B29" s="14" t="s">
        <v>19</v>
      </c>
      <c r="C29" s="25">
        <v>402</v>
      </c>
      <c r="D29" s="45">
        <f t="shared" si="1"/>
        <v>-4.739336492891</v>
      </c>
      <c r="E29" s="29">
        <v>1484</v>
      </c>
      <c r="F29" s="45">
        <f t="shared" si="1"/>
        <v>11.831198191409186</v>
      </c>
      <c r="G29" s="29">
        <v>107</v>
      </c>
      <c r="H29" s="45">
        <f t="shared" si="2"/>
        <v>40.789473684210535</v>
      </c>
      <c r="I29" s="29">
        <v>1242</v>
      </c>
      <c r="J29" s="45">
        <f t="shared" si="3"/>
        <v>-2.2816679779701032</v>
      </c>
      <c r="K29" s="29">
        <v>45</v>
      </c>
      <c r="L29" s="45">
        <f t="shared" si="4"/>
        <v>0</v>
      </c>
      <c r="M29" s="29">
        <v>303</v>
      </c>
      <c r="N29" s="45">
        <f t="shared" si="5"/>
        <v>-3.809523809523807</v>
      </c>
      <c r="O29" s="29">
        <v>459</v>
      </c>
      <c r="P29" s="45">
        <f t="shared" si="6"/>
        <v>1.5486725663716783</v>
      </c>
      <c r="Q29" s="29">
        <v>943</v>
      </c>
      <c r="R29" s="45">
        <f t="shared" si="7"/>
        <v>1.6163793103448176</v>
      </c>
      <c r="S29" s="29">
        <v>1397</v>
      </c>
      <c r="T29" s="45">
        <f t="shared" si="8"/>
        <v>2.0452885317750136</v>
      </c>
      <c r="U29" s="29">
        <f t="shared" si="9"/>
        <v>6382</v>
      </c>
      <c r="V29" s="45">
        <f>(U29/U17-1)*100</f>
        <v>2.8525382755842044</v>
      </c>
      <c r="W29" s="33">
        <f>SUM(U$21:U29)</f>
        <v>59326</v>
      </c>
    </row>
    <row r="30" spans="1:23" ht="13.5">
      <c r="A30" s="11" t="s">
        <v>20</v>
      </c>
      <c r="B30" s="14" t="s">
        <v>56</v>
      </c>
      <c r="C30" s="25">
        <v>318</v>
      </c>
      <c r="D30" s="45">
        <f t="shared" si="1"/>
        <v>1.5974440894568787</v>
      </c>
      <c r="E30" s="29">
        <v>1310</v>
      </c>
      <c r="F30" s="45">
        <f t="shared" si="1"/>
        <v>12.73666092943202</v>
      </c>
      <c r="G30" s="29">
        <v>91</v>
      </c>
      <c r="H30" s="45">
        <f t="shared" si="2"/>
        <v>44.44444444444444</v>
      </c>
      <c r="I30" s="29">
        <v>1211</v>
      </c>
      <c r="J30" s="45">
        <f t="shared" si="3"/>
        <v>9.79147778785132</v>
      </c>
      <c r="K30" s="29">
        <v>63</v>
      </c>
      <c r="L30" s="45">
        <f t="shared" si="4"/>
        <v>65.78947368421053</v>
      </c>
      <c r="M30" s="29">
        <v>365</v>
      </c>
      <c r="N30" s="45">
        <f t="shared" si="5"/>
        <v>22.073578595317734</v>
      </c>
      <c r="O30" s="29">
        <v>390</v>
      </c>
      <c r="P30" s="45">
        <f t="shared" si="6"/>
        <v>-5.339805825242716</v>
      </c>
      <c r="Q30" s="29">
        <v>805</v>
      </c>
      <c r="R30" s="45">
        <f t="shared" si="7"/>
        <v>6.340819022457067</v>
      </c>
      <c r="S30" s="29">
        <v>1176</v>
      </c>
      <c r="T30" s="45">
        <f t="shared" si="8"/>
        <v>2.4390243902439046</v>
      </c>
      <c r="U30" s="29">
        <f t="shared" si="9"/>
        <v>5729</v>
      </c>
      <c r="V30" s="45">
        <f t="shared" si="10"/>
        <v>8.196411709159591</v>
      </c>
      <c r="W30" s="33">
        <f>SUM(U$21:U30)</f>
        <v>65055</v>
      </c>
    </row>
    <row r="31" spans="1:23" ht="13.5">
      <c r="A31" s="11" t="s">
        <v>22</v>
      </c>
      <c r="B31" s="14" t="s">
        <v>53</v>
      </c>
      <c r="C31" s="25">
        <v>362</v>
      </c>
      <c r="D31" s="45">
        <f t="shared" si="1"/>
        <v>-7.653061224489798</v>
      </c>
      <c r="E31" s="29">
        <v>1453</v>
      </c>
      <c r="F31" s="45">
        <f t="shared" si="1"/>
        <v>12.89821289821289</v>
      </c>
      <c r="G31" s="29">
        <v>76</v>
      </c>
      <c r="H31" s="45">
        <f t="shared" si="2"/>
        <v>38.18181818181819</v>
      </c>
      <c r="I31" s="29">
        <v>1206</v>
      </c>
      <c r="J31" s="45">
        <f t="shared" si="3"/>
        <v>4.960835509138373</v>
      </c>
      <c r="K31" s="29">
        <v>52</v>
      </c>
      <c r="L31" s="45">
        <f t="shared" si="4"/>
        <v>4.0000000000000036</v>
      </c>
      <c r="M31" s="29">
        <v>374</v>
      </c>
      <c r="N31" s="45">
        <f t="shared" si="5"/>
        <v>15.789473684210531</v>
      </c>
      <c r="O31" s="29">
        <v>429</v>
      </c>
      <c r="P31" s="45">
        <f t="shared" si="6"/>
        <v>0.9411764705882453</v>
      </c>
      <c r="Q31" s="29">
        <v>760</v>
      </c>
      <c r="R31" s="45">
        <f t="shared" si="7"/>
        <v>0.26385224274405594</v>
      </c>
      <c r="S31" s="29">
        <v>1319</v>
      </c>
      <c r="T31" s="45">
        <f t="shared" si="8"/>
        <v>-6.520198440822112</v>
      </c>
      <c r="U31" s="29">
        <f t="shared" si="9"/>
        <v>6031</v>
      </c>
      <c r="V31" s="45">
        <f t="shared" si="10"/>
        <v>3.0940170940170875</v>
      </c>
      <c r="W31" s="33">
        <f>SUM(U$21:U31)</f>
        <v>71086</v>
      </c>
    </row>
    <row r="32" spans="1:23" ht="13.5">
      <c r="A32" s="11" t="s">
        <v>24</v>
      </c>
      <c r="B32" s="15" t="s">
        <v>54</v>
      </c>
      <c r="C32" s="27">
        <v>394</v>
      </c>
      <c r="D32" s="47">
        <f t="shared" si="1"/>
        <v>-8.372093023255811</v>
      </c>
      <c r="E32" s="30">
        <v>1438</v>
      </c>
      <c r="F32" s="47">
        <f t="shared" si="1"/>
        <v>10.36070606293169</v>
      </c>
      <c r="G32" s="30">
        <v>68</v>
      </c>
      <c r="H32" s="47">
        <f t="shared" si="2"/>
        <v>-16.049382716049386</v>
      </c>
      <c r="I32" s="30">
        <v>1103</v>
      </c>
      <c r="J32" s="47">
        <f t="shared" si="3"/>
        <v>-10.398050365556454</v>
      </c>
      <c r="K32" s="30">
        <v>65</v>
      </c>
      <c r="L32" s="47">
        <f t="shared" si="4"/>
        <v>12.06896551724137</v>
      </c>
      <c r="M32" s="30">
        <v>346</v>
      </c>
      <c r="N32" s="47">
        <f t="shared" si="5"/>
        <v>-1.9830028328611915</v>
      </c>
      <c r="O32" s="30">
        <v>401</v>
      </c>
      <c r="P32" s="47">
        <f t="shared" si="6"/>
        <v>-17.9959100204499</v>
      </c>
      <c r="Q32" s="30">
        <v>729</v>
      </c>
      <c r="R32" s="47">
        <f t="shared" si="7"/>
        <v>-10.110974106041926</v>
      </c>
      <c r="S32" s="30">
        <v>1386</v>
      </c>
      <c r="T32" s="47">
        <f t="shared" si="8"/>
        <v>1.9117647058823461</v>
      </c>
      <c r="U32" s="30">
        <f t="shared" si="9"/>
        <v>5930</v>
      </c>
      <c r="V32" s="47">
        <f t="shared" si="10"/>
        <v>-3.0412034009156264</v>
      </c>
      <c r="W32" s="35">
        <f>SUM(U$21:U32)</f>
        <v>77016</v>
      </c>
    </row>
    <row r="33" spans="1:23" ht="13.5">
      <c r="A33" s="11" t="s">
        <v>26</v>
      </c>
      <c r="B33" s="37" t="s">
        <v>55</v>
      </c>
      <c r="C33" s="38">
        <v>433</v>
      </c>
      <c r="D33" s="48">
        <f t="shared" si="1"/>
        <v>13.35078534031413</v>
      </c>
      <c r="E33" s="39">
        <v>1436</v>
      </c>
      <c r="F33" s="48">
        <f t="shared" si="1"/>
        <v>-0.8287292817679592</v>
      </c>
      <c r="G33" s="39">
        <v>102</v>
      </c>
      <c r="H33" s="48">
        <f t="shared" si="2"/>
        <v>3.0303030303030276</v>
      </c>
      <c r="I33" s="39">
        <v>1257</v>
      </c>
      <c r="J33" s="48">
        <f t="shared" si="3"/>
        <v>7.34415029888984</v>
      </c>
      <c r="K33" s="39">
        <v>56</v>
      </c>
      <c r="L33" s="48">
        <f t="shared" si="4"/>
        <v>16.666666666666675</v>
      </c>
      <c r="M33" s="39">
        <v>292</v>
      </c>
      <c r="N33" s="48">
        <f t="shared" si="5"/>
        <v>-9.034267912772586</v>
      </c>
      <c r="O33" s="39">
        <v>477</v>
      </c>
      <c r="P33" s="48">
        <f t="shared" si="6"/>
        <v>-0.6249999999999978</v>
      </c>
      <c r="Q33" s="39">
        <v>695</v>
      </c>
      <c r="R33" s="48">
        <f t="shared" si="7"/>
        <v>-11.689961880559085</v>
      </c>
      <c r="S33" s="39">
        <v>1306</v>
      </c>
      <c r="T33" s="48">
        <f t="shared" si="8"/>
        <v>-2.9717682020802383</v>
      </c>
      <c r="U33" s="39">
        <f t="shared" si="9"/>
        <v>6054</v>
      </c>
      <c r="V33" s="48">
        <f t="shared" si="10"/>
        <v>-0.46037487668529886</v>
      </c>
      <c r="W33" s="40">
        <f>SUM(U$33:U33)</f>
        <v>6054</v>
      </c>
    </row>
    <row r="34" spans="1:23" ht="13.5">
      <c r="A34" s="11" t="s">
        <v>4</v>
      </c>
      <c r="B34" s="14" t="s">
        <v>39</v>
      </c>
      <c r="C34" s="25">
        <v>411</v>
      </c>
      <c r="D34" s="45">
        <f t="shared" si="1"/>
        <v>0</v>
      </c>
      <c r="E34" s="29">
        <v>1690</v>
      </c>
      <c r="F34" s="45">
        <f t="shared" si="1"/>
        <v>21.23385939741751</v>
      </c>
      <c r="G34" s="29">
        <v>103</v>
      </c>
      <c r="H34" s="45">
        <f t="shared" si="2"/>
        <v>14.444444444444438</v>
      </c>
      <c r="I34" s="29">
        <v>1240</v>
      </c>
      <c r="J34" s="45">
        <f t="shared" si="3"/>
        <v>-6.906906906906906</v>
      </c>
      <c r="K34" s="29">
        <v>58</v>
      </c>
      <c r="L34" s="45">
        <f t="shared" si="4"/>
        <v>1.7543859649122862</v>
      </c>
      <c r="M34" s="29">
        <v>293</v>
      </c>
      <c r="N34" s="45">
        <f t="shared" si="5"/>
        <v>1.736111111111116</v>
      </c>
      <c r="O34" s="29">
        <v>492</v>
      </c>
      <c r="P34" s="45">
        <f t="shared" si="6"/>
        <v>-6.285714285714283</v>
      </c>
      <c r="Q34" s="29">
        <v>727</v>
      </c>
      <c r="R34" s="45">
        <f t="shared" si="7"/>
        <v>-6.555269922879181</v>
      </c>
      <c r="S34" s="29">
        <v>1407</v>
      </c>
      <c r="T34" s="45">
        <f t="shared" si="8"/>
        <v>3.0014641288433452</v>
      </c>
      <c r="U34" s="29">
        <f t="shared" si="9"/>
        <v>6421</v>
      </c>
      <c r="V34" s="45">
        <f>(U34/U22-1)*100</f>
        <v>2.88415318058004</v>
      </c>
      <c r="W34" s="33">
        <f>SUM(U$33:U34)</f>
        <v>12475</v>
      </c>
    </row>
    <row r="35" spans="1:23" ht="13.5">
      <c r="A35" s="11" t="s">
        <v>6</v>
      </c>
      <c r="B35" s="14" t="s">
        <v>57</v>
      </c>
      <c r="C35" s="43">
        <v>428</v>
      </c>
      <c r="D35" s="45">
        <f t="shared" si="1"/>
        <v>-8.351177730192717</v>
      </c>
      <c r="E35" s="29">
        <v>1682</v>
      </c>
      <c r="F35" s="45">
        <f t="shared" si="1"/>
        <v>7.270408163265296</v>
      </c>
      <c r="G35" s="29">
        <v>103</v>
      </c>
      <c r="H35" s="45">
        <f t="shared" si="2"/>
        <v>-5.5045871559633035</v>
      </c>
      <c r="I35" s="29">
        <v>1295</v>
      </c>
      <c r="J35" s="45">
        <f t="shared" si="3"/>
        <v>-12.970430107526887</v>
      </c>
      <c r="K35" s="29">
        <v>76</v>
      </c>
      <c r="L35" s="45">
        <f t="shared" si="4"/>
        <v>22.580645161290324</v>
      </c>
      <c r="M35" s="29">
        <v>334</v>
      </c>
      <c r="N35" s="45">
        <f t="shared" si="5"/>
        <v>-3.4682080924855474</v>
      </c>
      <c r="O35" s="29">
        <v>642</v>
      </c>
      <c r="P35" s="45">
        <f t="shared" si="6"/>
        <v>13.628318584070787</v>
      </c>
      <c r="Q35" s="29">
        <v>807</v>
      </c>
      <c r="R35" s="45">
        <f t="shared" si="7"/>
        <v>-8.19112627986348</v>
      </c>
      <c r="S35" s="29">
        <v>1641</v>
      </c>
      <c r="T35" s="45">
        <f t="shared" si="8"/>
        <v>-3.4137728075338436</v>
      </c>
      <c r="U35" s="29">
        <f t="shared" si="9"/>
        <v>7008</v>
      </c>
      <c r="V35" s="45">
        <f t="shared" si="10"/>
        <v>-2.4363079493247897</v>
      </c>
      <c r="W35" s="33">
        <f>SUM(U$33:U35)</f>
        <v>19483</v>
      </c>
    </row>
    <row r="36" spans="1:23" ht="13.5">
      <c r="A36" s="11" t="s">
        <v>8</v>
      </c>
      <c r="B36" s="14" t="s">
        <v>66</v>
      </c>
      <c r="C36" s="25">
        <v>434</v>
      </c>
      <c r="D36" s="45">
        <f t="shared" si="1"/>
        <v>-2.4719101123595544</v>
      </c>
      <c r="E36" s="29">
        <v>1616</v>
      </c>
      <c r="F36" s="45">
        <f t="shared" si="1"/>
        <v>8.02139037433156</v>
      </c>
      <c r="G36" s="29">
        <v>100</v>
      </c>
      <c r="H36" s="45">
        <f t="shared" si="2"/>
        <v>20.481927710843383</v>
      </c>
      <c r="I36" s="29">
        <v>1225</v>
      </c>
      <c r="J36" s="45">
        <f t="shared" si="3"/>
        <v>-11.231884057971019</v>
      </c>
      <c r="K36" s="29">
        <v>68</v>
      </c>
      <c r="L36" s="45">
        <f t="shared" si="4"/>
        <v>74.35897435897436</v>
      </c>
      <c r="M36" s="29">
        <v>336</v>
      </c>
      <c r="N36" s="45">
        <f t="shared" si="5"/>
        <v>-15.365239294710332</v>
      </c>
      <c r="O36" s="29">
        <v>578</v>
      </c>
      <c r="P36" s="45">
        <f t="shared" si="6"/>
        <v>-4.934210526315786</v>
      </c>
      <c r="Q36" s="29">
        <v>884</v>
      </c>
      <c r="R36" s="45">
        <f t="shared" si="7"/>
        <v>-2.857142857142858</v>
      </c>
      <c r="S36" s="29">
        <v>1533</v>
      </c>
      <c r="T36" s="45">
        <f t="shared" si="8"/>
        <v>-5.136138613861386</v>
      </c>
      <c r="U36" s="29">
        <f t="shared" si="9"/>
        <v>6774</v>
      </c>
      <c r="V36" s="45">
        <f t="shared" si="10"/>
        <v>-2.867794665901924</v>
      </c>
      <c r="W36" s="33">
        <f>SUM(U$33:U36)</f>
        <v>26257</v>
      </c>
    </row>
    <row r="37" spans="1:23" ht="13.5">
      <c r="A37" s="11" t="s">
        <v>10</v>
      </c>
      <c r="B37" s="14" t="s">
        <v>58</v>
      </c>
      <c r="C37" s="25">
        <v>422</v>
      </c>
      <c r="D37" s="45">
        <f t="shared" si="1"/>
        <v>-7.860262008733621</v>
      </c>
      <c r="E37" s="29">
        <v>1646</v>
      </c>
      <c r="F37" s="45">
        <f t="shared" si="1"/>
        <v>6.8137573004542595</v>
      </c>
      <c r="G37" s="29">
        <v>101</v>
      </c>
      <c r="H37" s="45">
        <f t="shared" si="2"/>
        <v>8.602150537634401</v>
      </c>
      <c r="I37" s="29">
        <v>1308</v>
      </c>
      <c r="J37" s="45">
        <f t="shared" si="3"/>
        <v>0</v>
      </c>
      <c r="K37" s="29">
        <v>72</v>
      </c>
      <c r="L37" s="45">
        <f t="shared" si="4"/>
        <v>33.33333333333333</v>
      </c>
      <c r="M37" s="29">
        <v>345</v>
      </c>
      <c r="N37" s="45">
        <f t="shared" si="5"/>
        <v>14.238410596026485</v>
      </c>
      <c r="O37" s="29">
        <v>449</v>
      </c>
      <c r="P37" s="45">
        <f t="shared" si="6"/>
        <v>-15.917602996254676</v>
      </c>
      <c r="Q37" s="29">
        <v>857</v>
      </c>
      <c r="R37" s="45">
        <f t="shared" si="7"/>
        <v>-15.483234714003945</v>
      </c>
      <c r="S37" s="29">
        <v>1594</v>
      </c>
      <c r="T37" s="45">
        <f t="shared" si="8"/>
        <v>8.435374149659868</v>
      </c>
      <c r="U37" s="29">
        <f t="shared" si="9"/>
        <v>6794</v>
      </c>
      <c r="V37" s="45">
        <f t="shared" si="10"/>
        <v>0.2952465308532659</v>
      </c>
      <c r="W37" s="33">
        <f>SUM(U$33:U37)</f>
        <v>33051</v>
      </c>
    </row>
    <row r="38" spans="1:23" ht="13.5">
      <c r="A38" s="11" t="s">
        <v>12</v>
      </c>
      <c r="B38" s="14" t="s">
        <v>59</v>
      </c>
      <c r="C38" s="25">
        <v>400</v>
      </c>
      <c r="D38" s="45">
        <f aca="true" t="shared" si="11" ref="D38:F44">(C38/C26-1)*100</f>
        <v>-8.045977011494255</v>
      </c>
      <c r="E38" s="29">
        <v>1413</v>
      </c>
      <c r="F38" s="45">
        <f t="shared" si="11"/>
        <v>-6.299734748010611</v>
      </c>
      <c r="G38" s="29">
        <v>91</v>
      </c>
      <c r="H38" s="45">
        <f t="shared" si="2"/>
        <v>9.63855421686748</v>
      </c>
      <c r="I38" s="29">
        <v>1255</v>
      </c>
      <c r="J38" s="45">
        <f t="shared" si="3"/>
        <v>0.8842443729903504</v>
      </c>
      <c r="K38" s="29">
        <v>50</v>
      </c>
      <c r="L38" s="45">
        <f t="shared" si="4"/>
        <v>-7.4074074074074066</v>
      </c>
      <c r="M38" s="29">
        <v>351</v>
      </c>
      <c r="N38" s="45">
        <f t="shared" si="5"/>
        <v>16.22516556291391</v>
      </c>
      <c r="O38" s="29">
        <v>456</v>
      </c>
      <c r="P38" s="45">
        <f t="shared" si="6"/>
        <v>-13.636363636363635</v>
      </c>
      <c r="Q38" s="29">
        <v>926</v>
      </c>
      <c r="R38" s="45">
        <f t="shared" si="7"/>
        <v>-7.214428857715427</v>
      </c>
      <c r="S38" s="29">
        <v>1579</v>
      </c>
      <c r="T38" s="45">
        <f t="shared" si="8"/>
        <v>8.671713695801797</v>
      </c>
      <c r="U38" s="29">
        <f t="shared" si="9"/>
        <v>6521</v>
      </c>
      <c r="V38" s="45">
        <f t="shared" si="10"/>
        <v>-1.271763815291449</v>
      </c>
      <c r="W38" s="33">
        <f>SUM(U$33:U38)</f>
        <v>39572</v>
      </c>
    </row>
    <row r="39" spans="1:23" ht="13.5">
      <c r="A39" s="11" t="s">
        <v>14</v>
      </c>
      <c r="B39" s="14" t="s">
        <v>60</v>
      </c>
      <c r="C39" s="25">
        <v>446</v>
      </c>
      <c r="D39" s="45">
        <f t="shared" si="11"/>
        <v>9.58230958230959</v>
      </c>
      <c r="E39" s="29">
        <v>1713</v>
      </c>
      <c r="F39" s="45">
        <f t="shared" si="11"/>
        <v>21.14568599717115</v>
      </c>
      <c r="G39" s="29">
        <v>91</v>
      </c>
      <c r="H39" s="45">
        <f t="shared" si="2"/>
        <v>16.666666666666675</v>
      </c>
      <c r="I39" s="29">
        <v>1301</v>
      </c>
      <c r="J39" s="45">
        <f t="shared" si="3"/>
        <v>1.5612802498048417</v>
      </c>
      <c r="K39" s="29">
        <v>65</v>
      </c>
      <c r="L39" s="45">
        <f t="shared" si="4"/>
        <v>54.761904761904766</v>
      </c>
      <c r="M39" s="29">
        <v>318</v>
      </c>
      <c r="N39" s="45">
        <f t="shared" si="5"/>
        <v>14.388489208633093</v>
      </c>
      <c r="O39" s="29">
        <v>595</v>
      </c>
      <c r="P39" s="45">
        <f t="shared" si="6"/>
        <v>20.68965517241379</v>
      </c>
      <c r="Q39" s="29">
        <v>1079</v>
      </c>
      <c r="R39" s="45">
        <f t="shared" si="7"/>
        <v>5.680705190989221</v>
      </c>
      <c r="S39" s="29">
        <v>1509</v>
      </c>
      <c r="T39" s="45">
        <f t="shared" si="8"/>
        <v>1.1394101876675666</v>
      </c>
      <c r="U39" s="29">
        <f t="shared" si="9"/>
        <v>7117</v>
      </c>
      <c r="V39" s="45">
        <f t="shared" si="10"/>
        <v>9.391331079004006</v>
      </c>
      <c r="W39" s="33">
        <f>SUM(U$33:U39)</f>
        <v>46689</v>
      </c>
    </row>
    <row r="40" spans="1:23" ht="13.5">
      <c r="A40" s="11" t="s">
        <v>16</v>
      </c>
      <c r="B40" s="14" t="s">
        <v>61</v>
      </c>
      <c r="C40" s="25">
        <v>456</v>
      </c>
      <c r="D40" s="45">
        <f t="shared" si="11"/>
        <v>5.069124423963123</v>
      </c>
      <c r="E40" s="29">
        <v>1556</v>
      </c>
      <c r="F40" s="45">
        <f t="shared" si="11"/>
        <v>9.192982456140353</v>
      </c>
      <c r="G40" s="29">
        <v>83</v>
      </c>
      <c r="H40" s="45">
        <f t="shared" si="2"/>
        <v>0</v>
      </c>
      <c r="I40" s="29">
        <v>1257</v>
      </c>
      <c r="J40" s="45">
        <f t="shared" si="3"/>
        <v>7.161125319693085</v>
      </c>
      <c r="K40" s="29">
        <v>70</v>
      </c>
      <c r="L40" s="45">
        <f t="shared" si="4"/>
        <v>55.55555555555556</v>
      </c>
      <c r="M40" s="29">
        <v>334</v>
      </c>
      <c r="N40" s="45">
        <f t="shared" si="5"/>
        <v>-1.4749262536873142</v>
      </c>
      <c r="O40" s="29">
        <v>521</v>
      </c>
      <c r="P40" s="45">
        <f t="shared" si="6"/>
        <v>4.4088176352705455</v>
      </c>
      <c r="Q40" s="29">
        <v>1071</v>
      </c>
      <c r="R40" s="45">
        <f t="shared" si="7"/>
        <v>1.037735849056598</v>
      </c>
      <c r="S40" s="29">
        <v>1548</v>
      </c>
      <c r="T40" s="45">
        <f t="shared" si="8"/>
        <v>1.775147928994092</v>
      </c>
      <c r="U40" s="29">
        <f t="shared" si="9"/>
        <v>6896</v>
      </c>
      <c r="V40" s="45">
        <f t="shared" si="10"/>
        <v>4.818361453108366</v>
      </c>
      <c r="W40" s="33">
        <f>SUM(U$33:U40)</f>
        <v>53585</v>
      </c>
    </row>
    <row r="41" spans="1:23" ht="13.5">
      <c r="A41" s="11" t="s">
        <v>18</v>
      </c>
      <c r="B41" s="14" t="s">
        <v>62</v>
      </c>
      <c r="C41" s="25">
        <v>388</v>
      </c>
      <c r="D41" s="45">
        <f t="shared" si="11"/>
        <v>-3.482587064676612</v>
      </c>
      <c r="E41" s="29">
        <v>1514</v>
      </c>
      <c r="F41" s="45">
        <f t="shared" si="11"/>
        <v>2.021563342318067</v>
      </c>
      <c r="G41" s="29">
        <v>76</v>
      </c>
      <c r="H41" s="45">
        <f t="shared" si="2"/>
        <v>-28.971962616822434</v>
      </c>
      <c r="I41" s="29">
        <v>1099</v>
      </c>
      <c r="J41" s="45">
        <f t="shared" si="3"/>
        <v>-11.513687600644118</v>
      </c>
      <c r="K41" s="29">
        <v>63</v>
      </c>
      <c r="L41" s="45">
        <f t="shared" si="4"/>
        <v>39.99999999999999</v>
      </c>
      <c r="M41" s="29">
        <v>331</v>
      </c>
      <c r="N41" s="45">
        <f t="shared" si="5"/>
        <v>9.24092409240924</v>
      </c>
      <c r="O41" s="29">
        <v>420</v>
      </c>
      <c r="P41" s="45">
        <f t="shared" si="6"/>
        <v>-8.496732026143794</v>
      </c>
      <c r="Q41" s="29">
        <v>955</v>
      </c>
      <c r="R41" s="45">
        <f t="shared" si="7"/>
        <v>1.2725344644750836</v>
      </c>
      <c r="S41" s="29">
        <v>1166</v>
      </c>
      <c r="T41" s="45">
        <f t="shared" si="8"/>
        <v>-16.535433070866144</v>
      </c>
      <c r="U41" s="29">
        <f t="shared" si="9"/>
        <v>6012</v>
      </c>
      <c r="V41" s="45">
        <f t="shared" si="10"/>
        <v>-5.79755562519586</v>
      </c>
      <c r="W41" s="33">
        <f>SUM(U$33:U41)</f>
        <v>59597</v>
      </c>
    </row>
    <row r="42" spans="1:23" ht="13.5">
      <c r="A42" s="11" t="s">
        <v>28</v>
      </c>
      <c r="B42" s="14" t="s">
        <v>63</v>
      </c>
      <c r="C42" s="25">
        <v>338</v>
      </c>
      <c r="D42" s="45">
        <f t="shared" si="11"/>
        <v>6.2893081761006275</v>
      </c>
      <c r="E42" s="29">
        <v>1404</v>
      </c>
      <c r="F42" s="45">
        <f t="shared" si="11"/>
        <v>7.175572519083961</v>
      </c>
      <c r="G42" s="29">
        <v>53</v>
      </c>
      <c r="H42" s="45">
        <f t="shared" si="2"/>
        <v>-41.75824175824175</v>
      </c>
      <c r="I42" s="29">
        <v>1245</v>
      </c>
      <c r="J42" s="45">
        <f t="shared" si="3"/>
        <v>2.807597027250197</v>
      </c>
      <c r="K42" s="29">
        <v>56</v>
      </c>
      <c r="L42" s="45">
        <f t="shared" si="4"/>
        <v>-11.111111111111116</v>
      </c>
      <c r="M42" s="29">
        <v>350</v>
      </c>
      <c r="N42" s="45">
        <f t="shared" si="5"/>
        <v>-4.109589041095896</v>
      </c>
      <c r="O42" s="29">
        <v>396</v>
      </c>
      <c r="P42" s="45">
        <f t="shared" si="6"/>
        <v>1.538461538461533</v>
      </c>
      <c r="Q42" s="29">
        <v>783</v>
      </c>
      <c r="R42" s="45">
        <f t="shared" si="7"/>
        <v>-2.7329192546583836</v>
      </c>
      <c r="S42" s="29">
        <v>1322</v>
      </c>
      <c r="T42" s="45">
        <f t="shared" si="8"/>
        <v>12.414965986394556</v>
      </c>
      <c r="U42" s="29">
        <f t="shared" si="9"/>
        <v>5947</v>
      </c>
      <c r="V42" s="45">
        <f t="shared" si="10"/>
        <v>3.805201605864905</v>
      </c>
      <c r="W42" s="33">
        <f>SUM(U$33:U42)</f>
        <v>65544</v>
      </c>
    </row>
    <row r="43" spans="1:23" ht="13.5">
      <c r="A43" s="11" t="s">
        <v>22</v>
      </c>
      <c r="B43" s="14" t="s">
        <v>53</v>
      </c>
      <c r="C43" s="25">
        <v>397</v>
      </c>
      <c r="D43" s="45">
        <f t="shared" si="11"/>
        <v>9.66850828729282</v>
      </c>
      <c r="E43" s="29">
        <v>1436</v>
      </c>
      <c r="F43" s="45">
        <f t="shared" si="11"/>
        <v>-1.16999311768754</v>
      </c>
      <c r="G43" s="29">
        <v>82</v>
      </c>
      <c r="H43" s="45">
        <f t="shared" si="2"/>
        <v>7.8947368421052655</v>
      </c>
      <c r="I43" s="29">
        <v>1189</v>
      </c>
      <c r="J43" s="45">
        <f t="shared" si="3"/>
        <v>-1.4096185737976774</v>
      </c>
      <c r="K43" s="29">
        <v>71</v>
      </c>
      <c r="L43" s="45">
        <f t="shared" si="4"/>
        <v>36.53846153846154</v>
      </c>
      <c r="M43" s="29">
        <v>334</v>
      </c>
      <c r="N43" s="45">
        <f t="shared" si="5"/>
        <v>-10.6951871657754</v>
      </c>
      <c r="O43" s="29">
        <v>381</v>
      </c>
      <c r="P43" s="45">
        <f t="shared" si="6"/>
        <v>-11.188811188811187</v>
      </c>
      <c r="Q43" s="29">
        <v>723</v>
      </c>
      <c r="R43" s="45">
        <f t="shared" si="7"/>
        <v>-4.868421052631577</v>
      </c>
      <c r="S43" s="29">
        <v>1167</v>
      </c>
      <c r="T43" s="45">
        <f t="shared" si="8"/>
        <v>-11.523881728582264</v>
      </c>
      <c r="U43" s="29">
        <f t="shared" si="9"/>
        <v>5780</v>
      </c>
      <c r="V43" s="45">
        <f t="shared" si="10"/>
        <v>-4.161830542198642</v>
      </c>
      <c r="W43" s="33">
        <f>SUM(U$33:U43)</f>
        <v>71324</v>
      </c>
    </row>
    <row r="44" spans="1:25" ht="13.5">
      <c r="A44" s="59" t="s">
        <v>24</v>
      </c>
      <c r="B44" s="55" t="s">
        <v>64</v>
      </c>
      <c r="C44" s="43">
        <v>363</v>
      </c>
      <c r="D44" s="56">
        <f t="shared" si="11"/>
        <v>-7.868020304568524</v>
      </c>
      <c r="E44" s="57">
        <v>1424</v>
      </c>
      <c r="F44" s="56">
        <f t="shared" si="11"/>
        <v>-0.9735744089012566</v>
      </c>
      <c r="G44" s="57">
        <v>66</v>
      </c>
      <c r="H44" s="56">
        <f t="shared" si="2"/>
        <v>-2.941176470588236</v>
      </c>
      <c r="I44" s="57">
        <v>1125</v>
      </c>
      <c r="J44" s="56">
        <f t="shared" si="3"/>
        <v>1.9945602901178638</v>
      </c>
      <c r="K44" s="57">
        <v>55</v>
      </c>
      <c r="L44" s="56">
        <f t="shared" si="4"/>
        <v>-15.384615384615385</v>
      </c>
      <c r="M44" s="57">
        <v>316</v>
      </c>
      <c r="N44" s="56">
        <f t="shared" si="5"/>
        <v>-8.670520231213874</v>
      </c>
      <c r="O44" s="57">
        <v>401</v>
      </c>
      <c r="P44" s="56">
        <f t="shared" si="6"/>
        <v>0</v>
      </c>
      <c r="Q44" s="57">
        <v>707</v>
      </c>
      <c r="R44" s="56">
        <f t="shared" si="7"/>
        <v>-3.017832647462282</v>
      </c>
      <c r="S44" s="57">
        <v>1255</v>
      </c>
      <c r="T44" s="56">
        <f t="shared" si="8"/>
        <v>-9.451659451659456</v>
      </c>
      <c r="U44" s="57">
        <f t="shared" si="9"/>
        <v>5712</v>
      </c>
      <c r="V44" s="56">
        <f t="shared" si="10"/>
        <v>-3.6762225969645845</v>
      </c>
      <c r="W44" s="58">
        <f>SUM(U$33:U44)</f>
        <v>77036</v>
      </c>
      <c r="X44" s="54"/>
      <c r="Y44" s="54"/>
    </row>
    <row r="45" spans="1:23" ht="13.5">
      <c r="A45" s="11"/>
      <c r="B45" s="49"/>
      <c r="C45" s="50"/>
      <c r="D45" s="51"/>
      <c r="E45" s="52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1"/>
      <c r="W45" s="53"/>
    </row>
    <row r="46" spans="2:23" ht="14.25" thickBot="1">
      <c r="B46" s="3"/>
      <c r="C46" s="27"/>
      <c r="D46" s="47"/>
      <c r="E46" s="30"/>
      <c r="F46" s="47"/>
      <c r="G46" s="30"/>
      <c r="H46" s="47"/>
      <c r="I46" s="30"/>
      <c r="J46" s="47"/>
      <c r="K46" s="30"/>
      <c r="L46" s="47"/>
      <c r="M46" s="30"/>
      <c r="N46" s="47"/>
      <c r="O46" s="30"/>
      <c r="P46" s="47"/>
      <c r="Q46" s="30"/>
      <c r="R46" s="47"/>
      <c r="S46" s="30"/>
      <c r="T46" s="47"/>
      <c r="U46" s="30"/>
      <c r="V46" s="47"/>
      <c r="W46" s="35"/>
    </row>
    <row r="47" spans="2:23" ht="43.5" customHeight="1" thickBot="1">
      <c r="B47" s="7" t="s">
        <v>0</v>
      </c>
      <c r="C47" s="20" t="s">
        <v>84</v>
      </c>
      <c r="D47" s="8" t="s">
        <v>34</v>
      </c>
      <c r="E47" s="21" t="s">
        <v>79</v>
      </c>
      <c r="F47" s="8" t="s">
        <v>34</v>
      </c>
      <c r="G47" s="21" t="s">
        <v>93</v>
      </c>
      <c r="H47" s="8" t="s">
        <v>34</v>
      </c>
      <c r="I47" s="21" t="s">
        <v>77</v>
      </c>
      <c r="J47" s="8" t="s">
        <v>34</v>
      </c>
      <c r="K47" s="21" t="s">
        <v>2</v>
      </c>
      <c r="L47" s="8" t="s">
        <v>34</v>
      </c>
      <c r="M47" s="21" t="s">
        <v>67</v>
      </c>
      <c r="N47" s="8" t="s">
        <v>34</v>
      </c>
      <c r="O47" s="22" t="s">
        <v>81</v>
      </c>
      <c r="P47" s="8" t="s">
        <v>34</v>
      </c>
      <c r="Q47" s="21" t="s">
        <v>86</v>
      </c>
      <c r="R47" s="8" t="s">
        <v>34</v>
      </c>
      <c r="S47" s="22" t="s">
        <v>82</v>
      </c>
      <c r="T47" s="8" t="s">
        <v>34</v>
      </c>
      <c r="U47" s="9" t="s">
        <v>35</v>
      </c>
      <c r="V47" s="8" t="s">
        <v>34</v>
      </c>
      <c r="W47" s="10" t="s">
        <v>36</v>
      </c>
    </row>
    <row r="48" spans="25:26" ht="13.5">
      <c r="Y48" s="23"/>
      <c r="Z48" s="23"/>
    </row>
    <row r="49" spans="25:26" ht="13.5">
      <c r="Y49" s="23"/>
      <c r="Z49" s="23"/>
    </row>
  </sheetData>
  <mergeCells count="1">
    <mergeCell ref="B2:D2"/>
  </mergeCells>
  <printOptions/>
  <pageMargins left="0.75" right="0.75" top="0.53" bottom="0.51" header="0.512" footer="0.512"/>
  <pageSetup horizontalDpi="600" verticalDpi="600" orientation="landscape" paperSize="9" scale="73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kuwamurakazuyuki</dc:creator>
  <cp:keywords/>
  <dc:description/>
  <cp:lastModifiedBy>tottorikencho</cp:lastModifiedBy>
  <cp:lastPrinted>2006-05-25T06:50:56Z</cp:lastPrinted>
  <dcterms:created xsi:type="dcterms:W3CDTF">2006-04-19T00:15:20Z</dcterms:created>
  <dcterms:modified xsi:type="dcterms:W3CDTF">2006-05-30T10:31:43Z</dcterms:modified>
  <cp:category/>
  <cp:version/>
  <cp:contentType/>
  <cp:contentStatus/>
</cp:coreProperties>
</file>