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6045" tabRatio="905" activeTab="0"/>
  </bookViews>
  <sheets>
    <sheet name="別表" sheetId="1" r:id="rId1"/>
    <sheet name="総括" sheetId="2" r:id="rId2"/>
    <sheet name="施設入所" sheetId="3" r:id="rId3"/>
    <sheet name="看護師派遣・エアーマットレス" sheetId="4" r:id="rId4"/>
    <sheet name="看護師配置・派遣・医療機器" sheetId="5" r:id="rId5"/>
    <sheet name="地域移行推進" sheetId="6" r:id="rId6"/>
    <sheet name="付添・排痰・補聴器" sheetId="7" r:id="rId7"/>
    <sheet name="補助金の活用状況" sheetId="8" r:id="rId8"/>
    <sheet name="収支予算（決算）" sheetId="9" r:id="rId9"/>
  </sheets>
  <definedNames>
    <definedName name="_xlnm.Print_Area" localSheetId="3">'看護師派遣・エアーマットレス'!$A$1:$I$31</definedName>
    <definedName name="_xlnm.Print_Area" localSheetId="2">'施設入所'!$A$1:$I$43</definedName>
    <definedName name="_xlnm.Print_Area" localSheetId="8">'収支予算（決算）'!$A$1:$K$48</definedName>
    <definedName name="_xlnm.Print_Area" localSheetId="1">'総括'!$A$1:$I$43</definedName>
    <definedName name="_xlnm.Print_Area" localSheetId="5">'地域移行推進'!$A$1:$J$16</definedName>
  </definedNames>
  <calcPr fullCalcOnLoad="1"/>
</workbook>
</file>

<file path=xl/sharedStrings.xml><?xml version="1.0" encoding="utf-8"?>
<sst xmlns="http://schemas.openxmlformats.org/spreadsheetml/2006/main" count="362" uniqueCount="247">
  <si>
    <t>（単位：円）</t>
  </si>
  <si>
    <t>補助対象経費</t>
  </si>
  <si>
    <t>(A)</t>
  </si>
  <si>
    <t>計</t>
  </si>
  <si>
    <t>計</t>
  </si>
  <si>
    <t>居宅介護</t>
  </si>
  <si>
    <t>行動援護</t>
  </si>
  <si>
    <t>区分</t>
  </si>
  <si>
    <t>人</t>
  </si>
  <si>
    <t>時間</t>
  </si>
  <si>
    <t>円</t>
  </si>
  <si>
    <t>1人当たり平均利用時間数</t>
  </si>
  <si>
    <t>利用者負担額</t>
  </si>
  <si>
    <t>補助対象経費</t>
  </si>
  <si>
    <t xml:space="preserve"> 身体障がい者</t>
  </si>
  <si>
    <t xml:space="preserve"> 知的障がい者</t>
  </si>
  <si>
    <t xml:space="preserve"> 精神障がい者</t>
  </si>
  <si>
    <t xml:space="preserve"> 児童</t>
  </si>
  <si>
    <t xml:space="preserve"> 区  分</t>
  </si>
  <si>
    <t>利用決定人数</t>
  </si>
  <si>
    <t>A</t>
  </si>
  <si>
    <t>人</t>
  </si>
  <si>
    <t>円</t>
  </si>
  <si>
    <t>B</t>
  </si>
  <si>
    <t>年間延べ看護師等派遣人数</t>
  </si>
  <si>
    <t>＜参考＞利用者への実支払額（補助対象経費の2/3相当額）</t>
  </si>
  <si>
    <t>分</t>
  </si>
  <si>
    <t>年間実利用人数</t>
  </si>
  <si>
    <t>障がい者</t>
  </si>
  <si>
    <t>障がい児</t>
  </si>
  <si>
    <t>番号</t>
  </si>
  <si>
    <t>年間延べ代替付添時間数</t>
  </si>
  <si>
    <t>C</t>
  </si>
  <si>
    <t>A×C</t>
  </si>
  <si>
    <t>疾　患　名</t>
  </si>
  <si>
    <t>年間延べ支給月数</t>
  </si>
  <si>
    <t>か月</t>
  </si>
  <si>
    <t>実際に支出した１時間当たりの付添依頼費用</t>
  </si>
  <si>
    <t>実際の１か月当たりリース料の額</t>
  </si>
  <si>
    <t>B</t>
  </si>
  <si>
    <t>市費率</t>
  </si>
  <si>
    <t>区分</t>
  </si>
  <si>
    <t>鳥取県重度身体障がい者等在宅生活支援事業</t>
  </si>
  <si>
    <t>(B)</t>
  </si>
  <si>
    <t>(C)</t>
  </si>
  <si>
    <t>A</t>
  </si>
  <si>
    <t>B</t>
  </si>
  <si>
    <t>B/A</t>
  </si>
  <si>
    <t>C</t>
  </si>
  <si>
    <t>D</t>
  </si>
  <si>
    <t>C-D</t>
  </si>
  <si>
    <t>(A)</t>
  </si>
  <si>
    <t>(E)</t>
  </si>
  <si>
    <t>(F)</t>
  </si>
  <si>
    <t>差引</t>
  </si>
  <si>
    <t>補助対象額（Ｃ及びＤを比較して少ない方の額）</t>
  </si>
  <si>
    <t>県補助率</t>
  </si>
  <si>
    <t>県補助額</t>
  </si>
  <si>
    <t>A</t>
  </si>
  <si>
    <t>B</t>
  </si>
  <si>
    <t>A-B=C</t>
  </si>
  <si>
    <t>D</t>
  </si>
  <si>
    <t>E</t>
  </si>
  <si>
    <t>F</t>
  </si>
  <si>
    <t>E×F</t>
  </si>
  <si>
    <t>G</t>
  </si>
  <si>
    <t>H</t>
  </si>
  <si>
    <t>（C)</t>
  </si>
  <si>
    <t>（注）１　「年間延べ利用時間数B」欄について、１時間未満の端数が生じた場合は、30</t>
  </si>
  <si>
    <t>分以上は「１」、30分未満は「0.5」とすること。</t>
  </si>
  <si>
    <t>２　「１人当たり平均利用時間数B/A」欄は、小数点第２位を四捨五入し、小数点第１位</t>
  </si>
  <si>
    <t>３　実績報告の時には経費算出証明を添付すること。</t>
  </si>
  <si>
    <t>番号</t>
  </si>
  <si>
    <t>疾患名</t>
  </si>
  <si>
    <t>（注）１　支給決定者ごとに異なる番号で記載すること。</t>
  </si>
  <si>
    <t>補助対象経費
A×C</t>
  </si>
  <si>
    <t>か月</t>
  </si>
  <si>
    <t>円</t>
  </si>
  <si>
    <t>２　他の補助金の活用状況</t>
  </si>
  <si>
    <t>区　　　　分</t>
  </si>
  <si>
    <t>内　　　　容</t>
  </si>
  <si>
    <t>他の補助金活用の有無</t>
  </si>
  <si>
    <t>補助金名</t>
  </si>
  <si>
    <t>補助事業内容</t>
  </si>
  <si>
    <t>所管部署名、団体名等</t>
  </si>
  <si>
    <t>連絡先</t>
  </si>
  <si>
    <t>　　　２　実績報告の時には経費算出証明を添付すること。</t>
  </si>
  <si>
    <t>６時間以上</t>
  </si>
  <si>
    <t>（注）利用決定者ごとに異なる番号で記載すること。</t>
  </si>
  <si>
    <t>計</t>
  </si>
  <si>
    <t>（注）１「年間延べ利用時間数（30分単位）」欄については、15分以上30分未満の場合は「30分」とし、</t>
  </si>
  <si>
    <t>　　　２　実績報告の時には経費算出証明を添付すること。</t>
  </si>
  <si>
    <t>　①家庭外看護師派遣支援事業</t>
  </si>
  <si>
    <t>　②エアーマットレスレンタル助成事業</t>
  </si>
  <si>
    <t>　①入院時付添依頼助成事業</t>
  </si>
  <si>
    <t>　②家庭内排痰補助装置助成事業</t>
  </si>
  <si>
    <t>（４）　鳥取県身体障害者手帳交付対象外の難聴児への補聴器購入等助成事業</t>
  </si>
  <si>
    <t>鳥取県要医療障がい児者在宅生活支援事業</t>
  </si>
  <si>
    <t>（１）　鳥取県施設入所障がい児者在宅生活支援事業の補助対象経費算出内訳</t>
  </si>
  <si>
    <t>（２）　鳥取県要医療障がい児者在宅生活支援事業の補助対象経費算出内訳</t>
  </si>
  <si>
    <t>（３）　鳥取県重度身体障がい児者等在宅生活支援事業</t>
  </si>
  <si>
    <t>１か月につき、１か月当たりのE欄の額から１か月当たりの本人負担額（１か月当たりのE欄の額×1/3（千円未満切り捨て））を差し引いた額に1/2を乗じた額</t>
  </si>
  <si>
    <t>(G)</t>
  </si>
  <si>
    <t>(H)</t>
  </si>
  <si>
    <t>(I)</t>
  </si>
  <si>
    <t>３　仕入控除税額の有無</t>
  </si>
  <si>
    <t>「無」の場合は理由を記載</t>
  </si>
  <si>
    <t>仕入控除税額の有無</t>
  </si>
  <si>
    <t>年間延べ利用時間数（30分単位）
A</t>
  </si>
  <si>
    <t>実際の看護師（１人分）の派遣に要した30分あたりの単価
B</t>
  </si>
  <si>
    <t>実際の１か月当たりリース料の額
B</t>
  </si>
  <si>
    <t>　⑤重度障がい児者地域移行推進事業</t>
  </si>
  <si>
    <t>補助対象経費区分</t>
  </si>
  <si>
    <t>事業実施のために実際に支出した額
A</t>
  </si>
  <si>
    <t>Aと別表の３欄に定める額を比較して少ない方の額
B</t>
  </si>
  <si>
    <t>（１）看護師及び生活支
　　　援員に係る人件費</t>
  </si>
  <si>
    <t>（２）医療用備品購入費</t>
  </si>
  <si>
    <t>（３）事務費</t>
  </si>
  <si>
    <t>小計</t>
  </si>
  <si>
    <t>（G)</t>
  </si>
  <si>
    <t>　　　２　実績報告の時には交付決定者管理簿を添付すること。</t>
  </si>
  <si>
    <t>　　　３　実績報告の時には経費算出証明を添付すること。</t>
  </si>
  <si>
    <t>　まで算出すること。</t>
  </si>
  <si>
    <t>　※　経費算出証明とは、各本事業実施要綱に添付されている各事業についての利用申請</t>
  </si>
  <si>
    <t>　書・利用者管理台帳等の事業の実施が分かるもの並びに補助事業者がその事業に対し支払</t>
  </si>
  <si>
    <t>　いの実施を証明できるものをいう。</t>
  </si>
  <si>
    <t>　③要医療障がい児者受入事業所看護師配置等助成事業</t>
  </si>
  <si>
    <t>　ア　看護職員の配置</t>
  </si>
  <si>
    <t>　イ　看護職員派遣の利用</t>
  </si>
  <si>
    <t>(D1)　</t>
  </si>
  <si>
    <t>　④要医療障がい児者等受入事業所医療機器購入助成事業</t>
  </si>
  <si>
    <t>Bと別表の３欄に定める額を比較して少ない方の額</t>
  </si>
  <si>
    <t>購入、修理又は再購入する（した）補聴器の型</t>
  </si>
  <si>
    <t>購入、修理又は再購入する（した）費用</t>
  </si>
  <si>
    <t>４時間以上
６時間未満</t>
  </si>
  <si>
    <t>（B)</t>
  </si>
  <si>
    <t>補助対象経費
A×C</t>
  </si>
  <si>
    <t>Bと補助上限額（別表の３欄に定める額）を比較して少ない方の額
C</t>
  </si>
  <si>
    <t>（注）県への交付申請に当たっては、各市町村が行った利用申請者に対する利用決定通知書の写しを添付するこ</t>
  </si>
  <si>
    <t>(D1)又は(D2)</t>
  </si>
  <si>
    <t>補助対象経費
A×B</t>
  </si>
  <si>
    <t>補助対象経費  
C</t>
  </si>
  <si>
    <t>実際に支出した購入備品費用　　　　　　　　　
A</t>
  </si>
  <si>
    <t xml:space="preserve">時間 </t>
  </si>
  <si>
    <t>加算</t>
  </si>
  <si>
    <t>B+C</t>
  </si>
  <si>
    <t>施設種別</t>
  </si>
  <si>
    <t>時間区分
あり</t>
  </si>
  <si>
    <t>時間区分
なし</t>
  </si>
  <si>
    <t>補助対象経費   
C</t>
  </si>
  <si>
    <t>(E)　　</t>
  </si>
  <si>
    <t>(J)</t>
  </si>
  <si>
    <t>県補助額（補助対象経費の1/3相当額）</t>
  </si>
  <si>
    <t>（I)</t>
  </si>
  <si>
    <t>（J)</t>
  </si>
  <si>
    <t>所定額（障害者総合支援法基準により算定した額）</t>
  </si>
  <si>
    <t>様式第１号（第４条、第１０条関係）</t>
  </si>
  <si>
    <t>利用決定人数</t>
  </si>
  <si>
    <t>年間実利用人数</t>
  </si>
  <si>
    <t>年間延べ利用時間</t>
  </si>
  <si>
    <t>年間延べ支給月数
Ａ</t>
  </si>
  <si>
    <t>県＋市</t>
  </si>
  <si>
    <t>市支出額（県＋市）</t>
  </si>
  <si>
    <t>６時間以上</t>
  </si>
  <si>
    <t>Aと別表の３欄に定める額に100分の106乗じた額を比較して少ない方の額</t>
  </si>
  <si>
    <t>Aと補助上限額（別表の３欄に定める額）を比較して少ない方の額　　　　 
B　　　　　　　　　</t>
  </si>
  <si>
    <t>Bと別表の３欄に定める額を比較して少ない方の額
C</t>
  </si>
  <si>
    <t>　年度鳥取県障がい児者在宅生活支援事業計画書(報告書)</t>
  </si>
  <si>
    <t>時間区分なし</t>
  </si>
  <si>
    <t>補助対象経費     
A×B</t>
  </si>
  <si>
    <t>（D2）</t>
  </si>
  <si>
    <t>補助単価（１日あたり）
(別表の３欄に定める額)
B</t>
  </si>
  <si>
    <t xml:space="preserve">補助単価(1日あたり)
(別表の３欄に定める額)　　　　　　　B </t>
  </si>
  <si>
    <t>様式第２号（第４条、第１０条関係）</t>
  </si>
  <si>
    <t>　　　　　　　　　年度鳥取県障がい児者在宅生活支援事業収支予算（決算）書</t>
  </si>
  <si>
    <t>収入の部</t>
  </si>
  <si>
    <t>（単位：円）</t>
  </si>
  <si>
    <t>科目</t>
  </si>
  <si>
    <t>本年度予算</t>
  </si>
  <si>
    <t>前年度予算
（本年度決算額）</t>
  </si>
  <si>
    <t>増減</t>
  </si>
  <si>
    <t>摘要</t>
  </si>
  <si>
    <t>支出の部</t>
  </si>
  <si>
    <t>※摘要等を活用し、本事業に係る経費が分かるように記入してください。</t>
  </si>
  <si>
    <t xml:space="preserve">基準を超えて看護職員を配置する日数 
A </t>
  </si>
  <si>
    <t>看護職員派遣を利用する日数 
A</t>
  </si>
  <si>
    <t>別表（第３条、第８条関係）</t>
  </si>
  <si>
    <t>1　補助事業</t>
  </si>
  <si>
    <t>2　補助対象者</t>
  </si>
  <si>
    <t>3　補助対象経費</t>
  </si>
  <si>
    <t>4　補助率</t>
  </si>
  <si>
    <t>5　間接補助率</t>
  </si>
  <si>
    <t>6　重要な変更</t>
  </si>
  <si>
    <t>鳥取県施設入所障がい児者在宅生活支援事業実施要綱
第５条に定めるもの</t>
  </si>
  <si>
    <t>補助金の増額</t>
  </si>
  <si>
    <t>家庭外看護師
派遣事業</t>
  </si>
  <si>
    <t>エアーマットレスレンタル助成事業</t>
  </si>
  <si>
    <t>要医療障がい児者受入事業所看護師配置等助成事業</t>
  </si>
  <si>
    <t>要医療障がい児者受入事業所医療機器購入助成事業</t>
  </si>
  <si>
    <t>重度障がい児者地域移行推進事業</t>
  </si>
  <si>
    <t>鳥取県要医療障がい児者在宅生活支援事業</t>
  </si>
  <si>
    <t>〃</t>
  </si>
  <si>
    <t>鳥取県重度身体障がい児者等在宅生活支援事業</t>
  </si>
  <si>
    <t>入院時付添依頼助成事業</t>
  </si>
  <si>
    <t>家庭内排痰補助装置助成事業</t>
  </si>
  <si>
    <t>鳥取県身体障害者手帳交付対象外の難聴児への補聴器購入等助成事業</t>
  </si>
  <si>
    <t>鳥取県要医療障がい児者在宅生活支援事業（家庭外看護師派遣支援事業）実施要綱第４条に定める者</t>
  </si>
  <si>
    <t>鳥取県要医療障がい児者在宅生活支援事業（家庭外看護師派遣支援事業）実施要綱第８条に定める額とする。</t>
  </si>
  <si>
    <t>鳥取県要医療障がい児者在宅生活支援事業（エアーマットレスレンタル助成事業）実施要綱第５条に定める者</t>
  </si>
  <si>
    <t>エアーマットレス（体位変換機能付きを含む）の賃借に要する経費とし、１か月当たり10,000円を限度とする。</t>
  </si>
  <si>
    <t>鳥取県要医療障がい児者在宅生活支援事業（要医療障がい児者受入事業所看護師配置等助成事業）実施要綱第４条に定める事業所</t>
  </si>
  <si>
    <t>鳥取県要医療障がい児者在宅生活支援事業（要医療障がい児者受入事業所看護師配置等助成事業）実施要綱第６条に定める額とする。</t>
  </si>
  <si>
    <t>鳥取県要医療障がい児者在宅生活支援事業（要医療障がい児者等受入事業所医療機器購入助成事業）実施要綱第４条に定める事業所</t>
  </si>
  <si>
    <t>医療ケア及び治療等に必要な医療機器及び訓練用具の購入に要する経費　１事業所あたり1,000,000円を上限とする。ただし２回目に本補助金の交付を受ける場合は1,000,000円から１回目の補助対象経費を引いた額を補助上限額とする。</t>
  </si>
  <si>
    <t>鳥取県要医療障がい児者在宅生活支援事業（重度障がい児者地域移行推進事業）実施要綱第４条に定める団体</t>
  </si>
  <si>
    <t>鳥取県要医療障がい児者在宅生活支援事業（重度障がい児者地域移行推進事業）実施要綱第５条に定める額とする。</t>
  </si>
  <si>
    <t>鳥取県重度身体障がい児者等在宅生活支援事業（入院時付添依頼助成事業）実施要綱第４条に定める者</t>
  </si>
  <si>
    <t>鳥取県重度身体障がい児者等在宅生活支援事業（入院時付添依頼助成事業）実施要綱第６条に定める額とする。</t>
  </si>
  <si>
    <t>鳥取県重度身体障がい児者等在宅生活支援事業（家庭内排痰補助装置助成事業）実施要綱第６条に定める者</t>
  </si>
  <si>
    <t>排痰補助装置の賃借に要する経費とし、１か月当たり23,100円を限度とする。</t>
  </si>
  <si>
    <t>鳥取県身体障害者手帳交付対象外の難聴児への補聴器購入助成事業実施要綱第４条に定める者</t>
  </si>
  <si>
    <t>鳥取県身体障害者手帳交付対象外の難聴児への補聴器購入等助成事業実施要綱第５条に定める額とする。</t>
  </si>
  <si>
    <t xml:space="preserve">※補助対象経費は、本補助金の交付を受けようとする年度の４月30日までに交付申請があったものについては、いずれも交付決定日の属する年度の４月１日から３月31日までのものを対象とする。ただし、前述によらず年度途中に新たに事業に着手するために適宜申請があったものについては、この限りでない。
</t>
  </si>
  <si>
    <t>鳥取県施設入所障がい児者
在宅生活支援事業実施要綱第11条に定める額とする。</t>
  </si>
  <si>
    <t>１か月当たりの補助対象額から１か月当たりの本人負担額（１か月当たりの補助対象額×1/3（千円未満切り捨て））を差し引いた額に1/2を乗じた額</t>
  </si>
  <si>
    <t>１か月当たり、本人負担額（１か月当たりの間接補助対象経費×1/3（千円未満切り捨て））を差し引いた額</t>
  </si>
  <si>
    <t>１/２</t>
  </si>
  <si>
    <t>１０/１０</t>
  </si>
  <si>
    <t>１/３</t>
  </si>
  <si>
    <t>２/３</t>
  </si>
  <si>
    <t>１/２～１０/１０
（市町村は任意）</t>
  </si>
  <si>
    <t>　　　　　15分未満の場合は「0分」として算出し、記載すること。</t>
  </si>
  <si>
    <t>②家庭外看護師
　派遣支援事業</t>
  </si>
  <si>
    <t>③エアーマット
　レスレンタル　
　助成事業</t>
  </si>
  <si>
    <t>④要医療障がい
　児者受入事業
　所看護師配置
　等助成事業</t>
  </si>
  <si>
    <t>⑤要医療障がい
　児者受入事業
　所医療機器購
　入助成事業</t>
  </si>
  <si>
    <t>⑥重度障がい児
　者地域移行推
　進事業</t>
  </si>
  <si>
    <t>⑦入院時付添依
　頼助成事業</t>
  </si>
  <si>
    <t>⑧家庭内排痰補
　助装置助成事
　業</t>
  </si>
  <si>
    <t>⑨鳥取県身体障害者手帳交付
　対象外の難聴児への補聴器
　購入等助成事業</t>
  </si>
  <si>
    <t>　　</t>
  </si>
  <si>
    <t>　　　と。</t>
  </si>
  <si>
    <t>寄附金その他の収入額</t>
  </si>
  <si>
    <r>
      <t xml:space="preserve">総事業費
</t>
    </r>
    <r>
      <rPr>
        <sz val="8"/>
        <rFont val="ＭＳ 明朝"/>
        <family val="1"/>
      </rPr>
      <t>＊本人負担分を含んだ額を記入すること</t>
    </r>
  </si>
  <si>
    <t>市町村名</t>
  </si>
  <si>
    <t>①鳥取県施設入所障がい児者　
　等在宅生活支援事業</t>
  </si>
  <si>
    <t>鳥取県施設入所障がい児者等在宅生活支援事業</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</si>
</sst>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Red]\-#,##0\ "/>
    <numFmt numFmtId="178" formatCode="&quot;(&quot;#,##0&quot;)&quot;_ ;[Red]&quot;(&quot;\-#,##0&quot;)&quot;\ "/>
    <numFmt numFmtId="179" formatCode="#\ ?/100"/>
    <numFmt numFmtId="180" formatCode="&quot;［&quot;#,##0&quot;］&quot;"/>
    <numFmt numFmtId="181" formatCode="&quot;［&quot;#,##0.0&quot;］&quot;"/>
    <numFmt numFmtId="182" formatCode="#,##0_);[Red]\(#,##0\)"/>
    <numFmt numFmtId="183" formatCode="#,##0.0_);[Red]\(#,##0.0\)"/>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quot;金 &quot;#,##0\ &quot;円&quot;\ ;&quot;金△ &quot;#,##0\ &quot;円&quot;\ "/>
    <numFmt numFmtId="190" formatCode="#,##0;&quot;△ &quot;#,##0"/>
    <numFmt numFmtId="191" formatCode="#,##0_ "/>
    <numFmt numFmtId="192" formatCode="&quot;(&quot;#,##0&quot;)&quot;\ ;&quot;(△&quot;#,##0&quot;)&quot;\ "/>
    <numFmt numFmtId="193" formatCode="#,##0\ ;&quot;△&quot;#,##0\ "/>
    <numFmt numFmtId="194" formatCode="#,##0\ &quot;円&quot;;&quot;△&quot;#,##0\ &quot;円&quot;\ "/>
    <numFmt numFmtId="195" formatCode="#,##0\ &quot;円&quot;;&quot;△&quot;#,##0\ &quot;円&quot;"/>
    <numFmt numFmtId="196" formatCode="#,###&quot;日&quot;"/>
    <numFmt numFmtId="197" formatCode="#,###,###&quot;円&quot;"/>
    <numFmt numFmtId="198" formatCode="0.0_);[Red]\(0.0\)"/>
    <numFmt numFmtId="199" formatCode="0.00_);[Red]\(0.00\)"/>
    <numFmt numFmtId="200" formatCode="#,##0.0_ "/>
    <numFmt numFmtId="201" formatCode="#,##0.00_ "/>
    <numFmt numFmtId="202" formatCode="0_);[Red]\(0\)"/>
    <numFmt numFmtId="203" formatCode="&quot;¥&quot;#,##0_);[Red]\(&quot;¥&quot;#,##0\)"/>
    <numFmt numFmtId="204" formatCode="[$-F800]dddd\,\ mmmm\ dd\,\ yyyy"/>
    <numFmt numFmtId="205" formatCode="#\ ?/10"/>
  </numFmts>
  <fonts count="38">
    <font>
      <sz val="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明朝"/>
      <family val="1"/>
    </font>
    <font>
      <u val="single"/>
      <sz val="10"/>
      <color indexed="12"/>
      <name val="ＭＳ ゴシック"/>
      <family val="3"/>
    </font>
    <font>
      <u val="single"/>
      <sz val="10"/>
      <color indexed="36"/>
      <name val="ＭＳ ゴシック"/>
      <family val="3"/>
    </font>
    <font>
      <sz val="10"/>
      <color indexed="10"/>
      <name val="ＭＳ 明朝"/>
      <family val="1"/>
    </font>
    <font>
      <sz val="11"/>
      <name val="ＭＳ 明朝"/>
      <family val="1"/>
    </font>
    <font>
      <sz val="12"/>
      <name val="ＭＳ 明朝"/>
      <family val="1"/>
    </font>
    <font>
      <sz val="9"/>
      <name val="ＭＳ 明朝"/>
      <family val="1"/>
    </font>
    <font>
      <sz val="10.5"/>
      <name val="ＭＳ 明朝"/>
      <family val="1"/>
    </font>
    <font>
      <sz val="6"/>
      <name val="ＭＳ 明朝"/>
      <family val="1"/>
    </font>
    <font>
      <sz val="8"/>
      <name val="ＭＳ 明朝"/>
      <family val="1"/>
    </font>
    <font>
      <sz val="10"/>
      <color indexed="30"/>
      <name val="ＭＳ 明朝"/>
      <family val="1"/>
    </font>
    <font>
      <sz val="10"/>
      <color indexed="62"/>
      <name val="ＭＳ 明朝"/>
      <family val="1"/>
    </font>
    <font>
      <sz val="10"/>
      <color indexed="8"/>
      <name val="ＭＳ 明朝"/>
      <family val="1"/>
    </font>
    <font>
      <sz val="10"/>
      <color rgb="FF0070C0"/>
      <name val="ＭＳ 明朝"/>
      <family val="1"/>
    </font>
    <font>
      <sz val="10"/>
      <color rgb="FFFF0000"/>
      <name val="ＭＳ 明朝"/>
      <family val="1"/>
    </font>
    <font>
      <sz val="10"/>
      <color theme="4"/>
      <name val="ＭＳ 明朝"/>
      <family val="1"/>
    </font>
    <font>
      <sz val="10"/>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double"/>
      <right style="double"/>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double"/>
      <top>
        <color indexed="63"/>
      </top>
      <bottom>
        <color indexed="63"/>
      </bottom>
    </border>
    <border>
      <left style="double"/>
      <right style="double"/>
      <top>
        <color indexed="63"/>
      </top>
      <bottom style="double"/>
    </border>
    <border>
      <left style="thin"/>
      <right style="thin"/>
      <top>
        <color indexed="63"/>
      </top>
      <bottom style="dotted"/>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color indexed="63"/>
      </top>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bottom>
        <color indexed="63"/>
      </bottom>
    </border>
    <border>
      <left style="thin"/>
      <right style="thin"/>
      <top>
        <color indexed="63"/>
      </top>
      <bottom style="double"/>
    </border>
    <border>
      <left>
        <color indexed="63"/>
      </left>
      <right>
        <color indexed="63"/>
      </right>
      <top style="double"/>
      <bottom>
        <color indexed="63"/>
      </bottom>
    </border>
    <border>
      <left>
        <color indexed="63"/>
      </left>
      <right>
        <color indexed="63"/>
      </right>
      <top>
        <color indexed="63"/>
      </top>
      <bottom style="double"/>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dotted"/>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diagonalDown="1">
      <left style="thin"/>
      <right style="double"/>
      <top style="thin"/>
      <bottom>
        <color indexed="63"/>
      </bottom>
      <diagonal style="thin"/>
    </border>
    <border diagonalDown="1">
      <left style="thin"/>
      <right style="double"/>
      <top>
        <color indexed="63"/>
      </top>
      <bottom>
        <color indexed="63"/>
      </bottom>
      <diagonal style="thin"/>
    </border>
    <border diagonalDown="1">
      <left style="thin"/>
      <right style="double"/>
      <top>
        <color indexed="63"/>
      </top>
      <bottom style="thin"/>
      <diagonal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color indexed="63"/>
      </left>
      <right style="double"/>
      <top style="thin"/>
      <bottom>
        <color indexed="63"/>
      </bottom>
      <diagonal style="thin"/>
    </border>
    <border diagonalDown="1">
      <left>
        <color indexed="63"/>
      </left>
      <right style="double"/>
      <top>
        <color indexed="63"/>
      </top>
      <bottom>
        <color indexed="63"/>
      </bottom>
      <diagonal style="thin"/>
    </border>
    <border diagonalDown="1">
      <left>
        <color indexed="63"/>
      </left>
      <right style="double"/>
      <top>
        <color indexed="63"/>
      </top>
      <bottom style="thin"/>
      <diagonal style="thin"/>
    </border>
    <border>
      <left>
        <color indexed="63"/>
      </left>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double"/>
    </border>
    <border>
      <left>
        <color indexed="63"/>
      </left>
      <right style="thin"/>
      <top style="thin"/>
      <bottom style="double"/>
    </border>
    <border>
      <left style="thin"/>
      <right style="double"/>
      <top>
        <color indexed="63"/>
      </top>
      <bottom style="thin"/>
    </border>
    <border>
      <left style="thin"/>
      <right style="double"/>
      <top style="thin"/>
      <bottom style="thin"/>
    </border>
    <border>
      <left style="thin"/>
      <right>
        <color indexed="63"/>
      </right>
      <top>
        <color indexed="63"/>
      </top>
      <bottom style="double"/>
    </border>
    <border>
      <left>
        <color indexed="63"/>
      </left>
      <right style="thin"/>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vertical="center"/>
      <protection/>
    </xf>
    <xf numFmtId="0" fontId="23" fillId="0" borderId="0" applyNumberFormat="0" applyFill="0" applyBorder="0" applyAlignment="0" applyProtection="0"/>
    <xf numFmtId="0" fontId="26" fillId="0" borderId="0">
      <alignment/>
      <protection/>
    </xf>
    <xf numFmtId="0" fontId="19" fillId="4" borderId="0" applyNumberFormat="0" applyBorder="0" applyAlignment="0" applyProtection="0"/>
  </cellStyleXfs>
  <cellXfs count="344">
    <xf numFmtId="0" fontId="0" fillId="0" borderId="0" xfId="0" applyAlignment="1">
      <alignment vertical="center"/>
    </xf>
    <xf numFmtId="0" fontId="21" fillId="0" borderId="0" xfId="0" applyFont="1" applyAlignment="1">
      <alignment vertical="center"/>
    </xf>
    <xf numFmtId="178" fontId="21" fillId="0" borderId="10" xfId="0" applyNumberFormat="1" applyFont="1" applyBorder="1" applyAlignment="1">
      <alignment vertical="center" shrinkToFit="1"/>
    </xf>
    <xf numFmtId="177" fontId="21" fillId="0" borderId="11" xfId="0" applyNumberFormat="1" applyFont="1" applyBorder="1" applyAlignment="1">
      <alignment vertical="center" shrinkToFit="1"/>
    </xf>
    <xf numFmtId="0" fontId="21" fillId="0" borderId="0" xfId="0" applyFont="1" applyAlignment="1">
      <alignment horizontal="centerContinuous" vertical="center"/>
    </xf>
    <xf numFmtId="0" fontId="21" fillId="0" borderId="12" xfId="0" applyFont="1" applyBorder="1" applyAlignment="1">
      <alignment horizontal="right" vertical="center"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NumberFormat="1" applyFont="1" applyBorder="1" applyAlignment="1">
      <alignment vertical="center" shrinkToFit="1"/>
    </xf>
    <xf numFmtId="0" fontId="21" fillId="0" borderId="11" xfId="0" applyNumberFormat="1" applyFont="1" applyBorder="1" applyAlignment="1">
      <alignment vertical="center" shrinkToFit="1"/>
    </xf>
    <xf numFmtId="0" fontId="21" fillId="0" borderId="12" xfId="0" applyNumberFormat="1" applyFont="1" applyBorder="1" applyAlignment="1">
      <alignment vertical="center" shrinkToFit="1"/>
    </xf>
    <xf numFmtId="0" fontId="21" fillId="0" borderId="12" xfId="0" applyFont="1" applyBorder="1" applyAlignment="1">
      <alignment vertical="center" wrapText="1"/>
    </xf>
    <xf numFmtId="0" fontId="21" fillId="0" borderId="12" xfId="0" applyFont="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center" vertical="center"/>
    </xf>
    <xf numFmtId="0" fontId="21" fillId="0" borderId="12" xfId="0" applyFont="1" applyBorder="1" applyAlignment="1">
      <alignment horizontal="right" vertical="center"/>
    </xf>
    <xf numFmtId="0" fontId="21" fillId="0" borderId="10" xfId="0" applyFont="1" applyBorder="1" applyAlignment="1">
      <alignment vertical="center"/>
    </xf>
    <xf numFmtId="0" fontId="21" fillId="0" borderId="10" xfId="0" applyFont="1" applyBorder="1" applyAlignment="1">
      <alignment horizontal="right" vertical="center"/>
    </xf>
    <xf numFmtId="0" fontId="21" fillId="0" borderId="14" xfId="0" applyFont="1" applyBorder="1" applyAlignment="1">
      <alignment horizontal="right" vertical="center"/>
    </xf>
    <xf numFmtId="0" fontId="21" fillId="0" borderId="15" xfId="0" applyFont="1" applyBorder="1" applyAlignment="1">
      <alignment vertical="center"/>
    </xf>
    <xf numFmtId="0" fontId="21" fillId="0" borderId="12" xfId="0" applyNumberFormat="1" applyFont="1" applyBorder="1" applyAlignment="1">
      <alignment vertical="center"/>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192" fontId="21" fillId="0" borderId="12" xfId="0" applyNumberFormat="1" applyFont="1" applyBorder="1" applyAlignment="1">
      <alignment vertical="center" shrinkToFit="1"/>
    </xf>
    <xf numFmtId="193" fontId="21" fillId="0" borderId="11" xfId="0" applyNumberFormat="1" applyFont="1" applyBorder="1" applyAlignment="1">
      <alignment vertical="center" shrinkToFit="1"/>
    </xf>
    <xf numFmtId="192" fontId="21" fillId="0" borderId="10" xfId="0" applyNumberFormat="1" applyFont="1" applyBorder="1" applyAlignment="1">
      <alignment vertical="center" shrinkToFit="1"/>
    </xf>
    <xf numFmtId="193" fontId="21" fillId="0" borderId="10" xfId="0" applyNumberFormat="1" applyFont="1" applyBorder="1" applyAlignment="1">
      <alignment vertical="center" shrinkToFit="1"/>
    </xf>
    <xf numFmtId="192" fontId="21" fillId="0" borderId="16" xfId="0" applyNumberFormat="1" applyFont="1" applyBorder="1" applyAlignment="1">
      <alignment vertical="center" shrinkToFit="1"/>
    </xf>
    <xf numFmtId="193" fontId="21" fillId="0" borderId="17" xfId="0" applyNumberFormat="1" applyFont="1" applyBorder="1" applyAlignment="1">
      <alignment vertical="center" shrinkToFit="1"/>
    </xf>
    <xf numFmtId="192" fontId="21" fillId="0" borderId="18" xfId="0" applyNumberFormat="1" applyFont="1" applyBorder="1" applyAlignment="1">
      <alignment vertical="center" shrinkToFit="1"/>
    </xf>
    <xf numFmtId="193" fontId="21" fillId="0" borderId="19" xfId="0" applyNumberFormat="1" applyFont="1" applyBorder="1" applyAlignment="1">
      <alignment vertical="center" shrinkToFit="1"/>
    </xf>
    <xf numFmtId="193" fontId="21" fillId="0" borderId="20" xfId="0" applyNumberFormat="1" applyFont="1" applyBorder="1" applyAlignment="1">
      <alignment vertical="center" shrinkToFit="1"/>
    </xf>
    <xf numFmtId="0" fontId="21" fillId="0" borderId="12" xfId="0" applyFont="1" applyBorder="1" applyAlignment="1">
      <alignment vertical="center"/>
    </xf>
    <xf numFmtId="0" fontId="21" fillId="0" borderId="13" xfId="0" applyFont="1" applyBorder="1" applyAlignment="1">
      <alignment horizontal="center" vertical="center"/>
    </xf>
    <xf numFmtId="0" fontId="21" fillId="0" borderId="21" xfId="0" applyFont="1" applyBorder="1" applyAlignment="1">
      <alignment vertical="center" wrapText="1"/>
    </xf>
    <xf numFmtId="0" fontId="21" fillId="0" borderId="14" xfId="0" applyFont="1" applyBorder="1" applyAlignment="1">
      <alignment vertical="center"/>
    </xf>
    <xf numFmtId="0" fontId="21" fillId="0" borderId="22" xfId="0" applyFont="1" applyBorder="1" applyAlignment="1">
      <alignment vertical="center"/>
    </xf>
    <xf numFmtId="0" fontId="24" fillId="0" borderId="0" xfId="0" applyFont="1" applyAlignment="1">
      <alignment vertical="center"/>
    </xf>
    <xf numFmtId="193" fontId="34" fillId="0" borderId="20" xfId="0" applyNumberFormat="1" applyFont="1" applyBorder="1" applyAlignment="1">
      <alignment vertical="center" shrinkToFit="1"/>
    </xf>
    <xf numFmtId="193" fontId="34" fillId="0" borderId="11" xfId="0" applyNumberFormat="1" applyFont="1" applyBorder="1" applyAlignment="1">
      <alignment vertical="center" shrinkToFit="1"/>
    </xf>
    <xf numFmtId="192" fontId="34" fillId="0" borderId="10" xfId="0" applyNumberFormat="1" applyFont="1" applyBorder="1" applyAlignment="1">
      <alignment vertical="center" shrinkToFit="1"/>
    </xf>
    <xf numFmtId="0" fontId="35" fillId="0" borderId="0" xfId="0" applyFont="1" applyAlignment="1">
      <alignment vertical="center"/>
    </xf>
    <xf numFmtId="0" fontId="21" fillId="0" borderId="0" xfId="0" applyFont="1" applyBorder="1" applyAlignment="1">
      <alignment vertical="center"/>
    </xf>
    <xf numFmtId="0" fontId="21" fillId="0" borderId="16" xfId="0" applyFont="1" applyBorder="1" applyAlignment="1">
      <alignment vertical="center"/>
    </xf>
    <xf numFmtId="0" fontId="25" fillId="0" borderId="0" xfId="0" applyFont="1" applyAlignment="1">
      <alignment horizontal="centerContinuous" vertical="center"/>
    </xf>
    <xf numFmtId="0" fontId="25" fillId="0" borderId="0" xfId="0" applyFont="1" applyAlignment="1">
      <alignment vertical="center"/>
    </xf>
    <xf numFmtId="0" fontId="21" fillId="0" borderId="10" xfId="0" applyFont="1" applyBorder="1" applyAlignment="1">
      <alignment horizontal="center" vertical="center" wrapText="1"/>
    </xf>
    <xf numFmtId="0" fontId="27" fillId="0" borderId="0" xfId="0" applyFont="1" applyAlignment="1">
      <alignment vertical="center"/>
    </xf>
    <xf numFmtId="0" fontId="27" fillId="0" borderId="10" xfId="0" applyFont="1" applyBorder="1" applyAlignment="1">
      <alignment horizontal="center" vertical="center" wrapText="1"/>
    </xf>
    <xf numFmtId="0" fontId="21" fillId="0" borderId="17" xfId="0" applyFont="1" applyBorder="1" applyAlignment="1">
      <alignment vertical="center"/>
    </xf>
    <xf numFmtId="0" fontId="21" fillId="0" borderId="0" xfId="0" applyFont="1" applyAlignment="1">
      <alignment horizontal="left" vertical="center"/>
    </xf>
    <xf numFmtId="0" fontId="21" fillId="0" borderId="23" xfId="0" applyFont="1" applyBorder="1" applyAlignment="1">
      <alignment vertical="center"/>
    </xf>
    <xf numFmtId="0" fontId="21" fillId="0" borderId="14" xfId="0" applyFont="1" applyBorder="1" applyAlignment="1">
      <alignment vertical="center"/>
    </xf>
    <xf numFmtId="0" fontId="21" fillId="0" borderId="24" xfId="0" applyFont="1" applyBorder="1" applyAlignment="1">
      <alignment vertical="center"/>
    </xf>
    <xf numFmtId="193" fontId="21" fillId="0" borderId="16" xfId="0" applyNumberFormat="1" applyFont="1" applyBorder="1" applyAlignment="1">
      <alignment vertical="center" shrinkToFit="1"/>
    </xf>
    <xf numFmtId="0" fontId="21" fillId="0" borderId="25" xfId="0" applyFont="1" applyBorder="1" applyAlignment="1">
      <alignment horizontal="center" vertical="center" wrapText="1"/>
    </xf>
    <xf numFmtId="0" fontId="21" fillId="0" borderId="16" xfId="0" applyFont="1" applyBorder="1" applyAlignment="1">
      <alignment horizontal="right" vertical="center"/>
    </xf>
    <xf numFmtId="193" fontId="34" fillId="0" borderId="17" xfId="0" applyNumberFormat="1" applyFont="1" applyBorder="1" applyAlignment="1">
      <alignment vertical="center" shrinkToFit="1"/>
    </xf>
    <xf numFmtId="0" fontId="21" fillId="0" borderId="21" xfId="0" applyFont="1" applyBorder="1" applyAlignment="1">
      <alignment horizontal="center" vertical="center" wrapText="1"/>
    </xf>
    <xf numFmtId="0" fontId="21" fillId="0" borderId="23" xfId="0" applyFont="1" applyBorder="1" applyAlignment="1">
      <alignment horizontal="right" vertical="center"/>
    </xf>
    <xf numFmtId="192" fontId="21" fillId="0" borderId="23" xfId="0" applyNumberFormat="1" applyFont="1" applyBorder="1" applyAlignment="1">
      <alignment vertical="center" shrinkToFit="1"/>
    </xf>
    <xf numFmtId="193" fontId="21" fillId="0" borderId="24" xfId="0" applyNumberFormat="1" applyFont="1" applyBorder="1" applyAlignment="1">
      <alignment vertical="center" shrinkToFit="1"/>
    </xf>
    <xf numFmtId="0" fontId="21" fillId="0" borderId="26" xfId="0" applyFont="1" applyBorder="1" applyAlignment="1">
      <alignment vertical="center"/>
    </xf>
    <xf numFmtId="192" fontId="21" fillId="0" borderId="27" xfId="0" applyNumberFormat="1" applyFont="1" applyBorder="1" applyAlignment="1">
      <alignment vertical="center" shrinkToFit="1"/>
    </xf>
    <xf numFmtId="193" fontId="21" fillId="0" borderId="28" xfId="0" applyNumberFormat="1" applyFont="1" applyBorder="1" applyAlignment="1">
      <alignment vertical="center" shrinkToFit="1"/>
    </xf>
    <xf numFmtId="192" fontId="21" fillId="0" borderId="0" xfId="0" applyNumberFormat="1" applyFont="1" applyBorder="1" applyAlignment="1">
      <alignment vertical="center" shrinkToFit="1"/>
    </xf>
    <xf numFmtId="193" fontId="21" fillId="0" borderId="29" xfId="0" applyNumberFormat="1" applyFont="1" applyBorder="1" applyAlignment="1">
      <alignment vertical="center" shrinkToFit="1"/>
    </xf>
    <xf numFmtId="0" fontId="21" fillId="0" borderId="22" xfId="0" applyFont="1" applyBorder="1" applyAlignment="1">
      <alignment horizontal="right" vertical="center"/>
    </xf>
    <xf numFmtId="193" fontId="34" fillId="0" borderId="24" xfId="0" applyNumberFormat="1" applyFont="1" applyBorder="1" applyAlignment="1">
      <alignment vertical="center" shrinkToFit="1"/>
    </xf>
    <xf numFmtId="192" fontId="34" fillId="0" borderId="23" xfId="0" applyNumberFormat="1" applyFont="1" applyBorder="1" applyAlignment="1">
      <alignment vertical="center" shrinkToFit="1"/>
    </xf>
    <xf numFmtId="193" fontId="21" fillId="0" borderId="23" xfId="0" applyNumberFormat="1" applyFont="1" applyBorder="1" applyAlignment="1">
      <alignment vertical="center" shrinkToFit="1"/>
    </xf>
    <xf numFmtId="0" fontId="21" fillId="0" borderId="30" xfId="0" applyFont="1" applyBorder="1" applyAlignment="1">
      <alignment vertical="center"/>
    </xf>
    <xf numFmtId="0" fontId="21" fillId="0" borderId="31" xfId="0" applyFont="1" applyBorder="1" applyAlignment="1">
      <alignment vertical="center"/>
    </xf>
    <xf numFmtId="0" fontId="21" fillId="0" borderId="32" xfId="0" applyFont="1" applyBorder="1" applyAlignment="1">
      <alignment vertical="center"/>
    </xf>
    <xf numFmtId="198" fontId="21" fillId="0" borderId="11" xfId="0" applyNumberFormat="1" applyFont="1" applyBorder="1" applyAlignment="1">
      <alignment vertical="center" shrinkToFit="1"/>
    </xf>
    <xf numFmtId="198" fontId="21" fillId="0" borderId="12" xfId="0" applyNumberFormat="1" applyFont="1" applyBorder="1" applyAlignment="1">
      <alignment vertical="center" shrinkToFit="1"/>
    </xf>
    <xf numFmtId="198" fontId="21" fillId="0" borderId="20" xfId="0" applyNumberFormat="1" applyFont="1" applyBorder="1" applyAlignment="1">
      <alignment vertical="center" shrinkToFit="1"/>
    </xf>
    <xf numFmtId="198" fontId="34" fillId="0" borderId="20" xfId="0" applyNumberFormat="1" applyFont="1" applyBorder="1" applyAlignment="1">
      <alignment vertical="center" shrinkToFit="1"/>
    </xf>
    <xf numFmtId="202" fontId="21" fillId="0" borderId="11" xfId="0" applyNumberFormat="1" applyFont="1" applyBorder="1" applyAlignment="1">
      <alignment vertical="center" shrinkToFit="1"/>
    </xf>
    <xf numFmtId="202" fontId="21" fillId="0" borderId="12" xfId="0" applyNumberFormat="1" applyFont="1" applyBorder="1" applyAlignment="1">
      <alignment vertical="center" shrinkToFit="1"/>
    </xf>
    <xf numFmtId="202" fontId="21" fillId="0" borderId="20" xfId="0" applyNumberFormat="1" applyFont="1" applyBorder="1" applyAlignment="1">
      <alignment vertical="center" shrinkToFit="1"/>
    </xf>
    <xf numFmtId="202" fontId="21" fillId="0" borderId="10" xfId="0" applyNumberFormat="1" applyFont="1" applyBorder="1" applyAlignment="1">
      <alignment vertical="center" shrinkToFit="1"/>
    </xf>
    <xf numFmtId="202" fontId="21" fillId="0" borderId="14" xfId="0" applyNumberFormat="1" applyFont="1" applyBorder="1" applyAlignment="1">
      <alignment horizontal="right" vertical="center"/>
    </xf>
    <xf numFmtId="202" fontId="21" fillId="0" borderId="16" xfId="0" applyNumberFormat="1" applyFont="1" applyBorder="1" applyAlignment="1">
      <alignment vertical="center" shrinkToFit="1"/>
    </xf>
    <xf numFmtId="202" fontId="21" fillId="0" borderId="17" xfId="0" applyNumberFormat="1" applyFont="1" applyBorder="1" applyAlignment="1">
      <alignment vertical="center" shrinkToFit="1"/>
    </xf>
    <xf numFmtId="202" fontId="34" fillId="0" borderId="20" xfId="0" applyNumberFormat="1" applyFont="1" applyBorder="1" applyAlignment="1">
      <alignment vertical="center" shrinkToFit="1"/>
    </xf>
    <xf numFmtId="198" fontId="21" fillId="0" borderId="10" xfId="0" applyNumberFormat="1" applyFont="1" applyBorder="1" applyAlignment="1">
      <alignment vertical="center" shrinkToFit="1"/>
    </xf>
    <xf numFmtId="198" fontId="21" fillId="0" borderId="14" xfId="0" applyNumberFormat="1" applyFont="1" applyBorder="1" applyAlignment="1">
      <alignment horizontal="right" vertical="center"/>
    </xf>
    <xf numFmtId="198" fontId="21" fillId="0" borderId="16" xfId="0" applyNumberFormat="1" applyFont="1" applyBorder="1" applyAlignment="1">
      <alignment vertical="center" shrinkToFit="1"/>
    </xf>
    <xf numFmtId="198" fontId="21" fillId="0" borderId="17" xfId="0" applyNumberFormat="1" applyFont="1" applyBorder="1" applyAlignment="1">
      <alignment vertical="center" shrinkToFit="1"/>
    </xf>
    <xf numFmtId="0" fontId="21" fillId="0" borderId="13" xfId="0" applyFont="1" applyBorder="1" applyAlignment="1">
      <alignment vertical="center" wrapText="1"/>
    </xf>
    <xf numFmtId="0" fontId="21" fillId="0" borderId="0" xfId="0" applyFont="1" applyAlignment="1">
      <alignment horizontal="right" vertical="center"/>
    </xf>
    <xf numFmtId="0" fontId="29" fillId="0" borderId="14" xfId="0" applyFont="1" applyBorder="1" applyAlignment="1">
      <alignment vertical="center"/>
    </xf>
    <xf numFmtId="193" fontId="36" fillId="0" borderId="20" xfId="0" applyNumberFormat="1" applyFont="1" applyBorder="1" applyAlignment="1">
      <alignment vertical="center" shrinkToFit="1"/>
    </xf>
    <xf numFmtId="202" fontId="36" fillId="0" borderId="20" xfId="0" applyNumberFormat="1" applyFont="1" applyBorder="1" applyAlignment="1">
      <alignment vertical="center" shrinkToFit="1"/>
    </xf>
    <xf numFmtId="198" fontId="36" fillId="0" borderId="20" xfId="0" applyNumberFormat="1" applyFont="1" applyBorder="1" applyAlignment="1">
      <alignment vertical="center" shrinkToFit="1"/>
    </xf>
    <xf numFmtId="200" fontId="21" fillId="0" borderId="11" xfId="0" applyNumberFormat="1" applyFont="1" applyBorder="1" applyAlignment="1">
      <alignment vertical="center" shrinkToFit="1"/>
    </xf>
    <xf numFmtId="0" fontId="21" fillId="0" borderId="33" xfId="0" applyFont="1" applyBorder="1" applyAlignment="1">
      <alignment vertical="center" shrinkToFit="1"/>
    </xf>
    <xf numFmtId="178" fontId="21" fillId="0" borderId="34" xfId="0" applyNumberFormat="1" applyFont="1" applyBorder="1" applyAlignment="1">
      <alignment vertical="center" shrinkToFit="1"/>
    </xf>
    <xf numFmtId="177" fontId="21" fillId="0" borderId="35" xfId="0" applyNumberFormat="1" applyFont="1" applyBorder="1" applyAlignment="1">
      <alignment vertical="center" shrinkToFit="1"/>
    </xf>
    <xf numFmtId="177" fontId="21" fillId="0" borderId="35" xfId="0" applyNumberFormat="1" applyFont="1" applyFill="1" applyBorder="1" applyAlignment="1">
      <alignment horizontal="right" vertical="center" shrinkToFit="1"/>
    </xf>
    <xf numFmtId="178" fontId="35" fillId="0" borderId="34" xfId="0" applyNumberFormat="1" applyFont="1" applyBorder="1" applyAlignment="1">
      <alignment vertical="center" shrinkToFit="1"/>
    </xf>
    <xf numFmtId="177" fontId="21" fillId="0" borderId="33" xfId="0" applyNumberFormat="1" applyFont="1" applyBorder="1" applyAlignment="1">
      <alignment vertical="center" shrinkToFit="1"/>
    </xf>
    <xf numFmtId="177" fontId="21" fillId="0" borderId="34" xfId="0" applyNumberFormat="1" applyFont="1" applyBorder="1" applyAlignment="1">
      <alignment vertical="center" shrinkToFit="1"/>
    </xf>
    <xf numFmtId="0" fontId="21" fillId="0" borderId="26" xfId="0" applyFont="1" applyBorder="1" applyAlignment="1">
      <alignment vertical="center"/>
    </xf>
    <xf numFmtId="0" fontId="21" fillId="0" borderId="15" xfId="0" applyFont="1" applyBorder="1" applyAlignment="1">
      <alignment vertical="center"/>
    </xf>
    <xf numFmtId="193" fontId="21" fillId="0" borderId="11" xfId="0" applyNumberFormat="1" applyFont="1" applyBorder="1" applyAlignment="1">
      <alignment vertical="center"/>
    </xf>
    <xf numFmtId="193" fontId="21" fillId="0" borderId="19" xfId="0" applyNumberFormat="1" applyFont="1" applyBorder="1" applyAlignment="1">
      <alignment vertical="center"/>
    </xf>
    <xf numFmtId="0" fontId="21" fillId="0" borderId="0" xfId="0" applyFont="1" applyAlignment="1">
      <alignment horizontal="center" vertical="center"/>
    </xf>
    <xf numFmtId="38" fontId="21" fillId="0" borderId="0" xfId="49" applyFont="1" applyAlignment="1">
      <alignment vertical="center"/>
    </xf>
    <xf numFmtId="0" fontId="21" fillId="0" borderId="36" xfId="0" applyFont="1" applyBorder="1" applyAlignment="1">
      <alignment vertical="center"/>
    </xf>
    <xf numFmtId="193" fontId="21" fillId="0" borderId="37" xfId="0" applyNumberFormat="1" applyFont="1" applyBorder="1" applyAlignment="1">
      <alignment vertical="center" shrinkToFit="1"/>
    </xf>
    <xf numFmtId="38" fontId="21" fillId="0" borderId="24" xfId="49" applyFont="1" applyBorder="1" applyAlignment="1">
      <alignment vertical="center"/>
    </xf>
    <xf numFmtId="192" fontId="21" fillId="0" borderId="14" xfId="0" applyNumberFormat="1" applyFont="1" applyBorder="1" applyAlignment="1">
      <alignment vertical="center" shrinkToFit="1"/>
    </xf>
    <xf numFmtId="0" fontId="21" fillId="0" borderId="30" xfId="0" applyFont="1" applyBorder="1" applyAlignment="1">
      <alignment vertical="center"/>
    </xf>
    <xf numFmtId="192" fontId="21" fillId="0" borderId="31" xfId="0" applyNumberFormat="1" applyFont="1" applyBorder="1" applyAlignment="1">
      <alignment vertical="center" shrinkToFit="1"/>
    </xf>
    <xf numFmtId="193" fontId="21" fillId="0" borderId="32" xfId="0" applyNumberFormat="1" applyFont="1" applyBorder="1" applyAlignment="1">
      <alignment vertical="center" shrinkToFit="1"/>
    </xf>
    <xf numFmtId="0" fontId="21" fillId="0" borderId="27" xfId="0" applyFont="1" applyBorder="1" applyAlignment="1">
      <alignment vertical="center"/>
    </xf>
    <xf numFmtId="38" fontId="21" fillId="0" borderId="28" xfId="0" applyNumberFormat="1" applyFont="1" applyBorder="1" applyAlignment="1">
      <alignment vertical="center"/>
    </xf>
    <xf numFmtId="192" fontId="21" fillId="0" borderId="36" xfId="0" applyNumberFormat="1" applyFont="1" applyBorder="1" applyAlignment="1">
      <alignment vertical="center" shrinkToFit="1"/>
    </xf>
    <xf numFmtId="192" fontId="21" fillId="0" borderId="22" xfId="0" applyNumberFormat="1" applyFont="1" applyBorder="1" applyAlignment="1">
      <alignment vertical="center" shrinkToFit="1"/>
    </xf>
    <xf numFmtId="0" fontId="21" fillId="0" borderId="38" xfId="0" applyFont="1" applyBorder="1" applyAlignment="1">
      <alignment vertical="center"/>
    </xf>
    <xf numFmtId="0" fontId="28" fillId="0" borderId="0" xfId="0" applyFont="1" applyFill="1" applyAlignment="1">
      <alignment horizontal="left" vertical="center"/>
    </xf>
    <xf numFmtId="0" fontId="21" fillId="0" borderId="0" xfId="0" applyFont="1" applyFill="1" applyAlignment="1">
      <alignment vertical="center"/>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justify" vertical="center" wrapText="1"/>
    </xf>
    <xf numFmtId="0" fontId="21" fillId="0" borderId="10" xfId="0" applyFont="1" applyFill="1" applyBorder="1" applyAlignment="1">
      <alignment horizontal="center" vertical="center" wrapText="1"/>
    </xf>
    <xf numFmtId="196" fontId="21" fillId="0" borderId="13" xfId="0" applyNumberFormat="1" applyFont="1" applyFill="1" applyBorder="1" applyAlignment="1">
      <alignment horizontal="right" vertical="center" wrapText="1"/>
    </xf>
    <xf numFmtId="0" fontId="21" fillId="0" borderId="13" xfId="0" applyFont="1" applyFill="1" applyBorder="1" applyAlignment="1">
      <alignment vertical="center" wrapText="1"/>
    </xf>
    <xf numFmtId="0" fontId="21" fillId="0" borderId="30" xfId="0" applyFont="1" applyFill="1" applyBorder="1" applyAlignment="1">
      <alignment horizontal="left" vertical="center" wrapText="1"/>
    </xf>
    <xf numFmtId="0" fontId="21" fillId="0" borderId="38" xfId="0" applyFont="1" applyFill="1" applyBorder="1" applyAlignment="1">
      <alignment horizontal="right" vertical="center" wrapText="1"/>
    </xf>
    <xf numFmtId="0" fontId="21" fillId="0" borderId="26" xfId="0" applyFont="1" applyFill="1" applyBorder="1" applyAlignment="1">
      <alignment vertical="center"/>
    </xf>
    <xf numFmtId="0" fontId="21" fillId="0" borderId="38" xfId="0" applyFont="1" applyFill="1" applyBorder="1" applyAlignment="1">
      <alignment horizontal="left" vertical="center" wrapText="1"/>
    </xf>
    <xf numFmtId="0" fontId="21" fillId="0" borderId="26" xfId="0" applyFont="1" applyFill="1" applyBorder="1" applyAlignment="1">
      <alignment horizontal="right" vertical="center" wrapText="1"/>
    </xf>
    <xf numFmtId="0" fontId="21" fillId="0" borderId="14" xfId="0" applyFont="1" applyFill="1" applyBorder="1" applyAlignment="1">
      <alignment horizontal="left" vertical="center" wrapText="1"/>
    </xf>
    <xf numFmtId="0" fontId="21" fillId="0" borderId="22" xfId="0" applyFont="1" applyFill="1" applyBorder="1" applyAlignment="1">
      <alignment horizontal="right" vertical="center" wrapText="1"/>
    </xf>
    <xf numFmtId="178" fontId="21" fillId="24" borderId="0" xfId="0" applyNumberFormat="1" applyFont="1" applyFill="1" applyBorder="1" applyAlignment="1">
      <alignment vertical="center" shrinkToFit="1"/>
    </xf>
    <xf numFmtId="177" fontId="21" fillId="24" borderId="0" xfId="0" applyNumberFormat="1" applyFont="1" applyFill="1" applyBorder="1" applyAlignment="1">
      <alignment vertical="center" shrinkToFit="1"/>
    </xf>
    <xf numFmtId="0" fontId="21" fillId="24" borderId="0" xfId="0" applyFont="1" applyFill="1" applyBorder="1" applyAlignment="1">
      <alignment vertical="center"/>
    </xf>
    <xf numFmtId="178" fontId="21" fillId="24" borderId="0" xfId="0" applyNumberFormat="1" applyFont="1" applyFill="1" applyBorder="1" applyAlignment="1">
      <alignment vertical="center"/>
    </xf>
    <xf numFmtId="177" fontId="21" fillId="24" borderId="0" xfId="0" applyNumberFormat="1" applyFont="1" applyFill="1" applyBorder="1" applyAlignment="1">
      <alignment vertical="center"/>
    </xf>
    <xf numFmtId="196" fontId="21" fillId="0" borderId="13" xfId="0" applyNumberFormat="1" applyFont="1" applyFill="1" applyBorder="1" applyAlignment="1">
      <alignment horizontal="left" vertical="center" wrapText="1"/>
    </xf>
    <xf numFmtId="197" fontId="21" fillId="0" borderId="13" xfId="0" applyNumberFormat="1" applyFont="1" applyFill="1" applyBorder="1" applyAlignment="1">
      <alignment horizontal="right" vertical="center" wrapText="1"/>
    </xf>
    <xf numFmtId="197" fontId="34" fillId="0" borderId="32" xfId="0" applyNumberFormat="1" applyFont="1" applyFill="1" applyBorder="1" applyAlignment="1">
      <alignment vertical="center" wrapText="1"/>
    </xf>
    <xf numFmtId="0" fontId="21" fillId="0" borderId="0" xfId="0" applyFont="1" applyAlignment="1">
      <alignment vertical="center"/>
    </xf>
    <xf numFmtId="0" fontId="21" fillId="0" borderId="0" xfId="0" applyFont="1" applyBorder="1" applyAlignment="1">
      <alignment vertical="center"/>
    </xf>
    <xf numFmtId="0" fontId="21" fillId="0" borderId="22" xfId="0" applyFont="1" applyBorder="1" applyAlignment="1">
      <alignment vertical="center"/>
    </xf>
    <xf numFmtId="0" fontId="21" fillId="0" borderId="16" xfId="0" applyFont="1" applyBorder="1" applyAlignment="1">
      <alignment vertical="center"/>
    </xf>
    <xf numFmtId="0" fontId="21" fillId="0" borderId="23" xfId="0" applyFont="1" applyBorder="1" applyAlignment="1">
      <alignment vertical="center"/>
    </xf>
    <xf numFmtId="0" fontId="21" fillId="0" borderId="17" xfId="0" applyFont="1" applyBorder="1" applyAlignment="1">
      <alignment vertical="center"/>
    </xf>
    <xf numFmtId="0" fontId="21" fillId="0" borderId="24" xfId="0" applyFont="1" applyBorder="1" applyAlignment="1">
      <alignment vertical="center"/>
    </xf>
    <xf numFmtId="197" fontId="37" fillId="0" borderId="25"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197" fontId="21" fillId="0" borderId="39" xfId="0" applyNumberFormat="1" applyFont="1" applyFill="1" applyBorder="1" applyAlignment="1">
      <alignment vertical="center" wrapText="1"/>
    </xf>
    <xf numFmtId="197" fontId="21" fillId="0" borderId="28" xfId="0" applyNumberFormat="1" applyFont="1" applyFill="1" applyBorder="1" applyAlignment="1">
      <alignment vertical="center" wrapText="1"/>
    </xf>
    <xf numFmtId="0" fontId="21" fillId="0" borderId="29" xfId="0" applyFont="1" applyBorder="1" applyAlignment="1">
      <alignment horizontal="left" vertical="center"/>
    </xf>
    <xf numFmtId="0" fontId="21" fillId="0" borderId="29" xfId="0" applyFont="1" applyBorder="1" applyAlignment="1">
      <alignment vertical="center"/>
    </xf>
    <xf numFmtId="0" fontId="0" fillId="0" borderId="13" xfId="0" applyBorder="1" applyAlignment="1">
      <alignment horizontal="center" vertical="center"/>
    </xf>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quotePrefix="1">
      <alignment horizontal="center" vertical="center"/>
    </xf>
    <xf numFmtId="0" fontId="0" fillId="0" borderId="22"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3" xfId="0" applyBorder="1" applyAlignment="1" quotePrefix="1">
      <alignment horizontal="center" vertical="center"/>
    </xf>
    <xf numFmtId="0" fontId="0" fillId="0" borderId="14" xfId="0" applyBorder="1" applyAlignment="1">
      <alignment vertical="center" wrapText="1"/>
    </xf>
    <xf numFmtId="0" fontId="0" fillId="0" borderId="22"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xf>
    <xf numFmtId="0" fontId="0" fillId="0" borderId="17" xfId="0" applyBorder="1" applyAlignment="1">
      <alignment horizontal="left" vertical="center"/>
    </xf>
    <xf numFmtId="0" fontId="0" fillId="0" borderId="24" xfId="0" applyBorder="1" applyAlignment="1">
      <alignment horizontal="left" vertical="center"/>
    </xf>
    <xf numFmtId="0" fontId="0" fillId="0" borderId="13" xfId="0" applyBorder="1" applyAlignment="1">
      <alignment horizontal="center" vertical="center" wrapText="1"/>
    </xf>
    <xf numFmtId="0" fontId="0" fillId="0" borderId="36" xfId="0" applyBorder="1" applyAlignment="1">
      <alignment horizontal="left" vertical="center" wrapText="1"/>
    </xf>
    <xf numFmtId="0" fontId="0" fillId="0" borderId="36" xfId="0" applyBorder="1" applyAlignment="1">
      <alignment horizontal="left" vertical="center"/>
    </xf>
    <xf numFmtId="13" fontId="0" fillId="0" borderId="13" xfId="0" applyNumberFormat="1" applyBorder="1" applyAlignment="1" quotePrefix="1">
      <alignment horizontal="center" vertical="center"/>
    </xf>
    <xf numFmtId="13" fontId="0" fillId="0" borderId="13" xfId="0" applyNumberFormat="1" applyBorder="1" applyAlignment="1">
      <alignment horizontal="center" vertical="center"/>
    </xf>
    <xf numFmtId="205" fontId="0" fillId="0" borderId="13" xfId="0" applyNumberFormat="1" applyBorder="1" applyAlignment="1" quotePrefix="1">
      <alignment horizontal="center" vertical="center"/>
    </xf>
    <xf numFmtId="205" fontId="0" fillId="0" borderId="13" xfId="0" applyNumberFormat="1" applyBorder="1" applyAlignment="1">
      <alignment horizontal="center" vertical="center"/>
    </xf>
    <xf numFmtId="12" fontId="21" fillId="0" borderId="12" xfId="0" applyNumberFormat="1" applyFont="1" applyBorder="1" applyAlignment="1">
      <alignment horizontal="left" vertical="center" shrinkToFit="1"/>
    </xf>
    <xf numFmtId="12" fontId="21" fillId="0" borderId="10" xfId="0" applyNumberFormat="1" applyFont="1" applyBorder="1" applyAlignment="1">
      <alignment horizontal="left" vertical="center" shrinkToFit="1"/>
    </xf>
    <xf numFmtId="12" fontId="21" fillId="0" borderId="11" xfId="0" applyNumberFormat="1" applyFont="1" applyBorder="1" applyAlignment="1">
      <alignment horizontal="left" vertical="center" shrinkToFit="1"/>
    </xf>
    <xf numFmtId="12" fontId="21" fillId="0" borderId="12" xfId="0" applyNumberFormat="1" applyFont="1" applyBorder="1" applyAlignment="1">
      <alignment horizontal="center" vertical="center" shrinkToFit="1"/>
    </xf>
    <xf numFmtId="12" fontId="21" fillId="0" borderId="10" xfId="0" applyNumberFormat="1" applyFont="1" applyBorder="1" applyAlignment="1">
      <alignment horizontal="center" vertical="center" shrinkToFit="1"/>
    </xf>
    <xf numFmtId="12" fontId="21" fillId="0" borderId="11" xfId="0" applyNumberFormat="1" applyFont="1" applyBorder="1" applyAlignment="1">
      <alignment horizontal="center" vertical="center" shrinkToFit="1"/>
    </xf>
    <xf numFmtId="12" fontId="21" fillId="0" borderId="12" xfId="0" applyNumberFormat="1" applyFont="1" applyBorder="1" applyAlignment="1">
      <alignment horizontal="right" vertical="center" shrinkToFit="1"/>
    </xf>
    <xf numFmtId="12" fontId="21" fillId="0" borderId="10" xfId="0" applyNumberFormat="1" applyFont="1" applyBorder="1" applyAlignment="1">
      <alignment horizontal="right" vertical="center" shrinkToFit="1"/>
    </xf>
    <xf numFmtId="12" fontId="21" fillId="0" borderId="11" xfId="0" applyNumberFormat="1" applyFont="1" applyBorder="1" applyAlignment="1">
      <alignment horizontal="right" vertical="center" shrinkToFit="1"/>
    </xf>
    <xf numFmtId="0" fontId="21" fillId="0" borderId="13" xfId="0" applyFont="1" applyBorder="1" applyAlignment="1">
      <alignment vertical="center" wrapText="1"/>
    </xf>
    <xf numFmtId="0" fontId="21" fillId="0" borderId="14" xfId="0" applyFont="1" applyBorder="1" applyAlignment="1">
      <alignment horizontal="center" vertical="center"/>
    </xf>
    <xf numFmtId="0" fontId="21" fillId="0" borderId="22" xfId="0" applyFont="1" applyBorder="1" applyAlignment="1">
      <alignment horizontal="center" vertical="center"/>
    </xf>
    <xf numFmtId="0" fontId="21" fillId="0" borderId="16" xfId="0" applyFont="1" applyBorder="1" applyAlignment="1">
      <alignment horizontal="center" vertical="center"/>
    </xf>
    <xf numFmtId="0" fontId="21" fillId="0" borderId="23" xfId="0" applyFont="1" applyBorder="1" applyAlignment="1">
      <alignment horizontal="center" vertical="center"/>
    </xf>
    <xf numFmtId="0" fontId="21" fillId="0" borderId="17" xfId="0" applyFont="1" applyBorder="1" applyAlignment="1">
      <alignment horizontal="center" vertical="center"/>
    </xf>
    <xf numFmtId="0" fontId="21" fillId="0" borderId="24" xfId="0" applyFont="1" applyBorder="1" applyAlignment="1">
      <alignment horizontal="center" vertical="center"/>
    </xf>
    <xf numFmtId="12" fontId="27" fillId="0" borderId="12" xfId="0" applyNumberFormat="1" applyFont="1" applyBorder="1" applyAlignment="1">
      <alignment vertical="center" wrapText="1" shrinkToFit="1"/>
    </xf>
    <xf numFmtId="12" fontId="27" fillId="0" borderId="10" xfId="0" applyNumberFormat="1" applyFont="1" applyBorder="1" applyAlignment="1">
      <alignment vertical="center" wrapText="1" shrinkToFit="1"/>
    </xf>
    <xf numFmtId="12" fontId="27" fillId="0" borderId="11" xfId="0" applyNumberFormat="1" applyFont="1" applyBorder="1" applyAlignment="1">
      <alignment vertical="center" wrapText="1" shrinkToFit="1"/>
    </xf>
    <xf numFmtId="0" fontId="21" fillId="0" borderId="14" xfId="0" applyFont="1" applyBorder="1" applyAlignment="1">
      <alignment vertical="center" shrinkToFit="1"/>
    </xf>
    <xf numFmtId="0" fontId="21" fillId="0" borderId="16" xfId="0" applyFont="1" applyBorder="1" applyAlignment="1">
      <alignment vertical="center" shrinkToFit="1"/>
    </xf>
    <xf numFmtId="0" fontId="21" fillId="0" borderId="17" xfId="0" applyFont="1" applyBorder="1" applyAlignment="1">
      <alignment vertical="center" shrinkToFit="1"/>
    </xf>
    <xf numFmtId="0" fontId="21" fillId="0" borderId="40" xfId="0" applyFont="1" applyBorder="1" applyAlignment="1">
      <alignment vertical="center" shrinkToFit="1"/>
    </xf>
    <xf numFmtId="0" fontId="21" fillId="0" borderId="41" xfId="0" applyFont="1" applyBorder="1" applyAlignment="1">
      <alignment vertical="center" shrinkToFit="1"/>
    </xf>
    <xf numFmtId="0" fontId="21" fillId="0" borderId="42" xfId="0" applyFont="1" applyBorder="1" applyAlignment="1">
      <alignment vertical="center" shrinkToFit="1"/>
    </xf>
    <xf numFmtId="0" fontId="21" fillId="0" borderId="12" xfId="0" applyFont="1" applyBorder="1" applyAlignment="1">
      <alignment horizontal="center" vertical="center"/>
    </xf>
    <xf numFmtId="0" fontId="21" fillId="0" borderId="12"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7" xfId="0" applyFont="1" applyBorder="1" applyAlignment="1">
      <alignment vertical="center"/>
    </xf>
    <xf numFmtId="0" fontId="21" fillId="0" borderId="24" xfId="0" applyFont="1" applyBorder="1" applyAlignment="1">
      <alignment vertical="center"/>
    </xf>
    <xf numFmtId="0" fontId="21" fillId="0" borderId="4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6" xfId="0" applyFont="1" applyBorder="1" applyAlignment="1">
      <alignment vertical="center" wrapText="1"/>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14"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4" xfId="0" applyFont="1" applyBorder="1" applyAlignment="1">
      <alignment vertical="center" wrapText="1"/>
    </xf>
    <xf numFmtId="0" fontId="21" fillId="0" borderId="29" xfId="0" applyFont="1" applyBorder="1" applyAlignment="1">
      <alignment horizontal="center" vertical="center"/>
    </xf>
    <xf numFmtId="0" fontId="21" fillId="0" borderId="13"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21" fillId="0" borderId="25" xfId="0" applyFont="1" applyBorder="1" applyAlignment="1">
      <alignment horizontal="center" vertical="center" wrapText="1"/>
    </xf>
    <xf numFmtId="0" fontId="21" fillId="0" borderId="21" xfId="0" applyFont="1" applyBorder="1" applyAlignment="1">
      <alignment horizontal="center" vertical="center" wrapText="1"/>
    </xf>
    <xf numFmtId="197" fontId="21" fillId="0" borderId="12" xfId="0" applyNumberFormat="1" applyFont="1" applyFill="1" applyBorder="1" applyAlignment="1">
      <alignment horizontal="right" vertical="center"/>
    </xf>
    <xf numFmtId="0" fontId="21" fillId="0" borderId="10" xfId="0" applyFont="1" applyFill="1" applyBorder="1" applyAlignment="1">
      <alignment horizontal="right" vertical="center"/>
    </xf>
    <xf numFmtId="0" fontId="21" fillId="0" borderId="11" xfId="0" applyFont="1" applyFill="1" applyBorder="1" applyAlignment="1">
      <alignment horizontal="right" vertical="center"/>
    </xf>
    <xf numFmtId="197" fontId="21" fillId="0" borderId="25" xfId="0" applyNumberFormat="1" applyFont="1" applyFill="1" applyBorder="1" applyAlignment="1">
      <alignment horizontal="right" vertical="center" wrapText="1"/>
    </xf>
    <xf numFmtId="197" fontId="21" fillId="0" borderId="59" xfId="0" applyNumberFormat="1" applyFont="1" applyFill="1" applyBorder="1" applyAlignment="1">
      <alignment horizontal="right" vertical="center" wrapText="1"/>
    </xf>
    <xf numFmtId="197" fontId="21" fillId="0" borderId="21" xfId="0" applyNumberFormat="1" applyFont="1" applyFill="1" applyBorder="1" applyAlignment="1">
      <alignment horizontal="right" vertical="center" wrapText="1"/>
    </xf>
    <xf numFmtId="197" fontId="21" fillId="0" borderId="13" xfId="0" applyNumberFormat="1" applyFont="1" applyFill="1" applyBorder="1" applyAlignment="1">
      <alignment horizontal="right" vertical="center" wrapText="1"/>
    </xf>
    <xf numFmtId="197" fontId="21" fillId="0" borderId="36" xfId="0" applyNumberFormat="1" applyFont="1" applyFill="1" applyBorder="1" applyAlignment="1">
      <alignment horizontal="right" vertical="center" wrapText="1"/>
    </xf>
    <xf numFmtId="197" fontId="21" fillId="0" borderId="22" xfId="0" applyNumberFormat="1" applyFont="1" applyFill="1" applyBorder="1" applyAlignment="1">
      <alignment horizontal="right" vertical="center" wrapText="1"/>
    </xf>
    <xf numFmtId="0" fontId="21" fillId="0" borderId="14"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61" xfId="0" applyFont="1" applyFill="1" applyBorder="1" applyAlignment="1">
      <alignment horizontal="center" vertical="center" wrapText="1"/>
    </xf>
    <xf numFmtId="197" fontId="21" fillId="0" borderId="32" xfId="0" applyNumberFormat="1" applyFont="1" applyFill="1" applyBorder="1" applyAlignment="1">
      <alignment horizontal="right" vertical="center" wrapText="1"/>
    </xf>
    <xf numFmtId="197" fontId="21" fillId="0" borderId="39" xfId="0" applyNumberFormat="1" applyFont="1" applyFill="1" applyBorder="1" applyAlignment="1">
      <alignment horizontal="right" vertical="center" wrapText="1"/>
    </xf>
    <xf numFmtId="197" fontId="21" fillId="0" borderId="28" xfId="0" applyNumberFormat="1" applyFont="1" applyFill="1" applyBorder="1" applyAlignment="1">
      <alignment horizontal="right" vertical="center" wrapText="1"/>
    </xf>
    <xf numFmtId="0" fontId="28" fillId="0" borderId="0" xfId="0" applyFont="1" applyFill="1" applyAlignment="1">
      <alignment horizontal="left" vertical="center"/>
    </xf>
    <xf numFmtId="0" fontId="21" fillId="0" borderId="25" xfId="0" applyFont="1" applyFill="1" applyBorder="1" applyAlignment="1">
      <alignment horizontal="center" vertical="center" wrapText="1"/>
    </xf>
    <xf numFmtId="0" fontId="21" fillId="0" borderId="59"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vertical="center" wrapText="1"/>
    </xf>
    <xf numFmtId="0" fontId="21" fillId="0" borderId="22" xfId="0" applyFont="1" applyFill="1" applyBorder="1" applyAlignment="1">
      <alignment vertical="center" wrapText="1"/>
    </xf>
    <xf numFmtId="196" fontId="21" fillId="0" borderId="13" xfId="0" applyNumberFormat="1" applyFont="1" applyFill="1" applyBorder="1" applyAlignment="1">
      <alignment horizontal="right" vertical="center" wrapText="1"/>
    </xf>
    <xf numFmtId="197" fontId="21" fillId="0" borderId="62" xfId="0" applyNumberFormat="1" applyFont="1" applyFill="1" applyBorder="1" applyAlignment="1">
      <alignment horizontal="right" vertical="center" wrapText="1"/>
    </xf>
    <xf numFmtId="197" fontId="21" fillId="0" borderId="63" xfId="0" applyNumberFormat="1" applyFont="1" applyFill="1" applyBorder="1" applyAlignment="1">
      <alignment horizontal="right" vertical="center" wrapText="1"/>
    </xf>
    <xf numFmtId="0" fontId="21" fillId="0" borderId="11" xfId="0" applyFont="1" applyFill="1" applyBorder="1" applyAlignment="1">
      <alignment horizontal="center" vertical="center" wrapText="1"/>
    </xf>
    <xf numFmtId="0" fontId="21" fillId="0" borderId="64" xfId="0" applyFont="1" applyFill="1" applyBorder="1" applyAlignment="1">
      <alignment horizontal="center" vertical="center" wrapText="1"/>
    </xf>
    <xf numFmtId="0" fontId="21" fillId="0" borderId="65" xfId="0" applyFont="1" applyFill="1" applyBorder="1" applyAlignment="1">
      <alignment horizontal="center" vertical="center" wrapText="1"/>
    </xf>
    <xf numFmtId="0" fontId="21" fillId="0" borderId="25" xfId="0" applyFont="1" applyFill="1" applyBorder="1" applyAlignment="1">
      <alignment vertical="center" wrapText="1"/>
    </xf>
    <xf numFmtId="0" fontId="21" fillId="0" borderId="21" xfId="0" applyFont="1" applyFill="1" applyBorder="1" applyAlignment="1">
      <alignment vertical="center" wrapText="1"/>
    </xf>
    <xf numFmtId="0" fontId="21" fillId="0" borderId="36" xfId="0" applyFont="1" applyFill="1" applyBorder="1" applyAlignment="1">
      <alignment horizontal="left" vertical="center" wrapText="1"/>
    </xf>
    <xf numFmtId="196" fontId="21" fillId="0" borderId="25" xfId="0" applyNumberFormat="1" applyFont="1" applyFill="1" applyBorder="1" applyAlignment="1">
      <alignment horizontal="center" vertical="center" wrapText="1"/>
    </xf>
    <xf numFmtId="196" fontId="21" fillId="0" borderId="21" xfId="0" applyNumberFormat="1" applyFont="1" applyFill="1" applyBorder="1" applyAlignment="1">
      <alignment horizontal="center" vertical="center" wrapText="1"/>
    </xf>
    <xf numFmtId="196" fontId="21" fillId="0" borderId="13" xfId="0" applyNumberFormat="1" applyFont="1" applyFill="1" applyBorder="1" applyAlignment="1">
      <alignment horizontal="center" vertical="center" wrapText="1"/>
    </xf>
    <xf numFmtId="197" fontId="21" fillId="0" borderId="25" xfId="0" applyNumberFormat="1" applyFont="1" applyFill="1" applyBorder="1" applyAlignment="1">
      <alignment horizontal="center" vertical="center" wrapText="1"/>
    </xf>
    <xf numFmtId="197" fontId="21" fillId="0" borderId="59" xfId="0" applyNumberFormat="1" applyFont="1" applyFill="1" applyBorder="1" applyAlignment="1">
      <alignment horizontal="center" vertical="center" wrapText="1"/>
    </xf>
    <xf numFmtId="197" fontId="21" fillId="0" borderId="2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vertical="center" wrapText="1"/>
    </xf>
    <xf numFmtId="0" fontId="21" fillId="0" borderId="10" xfId="0" applyFont="1" applyFill="1" applyBorder="1" applyAlignment="1">
      <alignment vertical="center" wrapText="1"/>
    </xf>
    <xf numFmtId="0" fontId="21" fillId="0" borderId="11" xfId="0" applyFont="1" applyFill="1" applyBorder="1" applyAlignment="1">
      <alignment vertical="center" wrapText="1"/>
    </xf>
    <xf numFmtId="196" fontId="21" fillId="0" borderId="25" xfId="0" applyNumberFormat="1" applyFont="1" applyFill="1" applyBorder="1" applyAlignment="1">
      <alignment vertical="center" wrapText="1"/>
    </xf>
    <xf numFmtId="196" fontId="21" fillId="0" borderId="21" xfId="0" applyNumberFormat="1" applyFont="1" applyFill="1" applyBorder="1" applyAlignment="1">
      <alignment vertical="center" wrapText="1"/>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197" fontId="21" fillId="0" borderId="12" xfId="0" applyNumberFormat="1" applyFont="1" applyFill="1" applyBorder="1" applyAlignment="1">
      <alignment horizontal="right" vertical="center" wrapText="1"/>
    </xf>
    <xf numFmtId="197" fontId="21" fillId="0" borderId="21" xfId="0" applyNumberFormat="1" applyFont="1" applyFill="1" applyBorder="1" applyAlignment="1">
      <alignment horizontal="left" vertical="center" wrapText="1"/>
    </xf>
    <xf numFmtId="197" fontId="21" fillId="0" borderId="13" xfId="0" applyNumberFormat="1" applyFont="1" applyFill="1" applyBorder="1" applyAlignment="1">
      <alignment horizontal="left" vertical="center" wrapText="1"/>
    </xf>
    <xf numFmtId="197" fontId="21" fillId="0" borderId="16" xfId="0" applyNumberFormat="1" applyFont="1" applyFill="1" applyBorder="1" applyAlignment="1">
      <alignment horizontal="right" vertical="center" wrapText="1"/>
    </xf>
    <xf numFmtId="197" fontId="21" fillId="0" borderId="23" xfId="0" applyNumberFormat="1" applyFont="1" applyFill="1" applyBorder="1" applyAlignment="1">
      <alignment horizontal="right" vertical="center" wrapText="1"/>
    </xf>
    <xf numFmtId="197" fontId="21" fillId="0" borderId="17" xfId="0" applyNumberFormat="1" applyFont="1" applyFill="1" applyBorder="1" applyAlignment="1">
      <alignment horizontal="right" vertical="center" wrapText="1"/>
    </xf>
    <xf numFmtId="197" fontId="21" fillId="0" borderId="24" xfId="0" applyNumberFormat="1" applyFont="1" applyFill="1" applyBorder="1" applyAlignment="1">
      <alignment horizontal="right" vertical="center" wrapText="1"/>
    </xf>
    <xf numFmtId="0" fontId="21" fillId="0" borderId="47" xfId="0" applyNumberFormat="1" applyFont="1" applyBorder="1" applyAlignment="1">
      <alignment horizontal="center" vertical="center"/>
    </xf>
    <xf numFmtId="0" fontId="21" fillId="0" borderId="49" xfId="0" applyNumberFormat="1" applyFont="1" applyBorder="1" applyAlignment="1">
      <alignment horizontal="center" vertical="center"/>
    </xf>
    <xf numFmtId="0" fontId="21" fillId="0" borderId="44" xfId="0" applyNumberFormat="1" applyFont="1" applyBorder="1" applyAlignment="1">
      <alignment horizontal="center" vertical="center"/>
    </xf>
    <xf numFmtId="0" fontId="21" fillId="0" borderId="46" xfId="0" applyNumberFormat="1" applyFont="1" applyBorder="1" applyAlignment="1">
      <alignment horizontal="center" vertical="center"/>
    </xf>
    <xf numFmtId="0" fontId="21" fillId="0" borderId="45" xfId="0" applyNumberFormat="1" applyFont="1" applyBorder="1" applyAlignment="1">
      <alignment horizontal="center" vertical="center"/>
    </xf>
    <xf numFmtId="0" fontId="21" fillId="0" borderId="10" xfId="0" applyNumberFormat="1" applyFont="1" applyBorder="1" applyAlignment="1">
      <alignment vertical="center" shrinkToFit="1"/>
    </xf>
    <xf numFmtId="0" fontId="21" fillId="0" borderId="11" xfId="0" applyNumberFormat="1" applyFont="1" applyBorder="1" applyAlignment="1">
      <alignment vertical="center" shrinkToFit="1"/>
    </xf>
    <xf numFmtId="190" fontId="21" fillId="0" borderId="66" xfId="0" applyNumberFormat="1" applyFont="1" applyBorder="1" applyAlignment="1">
      <alignment vertical="center" shrinkToFit="1"/>
    </xf>
    <xf numFmtId="190" fontId="21" fillId="0" borderId="39" xfId="0" applyNumberFormat="1" applyFont="1" applyBorder="1" applyAlignment="1">
      <alignment vertical="center" shrinkToFit="1"/>
    </xf>
    <xf numFmtId="190" fontId="21" fillId="0" borderId="67" xfId="0" applyNumberFormat="1" applyFont="1" applyBorder="1" applyAlignment="1">
      <alignment vertical="center" shrinkToFit="1"/>
    </xf>
    <xf numFmtId="193" fontId="21" fillId="0" borderId="32" xfId="0" applyNumberFormat="1" applyFont="1" applyBorder="1" applyAlignment="1">
      <alignment horizontal="right" vertical="center" shrinkToFit="1"/>
    </xf>
    <xf numFmtId="193" fontId="21" fillId="0" borderId="39" xfId="0" applyNumberFormat="1" applyFont="1" applyBorder="1" applyAlignment="1">
      <alignment horizontal="right" vertical="center" shrinkToFit="1"/>
    </xf>
    <xf numFmtId="193" fontId="21" fillId="0" borderId="28" xfId="0" applyNumberFormat="1" applyFont="1" applyBorder="1" applyAlignment="1">
      <alignment horizontal="right" vertical="center" shrinkToFit="1"/>
    </xf>
    <xf numFmtId="0" fontId="21" fillId="0" borderId="36" xfId="0" applyFont="1" applyBorder="1" applyAlignment="1">
      <alignment horizontal="center" vertical="center" wrapText="1"/>
    </xf>
    <xf numFmtId="38" fontId="21" fillId="0" borderId="17" xfId="49" applyNumberFormat="1" applyFont="1" applyBorder="1" applyAlignment="1">
      <alignment horizontal="right" vertical="center"/>
    </xf>
    <xf numFmtId="38" fontId="21" fillId="0" borderId="29" xfId="49" applyNumberFormat="1" applyFont="1" applyBorder="1" applyAlignment="1">
      <alignment horizontal="right" vertical="center"/>
    </xf>
    <xf numFmtId="38" fontId="21" fillId="0" borderId="24" xfId="49" applyNumberFormat="1" applyFont="1" applyBorder="1" applyAlignment="1">
      <alignment horizontal="right" vertical="center"/>
    </xf>
    <xf numFmtId="192" fontId="21" fillId="0" borderId="14" xfId="0" applyNumberFormat="1" applyFont="1" applyBorder="1" applyAlignment="1">
      <alignment vertical="center" shrinkToFit="1"/>
    </xf>
    <xf numFmtId="192" fontId="21" fillId="0" borderId="36" xfId="0" applyNumberFormat="1" applyFont="1" applyBorder="1" applyAlignment="1">
      <alignment vertical="center" shrinkToFit="1"/>
    </xf>
    <xf numFmtId="192" fontId="21" fillId="0" borderId="22" xfId="0" applyNumberFormat="1" applyFont="1" applyBorder="1" applyAlignment="1">
      <alignment vertical="center" shrinkToFit="1"/>
    </xf>
    <xf numFmtId="193" fontId="21" fillId="0" borderId="17" xfId="0" applyNumberFormat="1" applyFont="1" applyBorder="1" applyAlignment="1">
      <alignment horizontal="right" vertical="center" shrinkToFit="1"/>
    </xf>
    <xf numFmtId="193" fontId="21" fillId="0" borderId="29" xfId="0" applyNumberFormat="1" applyFont="1" applyBorder="1" applyAlignment="1">
      <alignment horizontal="right" vertical="center" shrinkToFit="1"/>
    </xf>
    <xf numFmtId="193" fontId="21" fillId="0" borderId="24" xfId="0" applyNumberFormat="1" applyFont="1" applyBorder="1" applyAlignment="1">
      <alignment horizontal="right" vertical="center" shrinkToFit="1"/>
    </xf>
    <xf numFmtId="0" fontId="21" fillId="0" borderId="59" xfId="0" applyFont="1" applyBorder="1" applyAlignment="1">
      <alignment horizontal="center" vertical="center" wrapText="1"/>
    </xf>
    <xf numFmtId="0" fontId="21" fillId="0" borderId="13" xfId="0" applyFont="1" applyBorder="1" applyAlignment="1">
      <alignment horizontal="left" vertical="center" wrapText="1"/>
    </xf>
    <xf numFmtId="0" fontId="21" fillId="0" borderId="25" xfId="0" applyFont="1" applyBorder="1" applyAlignment="1">
      <alignment vertical="center" wrapText="1"/>
    </xf>
    <xf numFmtId="0" fontId="21" fillId="0" borderId="59" xfId="0" applyFont="1" applyBorder="1" applyAlignment="1">
      <alignment vertical="center" wrapText="1"/>
    </xf>
    <xf numFmtId="0" fontId="21" fillId="0" borderId="21" xfId="0" applyFont="1" applyBorder="1" applyAlignment="1">
      <alignment vertical="center" wrapText="1"/>
    </xf>
    <xf numFmtId="0" fontId="21" fillId="0" borderId="13" xfId="0" applyFont="1" applyBorder="1" applyAlignment="1">
      <alignment horizontal="left" vertical="center" shrinkToFit="1"/>
    </xf>
    <xf numFmtId="0" fontId="21" fillId="0" borderId="13"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L22"/>
  <sheetViews>
    <sheetView showGridLines="0" tabSelected="1" view="pageBreakPreview" zoomScaleSheetLayoutView="100" zoomScalePageLayoutView="0" workbookViewId="0" topLeftCell="A1">
      <selection activeCell="A4" sqref="A4:B5"/>
    </sheetView>
  </sheetViews>
  <sheetFormatPr defaultColWidth="9.00390625" defaultRowHeight="12.75"/>
  <cols>
    <col min="1" max="1" width="9.125" style="0" customWidth="1"/>
    <col min="2" max="5" width="12.75390625" style="0" customWidth="1"/>
    <col min="6" max="6" width="12.25390625" style="0" customWidth="1"/>
  </cols>
  <sheetData>
    <row r="1" ht="12">
      <c r="A1" t="s">
        <v>186</v>
      </c>
    </row>
    <row r="3" spans="1:12" ht="12">
      <c r="A3" s="158" t="s">
        <v>187</v>
      </c>
      <c r="B3" s="158"/>
      <c r="C3" s="158" t="s">
        <v>188</v>
      </c>
      <c r="D3" s="158"/>
      <c r="E3" s="158" t="s">
        <v>189</v>
      </c>
      <c r="F3" s="158"/>
      <c r="G3" s="158" t="s">
        <v>190</v>
      </c>
      <c r="H3" s="158"/>
      <c r="I3" s="158" t="s">
        <v>191</v>
      </c>
      <c r="J3" s="158"/>
      <c r="K3" s="158" t="s">
        <v>192</v>
      </c>
      <c r="L3" s="158"/>
    </row>
    <row r="4" spans="1:12" ht="34.5" customHeight="1">
      <c r="A4" s="162" t="s">
        <v>246</v>
      </c>
      <c r="B4" s="163"/>
      <c r="C4" s="164" t="s">
        <v>193</v>
      </c>
      <c r="D4" s="165"/>
      <c r="E4" s="164" t="s">
        <v>223</v>
      </c>
      <c r="F4" s="165"/>
      <c r="G4" s="184" t="s">
        <v>226</v>
      </c>
      <c r="H4" s="185"/>
      <c r="I4" s="186" t="s">
        <v>227</v>
      </c>
      <c r="J4" s="187"/>
      <c r="K4" s="158" t="s">
        <v>194</v>
      </c>
      <c r="L4" s="158"/>
    </row>
    <row r="5" spans="1:12" ht="34.5" customHeight="1">
      <c r="A5" s="163"/>
      <c r="B5" s="163"/>
      <c r="C5" s="165"/>
      <c r="D5" s="165"/>
      <c r="E5" s="165"/>
      <c r="F5" s="165"/>
      <c r="G5" s="185"/>
      <c r="H5" s="185"/>
      <c r="I5" s="187"/>
      <c r="J5" s="187"/>
      <c r="K5" s="158"/>
      <c r="L5" s="158"/>
    </row>
    <row r="6" spans="1:12" ht="34.5" customHeight="1">
      <c r="A6" s="162" t="s">
        <v>200</v>
      </c>
      <c r="B6" s="162" t="s">
        <v>195</v>
      </c>
      <c r="C6" s="164" t="s">
        <v>206</v>
      </c>
      <c r="D6" s="165"/>
      <c r="E6" s="164" t="s">
        <v>207</v>
      </c>
      <c r="F6" s="165"/>
      <c r="G6" s="170" t="s">
        <v>228</v>
      </c>
      <c r="H6" s="158"/>
      <c r="I6" s="170" t="s">
        <v>229</v>
      </c>
      <c r="J6" s="158"/>
      <c r="K6" s="158" t="s">
        <v>201</v>
      </c>
      <c r="L6" s="158"/>
    </row>
    <row r="7" spans="1:12" ht="34.5" customHeight="1">
      <c r="A7" s="163"/>
      <c r="B7" s="163"/>
      <c r="C7" s="165"/>
      <c r="D7" s="165"/>
      <c r="E7" s="165"/>
      <c r="F7" s="165"/>
      <c r="G7" s="158"/>
      <c r="H7" s="158"/>
      <c r="I7" s="158"/>
      <c r="J7" s="158"/>
      <c r="K7" s="158"/>
      <c r="L7" s="158"/>
    </row>
    <row r="8" spans="1:12" ht="54.75" customHeight="1">
      <c r="A8" s="163"/>
      <c r="B8" s="162" t="s">
        <v>196</v>
      </c>
      <c r="C8" s="171" t="s">
        <v>208</v>
      </c>
      <c r="D8" s="172"/>
      <c r="E8" s="171" t="s">
        <v>209</v>
      </c>
      <c r="F8" s="172"/>
      <c r="G8" s="177" t="s">
        <v>224</v>
      </c>
      <c r="H8" s="178"/>
      <c r="I8" s="175" t="s">
        <v>225</v>
      </c>
      <c r="J8" s="167"/>
      <c r="K8" s="158" t="s">
        <v>201</v>
      </c>
      <c r="L8" s="158"/>
    </row>
    <row r="9" spans="1:12" ht="54.75" customHeight="1">
      <c r="A9" s="163"/>
      <c r="B9" s="163"/>
      <c r="C9" s="173"/>
      <c r="D9" s="174"/>
      <c r="E9" s="173"/>
      <c r="F9" s="174"/>
      <c r="G9" s="179"/>
      <c r="H9" s="180"/>
      <c r="I9" s="168"/>
      <c r="J9" s="169"/>
      <c r="K9" s="158"/>
      <c r="L9" s="158"/>
    </row>
    <row r="10" spans="1:12" ht="39.75" customHeight="1">
      <c r="A10" s="163"/>
      <c r="B10" s="159" t="s">
        <v>197</v>
      </c>
      <c r="C10" s="171" t="s">
        <v>210</v>
      </c>
      <c r="D10" s="172"/>
      <c r="E10" s="171" t="s">
        <v>211</v>
      </c>
      <c r="F10" s="172"/>
      <c r="G10" s="166" t="s">
        <v>226</v>
      </c>
      <c r="H10" s="167"/>
      <c r="I10" s="166" t="s">
        <v>227</v>
      </c>
      <c r="J10" s="167"/>
      <c r="K10" s="158" t="s">
        <v>201</v>
      </c>
      <c r="L10" s="158"/>
    </row>
    <row r="11" spans="1:12" ht="39.75" customHeight="1">
      <c r="A11" s="163"/>
      <c r="B11" s="176"/>
      <c r="C11" s="173"/>
      <c r="D11" s="174"/>
      <c r="E11" s="173"/>
      <c r="F11" s="174"/>
      <c r="G11" s="168"/>
      <c r="H11" s="169"/>
      <c r="I11" s="168"/>
      <c r="J11" s="169"/>
      <c r="K11" s="158"/>
      <c r="L11" s="158"/>
    </row>
    <row r="12" spans="1:12" ht="54.75" customHeight="1">
      <c r="A12" s="163"/>
      <c r="B12" s="162" t="s">
        <v>198</v>
      </c>
      <c r="C12" s="171" t="s">
        <v>212</v>
      </c>
      <c r="D12" s="172"/>
      <c r="E12" s="171" t="s">
        <v>213</v>
      </c>
      <c r="F12" s="172"/>
      <c r="G12" s="166" t="s">
        <v>226</v>
      </c>
      <c r="H12" s="167"/>
      <c r="I12" s="166" t="s">
        <v>227</v>
      </c>
      <c r="J12" s="167"/>
      <c r="K12" s="158" t="s">
        <v>201</v>
      </c>
      <c r="L12" s="158"/>
    </row>
    <row r="13" spans="1:12" ht="54.75" customHeight="1">
      <c r="A13" s="163"/>
      <c r="B13" s="163"/>
      <c r="C13" s="173"/>
      <c r="D13" s="174"/>
      <c r="E13" s="173"/>
      <c r="F13" s="174"/>
      <c r="G13" s="168"/>
      <c r="H13" s="169"/>
      <c r="I13" s="168"/>
      <c r="J13" s="169"/>
      <c r="K13" s="158"/>
      <c r="L13" s="158"/>
    </row>
    <row r="14" spans="1:12" ht="34.5" customHeight="1">
      <c r="A14" s="163"/>
      <c r="B14" s="162" t="s">
        <v>199</v>
      </c>
      <c r="C14" s="171" t="s">
        <v>214</v>
      </c>
      <c r="D14" s="172"/>
      <c r="E14" s="171" t="s">
        <v>215</v>
      </c>
      <c r="F14" s="172"/>
      <c r="G14" s="166" t="s">
        <v>226</v>
      </c>
      <c r="H14" s="167"/>
      <c r="I14" s="175" t="s">
        <v>230</v>
      </c>
      <c r="J14" s="167"/>
      <c r="K14" s="158" t="s">
        <v>201</v>
      </c>
      <c r="L14" s="158"/>
    </row>
    <row r="15" spans="1:12" ht="34.5" customHeight="1">
      <c r="A15" s="163"/>
      <c r="B15" s="163"/>
      <c r="C15" s="173"/>
      <c r="D15" s="174"/>
      <c r="E15" s="173"/>
      <c r="F15" s="174"/>
      <c r="G15" s="168"/>
      <c r="H15" s="169"/>
      <c r="I15" s="168"/>
      <c r="J15" s="169"/>
      <c r="K15" s="158"/>
      <c r="L15" s="158"/>
    </row>
    <row r="16" spans="1:12" ht="34.5" customHeight="1">
      <c r="A16" s="159" t="s">
        <v>202</v>
      </c>
      <c r="B16" s="181" t="s">
        <v>203</v>
      </c>
      <c r="C16" s="171" t="s">
        <v>216</v>
      </c>
      <c r="D16" s="172"/>
      <c r="E16" s="171" t="s">
        <v>217</v>
      </c>
      <c r="F16" s="172"/>
      <c r="G16" s="166" t="s">
        <v>228</v>
      </c>
      <c r="H16" s="167"/>
      <c r="I16" s="170" t="s">
        <v>229</v>
      </c>
      <c r="J16" s="158"/>
      <c r="K16" s="158" t="s">
        <v>201</v>
      </c>
      <c r="L16" s="158"/>
    </row>
    <row r="17" spans="1:12" ht="34.5" customHeight="1">
      <c r="A17" s="160"/>
      <c r="B17" s="158"/>
      <c r="C17" s="173"/>
      <c r="D17" s="174"/>
      <c r="E17" s="173"/>
      <c r="F17" s="174"/>
      <c r="G17" s="168"/>
      <c r="H17" s="169"/>
      <c r="I17" s="158"/>
      <c r="J17" s="158"/>
      <c r="K17" s="158"/>
      <c r="L17" s="158"/>
    </row>
    <row r="18" spans="1:12" ht="34.5" customHeight="1">
      <c r="A18" s="160"/>
      <c r="B18" s="162" t="s">
        <v>204</v>
      </c>
      <c r="C18" s="171" t="s">
        <v>218</v>
      </c>
      <c r="D18" s="172"/>
      <c r="E18" s="171" t="s">
        <v>219</v>
      </c>
      <c r="F18" s="172"/>
      <c r="G18" s="166" t="s">
        <v>228</v>
      </c>
      <c r="H18" s="167"/>
      <c r="I18" s="170" t="s">
        <v>229</v>
      </c>
      <c r="J18" s="158"/>
      <c r="K18" s="158" t="s">
        <v>201</v>
      </c>
      <c r="L18" s="158"/>
    </row>
    <row r="19" spans="1:12" ht="34.5" customHeight="1">
      <c r="A19" s="161"/>
      <c r="B19" s="163"/>
      <c r="C19" s="173"/>
      <c r="D19" s="174"/>
      <c r="E19" s="173"/>
      <c r="F19" s="174"/>
      <c r="G19" s="168"/>
      <c r="H19" s="169"/>
      <c r="I19" s="158"/>
      <c r="J19" s="158"/>
      <c r="K19" s="158"/>
      <c r="L19" s="158"/>
    </row>
    <row r="20" spans="1:12" ht="34.5" customHeight="1">
      <c r="A20" s="162" t="s">
        <v>205</v>
      </c>
      <c r="B20" s="163"/>
      <c r="C20" s="164" t="s">
        <v>220</v>
      </c>
      <c r="D20" s="165"/>
      <c r="E20" s="164" t="s">
        <v>221</v>
      </c>
      <c r="F20" s="165"/>
      <c r="G20" s="166" t="s">
        <v>228</v>
      </c>
      <c r="H20" s="167"/>
      <c r="I20" s="170" t="s">
        <v>229</v>
      </c>
      <c r="J20" s="158"/>
      <c r="K20" s="158" t="s">
        <v>201</v>
      </c>
      <c r="L20" s="158"/>
    </row>
    <row r="21" spans="1:12" ht="34.5" customHeight="1">
      <c r="A21" s="163"/>
      <c r="B21" s="163"/>
      <c r="C21" s="165"/>
      <c r="D21" s="165"/>
      <c r="E21" s="165"/>
      <c r="F21" s="165"/>
      <c r="G21" s="168"/>
      <c r="H21" s="169"/>
      <c r="I21" s="158"/>
      <c r="J21" s="158"/>
      <c r="K21" s="158"/>
      <c r="L21" s="158"/>
    </row>
    <row r="22" spans="1:12" ht="57" customHeight="1">
      <c r="A22" s="182" t="s">
        <v>222</v>
      </c>
      <c r="B22" s="183"/>
      <c r="C22" s="183"/>
      <c r="D22" s="183"/>
      <c r="E22" s="183"/>
      <c r="F22" s="183"/>
      <c r="G22" s="183"/>
      <c r="H22" s="183"/>
      <c r="I22" s="183"/>
      <c r="J22" s="183"/>
      <c r="K22" s="183"/>
      <c r="L22" s="183"/>
    </row>
  </sheetData>
  <sheetProtection/>
  <mergeCells count="63">
    <mergeCell ref="A22:L22"/>
    <mergeCell ref="G4:H5"/>
    <mergeCell ref="I4:J5"/>
    <mergeCell ref="K4:L5"/>
    <mergeCell ref="A3:B3"/>
    <mergeCell ref="C3:D3"/>
    <mergeCell ref="E3:F3"/>
    <mergeCell ref="G3:H3"/>
    <mergeCell ref="I3:J3"/>
    <mergeCell ref="K3:L3"/>
    <mergeCell ref="A6:A15"/>
    <mergeCell ref="B16:B17"/>
    <mergeCell ref="C16:D17"/>
    <mergeCell ref="A4:B5"/>
    <mergeCell ref="C4:D5"/>
    <mergeCell ref="E4:F5"/>
    <mergeCell ref="B6:B7"/>
    <mergeCell ref="C6:D7"/>
    <mergeCell ref="E6:F7"/>
    <mergeCell ref="B8:B9"/>
    <mergeCell ref="G6:H7"/>
    <mergeCell ref="I6:J7"/>
    <mergeCell ref="K6:L7"/>
    <mergeCell ref="C8:D9"/>
    <mergeCell ref="E8:F9"/>
    <mergeCell ref="G8:H9"/>
    <mergeCell ref="I8:J9"/>
    <mergeCell ref="K8:L9"/>
    <mergeCell ref="B10:B11"/>
    <mergeCell ref="C10:D11"/>
    <mergeCell ref="E10:F11"/>
    <mergeCell ref="G10:H11"/>
    <mergeCell ref="I10:J11"/>
    <mergeCell ref="K10:L11"/>
    <mergeCell ref="B12:B13"/>
    <mergeCell ref="C12:D13"/>
    <mergeCell ref="E12:F13"/>
    <mergeCell ref="G12:H13"/>
    <mergeCell ref="I12:J13"/>
    <mergeCell ref="K12:L13"/>
    <mergeCell ref="B14:B15"/>
    <mergeCell ref="C14:D15"/>
    <mergeCell ref="E14:F15"/>
    <mergeCell ref="G14:H15"/>
    <mergeCell ref="I14:J15"/>
    <mergeCell ref="K14:L15"/>
    <mergeCell ref="K16:L17"/>
    <mergeCell ref="B18:B19"/>
    <mergeCell ref="C18:D19"/>
    <mergeCell ref="E18:F19"/>
    <mergeCell ref="G18:H19"/>
    <mergeCell ref="I18:J19"/>
    <mergeCell ref="K18:L19"/>
    <mergeCell ref="K20:L21"/>
    <mergeCell ref="A16:A19"/>
    <mergeCell ref="A20:B21"/>
    <mergeCell ref="C20:D21"/>
    <mergeCell ref="E20:F21"/>
    <mergeCell ref="G20:H21"/>
    <mergeCell ref="I20:J21"/>
    <mergeCell ref="E16:F17"/>
    <mergeCell ref="G16:H17"/>
    <mergeCell ref="I16:J17"/>
  </mergeCells>
  <printOptions/>
  <pageMargins left="0.5905511811023622" right="0.5905511811023622" top="0.5905511811023622" bottom="0.5905511811023622"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00B050"/>
  </sheetPr>
  <dimension ref="A1:K43"/>
  <sheetViews>
    <sheetView showGridLines="0" view="pageBreakPreview" zoomScaleSheetLayoutView="100" zoomScalePageLayoutView="0" workbookViewId="0" topLeftCell="A7">
      <selection activeCell="D11" sqref="D11"/>
    </sheetView>
  </sheetViews>
  <sheetFormatPr defaultColWidth="9.00390625" defaultRowHeight="15.75" customHeight="1"/>
  <cols>
    <col min="1" max="1" width="12.75390625" style="1" customWidth="1"/>
    <col min="2" max="2" width="15.00390625" style="1" customWidth="1"/>
    <col min="3" max="3" width="10.875" style="1" customWidth="1"/>
    <col min="4" max="4" width="8.625" style="1" customWidth="1"/>
    <col min="5" max="5" width="10.25390625" style="1" customWidth="1"/>
    <col min="6" max="6" width="10.75390625" style="1" customWidth="1"/>
    <col min="7" max="7" width="11.125" style="1" customWidth="1"/>
    <col min="8" max="8" width="14.625" style="1" customWidth="1"/>
    <col min="9" max="9" width="11.375" style="1" customWidth="1"/>
    <col min="10" max="10" width="5.75390625" style="1" customWidth="1"/>
    <col min="11" max="11" width="11.375" style="1" customWidth="1"/>
    <col min="12" max="12" width="3.25390625" style="1" customWidth="1"/>
    <col min="13" max="16384" width="9.125" style="1" customWidth="1"/>
  </cols>
  <sheetData>
    <row r="1" ht="15.75" customHeight="1">
      <c r="A1" s="1" t="s">
        <v>156</v>
      </c>
    </row>
    <row r="2" ht="15.75" customHeight="1">
      <c r="F2" s="45"/>
    </row>
    <row r="3" spans="1:9" ht="15.75" customHeight="1">
      <c r="A3" s="4" t="s">
        <v>167</v>
      </c>
      <c r="B3" s="4"/>
      <c r="C3" s="4"/>
      <c r="D3" s="4"/>
      <c r="E3" s="4"/>
      <c r="F3" s="44"/>
      <c r="G3" s="4"/>
      <c r="H3" s="4"/>
      <c r="I3" s="4"/>
    </row>
    <row r="5" spans="8:9" ht="15.75" customHeight="1">
      <c r="H5" s="156" t="s">
        <v>244</v>
      </c>
      <c r="I5" s="157"/>
    </row>
    <row r="7" ht="15.75" customHeight="1">
      <c r="I7" s="91" t="s">
        <v>0</v>
      </c>
    </row>
    <row r="8" spans="1:11" ht="70.5" customHeight="1">
      <c r="A8" s="213" t="s">
        <v>41</v>
      </c>
      <c r="B8" s="213"/>
      <c r="C8" s="11" t="s">
        <v>243</v>
      </c>
      <c r="D8" s="11" t="s">
        <v>242</v>
      </c>
      <c r="E8" s="11" t="s">
        <v>54</v>
      </c>
      <c r="F8" s="11" t="s">
        <v>1</v>
      </c>
      <c r="G8" s="11" t="s">
        <v>55</v>
      </c>
      <c r="H8" s="11" t="s">
        <v>56</v>
      </c>
      <c r="I8" s="11" t="s">
        <v>57</v>
      </c>
      <c r="J8" s="7" t="s">
        <v>40</v>
      </c>
      <c r="K8" s="7" t="s">
        <v>162</v>
      </c>
    </row>
    <row r="9" spans="1:11" ht="12.75" customHeight="1">
      <c r="A9" s="220"/>
      <c r="B9" s="221"/>
      <c r="C9" s="14" t="s">
        <v>58</v>
      </c>
      <c r="D9" s="14" t="s">
        <v>59</v>
      </c>
      <c r="E9" s="14" t="s">
        <v>60</v>
      </c>
      <c r="F9" s="14" t="s">
        <v>61</v>
      </c>
      <c r="G9" s="14" t="s">
        <v>62</v>
      </c>
      <c r="H9" s="14" t="s">
        <v>63</v>
      </c>
      <c r="I9" s="14" t="s">
        <v>64</v>
      </c>
      <c r="J9" s="33" t="s">
        <v>65</v>
      </c>
      <c r="K9" s="33" t="s">
        <v>66</v>
      </c>
    </row>
    <row r="10" spans="1:11" ht="15.75" customHeight="1">
      <c r="A10" s="197" t="s">
        <v>245</v>
      </c>
      <c r="B10" s="197"/>
      <c r="C10" s="18"/>
      <c r="D10" s="18"/>
      <c r="E10" s="18"/>
      <c r="F10" s="52" t="s">
        <v>2</v>
      </c>
      <c r="G10" s="52"/>
      <c r="H10" s="191">
        <v>0.5</v>
      </c>
      <c r="I10" s="32"/>
      <c r="J10" s="194">
        <v>1</v>
      </c>
      <c r="K10" s="97"/>
    </row>
    <row r="11" spans="1:11" ht="15.75" customHeight="1">
      <c r="A11" s="197"/>
      <c r="B11" s="197"/>
      <c r="C11" s="27"/>
      <c r="D11" s="27"/>
      <c r="E11" s="27"/>
      <c r="F11" s="27"/>
      <c r="G11" s="27"/>
      <c r="H11" s="192"/>
      <c r="I11" s="25"/>
      <c r="J11" s="195"/>
      <c r="K11" s="98"/>
    </row>
    <row r="12" spans="1:11" ht="15.75" customHeight="1">
      <c r="A12" s="197"/>
      <c r="B12" s="197"/>
      <c r="C12" s="28">
        <f>'施設入所'!I34</f>
        <v>0</v>
      </c>
      <c r="D12" s="28"/>
      <c r="E12" s="28">
        <f>C12-D12</f>
        <v>0</v>
      </c>
      <c r="F12" s="28">
        <f>'施設入所'!I34</f>
        <v>0</v>
      </c>
      <c r="G12" s="28">
        <f>MIN(E12:F12)</f>
        <v>0</v>
      </c>
      <c r="H12" s="193"/>
      <c r="I12" s="24">
        <f>ROUNDDOWN(G12*H10,0)</f>
        <v>0</v>
      </c>
      <c r="J12" s="196"/>
      <c r="K12" s="99">
        <f>ROUNDUP(G12*J10,-3)</f>
        <v>0</v>
      </c>
    </row>
    <row r="13" spans="1:11" ht="15.75" customHeight="1">
      <c r="A13" s="214" t="s">
        <v>97</v>
      </c>
      <c r="B13" s="197" t="s">
        <v>232</v>
      </c>
      <c r="C13" s="18"/>
      <c r="D13" s="18"/>
      <c r="E13" s="18"/>
      <c r="F13" s="52" t="s">
        <v>43</v>
      </c>
      <c r="G13" s="52"/>
      <c r="H13" s="191">
        <v>0.333333333333333</v>
      </c>
      <c r="I13" s="32"/>
      <c r="J13" s="191">
        <v>0.6666666666666666</v>
      </c>
      <c r="K13" s="97"/>
    </row>
    <row r="14" spans="1:11" ht="15.75" customHeight="1">
      <c r="A14" s="215"/>
      <c r="B14" s="197"/>
      <c r="C14" s="27"/>
      <c r="D14" s="27"/>
      <c r="E14" s="27"/>
      <c r="F14" s="27"/>
      <c r="G14" s="27"/>
      <c r="H14" s="192"/>
      <c r="I14" s="25"/>
      <c r="J14" s="192"/>
      <c r="K14" s="98"/>
    </row>
    <row r="15" spans="1:11" ht="15.75" customHeight="1">
      <c r="A15" s="215"/>
      <c r="B15" s="197"/>
      <c r="C15" s="28">
        <f>'看護師派遣・エアーマットレス'!J12</f>
        <v>0</v>
      </c>
      <c r="D15" s="28"/>
      <c r="E15" s="28">
        <f>C15-D15</f>
        <v>0</v>
      </c>
      <c r="F15" s="28">
        <f>'看護師派遣・エアーマットレス'!H12</f>
        <v>0</v>
      </c>
      <c r="G15" s="28">
        <f>MIN(E15:F15)</f>
        <v>0</v>
      </c>
      <c r="H15" s="193"/>
      <c r="I15" s="24">
        <f>MIN(ROUNDDOWN(G15*H13,0),ROUNDDOWN('看護師派遣・エアーマットレス'!I12/2,0))</f>
        <v>0</v>
      </c>
      <c r="J15" s="193"/>
      <c r="K15" s="100">
        <f>ROUND('看護師派遣・エアーマットレス'!I12,-1)</f>
        <v>0</v>
      </c>
    </row>
    <row r="16" spans="1:11" ht="15.75" customHeight="1">
      <c r="A16" s="215"/>
      <c r="B16" s="197" t="s">
        <v>233</v>
      </c>
      <c r="C16" s="18"/>
      <c r="D16" s="18"/>
      <c r="E16" s="18"/>
      <c r="F16" s="52" t="s">
        <v>44</v>
      </c>
      <c r="G16" s="52"/>
      <c r="H16" s="204" t="s">
        <v>101</v>
      </c>
      <c r="I16" s="32"/>
      <c r="J16" s="191">
        <v>0.666666666666667</v>
      </c>
      <c r="K16" s="97"/>
    </row>
    <row r="17" spans="1:11" ht="24" customHeight="1">
      <c r="A17" s="215"/>
      <c r="B17" s="197"/>
      <c r="C17" s="27"/>
      <c r="D17" s="27"/>
      <c r="E17" s="27"/>
      <c r="F17" s="27"/>
      <c r="G17" s="27"/>
      <c r="H17" s="205"/>
      <c r="I17" s="25"/>
      <c r="J17" s="192"/>
      <c r="K17" s="101"/>
    </row>
    <row r="18" spans="1:11" ht="78.75" customHeight="1">
      <c r="A18" s="215"/>
      <c r="B18" s="197"/>
      <c r="C18" s="28">
        <f>'看護師派遣・エアーマットレス'!I29</f>
        <v>0</v>
      </c>
      <c r="D18" s="28"/>
      <c r="E18" s="28">
        <f>C18-D18</f>
        <v>0</v>
      </c>
      <c r="F18" s="28">
        <f>'看護師派遣・エアーマットレス'!I29</f>
        <v>0</v>
      </c>
      <c r="G18" s="28">
        <f>MIN(E18:F18)</f>
        <v>0</v>
      </c>
      <c r="H18" s="206"/>
      <c r="I18" s="24">
        <f>K18/2</f>
        <v>0</v>
      </c>
      <c r="J18" s="193"/>
      <c r="K18" s="99">
        <f>'看護師派遣・エアーマットレス'!J29</f>
        <v>0</v>
      </c>
    </row>
    <row r="19" spans="1:11" ht="15.75" customHeight="1">
      <c r="A19" s="215"/>
      <c r="B19" s="197" t="s">
        <v>234</v>
      </c>
      <c r="C19" s="18"/>
      <c r="D19" s="18"/>
      <c r="E19" s="18"/>
      <c r="F19" s="92" t="s">
        <v>139</v>
      </c>
      <c r="G19" s="52"/>
      <c r="H19" s="191">
        <v>0.5</v>
      </c>
      <c r="I19" s="32"/>
      <c r="J19" s="188">
        <v>1</v>
      </c>
      <c r="K19" s="97"/>
    </row>
    <row r="20" spans="1:11" ht="15.75" customHeight="1">
      <c r="A20" s="215"/>
      <c r="B20" s="197"/>
      <c r="C20" s="27"/>
      <c r="D20" s="27"/>
      <c r="E20" s="27"/>
      <c r="F20" s="27"/>
      <c r="G20" s="27"/>
      <c r="H20" s="192"/>
      <c r="I20" s="25"/>
      <c r="J20" s="189"/>
      <c r="K20" s="101"/>
    </row>
    <row r="21" spans="1:11" ht="15.75" customHeight="1">
      <c r="A21" s="215"/>
      <c r="B21" s="197"/>
      <c r="C21" s="28">
        <f>'看護師配置・派遣・医療機器'!J18+'看護師配置・派遣・医療機器'!I30</f>
        <v>0</v>
      </c>
      <c r="D21" s="28"/>
      <c r="E21" s="28">
        <f>C21-D21</f>
        <v>0</v>
      </c>
      <c r="F21" s="28">
        <f>'看護師配置・派遣・医療機器'!M18+'看護師配置・派遣・医療機器'!L30</f>
        <v>0</v>
      </c>
      <c r="G21" s="28">
        <f>MIN(E21:F21)</f>
        <v>0</v>
      </c>
      <c r="H21" s="193"/>
      <c r="I21" s="24">
        <f>ROUNDDOWN(G21*H19,0)</f>
        <v>0</v>
      </c>
      <c r="J21" s="190"/>
      <c r="K21" s="99" t="e">
        <f>#REF!+#REF!</f>
        <v>#REF!</v>
      </c>
    </row>
    <row r="22" spans="1:11" ht="15.75" customHeight="1">
      <c r="A22" s="215"/>
      <c r="B22" s="197" t="s">
        <v>235</v>
      </c>
      <c r="C22" s="18"/>
      <c r="D22" s="18"/>
      <c r="E22" s="18"/>
      <c r="F22" s="52" t="s">
        <v>52</v>
      </c>
      <c r="G22" s="52"/>
      <c r="H22" s="191">
        <v>0.5</v>
      </c>
      <c r="I22" s="32"/>
      <c r="J22" s="188">
        <v>1</v>
      </c>
      <c r="K22" s="97"/>
    </row>
    <row r="23" spans="1:11" ht="15.75" customHeight="1">
      <c r="A23" s="215"/>
      <c r="B23" s="197"/>
      <c r="C23" s="27"/>
      <c r="D23" s="27"/>
      <c r="E23" s="27"/>
      <c r="F23" s="27"/>
      <c r="G23" s="27"/>
      <c r="H23" s="192"/>
      <c r="I23" s="25"/>
      <c r="J23" s="189"/>
      <c r="K23" s="98"/>
    </row>
    <row r="24" spans="1:11" ht="15.75" customHeight="1">
      <c r="A24" s="215"/>
      <c r="B24" s="197"/>
      <c r="C24" s="28">
        <f>'看護師配置・派遣・医療機器'!H41</f>
        <v>0</v>
      </c>
      <c r="D24" s="28"/>
      <c r="E24" s="28">
        <f>C24-D24</f>
        <v>0</v>
      </c>
      <c r="F24" s="28">
        <f>'看護師配置・派遣・医療機器'!K41</f>
        <v>0</v>
      </c>
      <c r="G24" s="28">
        <f>MIN(E24:F24)</f>
        <v>0</v>
      </c>
      <c r="H24" s="193"/>
      <c r="I24" s="24">
        <f>ROUNDDOWN(G24*H22,0)</f>
        <v>0</v>
      </c>
      <c r="J24" s="190"/>
      <c r="K24" s="99" t="e">
        <f>#REF!</f>
        <v>#REF!</v>
      </c>
    </row>
    <row r="25" spans="1:11" ht="15.75" customHeight="1">
      <c r="A25" s="215"/>
      <c r="B25" s="217" t="s">
        <v>236</v>
      </c>
      <c r="C25" s="54"/>
      <c r="D25" s="54"/>
      <c r="E25" s="54"/>
      <c r="F25" s="54" t="s">
        <v>53</v>
      </c>
      <c r="G25" s="54"/>
      <c r="H25" s="191">
        <v>0.5</v>
      </c>
      <c r="I25" s="26"/>
      <c r="J25" s="191"/>
      <c r="K25" s="102"/>
    </row>
    <row r="26" spans="1:11" ht="15.75" customHeight="1">
      <c r="A26" s="215"/>
      <c r="B26" s="218"/>
      <c r="C26" s="54"/>
      <c r="D26" s="54"/>
      <c r="E26" s="54"/>
      <c r="F26" s="54"/>
      <c r="G26" s="54"/>
      <c r="H26" s="192"/>
      <c r="I26" s="26"/>
      <c r="J26" s="192"/>
      <c r="K26" s="103"/>
    </row>
    <row r="27" spans="1:11" ht="15.75" customHeight="1">
      <c r="A27" s="216"/>
      <c r="B27" s="219"/>
      <c r="C27" s="54">
        <f>'地域移行推進'!H16</f>
        <v>0</v>
      </c>
      <c r="D27" s="54"/>
      <c r="E27" s="54">
        <f>C27-D27</f>
        <v>0</v>
      </c>
      <c r="F27" s="54">
        <f>'地域移行推進'!K16</f>
        <v>0</v>
      </c>
      <c r="G27" s="54">
        <f>MIN(E27:F27)</f>
        <v>0</v>
      </c>
      <c r="H27" s="193"/>
      <c r="I27" s="24">
        <f>ROUNDDOWN(G27*H25,0)</f>
        <v>0</v>
      </c>
      <c r="J27" s="193"/>
      <c r="K27" s="99"/>
    </row>
    <row r="28" spans="1:11" ht="15.75" customHeight="1">
      <c r="A28" s="197" t="s">
        <v>42</v>
      </c>
      <c r="B28" s="197" t="s">
        <v>237</v>
      </c>
      <c r="C28" s="18"/>
      <c r="D28" s="18"/>
      <c r="E28" s="18"/>
      <c r="F28" s="52" t="s">
        <v>102</v>
      </c>
      <c r="G28" s="52"/>
      <c r="H28" s="191">
        <v>0.3333333333333333</v>
      </c>
      <c r="I28" s="32"/>
      <c r="J28" s="191">
        <v>0.6666666666666666</v>
      </c>
      <c r="K28" s="97"/>
    </row>
    <row r="29" spans="1:11" ht="15.75" customHeight="1">
      <c r="A29" s="197"/>
      <c r="B29" s="197"/>
      <c r="C29" s="27"/>
      <c r="D29" s="27"/>
      <c r="E29" s="27"/>
      <c r="F29" s="27"/>
      <c r="G29" s="27"/>
      <c r="H29" s="192"/>
      <c r="I29" s="25"/>
      <c r="J29" s="192"/>
      <c r="K29" s="98"/>
    </row>
    <row r="30" spans="1:11" ht="15.75" customHeight="1">
      <c r="A30" s="197"/>
      <c r="B30" s="197"/>
      <c r="C30" s="28">
        <f>'付添・排痰・補聴器'!E14</f>
        <v>0</v>
      </c>
      <c r="D30" s="28"/>
      <c r="E30" s="28">
        <f>C30-D30</f>
        <v>0</v>
      </c>
      <c r="F30" s="28">
        <f>C30</f>
        <v>0</v>
      </c>
      <c r="G30" s="28">
        <f>MIN(E30:F30)</f>
        <v>0</v>
      </c>
      <c r="H30" s="193"/>
      <c r="I30" s="24">
        <f>ROUNDDOWN(G30*H28,0)</f>
        <v>0</v>
      </c>
      <c r="J30" s="193"/>
      <c r="K30" s="99">
        <f>ROUNDDOWN(G30*2/3,0)</f>
        <v>0</v>
      </c>
    </row>
    <row r="31" spans="1:11" ht="15.75" customHeight="1">
      <c r="A31" s="197"/>
      <c r="B31" s="197" t="s">
        <v>238</v>
      </c>
      <c r="C31" s="18"/>
      <c r="D31" s="18"/>
      <c r="E31" s="18"/>
      <c r="F31" s="52" t="s">
        <v>103</v>
      </c>
      <c r="G31" s="52"/>
      <c r="H31" s="191">
        <v>0.333333333333333</v>
      </c>
      <c r="I31" s="32"/>
      <c r="J31" s="191">
        <v>0.6666666666666666</v>
      </c>
      <c r="K31" s="97"/>
    </row>
    <row r="32" spans="1:11" ht="15.75" customHeight="1">
      <c r="A32" s="197"/>
      <c r="B32" s="197"/>
      <c r="C32" s="27"/>
      <c r="D32" s="27"/>
      <c r="E32" s="27"/>
      <c r="F32" s="27"/>
      <c r="G32" s="27"/>
      <c r="H32" s="192"/>
      <c r="I32" s="25"/>
      <c r="J32" s="192"/>
      <c r="K32" s="98"/>
    </row>
    <row r="33" spans="1:11" ht="15.75" customHeight="1">
      <c r="A33" s="197"/>
      <c r="B33" s="197"/>
      <c r="C33" s="28">
        <f>'付添・排痰・補聴器'!G30</f>
        <v>0</v>
      </c>
      <c r="D33" s="28"/>
      <c r="E33" s="28">
        <f>C33-D33</f>
        <v>0</v>
      </c>
      <c r="F33" s="28">
        <f>C33</f>
        <v>0</v>
      </c>
      <c r="G33" s="28">
        <f>MIN(E33:F33)</f>
        <v>0</v>
      </c>
      <c r="H33" s="193"/>
      <c r="I33" s="24">
        <f>ROUND(G33*H31,0)</f>
        <v>0</v>
      </c>
      <c r="J33" s="193"/>
      <c r="K33" s="99">
        <f>G33*2/3</f>
        <v>0</v>
      </c>
    </row>
    <row r="34" spans="1:11" ht="15.75" customHeight="1">
      <c r="A34" s="197" t="s">
        <v>239</v>
      </c>
      <c r="B34" s="197"/>
      <c r="C34" s="18"/>
      <c r="D34" s="18"/>
      <c r="E34" s="18"/>
      <c r="F34" s="52" t="s">
        <v>104</v>
      </c>
      <c r="G34" s="52"/>
      <c r="H34" s="191">
        <v>0.3333333333333333</v>
      </c>
      <c r="I34" s="32" t="s">
        <v>151</v>
      </c>
      <c r="J34" s="191">
        <v>0.6666666666666666</v>
      </c>
      <c r="K34" s="97"/>
    </row>
    <row r="35" spans="1:11" ht="15.75" customHeight="1">
      <c r="A35" s="197"/>
      <c r="B35" s="197"/>
      <c r="C35" s="27"/>
      <c r="D35" s="27"/>
      <c r="E35" s="27"/>
      <c r="F35" s="27"/>
      <c r="G35" s="27"/>
      <c r="H35" s="192"/>
      <c r="I35" s="25"/>
      <c r="J35" s="192"/>
      <c r="K35" s="98"/>
    </row>
    <row r="36" spans="1:11" ht="15.75" customHeight="1" thickBot="1">
      <c r="A36" s="197"/>
      <c r="B36" s="197"/>
      <c r="C36" s="28">
        <f>'付添・排痰・補聴器'!F46</f>
        <v>0</v>
      </c>
      <c r="D36" s="28"/>
      <c r="E36" s="28">
        <f>C36-D36</f>
        <v>0</v>
      </c>
      <c r="F36" s="28">
        <f>C36</f>
        <v>0</v>
      </c>
      <c r="G36" s="28">
        <f>MIN(E36:F36)</f>
        <v>0</v>
      </c>
      <c r="H36" s="193"/>
      <c r="I36" s="111">
        <f>ROUNDDOWN(G36*H34,0)</f>
        <v>0</v>
      </c>
      <c r="J36" s="193"/>
      <c r="K36" s="99" t="e">
        <f>ROUNDDOWN(#REF!*2/3,0)</f>
        <v>#REF!</v>
      </c>
    </row>
    <row r="37" spans="1:11" ht="15.75" customHeight="1" thickTop="1">
      <c r="A37" s="198" t="s">
        <v>3</v>
      </c>
      <c r="B37" s="199"/>
      <c r="C37" s="18"/>
      <c r="D37" s="18"/>
      <c r="E37" s="18"/>
      <c r="F37" s="18"/>
      <c r="G37" s="52"/>
      <c r="H37" s="207"/>
      <c r="I37" s="19"/>
      <c r="J37" s="210"/>
      <c r="K37" s="97"/>
    </row>
    <row r="38" spans="1:11" ht="15.75" customHeight="1">
      <c r="A38" s="200"/>
      <c r="B38" s="201"/>
      <c r="C38" s="27"/>
      <c r="D38" s="27"/>
      <c r="E38" s="27"/>
      <c r="F38" s="27"/>
      <c r="G38" s="27"/>
      <c r="H38" s="208"/>
      <c r="I38" s="29"/>
      <c r="J38" s="211"/>
      <c r="K38" s="98"/>
    </row>
    <row r="39" spans="1:11" ht="15.75" customHeight="1" thickBot="1">
      <c r="A39" s="202"/>
      <c r="B39" s="203"/>
      <c r="C39" s="28">
        <f>SUM(C12,C15,C18,C21,C24,C30,C33,C36)</f>
        <v>0</v>
      </c>
      <c r="D39" s="28"/>
      <c r="E39" s="28">
        <f>SUM(E12,E15,E18,E21,E24,E30,E33,E36)</f>
        <v>0</v>
      </c>
      <c r="F39" s="28">
        <f>SUM(F12,F15,F18,F21,F24,F30,F33,F36)</f>
        <v>0</v>
      </c>
      <c r="G39" s="28">
        <f>SUM(G12,G15,G18,G21,G24,G30,G33,G36)</f>
        <v>0</v>
      </c>
      <c r="H39" s="209"/>
      <c r="I39" s="30">
        <f>SUM(I12,I15,I18,I21,I24,I30,I33,I36)</f>
        <v>0</v>
      </c>
      <c r="J39" s="212"/>
      <c r="K39" s="99" t="e">
        <f>SUM(K12,K15,K18,K21,K24,K30,K33,K36)</f>
        <v>#REF!</v>
      </c>
    </row>
    <row r="40" spans="3:9" ht="15.75" customHeight="1" thickTop="1">
      <c r="C40" s="41"/>
      <c r="D40" s="41"/>
      <c r="E40" s="41"/>
      <c r="F40" s="41"/>
      <c r="G40" s="41"/>
      <c r="H40" s="41"/>
      <c r="I40" s="41"/>
    </row>
    <row r="41" ht="15.75" customHeight="1">
      <c r="A41" s="1" t="s">
        <v>138</v>
      </c>
    </row>
    <row r="42" ht="15.75" customHeight="1">
      <c r="A42" s="1" t="s">
        <v>241</v>
      </c>
    </row>
    <row r="43" ht="15.75" customHeight="1">
      <c r="A43" s="47" t="s">
        <v>240</v>
      </c>
    </row>
  </sheetData>
  <sheetProtection/>
  <mergeCells count="34">
    <mergeCell ref="A8:B8"/>
    <mergeCell ref="A13:A27"/>
    <mergeCell ref="B25:B27"/>
    <mergeCell ref="H25:H27"/>
    <mergeCell ref="A9:B9"/>
    <mergeCell ref="B22:B24"/>
    <mergeCell ref="B16:B18"/>
    <mergeCell ref="H10:H12"/>
    <mergeCell ref="B19:B21"/>
    <mergeCell ref="J34:J36"/>
    <mergeCell ref="J25:J27"/>
    <mergeCell ref="H22:H24"/>
    <mergeCell ref="J28:J30"/>
    <mergeCell ref="H37:H39"/>
    <mergeCell ref="J37:J39"/>
    <mergeCell ref="J31:J33"/>
    <mergeCell ref="J22:J24"/>
    <mergeCell ref="A37:B39"/>
    <mergeCell ref="H16:H18"/>
    <mergeCell ref="H19:H21"/>
    <mergeCell ref="H13:H15"/>
    <mergeCell ref="H28:H30"/>
    <mergeCell ref="H31:H33"/>
    <mergeCell ref="H34:H36"/>
    <mergeCell ref="J19:J21"/>
    <mergeCell ref="J16:J18"/>
    <mergeCell ref="J13:J15"/>
    <mergeCell ref="J10:J12"/>
    <mergeCell ref="A34:B36"/>
    <mergeCell ref="B31:B33"/>
    <mergeCell ref="B28:B30"/>
    <mergeCell ref="A28:A33"/>
    <mergeCell ref="A10:B12"/>
    <mergeCell ref="B13:B15"/>
  </mergeCells>
  <printOptions horizontalCentered="1"/>
  <pageMargins left="0.3937007874015748" right="0.1968503937007874"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I43"/>
  <sheetViews>
    <sheetView showGridLines="0" view="pageBreakPreview" zoomScaleSheetLayoutView="100" zoomScalePageLayoutView="0" workbookViewId="0" topLeftCell="A1">
      <selection activeCell="C11" sqref="C11"/>
    </sheetView>
  </sheetViews>
  <sheetFormatPr defaultColWidth="9.00390625" defaultRowHeight="12.75"/>
  <cols>
    <col min="1" max="1" width="4.125" style="1" customWidth="1"/>
    <col min="2" max="2" width="11.625" style="1" customWidth="1"/>
    <col min="3" max="9" width="11.25390625" style="1" customWidth="1"/>
    <col min="10" max="16384" width="9.125" style="1" customWidth="1"/>
  </cols>
  <sheetData>
    <row r="1" ht="12">
      <c r="A1" s="1" t="s">
        <v>98</v>
      </c>
    </row>
    <row r="2" ht="13.5">
      <c r="F2" s="45"/>
    </row>
    <row r="3" spans="6:9" ht="13.5">
      <c r="F3" s="45"/>
      <c r="G3" s="242"/>
      <c r="H3" s="242"/>
      <c r="I3" s="242"/>
    </row>
    <row r="4" spans="1:9" ht="18" customHeight="1">
      <c r="A4" s="233" t="s">
        <v>7</v>
      </c>
      <c r="B4" s="234"/>
      <c r="C4" s="214" t="s">
        <v>157</v>
      </c>
      <c r="D4" s="214" t="s">
        <v>158</v>
      </c>
      <c r="E4" s="241" t="s">
        <v>159</v>
      </c>
      <c r="F4" s="34"/>
      <c r="G4" s="214" t="s">
        <v>155</v>
      </c>
      <c r="H4" s="214" t="s">
        <v>12</v>
      </c>
      <c r="I4" s="214" t="s">
        <v>13</v>
      </c>
    </row>
    <row r="5" spans="1:9" ht="44.25" customHeight="1">
      <c r="A5" s="235"/>
      <c r="B5" s="236"/>
      <c r="C5" s="215"/>
      <c r="D5" s="215"/>
      <c r="E5" s="215"/>
      <c r="F5" s="11" t="s">
        <v>11</v>
      </c>
      <c r="G5" s="215"/>
      <c r="H5" s="215"/>
      <c r="I5" s="215"/>
    </row>
    <row r="6" spans="1:9" ht="12">
      <c r="A6" s="237"/>
      <c r="B6" s="238"/>
      <c r="C6" s="22"/>
      <c r="D6" s="21" t="s">
        <v>45</v>
      </c>
      <c r="E6" s="21" t="s">
        <v>46</v>
      </c>
      <c r="F6" s="21" t="s">
        <v>47</v>
      </c>
      <c r="G6" s="21" t="s">
        <v>48</v>
      </c>
      <c r="H6" s="21" t="s">
        <v>49</v>
      </c>
      <c r="I6" s="21" t="s">
        <v>50</v>
      </c>
    </row>
    <row r="7" spans="1:9" ht="12" customHeight="1">
      <c r="A7" s="35"/>
      <c r="B7" s="36"/>
      <c r="C7" s="5" t="s">
        <v>8</v>
      </c>
      <c r="D7" s="5" t="s">
        <v>8</v>
      </c>
      <c r="E7" s="5" t="s">
        <v>9</v>
      </c>
      <c r="F7" s="5" t="s">
        <v>9</v>
      </c>
      <c r="G7" s="5" t="s">
        <v>10</v>
      </c>
      <c r="H7" s="5" t="s">
        <v>10</v>
      </c>
      <c r="I7" s="5" t="s">
        <v>10</v>
      </c>
    </row>
    <row r="8" spans="1:9" ht="12">
      <c r="A8" s="224" t="s">
        <v>14</v>
      </c>
      <c r="B8" s="225"/>
      <c r="C8" s="25"/>
      <c r="D8" s="25"/>
      <c r="E8" s="25"/>
      <c r="F8" s="25"/>
      <c r="G8" s="25"/>
      <c r="H8" s="25"/>
      <c r="I8" s="25"/>
    </row>
    <row r="9" spans="1:9" ht="12">
      <c r="A9" s="224"/>
      <c r="B9" s="226"/>
      <c r="C9" s="24">
        <f aca="true" t="shared" si="0" ref="C9:I9">SUM(C11,C13)</f>
        <v>0</v>
      </c>
      <c r="D9" s="24">
        <f t="shared" si="0"/>
        <v>0</v>
      </c>
      <c r="E9" s="78">
        <f t="shared" si="0"/>
        <v>0</v>
      </c>
      <c r="F9" s="74" t="e">
        <f t="shared" si="0"/>
        <v>#DIV/0!</v>
      </c>
      <c r="G9" s="24">
        <f t="shared" si="0"/>
        <v>0</v>
      </c>
      <c r="H9" s="24">
        <f t="shared" si="0"/>
        <v>0</v>
      </c>
      <c r="I9" s="24">
        <f t="shared" si="0"/>
        <v>0</v>
      </c>
    </row>
    <row r="10" spans="1:9" ht="12">
      <c r="A10" s="215"/>
      <c r="B10" s="239" t="s">
        <v>5</v>
      </c>
      <c r="C10" s="23"/>
      <c r="D10" s="23"/>
      <c r="E10" s="79"/>
      <c r="F10" s="75"/>
      <c r="G10" s="23"/>
      <c r="H10" s="23"/>
      <c r="I10" s="23"/>
    </row>
    <row r="11" spans="1:9" ht="12">
      <c r="A11" s="215"/>
      <c r="B11" s="240"/>
      <c r="C11" s="38"/>
      <c r="D11" s="38"/>
      <c r="E11" s="85"/>
      <c r="F11" s="77" t="e">
        <f>E11/D11</f>
        <v>#DIV/0!</v>
      </c>
      <c r="G11" s="38"/>
      <c r="H11" s="38"/>
      <c r="I11" s="38">
        <f>G11-H11</f>
        <v>0</v>
      </c>
    </row>
    <row r="12" spans="1:9" ht="12">
      <c r="A12" s="215"/>
      <c r="B12" s="222" t="s">
        <v>6</v>
      </c>
      <c r="C12" s="25"/>
      <c r="D12" s="25"/>
      <c r="E12" s="81"/>
      <c r="F12" s="86"/>
      <c r="G12" s="25"/>
      <c r="H12" s="25"/>
      <c r="I12" s="25"/>
    </row>
    <row r="13" spans="1:9" ht="12">
      <c r="A13" s="216"/>
      <c r="B13" s="223"/>
      <c r="C13" s="24"/>
      <c r="D13" s="24"/>
      <c r="E13" s="78"/>
      <c r="F13" s="74" t="e">
        <f>E13/D13</f>
        <v>#DIV/0!</v>
      </c>
      <c r="G13" s="24"/>
      <c r="H13" s="24"/>
      <c r="I13" s="24">
        <f>G13-H13</f>
        <v>0</v>
      </c>
    </row>
    <row r="14" spans="1:9" ht="12.75" customHeight="1">
      <c r="A14" s="224" t="s">
        <v>15</v>
      </c>
      <c r="B14" s="225"/>
      <c r="C14" s="25"/>
      <c r="D14" s="25"/>
      <c r="E14" s="81"/>
      <c r="F14" s="86"/>
      <c r="G14" s="25"/>
      <c r="H14" s="25"/>
      <c r="I14" s="25"/>
    </row>
    <row r="15" spans="1:9" ht="12">
      <c r="A15" s="224"/>
      <c r="B15" s="226"/>
      <c r="C15" s="24">
        <f>SUM(C17,C19)</f>
        <v>0</v>
      </c>
      <c r="D15" s="24">
        <f aca="true" t="shared" si="1" ref="D15:I15">SUM(D17,D19)</f>
        <v>0</v>
      </c>
      <c r="E15" s="78">
        <f t="shared" si="1"/>
        <v>0</v>
      </c>
      <c r="F15" s="74" t="e">
        <f t="shared" si="1"/>
        <v>#DIV/0!</v>
      </c>
      <c r="G15" s="24">
        <f>SUM(G17,G19)</f>
        <v>0</v>
      </c>
      <c r="H15" s="24">
        <f t="shared" si="1"/>
        <v>0</v>
      </c>
      <c r="I15" s="24">
        <f t="shared" si="1"/>
        <v>0</v>
      </c>
    </row>
    <row r="16" spans="1:9" ht="12">
      <c r="A16" s="215"/>
      <c r="B16" s="239" t="s">
        <v>5</v>
      </c>
      <c r="C16" s="23"/>
      <c r="D16" s="23"/>
      <c r="E16" s="79"/>
      <c r="F16" s="75"/>
      <c r="G16" s="23"/>
      <c r="H16" s="23"/>
      <c r="I16" s="23"/>
    </row>
    <row r="17" spans="1:9" ht="12">
      <c r="A17" s="215"/>
      <c r="B17" s="240"/>
      <c r="C17" s="38"/>
      <c r="D17" s="38"/>
      <c r="E17" s="85"/>
      <c r="F17" s="77" t="e">
        <f>E17/D17</f>
        <v>#DIV/0!</v>
      </c>
      <c r="G17" s="38"/>
      <c r="H17" s="38"/>
      <c r="I17" s="38">
        <f>G17-H17</f>
        <v>0</v>
      </c>
    </row>
    <row r="18" spans="1:9" ht="12">
      <c r="A18" s="215"/>
      <c r="B18" s="222" t="s">
        <v>6</v>
      </c>
      <c r="C18" s="25"/>
      <c r="D18" s="25"/>
      <c r="E18" s="81"/>
      <c r="F18" s="86"/>
      <c r="G18" s="25"/>
      <c r="H18" s="25"/>
      <c r="I18" s="25"/>
    </row>
    <row r="19" spans="1:9" ht="12">
      <c r="A19" s="216"/>
      <c r="B19" s="223"/>
      <c r="C19" s="24"/>
      <c r="D19" s="24"/>
      <c r="E19" s="78"/>
      <c r="F19" s="74" t="e">
        <f>E19/D19</f>
        <v>#DIV/0!</v>
      </c>
      <c r="G19" s="24"/>
      <c r="H19" s="24"/>
      <c r="I19" s="24">
        <f>G19-H19</f>
        <v>0</v>
      </c>
    </row>
    <row r="20" spans="1:9" ht="12" customHeight="1">
      <c r="A20" s="224" t="s">
        <v>16</v>
      </c>
      <c r="B20" s="225"/>
      <c r="C20" s="25"/>
      <c r="D20" s="25"/>
      <c r="E20" s="81"/>
      <c r="F20" s="86"/>
      <c r="G20" s="25"/>
      <c r="H20" s="25"/>
      <c r="I20" s="25"/>
    </row>
    <row r="21" spans="1:9" ht="12">
      <c r="A21" s="224"/>
      <c r="B21" s="226"/>
      <c r="C21" s="24">
        <f>SUM(C23,C25)</f>
        <v>0</v>
      </c>
      <c r="D21" s="24">
        <f aca="true" t="shared" si="2" ref="D21:I21">SUM(D23,D25)</f>
        <v>0</v>
      </c>
      <c r="E21" s="78">
        <f t="shared" si="2"/>
        <v>0</v>
      </c>
      <c r="F21" s="74" t="e">
        <f t="shared" si="2"/>
        <v>#DIV/0!</v>
      </c>
      <c r="G21" s="24">
        <f t="shared" si="2"/>
        <v>0</v>
      </c>
      <c r="H21" s="24">
        <f t="shared" si="2"/>
        <v>0</v>
      </c>
      <c r="I21" s="24">
        <f t="shared" si="2"/>
        <v>0</v>
      </c>
    </row>
    <row r="22" spans="1:9" ht="12">
      <c r="A22" s="215"/>
      <c r="B22" s="239" t="s">
        <v>5</v>
      </c>
      <c r="C22" s="23"/>
      <c r="D22" s="23"/>
      <c r="E22" s="79"/>
      <c r="F22" s="75"/>
      <c r="G22" s="23"/>
      <c r="H22" s="23"/>
      <c r="I22" s="23"/>
    </row>
    <row r="23" spans="1:9" ht="12">
      <c r="A23" s="215"/>
      <c r="B23" s="240"/>
      <c r="C23" s="93"/>
      <c r="D23" s="93"/>
      <c r="E23" s="94"/>
      <c r="F23" s="95" t="e">
        <f>E23/D23</f>
        <v>#DIV/0!</v>
      </c>
      <c r="G23" s="93"/>
      <c r="H23" s="93"/>
      <c r="I23" s="93">
        <f>G23-H23</f>
        <v>0</v>
      </c>
    </row>
    <row r="24" spans="1:9" ht="12">
      <c r="A24" s="215"/>
      <c r="B24" s="222" t="s">
        <v>6</v>
      </c>
      <c r="C24" s="25"/>
      <c r="D24" s="25"/>
      <c r="E24" s="81"/>
      <c r="F24" s="86"/>
      <c r="G24" s="25"/>
      <c r="H24" s="25"/>
      <c r="I24" s="25"/>
    </row>
    <row r="25" spans="1:9" ht="12">
      <c r="A25" s="216"/>
      <c r="B25" s="223"/>
      <c r="C25" s="24"/>
      <c r="D25" s="24"/>
      <c r="E25" s="78"/>
      <c r="F25" s="74" t="e">
        <f>E25/D25</f>
        <v>#DIV/0!</v>
      </c>
      <c r="G25" s="24"/>
      <c r="H25" s="24"/>
      <c r="I25" s="24">
        <f>G25-H25</f>
        <v>0</v>
      </c>
    </row>
    <row r="26" spans="1:9" ht="12" customHeight="1">
      <c r="A26" s="224" t="s">
        <v>17</v>
      </c>
      <c r="B26" s="225"/>
      <c r="C26" s="25"/>
      <c r="D26" s="25"/>
      <c r="E26" s="81"/>
      <c r="F26" s="86"/>
      <c r="G26" s="25"/>
      <c r="H26" s="25"/>
      <c r="I26" s="25"/>
    </row>
    <row r="27" spans="1:9" ht="12">
      <c r="A27" s="224"/>
      <c r="B27" s="226"/>
      <c r="C27" s="24">
        <f>SUM(C29,C31)</f>
        <v>0</v>
      </c>
      <c r="D27" s="24">
        <f aca="true" t="shared" si="3" ref="D27:I27">SUM(D29,D31)</f>
        <v>0</v>
      </c>
      <c r="E27" s="78">
        <f t="shared" si="3"/>
        <v>0</v>
      </c>
      <c r="F27" s="78" t="e">
        <f t="shared" si="3"/>
        <v>#DIV/0!</v>
      </c>
      <c r="G27" s="24">
        <f t="shared" si="3"/>
        <v>0</v>
      </c>
      <c r="H27" s="24">
        <f t="shared" si="3"/>
        <v>0</v>
      </c>
      <c r="I27" s="24">
        <f t="shared" si="3"/>
        <v>0</v>
      </c>
    </row>
    <row r="28" spans="1:9" ht="12">
      <c r="A28" s="215"/>
      <c r="B28" s="239" t="s">
        <v>5</v>
      </c>
      <c r="C28" s="23"/>
      <c r="D28" s="23"/>
      <c r="E28" s="79"/>
      <c r="F28" s="75"/>
      <c r="G28" s="23"/>
      <c r="H28" s="23"/>
      <c r="I28" s="23"/>
    </row>
    <row r="29" spans="1:9" ht="12">
      <c r="A29" s="215"/>
      <c r="B29" s="240"/>
      <c r="C29" s="31"/>
      <c r="D29" s="31"/>
      <c r="E29" s="80"/>
      <c r="F29" s="76" t="e">
        <f>E29/D29</f>
        <v>#DIV/0!</v>
      </c>
      <c r="G29" s="31"/>
      <c r="H29" s="31"/>
      <c r="I29" s="31">
        <f>G29-H29</f>
        <v>0</v>
      </c>
    </row>
    <row r="30" spans="1:9" ht="12">
      <c r="A30" s="215"/>
      <c r="B30" s="222" t="s">
        <v>6</v>
      </c>
      <c r="C30" s="25"/>
      <c r="D30" s="25"/>
      <c r="E30" s="81"/>
      <c r="F30" s="86"/>
      <c r="G30" s="25"/>
      <c r="H30" s="25"/>
      <c r="I30" s="25"/>
    </row>
    <row r="31" spans="1:9" ht="12.75" thickBot="1">
      <c r="A31" s="216"/>
      <c r="B31" s="223"/>
      <c r="C31" s="24"/>
      <c r="D31" s="24"/>
      <c r="E31" s="78"/>
      <c r="F31" s="74" t="e">
        <f>E31/D31</f>
        <v>#DIV/0!</v>
      </c>
      <c r="G31" s="24"/>
      <c r="H31" s="24"/>
      <c r="I31" s="24">
        <f>G31-H31</f>
        <v>0</v>
      </c>
    </row>
    <row r="32" spans="1:9" ht="12.75" thickTop="1">
      <c r="A32" s="233" t="s">
        <v>4</v>
      </c>
      <c r="B32" s="234"/>
      <c r="C32" s="18"/>
      <c r="D32" s="18"/>
      <c r="E32" s="82"/>
      <c r="F32" s="87"/>
      <c r="G32" s="227"/>
      <c r="H32" s="230"/>
      <c r="I32" s="19" t="s">
        <v>51</v>
      </c>
    </row>
    <row r="33" spans="1:9" ht="12">
      <c r="A33" s="235"/>
      <c r="B33" s="236"/>
      <c r="C33" s="27"/>
      <c r="D33" s="27"/>
      <c r="E33" s="83"/>
      <c r="F33" s="88"/>
      <c r="G33" s="228"/>
      <c r="H33" s="231"/>
      <c r="I33" s="29"/>
    </row>
    <row r="34" spans="1:9" ht="12.75" thickBot="1">
      <c r="A34" s="237"/>
      <c r="B34" s="238"/>
      <c r="C34" s="28">
        <f aca="true" t="shared" si="4" ref="C34:I34">SUM(C9,C15,C21,C27)</f>
        <v>0</v>
      </c>
      <c r="D34" s="28">
        <f t="shared" si="4"/>
        <v>0</v>
      </c>
      <c r="E34" s="84">
        <f t="shared" si="4"/>
        <v>0</v>
      </c>
      <c r="F34" s="89" t="e">
        <f t="shared" si="4"/>
        <v>#DIV/0!</v>
      </c>
      <c r="G34" s="229"/>
      <c r="H34" s="232"/>
      <c r="I34" s="30">
        <f t="shared" si="4"/>
        <v>0</v>
      </c>
    </row>
    <row r="35" ht="12.75" thickTop="1"/>
    <row r="36" ht="13.5">
      <c r="A36" s="45" t="s">
        <v>68</v>
      </c>
    </row>
    <row r="37" ht="13.5">
      <c r="A37" s="45" t="s">
        <v>69</v>
      </c>
    </row>
    <row r="38" ht="13.5">
      <c r="A38" s="45" t="s">
        <v>70</v>
      </c>
    </row>
    <row r="39" ht="13.5">
      <c r="A39" s="45" t="s">
        <v>122</v>
      </c>
    </row>
    <row r="40" ht="13.5">
      <c r="A40" s="45" t="s">
        <v>71</v>
      </c>
    </row>
    <row r="41" ht="13.5">
      <c r="A41" s="45" t="s">
        <v>123</v>
      </c>
    </row>
    <row r="42" ht="13.5">
      <c r="A42" s="45" t="s">
        <v>124</v>
      </c>
    </row>
    <row r="43" ht="13.5">
      <c r="A43" s="45" t="s">
        <v>125</v>
      </c>
    </row>
  </sheetData>
  <sheetProtection/>
  <mergeCells count="32">
    <mergeCell ref="I4:I5"/>
    <mergeCell ref="A18:A19"/>
    <mergeCell ref="A26:B27"/>
    <mergeCell ref="A22:A23"/>
    <mergeCell ref="G3:I3"/>
    <mergeCell ref="A10:A11"/>
    <mergeCell ref="A12:A13"/>
    <mergeCell ref="A16:A17"/>
    <mergeCell ref="A8:B9"/>
    <mergeCell ref="B22:B23"/>
    <mergeCell ref="H4:H5"/>
    <mergeCell ref="B30:B31"/>
    <mergeCell ref="A24:A25"/>
    <mergeCell ref="D4:D5"/>
    <mergeCell ref="E4:E5"/>
    <mergeCell ref="B24:B25"/>
    <mergeCell ref="B28:B29"/>
    <mergeCell ref="A14:B15"/>
    <mergeCell ref="A30:A31"/>
    <mergeCell ref="A4:B5"/>
    <mergeCell ref="C4:C5"/>
    <mergeCell ref="A6:B6"/>
    <mergeCell ref="B10:B11"/>
    <mergeCell ref="B12:B13"/>
    <mergeCell ref="G4:G5"/>
    <mergeCell ref="B16:B17"/>
    <mergeCell ref="B18:B19"/>
    <mergeCell ref="A20:B21"/>
    <mergeCell ref="A28:A29"/>
    <mergeCell ref="G32:G34"/>
    <mergeCell ref="H32:H34"/>
    <mergeCell ref="A32:B34"/>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J31"/>
  <sheetViews>
    <sheetView showGridLines="0" view="pageBreakPreview" zoomScaleSheetLayoutView="100" zoomScalePageLayoutView="0" workbookViewId="0" topLeftCell="A16">
      <selection activeCell="H7" sqref="H7"/>
    </sheetView>
  </sheetViews>
  <sheetFormatPr defaultColWidth="9.00390625" defaultRowHeight="13.5" customHeight="1"/>
  <cols>
    <col min="1" max="1" width="10.75390625" style="1" customWidth="1"/>
    <col min="2" max="2" width="10.125" style="1" customWidth="1"/>
    <col min="3" max="3" width="8.75390625" style="1" customWidth="1"/>
    <col min="4" max="4" width="10.75390625" style="1" customWidth="1"/>
    <col min="5" max="7" width="12.75390625" style="1" customWidth="1"/>
    <col min="8" max="8" width="12.125" style="1" customWidth="1"/>
    <col min="9" max="9" width="11.25390625" style="1" customWidth="1"/>
    <col min="10" max="16384" width="9.125" style="1" customWidth="1"/>
  </cols>
  <sheetData>
    <row r="1" ht="13.5" customHeight="1">
      <c r="A1" s="1" t="s">
        <v>99</v>
      </c>
    </row>
    <row r="3" ht="13.5" customHeight="1">
      <c r="A3" s="1" t="s">
        <v>92</v>
      </c>
    </row>
    <row r="4" spans="1:10" ht="69.75" customHeight="1">
      <c r="A4" s="7" t="s">
        <v>18</v>
      </c>
      <c r="B4" s="7" t="s">
        <v>19</v>
      </c>
      <c r="C4" s="7" t="s">
        <v>27</v>
      </c>
      <c r="D4" s="7" t="s">
        <v>24</v>
      </c>
      <c r="E4" s="55" t="s">
        <v>108</v>
      </c>
      <c r="F4" s="7" t="s">
        <v>109</v>
      </c>
      <c r="G4" s="7" t="s">
        <v>166</v>
      </c>
      <c r="H4" s="58" t="s">
        <v>136</v>
      </c>
      <c r="I4" s="90" t="s">
        <v>25</v>
      </c>
      <c r="J4" s="108" t="s">
        <v>161</v>
      </c>
    </row>
    <row r="5" spans="1:10" ht="13.5" customHeight="1">
      <c r="A5" s="16"/>
      <c r="B5" s="17" t="s">
        <v>21</v>
      </c>
      <c r="C5" s="17" t="s">
        <v>21</v>
      </c>
      <c r="D5" s="17" t="s">
        <v>21</v>
      </c>
      <c r="E5" s="56" t="s">
        <v>26</v>
      </c>
      <c r="F5" s="15" t="s">
        <v>77</v>
      </c>
      <c r="G5" s="15" t="s">
        <v>77</v>
      </c>
      <c r="H5" s="59" t="s">
        <v>22</v>
      </c>
      <c r="I5" s="17" t="s">
        <v>22</v>
      </c>
      <c r="J5" s="42"/>
    </row>
    <row r="6" spans="1:10" ht="13.5" customHeight="1">
      <c r="A6" s="223" t="s">
        <v>28</v>
      </c>
      <c r="B6" s="25"/>
      <c r="C6" s="25"/>
      <c r="D6" s="25"/>
      <c r="E6" s="27"/>
      <c r="F6" s="16"/>
      <c r="G6" s="16"/>
      <c r="H6" s="60"/>
      <c r="I6" s="25"/>
      <c r="J6" s="137"/>
    </row>
    <row r="7" spans="1:10" ht="13.5" customHeight="1">
      <c r="A7" s="239"/>
      <c r="B7" s="39"/>
      <c r="C7" s="39"/>
      <c r="D7" s="39"/>
      <c r="E7" s="57"/>
      <c r="F7" s="57"/>
      <c r="G7" s="39"/>
      <c r="H7" s="61">
        <f>G7*(E7/30)</f>
        <v>0</v>
      </c>
      <c r="I7" s="24">
        <f>H7*2/3</f>
        <v>0</v>
      </c>
      <c r="J7" s="138">
        <f>750*E7/30</f>
        <v>0</v>
      </c>
    </row>
    <row r="8" spans="1:10" ht="13.5" customHeight="1">
      <c r="A8" s="243" t="s">
        <v>29</v>
      </c>
      <c r="B8" s="40"/>
      <c r="C8" s="40"/>
      <c r="D8" s="40"/>
      <c r="E8" s="27"/>
      <c r="F8" s="12"/>
      <c r="G8" s="12"/>
      <c r="H8" s="65"/>
      <c r="I8" s="23"/>
      <c r="J8" s="137"/>
    </row>
    <row r="9" spans="1:10" ht="13.5" customHeight="1" thickBot="1">
      <c r="A9" s="243"/>
      <c r="B9" s="39"/>
      <c r="C9" s="39"/>
      <c r="D9" s="39"/>
      <c r="E9" s="57"/>
      <c r="F9" s="57"/>
      <c r="G9" s="39"/>
      <c r="H9" s="66">
        <f>G9*(E9/30)</f>
        <v>0</v>
      </c>
      <c r="I9" s="24">
        <f>H9*2/3</f>
        <v>0</v>
      </c>
      <c r="J9" s="138">
        <f>750*E9/30</f>
        <v>0</v>
      </c>
    </row>
    <row r="10" spans="1:10" ht="13.5" customHeight="1" thickTop="1">
      <c r="A10" s="223" t="s">
        <v>4</v>
      </c>
      <c r="B10" s="12"/>
      <c r="C10" s="18"/>
      <c r="D10" s="18"/>
      <c r="E10" s="18"/>
      <c r="F10" s="227"/>
      <c r="G10" s="230"/>
      <c r="H10" s="19" t="s">
        <v>135</v>
      </c>
      <c r="I10" s="67"/>
      <c r="J10" s="139"/>
    </row>
    <row r="11" spans="1:10" ht="13.5" customHeight="1">
      <c r="A11" s="243"/>
      <c r="B11" s="2"/>
      <c r="C11" s="27"/>
      <c r="D11" s="27"/>
      <c r="E11" s="27"/>
      <c r="F11" s="228"/>
      <c r="G11" s="231"/>
      <c r="H11" s="29"/>
      <c r="I11" s="60"/>
      <c r="J11" s="140"/>
    </row>
    <row r="12" spans="1:10" ht="13.5" customHeight="1" thickBot="1">
      <c r="A12" s="243"/>
      <c r="B12" s="3">
        <f>SUM(B7,B9)</f>
        <v>0</v>
      </c>
      <c r="C12" s="28">
        <f>SUM(C7,C9)</f>
        <v>0</v>
      </c>
      <c r="D12" s="28">
        <f>SUM(D7,D9)</f>
        <v>0</v>
      </c>
      <c r="E12" s="28">
        <f>SUM(E7,E9)</f>
        <v>0</v>
      </c>
      <c r="F12" s="229"/>
      <c r="G12" s="232"/>
      <c r="H12" s="30">
        <f>SUM(H7,H9)</f>
        <v>0</v>
      </c>
      <c r="I12" s="61">
        <f>SUM(I7,I9)</f>
        <v>0</v>
      </c>
      <c r="J12" s="141">
        <f>SUM(J7,J9)</f>
        <v>0</v>
      </c>
    </row>
    <row r="13" spans="1:9" ht="13.5" customHeight="1" thickTop="1">
      <c r="A13" s="1" t="s">
        <v>90</v>
      </c>
      <c r="H13" s="37"/>
      <c r="I13" s="42"/>
    </row>
    <row r="14" spans="1:8" ht="13.5" customHeight="1">
      <c r="A14" s="1" t="s">
        <v>231</v>
      </c>
      <c r="H14" s="37"/>
    </row>
    <row r="15" spans="1:8" ht="13.5" customHeight="1">
      <c r="A15" s="50" t="s">
        <v>91</v>
      </c>
      <c r="H15" s="37"/>
    </row>
    <row r="18" ht="13.5" customHeight="1">
      <c r="A18" s="50" t="s">
        <v>93</v>
      </c>
    </row>
    <row r="19" spans="1:10" ht="79.5" customHeight="1">
      <c r="A19" s="7" t="s">
        <v>72</v>
      </c>
      <c r="B19" s="7" t="s">
        <v>73</v>
      </c>
      <c r="C19" s="7" t="s">
        <v>160</v>
      </c>
      <c r="D19" s="256" t="s">
        <v>110</v>
      </c>
      <c r="E19" s="257"/>
      <c r="F19" s="256" t="s">
        <v>137</v>
      </c>
      <c r="G19" s="257"/>
      <c r="H19" s="256" t="s">
        <v>75</v>
      </c>
      <c r="I19" s="257"/>
      <c r="J19" s="108" t="s">
        <v>161</v>
      </c>
    </row>
    <row r="20" spans="1:9" ht="13.5" customHeight="1">
      <c r="A20" s="16"/>
      <c r="B20" s="12"/>
      <c r="C20" s="17" t="s">
        <v>76</v>
      </c>
      <c r="D20" s="35"/>
      <c r="E20" s="67" t="s">
        <v>77</v>
      </c>
      <c r="F20" s="35"/>
      <c r="G20" s="59" t="s">
        <v>77</v>
      </c>
      <c r="H20" s="43"/>
      <c r="I20" s="59" t="s">
        <v>22</v>
      </c>
    </row>
    <row r="21" spans="1:9" ht="13.5" customHeight="1">
      <c r="A21" s="223">
        <v>1</v>
      </c>
      <c r="B21" s="48"/>
      <c r="C21" s="25"/>
      <c r="D21" s="43"/>
      <c r="E21" s="60"/>
      <c r="F21" s="43"/>
      <c r="G21" s="60"/>
      <c r="H21" s="43"/>
      <c r="I21" s="60"/>
    </row>
    <row r="22" spans="1:10" ht="13.5" customHeight="1">
      <c r="A22" s="239"/>
      <c r="B22" s="21"/>
      <c r="C22" s="39"/>
      <c r="D22" s="49"/>
      <c r="E22" s="68"/>
      <c r="F22" s="49"/>
      <c r="G22" s="68"/>
      <c r="H22" s="49"/>
      <c r="I22" s="61">
        <f>G22*C22</f>
        <v>0</v>
      </c>
      <c r="J22" s="109">
        <f>ROUNDUP(G22*2/3,-3)*C22</f>
        <v>0</v>
      </c>
    </row>
    <row r="23" spans="1:9" ht="13.5" customHeight="1">
      <c r="A23" s="243">
        <v>2</v>
      </c>
      <c r="B23" s="46"/>
      <c r="C23" s="40"/>
      <c r="D23" s="35"/>
      <c r="E23" s="69"/>
      <c r="F23" s="35"/>
      <c r="G23" s="60"/>
      <c r="H23" s="35"/>
      <c r="I23" s="60"/>
    </row>
    <row r="24" spans="1:10" ht="13.5" customHeight="1">
      <c r="A24" s="243"/>
      <c r="B24" s="21"/>
      <c r="C24" s="39"/>
      <c r="D24" s="49"/>
      <c r="E24" s="68"/>
      <c r="F24" s="49"/>
      <c r="G24" s="68"/>
      <c r="H24" s="49"/>
      <c r="I24" s="61">
        <f>G24*C24</f>
        <v>0</v>
      </c>
      <c r="J24" s="109">
        <f>ROUNDUP(G24*2/3,-3)*C24</f>
        <v>0</v>
      </c>
    </row>
    <row r="25" spans="1:9" ht="13.5" customHeight="1">
      <c r="A25" s="243">
        <v>3</v>
      </c>
      <c r="B25" s="46"/>
      <c r="C25" s="40"/>
      <c r="D25" s="43"/>
      <c r="E25" s="69"/>
      <c r="F25" s="43"/>
      <c r="G25" s="60"/>
      <c r="H25" s="43"/>
      <c r="I25" s="60"/>
    </row>
    <row r="26" spans="1:10" ht="13.5" customHeight="1" thickBot="1">
      <c r="A26" s="243"/>
      <c r="B26" s="21"/>
      <c r="C26" s="39"/>
      <c r="D26" s="49"/>
      <c r="E26" s="68"/>
      <c r="F26" s="49"/>
      <c r="G26" s="68"/>
      <c r="H26" s="43"/>
      <c r="I26" s="70">
        <f>G26*C26</f>
        <v>0</v>
      </c>
      <c r="J26" s="109">
        <f>ROUNDUP(G26*2/3,-3)*C26</f>
        <v>0</v>
      </c>
    </row>
    <row r="27" spans="1:9" ht="13.5" customHeight="1" thickTop="1">
      <c r="A27" s="223" t="s">
        <v>4</v>
      </c>
      <c r="B27" s="244"/>
      <c r="C27" s="12"/>
      <c r="D27" s="247"/>
      <c r="E27" s="248"/>
      <c r="F27" s="247"/>
      <c r="G27" s="253"/>
      <c r="H27" s="71" t="s">
        <v>67</v>
      </c>
      <c r="I27" s="62"/>
    </row>
    <row r="28" spans="1:9" ht="13.5" customHeight="1">
      <c r="A28" s="243"/>
      <c r="B28" s="245"/>
      <c r="C28" s="2"/>
      <c r="D28" s="249"/>
      <c r="E28" s="250"/>
      <c r="F28" s="249"/>
      <c r="G28" s="254"/>
      <c r="H28" s="72"/>
      <c r="I28" s="63"/>
    </row>
    <row r="29" spans="1:10" ht="13.5" customHeight="1" thickBot="1">
      <c r="A29" s="243"/>
      <c r="B29" s="246"/>
      <c r="C29" s="3">
        <f>SUM(C22,C24,C26,)</f>
        <v>0</v>
      </c>
      <c r="D29" s="251"/>
      <c r="E29" s="252"/>
      <c r="F29" s="251"/>
      <c r="G29" s="255"/>
      <c r="H29" s="73"/>
      <c r="I29" s="64">
        <f>SUM(I22,I24,I26,)</f>
        <v>0</v>
      </c>
      <c r="J29" s="109">
        <f>SUM(J20:J26)</f>
        <v>0</v>
      </c>
    </row>
    <row r="30" spans="1:6" ht="13.5" customHeight="1" thickTop="1">
      <c r="A30" s="1" t="s">
        <v>74</v>
      </c>
      <c r="E30" s="42"/>
      <c r="F30" s="110"/>
    </row>
    <row r="31" ht="13.5" customHeight="1">
      <c r="A31" s="1" t="s">
        <v>86</v>
      </c>
    </row>
  </sheetData>
  <sheetProtection/>
  <mergeCells count="15">
    <mergeCell ref="H19:I19"/>
    <mergeCell ref="D19:E19"/>
    <mergeCell ref="F19:G19"/>
    <mergeCell ref="A6:A7"/>
    <mergeCell ref="A8:A9"/>
    <mergeCell ref="A25:A26"/>
    <mergeCell ref="A27:A29"/>
    <mergeCell ref="A23:A24"/>
    <mergeCell ref="A21:A22"/>
    <mergeCell ref="A10:A12"/>
    <mergeCell ref="F10:F12"/>
    <mergeCell ref="G10:G12"/>
    <mergeCell ref="B27:B29"/>
    <mergeCell ref="D27:E29"/>
    <mergeCell ref="F27:G29"/>
  </mergeCells>
  <printOptions/>
  <pageMargins left="0.7086614173228346" right="0.7086614173228346" top="0.7480314960629921" bottom="0.7480314960629921" header="0.31496062992125984" footer="0.31496062992125984"/>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00B050"/>
  </sheetPr>
  <dimension ref="A1:J42"/>
  <sheetViews>
    <sheetView showGridLines="0" view="pageBreakPreview" zoomScaleSheetLayoutView="100" zoomScalePageLayoutView="0" workbookViewId="0" topLeftCell="A4">
      <selection activeCell="J21" sqref="J21"/>
    </sheetView>
  </sheetViews>
  <sheetFormatPr defaultColWidth="9.00390625" defaultRowHeight="12.75"/>
  <cols>
    <col min="2" max="2" width="14.75390625" style="0" customWidth="1"/>
    <col min="3" max="3" width="9.25390625" style="0" customWidth="1"/>
    <col min="4" max="6" width="10.75390625" style="0" customWidth="1"/>
    <col min="7" max="7" width="12.75390625" style="0" customWidth="1"/>
    <col min="8" max="8" width="13.75390625" style="0" customWidth="1"/>
    <col min="9" max="9" width="17.25390625" style="0" customWidth="1"/>
    <col min="10" max="10" width="16.75390625" style="0" customWidth="1"/>
  </cols>
  <sheetData>
    <row r="1" spans="1:10" ht="12">
      <c r="A1" s="123"/>
      <c r="B1" s="123"/>
      <c r="C1" s="123"/>
      <c r="D1" s="123"/>
      <c r="E1" s="123"/>
      <c r="F1" s="123"/>
      <c r="G1" s="123"/>
      <c r="H1" s="123"/>
      <c r="I1" s="123"/>
      <c r="J1" s="123"/>
    </row>
    <row r="2" spans="1:10" ht="12.75">
      <c r="A2" s="276" t="s">
        <v>126</v>
      </c>
      <c r="B2" s="276"/>
      <c r="C2" s="276"/>
      <c r="D2" s="276"/>
      <c r="E2" s="276"/>
      <c r="F2" s="276"/>
      <c r="G2" s="276"/>
      <c r="H2" s="276"/>
      <c r="I2" s="123"/>
      <c r="J2" s="123"/>
    </row>
    <row r="3" spans="1:10" ht="12.75">
      <c r="A3" s="122" t="s">
        <v>127</v>
      </c>
      <c r="B3" s="122"/>
      <c r="C3" s="122"/>
      <c r="D3" s="122"/>
      <c r="E3" s="122"/>
      <c r="F3" s="122"/>
      <c r="G3" s="122"/>
      <c r="H3" s="122"/>
      <c r="I3" s="123"/>
      <c r="J3" s="123"/>
    </row>
    <row r="4" spans="1:10" ht="39" customHeight="1">
      <c r="A4" s="124" t="s">
        <v>30</v>
      </c>
      <c r="B4" s="124" t="s">
        <v>146</v>
      </c>
      <c r="C4" s="280" t="s">
        <v>184</v>
      </c>
      <c r="D4" s="280"/>
      <c r="E4" s="280"/>
      <c r="F4" s="280" t="s">
        <v>172</v>
      </c>
      <c r="G4" s="280"/>
      <c r="H4" s="277" t="s">
        <v>169</v>
      </c>
      <c r="I4" s="278"/>
      <c r="J4" s="279"/>
    </row>
    <row r="5" spans="1:10" ht="23.25" customHeight="1">
      <c r="A5" s="298">
        <v>1</v>
      </c>
      <c r="B5" s="300"/>
      <c r="C5" s="300" t="s">
        <v>147</v>
      </c>
      <c r="D5" s="126" t="s">
        <v>134</v>
      </c>
      <c r="E5" s="128">
        <v>0</v>
      </c>
      <c r="F5" s="261">
        <v>0</v>
      </c>
      <c r="G5" s="263"/>
      <c r="H5" s="124" t="s">
        <v>134</v>
      </c>
      <c r="I5" s="143">
        <f aca="true" t="shared" si="0" ref="I5:I16">E5*F5</f>
        <v>0</v>
      </c>
      <c r="J5" s="258">
        <f>I5+I6+I7</f>
        <v>0</v>
      </c>
    </row>
    <row r="6" spans="1:10" ht="12">
      <c r="A6" s="299"/>
      <c r="B6" s="301"/>
      <c r="C6" s="302"/>
      <c r="D6" s="142" t="s">
        <v>163</v>
      </c>
      <c r="E6" s="128">
        <v>0</v>
      </c>
      <c r="F6" s="261">
        <v>0</v>
      </c>
      <c r="G6" s="263"/>
      <c r="H6" s="124" t="s">
        <v>87</v>
      </c>
      <c r="I6" s="143">
        <f t="shared" si="0"/>
        <v>0</v>
      </c>
      <c r="J6" s="259"/>
    </row>
    <row r="7" spans="1:10" ht="24">
      <c r="A7" s="286"/>
      <c r="B7" s="302"/>
      <c r="C7" s="129" t="s">
        <v>148</v>
      </c>
      <c r="D7" s="303">
        <v>0</v>
      </c>
      <c r="E7" s="304">
        <v>0</v>
      </c>
      <c r="F7" s="261">
        <v>0</v>
      </c>
      <c r="G7" s="263"/>
      <c r="H7" s="152" t="s">
        <v>168</v>
      </c>
      <c r="I7" s="143">
        <f t="shared" si="0"/>
        <v>0</v>
      </c>
      <c r="J7" s="260"/>
    </row>
    <row r="8" spans="1:10" ht="24" customHeight="1">
      <c r="A8" s="298">
        <v>2</v>
      </c>
      <c r="B8" s="300"/>
      <c r="C8" s="300" t="s">
        <v>147</v>
      </c>
      <c r="D8" s="126" t="s">
        <v>134</v>
      </c>
      <c r="E8" s="128">
        <v>0</v>
      </c>
      <c r="F8" s="261">
        <v>0</v>
      </c>
      <c r="G8" s="263"/>
      <c r="H8" s="124" t="s">
        <v>134</v>
      </c>
      <c r="I8" s="143">
        <f t="shared" si="0"/>
        <v>0</v>
      </c>
      <c r="J8" s="258">
        <f>I8+I9+I10</f>
        <v>0</v>
      </c>
    </row>
    <row r="9" spans="1:10" ht="12">
      <c r="A9" s="299"/>
      <c r="B9" s="301"/>
      <c r="C9" s="302"/>
      <c r="D9" s="142" t="s">
        <v>163</v>
      </c>
      <c r="E9" s="128">
        <v>0</v>
      </c>
      <c r="F9" s="261">
        <v>0</v>
      </c>
      <c r="G9" s="263"/>
      <c r="H9" s="124" t="s">
        <v>87</v>
      </c>
      <c r="I9" s="143">
        <f t="shared" si="0"/>
        <v>0</v>
      </c>
      <c r="J9" s="259"/>
    </row>
    <row r="10" spans="1:10" ht="24">
      <c r="A10" s="286"/>
      <c r="B10" s="302"/>
      <c r="C10" s="129" t="s">
        <v>148</v>
      </c>
      <c r="D10" s="303">
        <v>0</v>
      </c>
      <c r="E10" s="304">
        <v>0</v>
      </c>
      <c r="F10" s="261">
        <v>0</v>
      </c>
      <c r="G10" s="263"/>
      <c r="H10" s="152" t="s">
        <v>168</v>
      </c>
      <c r="I10" s="143">
        <f t="shared" si="0"/>
        <v>0</v>
      </c>
      <c r="J10" s="260"/>
    </row>
    <row r="11" spans="1:10" ht="24" customHeight="1">
      <c r="A11" s="298">
        <v>3</v>
      </c>
      <c r="B11" s="300"/>
      <c r="C11" s="300" t="s">
        <v>147</v>
      </c>
      <c r="D11" s="126" t="s">
        <v>134</v>
      </c>
      <c r="E11" s="128">
        <v>0</v>
      </c>
      <c r="F11" s="261">
        <v>0</v>
      </c>
      <c r="G11" s="263"/>
      <c r="H11" s="124" t="s">
        <v>134</v>
      </c>
      <c r="I11" s="143">
        <f t="shared" si="0"/>
        <v>0</v>
      </c>
      <c r="J11" s="258">
        <f>I11+I12+I13</f>
        <v>0</v>
      </c>
    </row>
    <row r="12" spans="1:10" ht="12">
      <c r="A12" s="299"/>
      <c r="B12" s="301"/>
      <c r="C12" s="302"/>
      <c r="D12" s="142" t="s">
        <v>163</v>
      </c>
      <c r="E12" s="128">
        <v>0</v>
      </c>
      <c r="F12" s="261">
        <v>0</v>
      </c>
      <c r="G12" s="263"/>
      <c r="H12" s="124" t="s">
        <v>87</v>
      </c>
      <c r="I12" s="143">
        <f t="shared" si="0"/>
        <v>0</v>
      </c>
      <c r="J12" s="259"/>
    </row>
    <row r="13" spans="1:10" ht="24">
      <c r="A13" s="286"/>
      <c r="B13" s="302"/>
      <c r="C13" s="129" t="s">
        <v>148</v>
      </c>
      <c r="D13" s="303">
        <v>0</v>
      </c>
      <c r="E13" s="304">
        <v>0</v>
      </c>
      <c r="F13" s="261">
        <v>0</v>
      </c>
      <c r="G13" s="263"/>
      <c r="H13" s="152" t="s">
        <v>168</v>
      </c>
      <c r="I13" s="143">
        <f t="shared" si="0"/>
        <v>0</v>
      </c>
      <c r="J13" s="260"/>
    </row>
    <row r="14" spans="1:10" ht="24" customHeight="1">
      <c r="A14" s="298">
        <v>4</v>
      </c>
      <c r="B14" s="300"/>
      <c r="C14" s="300" t="s">
        <v>147</v>
      </c>
      <c r="D14" s="126" t="s">
        <v>134</v>
      </c>
      <c r="E14" s="128">
        <v>0</v>
      </c>
      <c r="F14" s="261">
        <v>0</v>
      </c>
      <c r="G14" s="263"/>
      <c r="H14" s="124" t="s">
        <v>134</v>
      </c>
      <c r="I14" s="143">
        <f t="shared" si="0"/>
        <v>0</v>
      </c>
      <c r="J14" s="258">
        <f>I14+I15+I16</f>
        <v>0</v>
      </c>
    </row>
    <row r="15" spans="1:10" ht="12">
      <c r="A15" s="299"/>
      <c r="B15" s="301"/>
      <c r="C15" s="302"/>
      <c r="D15" s="142" t="s">
        <v>163</v>
      </c>
      <c r="E15" s="128">
        <v>0</v>
      </c>
      <c r="F15" s="261">
        <v>0</v>
      </c>
      <c r="G15" s="263"/>
      <c r="H15" s="124" t="s">
        <v>87</v>
      </c>
      <c r="I15" s="143">
        <f t="shared" si="0"/>
        <v>0</v>
      </c>
      <c r="J15" s="259"/>
    </row>
    <row r="16" spans="1:10" ht="24.75" thickBot="1">
      <c r="A16" s="286"/>
      <c r="B16" s="302"/>
      <c r="C16" s="129" t="s">
        <v>148</v>
      </c>
      <c r="D16" s="303">
        <v>0</v>
      </c>
      <c r="E16" s="304">
        <v>0</v>
      </c>
      <c r="F16" s="261">
        <v>0</v>
      </c>
      <c r="G16" s="263"/>
      <c r="H16" s="152" t="s">
        <v>168</v>
      </c>
      <c r="I16" s="143">
        <f t="shared" si="0"/>
        <v>0</v>
      </c>
      <c r="J16" s="260"/>
    </row>
    <row r="17" spans="1:10" ht="12.75" thickTop="1">
      <c r="A17" s="267" t="s">
        <v>4</v>
      </c>
      <c r="B17" s="268"/>
      <c r="C17" s="268"/>
      <c r="D17" s="268"/>
      <c r="E17" s="268"/>
      <c r="F17" s="268"/>
      <c r="G17" s="268"/>
      <c r="H17" s="130" t="s">
        <v>129</v>
      </c>
      <c r="I17" s="131"/>
      <c r="J17" s="132"/>
    </row>
    <row r="18" spans="1:10" ht="12.75" thickBot="1">
      <c r="A18" s="270"/>
      <c r="B18" s="271"/>
      <c r="C18" s="271"/>
      <c r="D18" s="271"/>
      <c r="E18" s="271"/>
      <c r="F18" s="271"/>
      <c r="G18" s="271"/>
      <c r="H18" s="144"/>
      <c r="I18" s="154"/>
      <c r="J18" s="155">
        <f>J7+J10+J13+J16</f>
        <v>0</v>
      </c>
    </row>
    <row r="19" spans="1:10" ht="12.75" thickTop="1">
      <c r="A19" s="291" t="s">
        <v>88</v>
      </c>
      <c r="B19" s="291"/>
      <c r="C19" s="291"/>
      <c r="D19" s="291"/>
      <c r="E19" s="291"/>
      <c r="F19" s="291"/>
      <c r="G19" s="291"/>
      <c r="H19" s="123"/>
      <c r="I19" s="123"/>
      <c r="J19" s="123"/>
    </row>
    <row r="20" spans="1:10" ht="12">
      <c r="A20" s="153"/>
      <c r="B20" s="153"/>
      <c r="C20" s="153"/>
      <c r="D20" s="153"/>
      <c r="E20" s="153"/>
      <c r="F20" s="153"/>
      <c r="G20" s="153"/>
      <c r="H20" s="123"/>
      <c r="I20" s="123"/>
      <c r="J20" s="123"/>
    </row>
    <row r="21" spans="1:10" ht="12">
      <c r="A21" s="153"/>
      <c r="B21" s="153"/>
      <c r="C21" s="153"/>
      <c r="D21" s="153"/>
      <c r="E21" s="153"/>
      <c r="F21" s="153"/>
      <c r="G21" s="153"/>
      <c r="H21" s="123"/>
      <c r="I21" s="123"/>
      <c r="J21" s="123"/>
    </row>
    <row r="22" spans="1:10" ht="10.5" customHeight="1">
      <c r="A22" s="153"/>
      <c r="B22" s="153"/>
      <c r="C22" s="153"/>
      <c r="D22" s="153"/>
      <c r="E22" s="153"/>
      <c r="F22" s="153"/>
      <c r="G22" s="153"/>
      <c r="H22" s="123"/>
      <c r="I22" s="123"/>
      <c r="J22" s="123"/>
    </row>
    <row r="23" spans="1:10" ht="12" customHeight="1">
      <c r="A23" s="123"/>
      <c r="B23" s="123"/>
      <c r="C23" s="123"/>
      <c r="D23" s="123"/>
      <c r="E23" s="123"/>
      <c r="F23" s="123"/>
      <c r="G23" s="123"/>
      <c r="H23" s="123"/>
      <c r="I23" s="123"/>
      <c r="J23" s="123"/>
    </row>
    <row r="24" spans="1:10" ht="12" customHeight="1">
      <c r="A24" s="122" t="s">
        <v>128</v>
      </c>
      <c r="B24" s="123"/>
      <c r="C24" s="123"/>
      <c r="D24" s="123"/>
      <c r="E24" s="123"/>
      <c r="F24" s="123"/>
      <c r="G24" s="123"/>
      <c r="H24" s="123"/>
      <c r="I24" s="123"/>
      <c r="J24" s="123"/>
    </row>
    <row r="25" spans="1:10" ht="39" customHeight="1">
      <c r="A25" s="124" t="s">
        <v>72</v>
      </c>
      <c r="B25" s="292" t="s">
        <v>146</v>
      </c>
      <c r="C25" s="293"/>
      <c r="D25" s="294" t="s">
        <v>185</v>
      </c>
      <c r="E25" s="294"/>
      <c r="F25" s="295" t="s">
        <v>171</v>
      </c>
      <c r="G25" s="296"/>
      <c r="H25" s="297"/>
      <c r="I25" s="295" t="s">
        <v>140</v>
      </c>
      <c r="J25" s="297"/>
    </row>
    <row r="26" spans="1:10" ht="25.5" customHeight="1">
      <c r="A26" s="127">
        <v>1</v>
      </c>
      <c r="B26" s="289"/>
      <c r="C26" s="290"/>
      <c r="D26" s="283">
        <v>0</v>
      </c>
      <c r="E26" s="283"/>
      <c r="F26" s="261">
        <v>0</v>
      </c>
      <c r="G26" s="262"/>
      <c r="H26" s="263"/>
      <c r="I26" s="261">
        <f>F26*D26</f>
        <v>0</v>
      </c>
      <c r="J26" s="263"/>
    </row>
    <row r="27" spans="1:10" ht="25.5" customHeight="1">
      <c r="A27" s="125">
        <v>2</v>
      </c>
      <c r="B27" s="289"/>
      <c r="C27" s="290"/>
      <c r="D27" s="283">
        <v>0</v>
      </c>
      <c r="E27" s="283"/>
      <c r="F27" s="261">
        <v>0</v>
      </c>
      <c r="G27" s="262"/>
      <c r="H27" s="263"/>
      <c r="I27" s="261">
        <f>F27*D27</f>
        <v>0</v>
      </c>
      <c r="J27" s="263"/>
    </row>
    <row r="28" spans="1:10" ht="25.5" customHeight="1" thickBot="1">
      <c r="A28" s="125">
        <v>3</v>
      </c>
      <c r="B28" s="281"/>
      <c r="C28" s="282"/>
      <c r="D28" s="283">
        <v>0</v>
      </c>
      <c r="E28" s="283"/>
      <c r="F28" s="261">
        <v>0</v>
      </c>
      <c r="G28" s="262"/>
      <c r="H28" s="263"/>
      <c r="I28" s="284">
        <f>F28*D28</f>
        <v>0</v>
      </c>
      <c r="J28" s="285"/>
    </row>
    <row r="29" spans="1:10" ht="12.75" thickTop="1">
      <c r="A29" s="280" t="s">
        <v>4</v>
      </c>
      <c r="B29" s="280"/>
      <c r="C29" s="280"/>
      <c r="D29" s="280"/>
      <c r="E29" s="280"/>
      <c r="F29" s="286"/>
      <c r="G29" s="286"/>
      <c r="H29" s="287"/>
      <c r="I29" s="133" t="s">
        <v>170</v>
      </c>
      <c r="J29" s="132"/>
    </row>
    <row r="30" spans="1:10" ht="12.75" thickBot="1">
      <c r="A30" s="280"/>
      <c r="B30" s="280"/>
      <c r="C30" s="280"/>
      <c r="D30" s="280"/>
      <c r="E30" s="280"/>
      <c r="F30" s="280"/>
      <c r="G30" s="280"/>
      <c r="H30" s="288"/>
      <c r="I30" s="273">
        <f>I26+I27+I28</f>
        <v>0</v>
      </c>
      <c r="J30" s="275"/>
    </row>
    <row r="31" spans="1:10" ht="12.75" thickTop="1">
      <c r="A31" s="123" t="s">
        <v>88</v>
      </c>
      <c r="B31" s="123"/>
      <c r="C31" s="123"/>
      <c r="D31" s="123"/>
      <c r="E31" s="123"/>
      <c r="F31" s="123"/>
      <c r="G31" s="123"/>
      <c r="H31" s="123"/>
      <c r="I31" s="123"/>
      <c r="J31" s="123"/>
    </row>
    <row r="32" spans="1:10" ht="12">
      <c r="A32" s="123"/>
      <c r="B32" s="123"/>
      <c r="C32" s="123"/>
      <c r="D32" s="123"/>
      <c r="E32" s="123"/>
      <c r="F32" s="123"/>
      <c r="G32" s="123"/>
      <c r="H32" s="123"/>
      <c r="I32" s="123"/>
      <c r="J32" s="123"/>
    </row>
    <row r="33" spans="1:10" ht="12">
      <c r="A33" s="123"/>
      <c r="B33" s="123"/>
      <c r="C33" s="123"/>
      <c r="D33" s="123"/>
      <c r="E33" s="123"/>
      <c r="F33" s="123"/>
      <c r="G33" s="123"/>
      <c r="H33" s="123"/>
      <c r="I33" s="123"/>
      <c r="J33" s="123"/>
    </row>
    <row r="34" spans="1:10" ht="12">
      <c r="A34" s="123"/>
      <c r="B34" s="123"/>
      <c r="C34" s="123"/>
      <c r="D34" s="123"/>
      <c r="E34" s="123"/>
      <c r="F34" s="123"/>
      <c r="G34" s="123"/>
      <c r="H34" s="123"/>
      <c r="I34" s="123"/>
      <c r="J34" s="123"/>
    </row>
    <row r="35" spans="1:10" ht="12">
      <c r="A35" s="123"/>
      <c r="B35" s="123"/>
      <c r="C35" s="123"/>
      <c r="D35" s="123"/>
      <c r="E35" s="123"/>
      <c r="F35" s="123"/>
      <c r="G35" s="123"/>
      <c r="H35" s="123"/>
      <c r="I35" s="123"/>
      <c r="J35" s="123"/>
    </row>
    <row r="36" spans="1:10" ht="12.75">
      <c r="A36" s="276" t="s">
        <v>130</v>
      </c>
      <c r="B36" s="276"/>
      <c r="C36" s="276"/>
      <c r="D36" s="276"/>
      <c r="E36" s="276"/>
      <c r="F36" s="276"/>
      <c r="G36" s="276"/>
      <c r="H36" s="276"/>
      <c r="I36" s="123"/>
      <c r="J36" s="123"/>
    </row>
    <row r="37" spans="1:10" ht="39" customHeight="1">
      <c r="A37" s="124" t="s">
        <v>30</v>
      </c>
      <c r="B37" s="277" t="s">
        <v>142</v>
      </c>
      <c r="C37" s="278"/>
      <c r="D37" s="279"/>
      <c r="E37" s="280" t="s">
        <v>165</v>
      </c>
      <c r="F37" s="280"/>
      <c r="G37" s="280"/>
      <c r="H37" s="278" t="s">
        <v>141</v>
      </c>
      <c r="I37" s="278"/>
      <c r="J37" s="279"/>
    </row>
    <row r="38" spans="1:10" ht="25.5" customHeight="1">
      <c r="A38" s="124">
        <v>1</v>
      </c>
      <c r="B38" s="261"/>
      <c r="C38" s="262"/>
      <c r="D38" s="263"/>
      <c r="E38" s="264"/>
      <c r="F38" s="264"/>
      <c r="G38" s="264"/>
      <c r="H38" s="262">
        <v>0</v>
      </c>
      <c r="I38" s="262"/>
      <c r="J38" s="263"/>
    </row>
    <row r="39" spans="1:10" ht="25.5" customHeight="1" thickBot="1">
      <c r="A39" s="124">
        <v>2</v>
      </c>
      <c r="B39" s="261"/>
      <c r="C39" s="262"/>
      <c r="D39" s="263"/>
      <c r="E39" s="264"/>
      <c r="F39" s="264"/>
      <c r="G39" s="264"/>
      <c r="H39" s="265">
        <v>0</v>
      </c>
      <c r="I39" s="265"/>
      <c r="J39" s="266"/>
    </row>
    <row r="40" spans="1:10" ht="12.75" thickTop="1">
      <c r="A40" s="267" t="s">
        <v>89</v>
      </c>
      <c r="B40" s="268"/>
      <c r="C40" s="268"/>
      <c r="D40" s="268"/>
      <c r="E40" s="268"/>
      <c r="F40" s="268"/>
      <c r="G40" s="269"/>
      <c r="H40" s="130" t="s">
        <v>150</v>
      </c>
      <c r="I40" s="133"/>
      <c r="J40" s="134"/>
    </row>
    <row r="41" spans="1:10" ht="12.75" thickBot="1">
      <c r="A41" s="270"/>
      <c r="B41" s="271"/>
      <c r="C41" s="271"/>
      <c r="D41" s="271"/>
      <c r="E41" s="271"/>
      <c r="F41" s="271"/>
      <c r="G41" s="272"/>
      <c r="H41" s="273">
        <f>SUM(H38,H39)</f>
        <v>0</v>
      </c>
      <c r="I41" s="274"/>
      <c r="J41" s="275"/>
    </row>
    <row r="42" spans="1:10" ht="12.75" thickTop="1">
      <c r="A42" s="123" t="s">
        <v>88</v>
      </c>
      <c r="B42" s="123"/>
      <c r="C42" s="123"/>
      <c r="D42" s="123"/>
      <c r="E42" s="123"/>
      <c r="F42" s="123"/>
      <c r="G42" s="123"/>
      <c r="H42" s="123"/>
      <c r="I42" s="123"/>
      <c r="J42" s="123"/>
    </row>
  </sheetData>
  <sheetProtection/>
  <mergeCells count="68">
    <mergeCell ref="A2:H2"/>
    <mergeCell ref="C4:E4"/>
    <mergeCell ref="F4:G4"/>
    <mergeCell ref="H4:J4"/>
    <mergeCell ref="A5:A7"/>
    <mergeCell ref="B5:B7"/>
    <mergeCell ref="C5:C6"/>
    <mergeCell ref="F5:G5"/>
    <mergeCell ref="F6:G6"/>
    <mergeCell ref="D7:E7"/>
    <mergeCell ref="F7:G7"/>
    <mergeCell ref="A8:A10"/>
    <mergeCell ref="B8:B10"/>
    <mergeCell ref="C8:C9"/>
    <mergeCell ref="F8:G8"/>
    <mergeCell ref="F9:G9"/>
    <mergeCell ref="D10:E10"/>
    <mergeCell ref="F10:G10"/>
    <mergeCell ref="A11:A13"/>
    <mergeCell ref="B11:B13"/>
    <mergeCell ref="C11:C12"/>
    <mergeCell ref="F11:G11"/>
    <mergeCell ref="F12:G12"/>
    <mergeCell ref="D13:E13"/>
    <mergeCell ref="F13:G13"/>
    <mergeCell ref="A14:A16"/>
    <mergeCell ref="B14:B16"/>
    <mergeCell ref="C14:C15"/>
    <mergeCell ref="F14:G14"/>
    <mergeCell ref="F15:G15"/>
    <mergeCell ref="D16:E16"/>
    <mergeCell ref="F16:G16"/>
    <mergeCell ref="I27:J27"/>
    <mergeCell ref="A17:G18"/>
    <mergeCell ref="A19:G19"/>
    <mergeCell ref="B25:C25"/>
    <mergeCell ref="D25:E25"/>
    <mergeCell ref="F25:H25"/>
    <mergeCell ref="I25:J25"/>
    <mergeCell ref="I28:J28"/>
    <mergeCell ref="A29:H30"/>
    <mergeCell ref="I30:J30"/>
    <mergeCell ref="B26:C26"/>
    <mergeCell ref="D26:E26"/>
    <mergeCell ref="F26:H26"/>
    <mergeCell ref="I26:J26"/>
    <mergeCell ref="B27:C27"/>
    <mergeCell ref="D27:E27"/>
    <mergeCell ref="F27:H27"/>
    <mergeCell ref="A40:G41"/>
    <mergeCell ref="H41:J41"/>
    <mergeCell ref="A36:H36"/>
    <mergeCell ref="B37:D37"/>
    <mergeCell ref="E37:G37"/>
    <mergeCell ref="H37:J37"/>
    <mergeCell ref="B38:D38"/>
    <mergeCell ref="E38:G38"/>
    <mergeCell ref="H38:J38"/>
    <mergeCell ref="J5:J7"/>
    <mergeCell ref="J8:J10"/>
    <mergeCell ref="J11:J13"/>
    <mergeCell ref="J14:J16"/>
    <mergeCell ref="B39:D39"/>
    <mergeCell ref="E39:G39"/>
    <mergeCell ref="H39:J39"/>
    <mergeCell ref="B28:C28"/>
    <mergeCell ref="D28:E28"/>
    <mergeCell ref="F28:H28"/>
  </mergeCells>
  <printOptions/>
  <pageMargins left="0.5905511811023622" right="0.5905511811023622" top="0.5905511811023622" bottom="0.5905511811023622"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00B050"/>
  </sheetPr>
  <dimension ref="A1:J16"/>
  <sheetViews>
    <sheetView showGridLines="0" view="pageBreakPreview" zoomScaleSheetLayoutView="100" zoomScalePageLayoutView="0" workbookViewId="0" topLeftCell="A2">
      <selection activeCell="M5" sqref="M5"/>
    </sheetView>
  </sheetViews>
  <sheetFormatPr defaultColWidth="9.00390625" defaultRowHeight="12.75"/>
  <cols>
    <col min="2" max="2" width="14.75390625" style="0" customWidth="1"/>
    <col min="4" max="10" width="10.75390625" style="0" customWidth="1"/>
  </cols>
  <sheetData>
    <row r="1" spans="1:10" ht="12">
      <c r="A1" s="123"/>
      <c r="B1" s="123"/>
      <c r="C1" s="123"/>
      <c r="D1" s="123"/>
      <c r="E1" s="123"/>
      <c r="F1" s="123"/>
      <c r="G1" s="123"/>
      <c r="H1" s="123"/>
      <c r="I1" s="123"/>
      <c r="J1" s="123"/>
    </row>
    <row r="2" spans="1:10" ht="12">
      <c r="A2" s="123"/>
      <c r="B2" s="123"/>
      <c r="C2" s="123"/>
      <c r="D2" s="123"/>
      <c r="E2" s="123"/>
      <c r="F2" s="123"/>
      <c r="G2" s="123"/>
      <c r="H2" s="123"/>
      <c r="I2" s="123"/>
      <c r="J2" s="123"/>
    </row>
    <row r="3" spans="1:10" ht="12.75">
      <c r="A3" s="276" t="s">
        <v>111</v>
      </c>
      <c r="B3" s="276"/>
      <c r="C3" s="276"/>
      <c r="D3" s="276"/>
      <c r="E3" s="276"/>
      <c r="F3" s="276"/>
      <c r="G3" s="276"/>
      <c r="H3" s="276"/>
      <c r="I3" s="123"/>
      <c r="J3" s="123"/>
    </row>
    <row r="4" spans="1:9" ht="60.75" customHeight="1">
      <c r="A4" s="124" t="s">
        <v>30</v>
      </c>
      <c r="B4" s="280" t="s">
        <v>112</v>
      </c>
      <c r="C4" s="280"/>
      <c r="D4" s="277" t="s">
        <v>113</v>
      </c>
      <c r="E4" s="279"/>
      <c r="F4" s="277" t="s">
        <v>114</v>
      </c>
      <c r="G4" s="279"/>
      <c r="H4" s="277" t="s">
        <v>149</v>
      </c>
      <c r="I4" s="279"/>
    </row>
    <row r="5" spans="1:9" ht="25.5" customHeight="1">
      <c r="A5" s="298">
        <v>1</v>
      </c>
      <c r="B5" s="308" t="s">
        <v>115</v>
      </c>
      <c r="C5" s="309"/>
      <c r="D5" s="264">
        <v>0</v>
      </c>
      <c r="E5" s="264"/>
      <c r="F5" s="264">
        <v>0</v>
      </c>
      <c r="G5" s="264"/>
      <c r="H5" s="264">
        <v>0</v>
      </c>
      <c r="I5" s="264"/>
    </row>
    <row r="6" spans="1:9" ht="25.5" customHeight="1">
      <c r="A6" s="299"/>
      <c r="B6" s="308" t="s">
        <v>116</v>
      </c>
      <c r="C6" s="309"/>
      <c r="D6" s="264">
        <v>0</v>
      </c>
      <c r="E6" s="264"/>
      <c r="F6" s="307">
        <v>0</v>
      </c>
      <c r="G6" s="307"/>
      <c r="H6" s="307">
        <v>0</v>
      </c>
      <c r="I6" s="307"/>
    </row>
    <row r="7" spans="1:9" ht="25.5" customHeight="1">
      <c r="A7" s="299"/>
      <c r="B7" s="308" t="s">
        <v>117</v>
      </c>
      <c r="C7" s="309"/>
      <c r="D7" s="264">
        <v>0</v>
      </c>
      <c r="E7" s="264"/>
      <c r="F7" s="307">
        <v>0</v>
      </c>
      <c r="G7" s="307"/>
      <c r="H7" s="307">
        <v>0</v>
      </c>
      <c r="I7" s="307"/>
    </row>
    <row r="8" spans="1:9" ht="12">
      <c r="A8" s="299"/>
      <c r="B8" s="267" t="s">
        <v>118</v>
      </c>
      <c r="C8" s="268"/>
      <c r="D8" s="268"/>
      <c r="E8" s="268"/>
      <c r="F8" s="268"/>
      <c r="G8" s="305"/>
      <c r="H8" s="135"/>
      <c r="I8" s="136"/>
    </row>
    <row r="9" spans="1:9" ht="12">
      <c r="A9" s="286"/>
      <c r="B9" s="270"/>
      <c r="C9" s="271"/>
      <c r="D9" s="271"/>
      <c r="E9" s="271"/>
      <c r="F9" s="271"/>
      <c r="G9" s="306"/>
      <c r="H9" s="312">
        <f>SUM(H5,H6)</f>
        <v>0</v>
      </c>
      <c r="I9" s="313"/>
    </row>
    <row r="10" spans="1:9" ht="25.5" customHeight="1">
      <c r="A10" s="298">
        <v>2</v>
      </c>
      <c r="B10" s="308" t="s">
        <v>115</v>
      </c>
      <c r="C10" s="309"/>
      <c r="D10" s="264">
        <v>0</v>
      </c>
      <c r="E10" s="264"/>
      <c r="F10" s="264">
        <v>0</v>
      </c>
      <c r="G10" s="264"/>
      <c r="H10" s="264">
        <v>0</v>
      </c>
      <c r="I10" s="264"/>
    </row>
    <row r="11" spans="1:9" ht="25.5" customHeight="1">
      <c r="A11" s="299"/>
      <c r="B11" s="308" t="s">
        <v>116</v>
      </c>
      <c r="C11" s="309"/>
      <c r="D11" s="264">
        <v>0</v>
      </c>
      <c r="E11" s="264"/>
      <c r="F11" s="307">
        <v>0</v>
      </c>
      <c r="G11" s="307"/>
      <c r="H11" s="307">
        <v>0</v>
      </c>
      <c r="I11" s="307"/>
    </row>
    <row r="12" spans="1:9" ht="25.5" customHeight="1">
      <c r="A12" s="299"/>
      <c r="B12" s="308" t="s">
        <v>117</v>
      </c>
      <c r="C12" s="309"/>
      <c r="D12" s="264">
        <v>0</v>
      </c>
      <c r="E12" s="264"/>
      <c r="F12" s="307">
        <v>0</v>
      </c>
      <c r="G12" s="307"/>
      <c r="H12" s="307">
        <v>0</v>
      </c>
      <c r="I12" s="307"/>
    </row>
    <row r="13" spans="1:9" ht="12">
      <c r="A13" s="299"/>
      <c r="B13" s="267" t="s">
        <v>118</v>
      </c>
      <c r="C13" s="268"/>
      <c r="D13" s="268"/>
      <c r="E13" s="268"/>
      <c r="F13" s="268"/>
      <c r="G13" s="305"/>
      <c r="H13" s="135"/>
      <c r="I13" s="136"/>
    </row>
    <row r="14" spans="1:9" ht="12.75" thickBot="1">
      <c r="A14" s="286"/>
      <c r="B14" s="270"/>
      <c r="C14" s="271"/>
      <c r="D14" s="271"/>
      <c r="E14" s="271"/>
      <c r="F14" s="271"/>
      <c r="G14" s="306"/>
      <c r="H14" s="310">
        <f>SUM(H10,H11)</f>
        <v>0</v>
      </c>
      <c r="I14" s="311"/>
    </row>
    <row r="15" spans="1:9" ht="12.75" thickTop="1">
      <c r="A15" s="267" t="s">
        <v>89</v>
      </c>
      <c r="B15" s="268"/>
      <c r="C15" s="268"/>
      <c r="D15" s="268"/>
      <c r="E15" s="268"/>
      <c r="F15" s="268"/>
      <c r="G15" s="269"/>
      <c r="H15" s="130" t="s">
        <v>53</v>
      </c>
      <c r="I15" s="134"/>
    </row>
    <row r="16" spans="1:9" ht="12.75" thickBot="1">
      <c r="A16" s="270"/>
      <c r="B16" s="271"/>
      <c r="C16" s="271"/>
      <c r="D16" s="271"/>
      <c r="E16" s="271"/>
      <c r="F16" s="271"/>
      <c r="G16" s="272"/>
      <c r="H16" s="273">
        <f>SUM(H12,H13)</f>
        <v>0</v>
      </c>
      <c r="I16" s="275"/>
    </row>
    <row r="17" ht="12.75" thickTop="1"/>
  </sheetData>
  <sheetProtection/>
  <mergeCells count="37">
    <mergeCell ref="A3:H3"/>
    <mergeCell ref="B4:C4"/>
    <mergeCell ref="D4:E4"/>
    <mergeCell ref="F4:G4"/>
    <mergeCell ref="H4:I4"/>
    <mergeCell ref="A5:A9"/>
    <mergeCell ref="B5:C5"/>
    <mergeCell ref="D5:E5"/>
    <mergeCell ref="F5:G5"/>
    <mergeCell ref="H5:I5"/>
    <mergeCell ref="B6:C6"/>
    <mergeCell ref="D6:E6"/>
    <mergeCell ref="F6:G6"/>
    <mergeCell ref="H6:I6"/>
    <mergeCell ref="B7:C7"/>
    <mergeCell ref="D7:E7"/>
    <mergeCell ref="F7:G7"/>
    <mergeCell ref="H7:I7"/>
    <mergeCell ref="H9:I9"/>
    <mergeCell ref="A10:A14"/>
    <mergeCell ref="B10:C10"/>
    <mergeCell ref="D10:E10"/>
    <mergeCell ref="F10:G10"/>
    <mergeCell ref="H10:I10"/>
    <mergeCell ref="B11:C11"/>
    <mergeCell ref="D11:E11"/>
    <mergeCell ref="F11:G11"/>
    <mergeCell ref="B8:G9"/>
    <mergeCell ref="B13:G14"/>
    <mergeCell ref="A15:G16"/>
    <mergeCell ref="H16:I16"/>
    <mergeCell ref="H11:I11"/>
    <mergeCell ref="B12:C12"/>
    <mergeCell ref="D12:E12"/>
    <mergeCell ref="F12:G12"/>
    <mergeCell ref="H12:I12"/>
    <mergeCell ref="H14:I14"/>
  </mergeCells>
  <printOptions/>
  <pageMargins left="0.5905511811023623" right="0.5905511811023623" top="0.5905511811023623" bottom="0.5905511811023623"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00B050"/>
  </sheetPr>
  <dimension ref="A1:G50"/>
  <sheetViews>
    <sheetView showGridLines="0" view="pageBreakPreview" zoomScaleSheetLayoutView="100" zoomScalePageLayoutView="0" workbookViewId="0" topLeftCell="A1">
      <selection activeCell="K52" sqref="K52"/>
    </sheetView>
  </sheetViews>
  <sheetFormatPr defaultColWidth="9.00390625" defaultRowHeight="12.75"/>
  <cols>
    <col min="2" max="2" width="17.75390625" style="0" customWidth="1"/>
    <col min="3" max="5" width="16.75390625" style="0" customWidth="1"/>
    <col min="6" max="7" width="12.75390625" style="0" customWidth="1"/>
  </cols>
  <sheetData>
    <row r="1" spans="1:7" ht="12">
      <c r="A1" s="1" t="s">
        <v>100</v>
      </c>
      <c r="B1" s="1"/>
      <c r="C1" s="1"/>
      <c r="D1" s="1"/>
      <c r="E1" s="1"/>
      <c r="F1" s="1"/>
      <c r="G1" s="1"/>
    </row>
    <row r="2" spans="1:7" ht="13.5">
      <c r="A2" s="1" t="s">
        <v>94</v>
      </c>
      <c r="B2" s="1"/>
      <c r="C2" s="1"/>
      <c r="D2" s="1"/>
      <c r="E2" s="1"/>
      <c r="F2" s="45"/>
      <c r="G2" s="1"/>
    </row>
    <row r="3" spans="1:7" ht="36">
      <c r="A3" s="6" t="s">
        <v>30</v>
      </c>
      <c r="B3" s="11" t="s">
        <v>31</v>
      </c>
      <c r="C3" s="11" t="s">
        <v>37</v>
      </c>
      <c r="D3" s="11" t="s">
        <v>131</v>
      </c>
      <c r="E3" s="233" t="s">
        <v>1</v>
      </c>
      <c r="F3" s="327"/>
      <c r="G3" s="234"/>
    </row>
    <row r="4" spans="1:7" ht="12">
      <c r="A4" s="13"/>
      <c r="B4" s="14" t="s">
        <v>20</v>
      </c>
      <c r="C4" s="14" t="s">
        <v>23</v>
      </c>
      <c r="D4" s="14" t="s">
        <v>32</v>
      </c>
      <c r="E4" s="202" t="s">
        <v>33</v>
      </c>
      <c r="F4" s="242"/>
      <c r="G4" s="203"/>
    </row>
    <row r="5" spans="1:7" ht="12">
      <c r="A5" s="12"/>
      <c r="B5" s="15" t="s">
        <v>143</v>
      </c>
      <c r="C5" s="15" t="s">
        <v>22</v>
      </c>
      <c r="D5" s="15" t="s">
        <v>22</v>
      </c>
      <c r="E5" s="18"/>
      <c r="F5" s="110"/>
      <c r="G5" s="67" t="s">
        <v>22</v>
      </c>
    </row>
    <row r="6" spans="1:7" ht="12">
      <c r="A6" s="223">
        <v>1</v>
      </c>
      <c r="B6" s="25"/>
      <c r="C6" s="25"/>
      <c r="D6" s="25"/>
      <c r="E6" s="27"/>
      <c r="F6" s="42"/>
      <c r="G6" s="51"/>
    </row>
    <row r="7" spans="1:7" ht="12">
      <c r="A7" s="243"/>
      <c r="B7" s="24"/>
      <c r="C7" s="24"/>
      <c r="D7" s="24"/>
      <c r="E7" s="328">
        <f>B7*D7</f>
        <v>0</v>
      </c>
      <c r="F7" s="329"/>
      <c r="G7" s="330"/>
    </row>
    <row r="8" spans="1:7" ht="12">
      <c r="A8" s="243">
        <v>2</v>
      </c>
      <c r="B8" s="23"/>
      <c r="C8" s="23"/>
      <c r="D8" s="23"/>
      <c r="E8" s="331"/>
      <c r="F8" s="332"/>
      <c r="G8" s="333"/>
    </row>
    <row r="9" spans="1:7" ht="12">
      <c r="A9" s="243"/>
      <c r="B9" s="96"/>
      <c r="C9" s="24"/>
      <c r="D9" s="24"/>
      <c r="E9" s="334">
        <f>B9*D9</f>
        <v>0</v>
      </c>
      <c r="F9" s="335"/>
      <c r="G9" s="336"/>
    </row>
    <row r="10" spans="1:7" ht="12">
      <c r="A10" s="243">
        <v>3</v>
      </c>
      <c r="B10" s="23"/>
      <c r="C10" s="23"/>
      <c r="D10" s="23"/>
      <c r="E10" s="113"/>
      <c r="F10" s="119"/>
      <c r="G10" s="120"/>
    </row>
    <row r="11" spans="1:7" ht="12.75" thickBot="1">
      <c r="A11" s="243"/>
      <c r="B11" s="24"/>
      <c r="C11" s="24"/>
      <c r="D11" s="24"/>
      <c r="E11" s="321">
        <f>D11*B11</f>
        <v>0</v>
      </c>
      <c r="F11" s="322"/>
      <c r="G11" s="323"/>
    </row>
    <row r="12" spans="1:7" ht="12.75" thickTop="1">
      <c r="A12" s="243" t="s">
        <v>4</v>
      </c>
      <c r="B12" s="15"/>
      <c r="C12" s="227"/>
      <c r="D12" s="230"/>
      <c r="E12" s="114" t="s">
        <v>119</v>
      </c>
      <c r="F12" s="121"/>
      <c r="G12" s="104"/>
    </row>
    <row r="13" spans="1:7" ht="12">
      <c r="A13" s="243"/>
      <c r="B13" s="25"/>
      <c r="C13" s="228"/>
      <c r="D13" s="231"/>
      <c r="E13" s="115"/>
      <c r="F13" s="42"/>
      <c r="G13" s="117"/>
    </row>
    <row r="14" spans="1:7" ht="12.75" thickBot="1">
      <c r="A14" s="243"/>
      <c r="B14" s="96">
        <f>SUM(B7,B9,B11)</f>
        <v>0</v>
      </c>
      <c r="C14" s="229"/>
      <c r="D14" s="232"/>
      <c r="E14" s="324">
        <f>E7+E9+E11</f>
        <v>0</v>
      </c>
      <c r="F14" s="325"/>
      <c r="G14" s="326"/>
    </row>
    <row r="15" spans="1:7" ht="12.75" thickTop="1">
      <c r="A15" s="1" t="s">
        <v>74</v>
      </c>
      <c r="B15" s="1"/>
      <c r="C15" s="1"/>
      <c r="D15" s="1"/>
      <c r="E15" s="1"/>
      <c r="F15" s="1"/>
      <c r="G15" s="1"/>
    </row>
    <row r="16" spans="1:7" ht="12">
      <c r="A16" s="1" t="s">
        <v>86</v>
      </c>
      <c r="B16" s="1"/>
      <c r="C16" s="1"/>
      <c r="D16" s="1"/>
      <c r="E16" s="1"/>
      <c r="F16" s="1"/>
      <c r="G16" s="1"/>
    </row>
    <row r="17" spans="1:7" ht="12">
      <c r="A17" s="1"/>
      <c r="B17" s="1"/>
      <c r="C17" s="1"/>
      <c r="D17" s="1"/>
      <c r="E17" s="1"/>
      <c r="F17" s="1"/>
      <c r="G17" s="1"/>
    </row>
    <row r="18" spans="1:7" ht="12">
      <c r="A18" s="1" t="s">
        <v>95</v>
      </c>
      <c r="B18" s="1"/>
      <c r="C18" s="1"/>
      <c r="D18" s="1"/>
      <c r="E18" s="1"/>
      <c r="F18" s="1"/>
      <c r="G18" s="1"/>
    </row>
    <row r="19" spans="1:7" ht="36">
      <c r="A19" s="6" t="s">
        <v>30</v>
      </c>
      <c r="B19" s="6" t="s">
        <v>34</v>
      </c>
      <c r="C19" s="11" t="s">
        <v>35</v>
      </c>
      <c r="D19" s="11" t="s">
        <v>38</v>
      </c>
      <c r="E19" s="11" t="s">
        <v>131</v>
      </c>
      <c r="F19" s="233" t="s">
        <v>1</v>
      </c>
      <c r="G19" s="234"/>
    </row>
    <row r="20" spans="1:7" ht="12">
      <c r="A20" s="13"/>
      <c r="B20" s="13"/>
      <c r="C20" s="14" t="s">
        <v>20</v>
      </c>
      <c r="D20" s="14" t="s">
        <v>23</v>
      </c>
      <c r="E20" s="14" t="s">
        <v>32</v>
      </c>
      <c r="F20" s="202" t="s">
        <v>33</v>
      </c>
      <c r="G20" s="203"/>
    </row>
    <row r="21" spans="1:7" ht="12">
      <c r="A21" s="12"/>
      <c r="B21" s="20"/>
      <c r="C21" s="15" t="s">
        <v>36</v>
      </c>
      <c r="D21" s="15" t="s">
        <v>22</v>
      </c>
      <c r="E21" s="15" t="s">
        <v>22</v>
      </c>
      <c r="F21" s="56"/>
      <c r="G21" s="67" t="s">
        <v>22</v>
      </c>
    </row>
    <row r="22" spans="1:7" ht="12">
      <c r="A22" s="223">
        <v>1</v>
      </c>
      <c r="B22" s="319"/>
      <c r="C22" s="25"/>
      <c r="D22" s="25"/>
      <c r="E22" s="25"/>
      <c r="F22" s="27"/>
      <c r="G22" s="51"/>
    </row>
    <row r="23" spans="1:7" ht="12">
      <c r="A23" s="243"/>
      <c r="B23" s="320"/>
      <c r="C23" s="24"/>
      <c r="D23" s="24"/>
      <c r="E23" s="24"/>
      <c r="F23" s="28"/>
      <c r="G23" s="112">
        <f>C23*E23</f>
        <v>0</v>
      </c>
    </row>
    <row r="24" spans="1:7" ht="12">
      <c r="A24" s="243">
        <v>2</v>
      </c>
      <c r="B24" s="10"/>
      <c r="C24" s="23"/>
      <c r="D24" s="23"/>
      <c r="E24" s="23"/>
      <c r="F24" s="113"/>
      <c r="G24" s="36"/>
    </row>
    <row r="25" spans="1:7" ht="12">
      <c r="A25" s="243"/>
      <c r="B25" s="8"/>
      <c r="C25" s="24"/>
      <c r="D25" s="24"/>
      <c r="E25" s="24"/>
      <c r="F25" s="28"/>
      <c r="G25" s="53">
        <f>E25*C25</f>
        <v>0</v>
      </c>
    </row>
    <row r="26" spans="1:7" ht="12">
      <c r="A26" s="243">
        <v>3</v>
      </c>
      <c r="B26" s="10"/>
      <c r="C26" s="23"/>
      <c r="D26" s="23"/>
      <c r="E26" s="23"/>
      <c r="F26" s="27"/>
      <c r="G26" s="36"/>
    </row>
    <row r="27" spans="1:7" ht="12.75" thickBot="1">
      <c r="A27" s="243"/>
      <c r="B27" s="8"/>
      <c r="C27" s="24"/>
      <c r="D27" s="24"/>
      <c r="E27" s="24"/>
      <c r="F27" s="28"/>
      <c r="G27" s="51">
        <f>E27*C27</f>
        <v>0</v>
      </c>
    </row>
    <row r="28" spans="1:7" ht="12.75" thickTop="1">
      <c r="A28" s="243" t="s">
        <v>4</v>
      </c>
      <c r="B28" s="316"/>
      <c r="C28" s="15"/>
      <c r="D28" s="227"/>
      <c r="E28" s="230"/>
      <c r="F28" s="114" t="s">
        <v>103</v>
      </c>
      <c r="G28" s="104"/>
    </row>
    <row r="29" spans="1:7" ht="12">
      <c r="A29" s="243"/>
      <c r="B29" s="318"/>
      <c r="C29" s="25"/>
      <c r="D29" s="228"/>
      <c r="E29" s="231"/>
      <c r="F29" s="115"/>
      <c r="G29" s="117"/>
    </row>
    <row r="30" spans="1:7" ht="12.75" thickBot="1">
      <c r="A30" s="243"/>
      <c r="B30" s="317"/>
      <c r="C30" s="24">
        <f>SUM(C23,C25,C27)</f>
        <v>0</v>
      </c>
      <c r="D30" s="229"/>
      <c r="E30" s="232"/>
      <c r="F30" s="116"/>
      <c r="G30" s="118">
        <f>G23+G25+G27</f>
        <v>0</v>
      </c>
    </row>
    <row r="31" spans="1:7" ht="12.75" thickTop="1">
      <c r="A31" s="1" t="s">
        <v>74</v>
      </c>
      <c r="B31" s="1"/>
      <c r="C31" s="1"/>
      <c r="D31" s="1"/>
      <c r="E31" s="1"/>
      <c r="F31" s="1"/>
      <c r="G31" s="1"/>
    </row>
    <row r="32" spans="1:7" ht="12">
      <c r="A32" s="1" t="s">
        <v>86</v>
      </c>
      <c r="B32" s="1"/>
      <c r="C32" s="1"/>
      <c r="D32" s="1"/>
      <c r="E32" s="1"/>
      <c r="F32" s="1"/>
      <c r="G32" s="1"/>
    </row>
    <row r="33" spans="1:7" ht="12">
      <c r="A33" s="1"/>
      <c r="B33" s="1"/>
      <c r="C33" s="1"/>
      <c r="D33" s="1"/>
      <c r="E33" s="1"/>
      <c r="F33" s="1"/>
      <c r="G33" s="1"/>
    </row>
    <row r="34" spans="1:7" ht="12">
      <c r="A34" s="1" t="s">
        <v>96</v>
      </c>
      <c r="B34" s="1"/>
      <c r="C34" s="1"/>
      <c r="D34" s="1"/>
      <c r="E34" s="1"/>
      <c r="F34" s="1"/>
      <c r="G34" s="1"/>
    </row>
    <row r="35" spans="1:7" ht="12">
      <c r="A35" s="1"/>
      <c r="B35" s="1"/>
      <c r="C35" s="1"/>
      <c r="D35" s="242"/>
      <c r="E35" s="242"/>
      <c r="F35" s="1"/>
      <c r="G35" s="1"/>
    </row>
    <row r="36" spans="1:7" ht="60">
      <c r="A36" s="6" t="s">
        <v>30</v>
      </c>
      <c r="B36" s="11" t="s">
        <v>132</v>
      </c>
      <c r="C36" s="11" t="s">
        <v>133</v>
      </c>
      <c r="D36" s="11" t="s">
        <v>164</v>
      </c>
      <c r="E36" s="6" t="s">
        <v>144</v>
      </c>
      <c r="F36" s="6" t="s">
        <v>1</v>
      </c>
      <c r="G36" s="11" t="s">
        <v>152</v>
      </c>
    </row>
    <row r="37" spans="1:7" ht="12">
      <c r="A37" s="13"/>
      <c r="B37" s="13"/>
      <c r="C37" s="14" t="s">
        <v>20</v>
      </c>
      <c r="D37" s="14" t="s">
        <v>39</v>
      </c>
      <c r="E37" s="14" t="s">
        <v>48</v>
      </c>
      <c r="F37" s="14" t="s">
        <v>145</v>
      </c>
      <c r="G37" s="13"/>
    </row>
    <row r="38" spans="1:7" ht="12">
      <c r="A38" s="12"/>
      <c r="B38" s="20"/>
      <c r="C38" s="15" t="s">
        <v>22</v>
      </c>
      <c r="D38" s="15" t="s">
        <v>22</v>
      </c>
      <c r="E38" s="15" t="s">
        <v>22</v>
      </c>
      <c r="F38" s="15" t="s">
        <v>22</v>
      </c>
      <c r="G38" s="15" t="s">
        <v>22</v>
      </c>
    </row>
    <row r="39" spans="1:7" ht="12">
      <c r="A39" s="223">
        <v>1</v>
      </c>
      <c r="B39" s="8"/>
      <c r="C39" s="25"/>
      <c r="D39" s="25"/>
      <c r="E39" s="25"/>
      <c r="F39" s="25"/>
      <c r="G39" s="16"/>
    </row>
    <row r="40" spans="1:7" ht="12">
      <c r="A40" s="243"/>
      <c r="B40" s="9"/>
      <c r="C40" s="24"/>
      <c r="D40" s="24"/>
      <c r="E40" s="24"/>
      <c r="F40" s="24">
        <f>D40+E40</f>
        <v>0</v>
      </c>
      <c r="G40" s="106">
        <f>ROUNDDOWN(F40/3,0)</f>
        <v>0</v>
      </c>
    </row>
    <row r="41" spans="1:7" ht="12">
      <c r="A41" s="243">
        <v>2</v>
      </c>
      <c r="B41" s="8"/>
      <c r="C41" s="23"/>
      <c r="D41" s="23"/>
      <c r="E41" s="23"/>
      <c r="F41" s="23"/>
      <c r="G41" s="12"/>
    </row>
    <row r="42" spans="1:7" ht="12">
      <c r="A42" s="243"/>
      <c r="B42" s="9"/>
      <c r="C42" s="24"/>
      <c r="D42" s="24"/>
      <c r="E42" s="24"/>
      <c r="F42" s="24"/>
      <c r="G42" s="106"/>
    </row>
    <row r="43" spans="1:7" ht="12">
      <c r="A43" s="243">
        <v>3</v>
      </c>
      <c r="B43" s="8"/>
      <c r="C43" s="23"/>
      <c r="D43" s="23"/>
      <c r="E43" s="23"/>
      <c r="F43" s="23"/>
      <c r="G43" s="12"/>
    </row>
    <row r="44" spans="1:7" ht="12.75" thickBot="1">
      <c r="A44" s="243"/>
      <c r="B44" s="9"/>
      <c r="C44" s="24"/>
      <c r="D44" s="24"/>
      <c r="E44" s="24"/>
      <c r="F44" s="24"/>
      <c r="G44" s="16"/>
    </row>
    <row r="45" spans="1:7" ht="12.75" thickTop="1">
      <c r="A45" s="239" t="s">
        <v>4</v>
      </c>
      <c r="B45" s="316"/>
      <c r="C45" s="316"/>
      <c r="D45" s="316"/>
      <c r="E45" s="314"/>
      <c r="F45" s="19" t="s">
        <v>153</v>
      </c>
      <c r="G45" s="105" t="s">
        <v>154</v>
      </c>
    </row>
    <row r="46" spans="1:7" ht="12.75" thickBot="1">
      <c r="A46" s="223"/>
      <c r="B46" s="317"/>
      <c r="C46" s="317"/>
      <c r="D46" s="317"/>
      <c r="E46" s="315"/>
      <c r="F46" s="30">
        <f>SUM(F40,F42,F44)</f>
        <v>0</v>
      </c>
      <c r="G46" s="107">
        <f>G40+G42+G44</f>
        <v>0</v>
      </c>
    </row>
    <row r="47" spans="1:7" ht="12.75" thickTop="1">
      <c r="A47" s="1" t="s">
        <v>74</v>
      </c>
      <c r="B47" s="1"/>
      <c r="C47" s="1"/>
      <c r="D47" s="1"/>
      <c r="E47" s="1"/>
      <c r="F47" s="1"/>
      <c r="G47" s="1"/>
    </row>
    <row r="48" spans="1:7" ht="12">
      <c r="A48" s="1" t="s">
        <v>120</v>
      </c>
      <c r="B48" s="1"/>
      <c r="C48" s="1"/>
      <c r="D48" s="1"/>
      <c r="E48" s="1"/>
      <c r="F48" s="1"/>
      <c r="G48" s="1"/>
    </row>
    <row r="49" spans="1:7" ht="12">
      <c r="A49" s="1" t="s">
        <v>121</v>
      </c>
      <c r="B49" s="1"/>
      <c r="C49" s="1"/>
      <c r="D49" s="1"/>
      <c r="E49" s="1"/>
      <c r="F49" s="1"/>
      <c r="G49" s="1"/>
    </row>
    <row r="50" spans="1:7" ht="12">
      <c r="A50" s="1"/>
      <c r="B50" s="1"/>
      <c r="C50" s="1"/>
      <c r="D50" s="1"/>
      <c r="E50" s="1"/>
      <c r="F50" s="1"/>
      <c r="G50" s="1"/>
    </row>
  </sheetData>
  <sheetProtection/>
  <mergeCells count="32">
    <mergeCell ref="E3:G3"/>
    <mergeCell ref="E4:G4"/>
    <mergeCell ref="A6:A7"/>
    <mergeCell ref="E7:G7"/>
    <mergeCell ref="A8:A9"/>
    <mergeCell ref="E8:G8"/>
    <mergeCell ref="E9:G9"/>
    <mergeCell ref="A10:A11"/>
    <mergeCell ref="E11:G11"/>
    <mergeCell ref="A12:A14"/>
    <mergeCell ref="C12:C14"/>
    <mergeCell ref="D12:D14"/>
    <mergeCell ref="E14:G14"/>
    <mergeCell ref="F19:G19"/>
    <mergeCell ref="F20:G20"/>
    <mergeCell ref="A22:A23"/>
    <mergeCell ref="B22:B23"/>
    <mergeCell ref="A24:A25"/>
    <mergeCell ref="A26:A27"/>
    <mergeCell ref="A28:A30"/>
    <mergeCell ref="B28:B30"/>
    <mergeCell ref="D28:D30"/>
    <mergeCell ref="E28:E30"/>
    <mergeCell ref="D35:E35"/>
    <mergeCell ref="A39:A40"/>
    <mergeCell ref="E45:E46"/>
    <mergeCell ref="A41:A42"/>
    <mergeCell ref="A43:A44"/>
    <mergeCell ref="A45:A46"/>
    <mergeCell ref="B45:B46"/>
    <mergeCell ref="C45:C46"/>
    <mergeCell ref="D45:D46"/>
  </mergeCells>
  <printOptions/>
  <pageMargins left="0.5905511811023622" right="0.5905511811023622" top="0.5905511811023622" bottom="0.5905511811023622" header="0.5118110236220472" footer="0.5118110236220472"/>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sheetPr>
    <tabColor rgb="FF00B050"/>
  </sheetPr>
  <dimension ref="A1:F12"/>
  <sheetViews>
    <sheetView showGridLines="0" view="pageBreakPreview" zoomScaleSheetLayoutView="100" zoomScalePageLayoutView="0" workbookViewId="0" topLeftCell="A1">
      <selection activeCell="A1" sqref="A1"/>
    </sheetView>
  </sheetViews>
  <sheetFormatPr defaultColWidth="9.00390625" defaultRowHeight="12.75"/>
  <cols>
    <col min="1" max="6" width="12.75390625" style="0" customWidth="1"/>
  </cols>
  <sheetData>
    <row r="1" spans="1:6" ht="15.75" customHeight="1">
      <c r="A1" s="1" t="s">
        <v>78</v>
      </c>
      <c r="B1" s="1"/>
      <c r="C1" s="1"/>
      <c r="D1" s="1"/>
      <c r="E1" s="1"/>
      <c r="F1" s="1"/>
    </row>
    <row r="2" spans="1:6" ht="15.75" customHeight="1">
      <c r="A2" s="243" t="s">
        <v>79</v>
      </c>
      <c r="B2" s="243"/>
      <c r="C2" s="256" t="s">
        <v>80</v>
      </c>
      <c r="D2" s="337"/>
      <c r="E2" s="337"/>
      <c r="F2" s="257"/>
    </row>
    <row r="3" spans="1:6" ht="15.75" customHeight="1">
      <c r="A3" s="338" t="s">
        <v>81</v>
      </c>
      <c r="B3" s="338"/>
      <c r="C3" s="339"/>
      <c r="D3" s="340"/>
      <c r="E3" s="340"/>
      <c r="F3" s="341"/>
    </row>
    <row r="4" spans="1:6" ht="15.75" customHeight="1">
      <c r="A4" s="338" t="s">
        <v>82</v>
      </c>
      <c r="B4" s="338"/>
      <c r="C4" s="256"/>
      <c r="D4" s="337"/>
      <c r="E4" s="337"/>
      <c r="F4" s="257"/>
    </row>
    <row r="5" spans="1:6" ht="15.75" customHeight="1">
      <c r="A5" s="338" t="s">
        <v>83</v>
      </c>
      <c r="B5" s="338"/>
      <c r="C5" s="256"/>
      <c r="D5" s="337"/>
      <c r="E5" s="337"/>
      <c r="F5" s="257"/>
    </row>
    <row r="6" spans="1:6" ht="15.75" customHeight="1">
      <c r="A6" s="338" t="s">
        <v>84</v>
      </c>
      <c r="B6" s="338"/>
      <c r="C6" s="256"/>
      <c r="D6" s="337"/>
      <c r="E6" s="337"/>
      <c r="F6" s="257"/>
    </row>
    <row r="7" spans="1:6" ht="15.75" customHeight="1">
      <c r="A7" s="338" t="s">
        <v>85</v>
      </c>
      <c r="B7" s="338"/>
      <c r="C7" s="256"/>
      <c r="D7" s="337"/>
      <c r="E7" s="337"/>
      <c r="F7" s="257"/>
    </row>
    <row r="8" spans="1:6" ht="15.75" customHeight="1">
      <c r="A8" s="1"/>
      <c r="B8" s="1"/>
      <c r="C8" s="1"/>
      <c r="D8" s="1"/>
      <c r="E8" s="1"/>
      <c r="F8" s="1"/>
    </row>
    <row r="9" spans="1:6" ht="15.75" customHeight="1">
      <c r="A9" s="1" t="s">
        <v>105</v>
      </c>
      <c r="B9" s="1"/>
      <c r="C9" s="1"/>
      <c r="D9" s="1"/>
      <c r="E9" s="1"/>
      <c r="F9" s="1"/>
    </row>
    <row r="10" spans="1:6" ht="15.75" customHeight="1">
      <c r="A10" s="243" t="s">
        <v>79</v>
      </c>
      <c r="B10" s="243"/>
      <c r="C10" s="256" t="s">
        <v>80</v>
      </c>
      <c r="D10" s="337"/>
      <c r="E10" s="337"/>
      <c r="F10" s="257"/>
    </row>
    <row r="11" spans="1:6" ht="15.75" customHeight="1">
      <c r="A11" s="338" t="s">
        <v>107</v>
      </c>
      <c r="B11" s="338"/>
      <c r="C11" s="339"/>
      <c r="D11" s="340"/>
      <c r="E11" s="340"/>
      <c r="F11" s="341"/>
    </row>
    <row r="12" spans="1:6" ht="15.75" customHeight="1">
      <c r="A12" s="342" t="s">
        <v>106</v>
      </c>
      <c r="B12" s="342"/>
      <c r="C12" s="339"/>
      <c r="D12" s="340"/>
      <c r="E12" s="340"/>
      <c r="F12" s="341"/>
    </row>
  </sheetData>
  <sheetProtection/>
  <mergeCells count="18">
    <mergeCell ref="A2:B2"/>
    <mergeCell ref="C2:F2"/>
    <mergeCell ref="A3:B3"/>
    <mergeCell ref="C3:F3"/>
    <mergeCell ref="A4:B4"/>
    <mergeCell ref="C4:F4"/>
    <mergeCell ref="A5:B5"/>
    <mergeCell ref="C5:F5"/>
    <mergeCell ref="A6:B6"/>
    <mergeCell ref="C6:F6"/>
    <mergeCell ref="A7:B7"/>
    <mergeCell ref="C7:F7"/>
    <mergeCell ref="A10:B10"/>
    <mergeCell ref="C10:F10"/>
    <mergeCell ref="A11:B11"/>
    <mergeCell ref="C11:F11"/>
    <mergeCell ref="A12:B12"/>
    <mergeCell ref="C12:F12"/>
  </mergeCells>
  <printOptions/>
  <pageMargins left="0.5905511811023623" right="0.5905511811023623" top="0.5905511811023623" bottom="0.5905511811023623" header="0.5118110236220472" footer="0.5118110236220472"/>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B050"/>
  </sheetPr>
  <dimension ref="A1:K47"/>
  <sheetViews>
    <sheetView showGridLines="0" view="pageBreakPreview" zoomScaleSheetLayoutView="100" zoomScalePageLayoutView="0" workbookViewId="0" topLeftCell="A1">
      <selection activeCell="N24" sqref="N24"/>
    </sheetView>
  </sheetViews>
  <sheetFormatPr defaultColWidth="9.00390625" defaultRowHeight="12.75"/>
  <sheetData>
    <row r="1" spans="1:11" ht="15.75" customHeight="1">
      <c r="A1" s="1" t="s">
        <v>173</v>
      </c>
      <c r="B1" s="1"/>
      <c r="C1" s="1"/>
      <c r="D1" s="1"/>
      <c r="E1" s="1"/>
      <c r="F1" s="1"/>
      <c r="G1" s="1"/>
      <c r="H1" s="1"/>
      <c r="I1" s="1"/>
      <c r="J1" s="1"/>
      <c r="K1" s="1"/>
    </row>
    <row r="2" spans="1:11" ht="12">
      <c r="A2" s="1"/>
      <c r="B2" s="1"/>
      <c r="C2" s="1"/>
      <c r="D2" s="1"/>
      <c r="E2" s="1"/>
      <c r="F2" s="1"/>
      <c r="G2" s="1"/>
      <c r="H2" s="1"/>
      <c r="I2" s="1"/>
      <c r="J2" s="1"/>
      <c r="K2" s="1"/>
    </row>
    <row r="3" spans="1:11" ht="12">
      <c r="A3" s="1"/>
      <c r="B3" s="1"/>
      <c r="C3" s="1"/>
      <c r="D3" s="1"/>
      <c r="E3" s="1"/>
      <c r="F3" s="1"/>
      <c r="G3" s="1"/>
      <c r="H3" s="1"/>
      <c r="I3" s="1"/>
      <c r="J3" s="1"/>
      <c r="K3" s="1"/>
    </row>
    <row r="4" spans="1:11" ht="12">
      <c r="A4" s="1" t="s">
        <v>174</v>
      </c>
      <c r="B4" s="1"/>
      <c r="C4" s="1"/>
      <c r="D4" s="1"/>
      <c r="E4" s="1"/>
      <c r="F4" s="1"/>
      <c r="G4" s="1"/>
      <c r="H4" s="1"/>
      <c r="I4" s="1"/>
      <c r="J4" s="1"/>
      <c r="K4" s="1"/>
    </row>
    <row r="5" spans="1:11" ht="12">
      <c r="A5" s="1"/>
      <c r="B5" s="1"/>
      <c r="C5" s="1"/>
      <c r="D5" s="1"/>
      <c r="E5" s="1"/>
      <c r="F5" s="1"/>
      <c r="G5" s="1"/>
      <c r="H5" s="1"/>
      <c r="I5" s="1"/>
      <c r="J5" s="1"/>
      <c r="K5" s="1"/>
    </row>
    <row r="6" spans="1:11" ht="12">
      <c r="A6" s="1"/>
      <c r="B6" s="1"/>
      <c r="C6" s="1"/>
      <c r="D6" s="1"/>
      <c r="E6" s="1"/>
      <c r="F6" s="1"/>
      <c r="G6" s="1"/>
      <c r="H6" s="1"/>
      <c r="I6" s="1"/>
      <c r="J6" s="1"/>
      <c r="K6" s="1"/>
    </row>
    <row r="7" spans="1:11" ht="12">
      <c r="A7" s="1" t="s">
        <v>175</v>
      </c>
      <c r="B7" s="1"/>
      <c r="C7" s="1"/>
      <c r="D7" s="1"/>
      <c r="E7" s="1"/>
      <c r="F7" s="1"/>
      <c r="G7" s="1"/>
      <c r="H7" s="1"/>
      <c r="I7" s="145"/>
      <c r="J7" s="145" t="s">
        <v>176</v>
      </c>
      <c r="K7" s="1"/>
    </row>
    <row r="8" spans="1:11" ht="12">
      <c r="A8" s="343" t="s">
        <v>177</v>
      </c>
      <c r="B8" s="343"/>
      <c r="C8" s="343" t="s">
        <v>178</v>
      </c>
      <c r="D8" s="343"/>
      <c r="E8" s="243" t="s">
        <v>179</v>
      </c>
      <c r="F8" s="343"/>
      <c r="G8" s="343" t="s">
        <v>180</v>
      </c>
      <c r="H8" s="343"/>
      <c r="I8" s="343" t="s">
        <v>181</v>
      </c>
      <c r="J8" s="343"/>
      <c r="K8" s="1"/>
    </row>
    <row r="9" spans="1:11" ht="12">
      <c r="A9" s="213"/>
      <c r="B9" s="213"/>
      <c r="C9" s="213"/>
      <c r="D9" s="213"/>
      <c r="E9" s="213"/>
      <c r="F9" s="213"/>
      <c r="G9" s="213"/>
      <c r="H9" s="213"/>
      <c r="I9" s="213"/>
      <c r="J9" s="213"/>
      <c r="K9" s="1"/>
    </row>
    <row r="10" spans="1:11" ht="12">
      <c r="A10" s="52"/>
      <c r="B10" s="147"/>
      <c r="C10" s="52"/>
      <c r="D10" s="147"/>
      <c r="E10" s="52"/>
      <c r="F10" s="147"/>
      <c r="G10" s="52"/>
      <c r="H10" s="147"/>
      <c r="I10" s="52"/>
      <c r="J10" s="147"/>
      <c r="K10" s="1"/>
    </row>
    <row r="11" spans="1:11" ht="12">
      <c r="A11" s="148"/>
      <c r="B11" s="149"/>
      <c r="C11" s="148"/>
      <c r="D11" s="149"/>
      <c r="E11" s="148"/>
      <c r="F11" s="149"/>
      <c r="G11" s="148"/>
      <c r="H11" s="149"/>
      <c r="I11" s="148"/>
      <c r="J11" s="149"/>
      <c r="K11" s="1"/>
    </row>
    <row r="12" spans="1:11" ht="12">
      <c r="A12" s="148"/>
      <c r="B12" s="149"/>
      <c r="C12" s="148"/>
      <c r="D12" s="149"/>
      <c r="E12" s="148"/>
      <c r="F12" s="149"/>
      <c r="G12" s="148"/>
      <c r="H12" s="149"/>
      <c r="I12" s="148"/>
      <c r="J12" s="149"/>
      <c r="K12" s="1"/>
    </row>
    <row r="13" spans="1:11" ht="12">
      <c r="A13" s="148"/>
      <c r="B13" s="149"/>
      <c r="C13" s="148"/>
      <c r="D13" s="149"/>
      <c r="E13" s="148"/>
      <c r="F13" s="149"/>
      <c r="G13" s="148"/>
      <c r="H13" s="149"/>
      <c r="I13" s="148"/>
      <c r="J13" s="149"/>
      <c r="K13" s="1"/>
    </row>
    <row r="14" spans="1:11" ht="12">
      <c r="A14" s="148"/>
      <c r="B14" s="149"/>
      <c r="C14" s="148"/>
      <c r="D14" s="149"/>
      <c r="E14" s="148"/>
      <c r="F14" s="149"/>
      <c r="G14" s="148"/>
      <c r="H14" s="149"/>
      <c r="I14" s="148"/>
      <c r="J14" s="149"/>
      <c r="K14" s="1"/>
    </row>
    <row r="15" spans="1:11" ht="12">
      <c r="A15" s="148"/>
      <c r="B15" s="149"/>
      <c r="C15" s="148"/>
      <c r="D15" s="149"/>
      <c r="E15" s="148"/>
      <c r="F15" s="149"/>
      <c r="G15" s="148"/>
      <c r="H15" s="149"/>
      <c r="I15" s="148"/>
      <c r="J15" s="149"/>
      <c r="K15" s="1"/>
    </row>
    <row r="16" spans="1:11" ht="12">
      <c r="A16" s="148"/>
      <c r="B16" s="149"/>
      <c r="C16" s="148"/>
      <c r="D16" s="149"/>
      <c r="E16" s="148"/>
      <c r="F16" s="149"/>
      <c r="G16" s="148"/>
      <c r="H16" s="149"/>
      <c r="I16" s="148"/>
      <c r="J16" s="149"/>
      <c r="K16" s="1"/>
    </row>
    <row r="17" spans="1:11" ht="12">
      <c r="A17" s="148"/>
      <c r="B17" s="149"/>
      <c r="C17" s="148"/>
      <c r="D17" s="149"/>
      <c r="E17" s="148"/>
      <c r="F17" s="149"/>
      <c r="G17" s="148"/>
      <c r="H17" s="149"/>
      <c r="I17" s="148"/>
      <c r="J17" s="149"/>
      <c r="K17" s="1"/>
    </row>
    <row r="18" spans="1:11" ht="12">
      <c r="A18" s="148"/>
      <c r="B18" s="149"/>
      <c r="C18" s="148"/>
      <c r="D18" s="149"/>
      <c r="E18" s="148"/>
      <c r="F18" s="149"/>
      <c r="G18" s="148"/>
      <c r="H18" s="149"/>
      <c r="I18" s="148"/>
      <c r="J18" s="149"/>
      <c r="K18" s="1"/>
    </row>
    <row r="19" spans="1:11" ht="12">
      <c r="A19" s="148"/>
      <c r="B19" s="149"/>
      <c r="C19" s="148"/>
      <c r="D19" s="149"/>
      <c r="E19" s="148"/>
      <c r="F19" s="149"/>
      <c r="G19" s="148"/>
      <c r="H19" s="149"/>
      <c r="I19" s="148"/>
      <c r="J19" s="149"/>
      <c r="K19" s="1"/>
    </row>
    <row r="20" spans="1:11" ht="12">
      <c r="A20" s="148"/>
      <c r="B20" s="149"/>
      <c r="C20" s="148"/>
      <c r="D20" s="149"/>
      <c r="E20" s="148"/>
      <c r="F20" s="149"/>
      <c r="G20" s="148"/>
      <c r="H20" s="149"/>
      <c r="I20" s="148"/>
      <c r="J20" s="149"/>
      <c r="K20" s="1"/>
    </row>
    <row r="21" spans="1:11" ht="12">
      <c r="A21" s="148"/>
      <c r="B21" s="149"/>
      <c r="C21" s="148"/>
      <c r="D21" s="149"/>
      <c r="E21" s="148"/>
      <c r="F21" s="149"/>
      <c r="G21" s="148"/>
      <c r="H21" s="149"/>
      <c r="I21" s="148"/>
      <c r="J21" s="149"/>
      <c r="K21" s="1"/>
    </row>
    <row r="22" spans="1:11" ht="12">
      <c r="A22" s="148"/>
      <c r="B22" s="149"/>
      <c r="C22" s="148"/>
      <c r="D22" s="149"/>
      <c r="E22" s="148"/>
      <c r="F22" s="149"/>
      <c r="G22" s="148"/>
      <c r="H22" s="149"/>
      <c r="I22" s="148"/>
      <c r="J22" s="149"/>
      <c r="K22" s="1"/>
    </row>
    <row r="23" spans="1:11" ht="12">
      <c r="A23" s="148"/>
      <c r="B23" s="149"/>
      <c r="C23" s="148"/>
      <c r="D23" s="149"/>
      <c r="E23" s="148"/>
      <c r="F23" s="149"/>
      <c r="G23" s="148"/>
      <c r="H23" s="149"/>
      <c r="I23" s="148"/>
      <c r="J23" s="149"/>
      <c r="K23" s="1"/>
    </row>
    <row r="24" spans="1:11" ht="12">
      <c r="A24" s="150"/>
      <c r="B24" s="151"/>
      <c r="C24" s="150"/>
      <c r="D24" s="151"/>
      <c r="E24" s="150"/>
      <c r="F24" s="151"/>
      <c r="G24" s="150"/>
      <c r="H24" s="151"/>
      <c r="I24" s="150"/>
      <c r="J24" s="151"/>
      <c r="K24" s="1"/>
    </row>
    <row r="25" spans="1:11" ht="12">
      <c r="A25" s="146"/>
      <c r="B25" s="146"/>
      <c r="C25" s="146"/>
      <c r="D25" s="146"/>
      <c r="E25" s="146"/>
      <c r="F25" s="146"/>
      <c r="G25" s="146"/>
      <c r="H25" s="146"/>
      <c r="I25" s="146"/>
      <c r="J25" s="146"/>
      <c r="K25" s="1"/>
    </row>
    <row r="26" spans="1:11" ht="12">
      <c r="A26" s="1"/>
      <c r="B26" s="1"/>
      <c r="C26" s="1"/>
      <c r="D26" s="1"/>
      <c r="E26" s="1"/>
      <c r="F26" s="1"/>
      <c r="G26" s="1"/>
      <c r="H26" s="1"/>
      <c r="I26" s="1"/>
      <c r="J26" s="1"/>
      <c r="K26" s="1"/>
    </row>
    <row r="27" spans="1:11" ht="12">
      <c r="A27" s="1" t="s">
        <v>182</v>
      </c>
      <c r="B27" s="1"/>
      <c r="C27" s="1"/>
      <c r="D27" s="1"/>
      <c r="E27" s="1"/>
      <c r="F27" s="1"/>
      <c r="G27" s="1"/>
      <c r="H27" s="1"/>
      <c r="I27" s="1"/>
      <c r="J27" s="1" t="s">
        <v>176</v>
      </c>
      <c r="K27" s="1"/>
    </row>
    <row r="28" spans="1:11" ht="12">
      <c r="A28" s="343" t="s">
        <v>177</v>
      </c>
      <c r="B28" s="343"/>
      <c r="C28" s="343" t="s">
        <v>178</v>
      </c>
      <c r="D28" s="343"/>
      <c r="E28" s="243" t="s">
        <v>179</v>
      </c>
      <c r="F28" s="343"/>
      <c r="G28" s="343" t="s">
        <v>180</v>
      </c>
      <c r="H28" s="343"/>
      <c r="I28" s="343" t="s">
        <v>181</v>
      </c>
      <c r="J28" s="343"/>
      <c r="K28" s="1"/>
    </row>
    <row r="29" spans="1:11" ht="12">
      <c r="A29" s="213"/>
      <c r="B29" s="213"/>
      <c r="C29" s="213"/>
      <c r="D29" s="213"/>
      <c r="E29" s="213"/>
      <c r="F29" s="213"/>
      <c r="G29" s="213"/>
      <c r="H29" s="213"/>
      <c r="I29" s="213"/>
      <c r="J29" s="213"/>
      <c r="K29" s="1"/>
    </row>
    <row r="30" spans="1:11" ht="12">
      <c r="A30" s="52"/>
      <c r="B30" s="147"/>
      <c r="C30" s="52"/>
      <c r="D30" s="147"/>
      <c r="E30" s="52"/>
      <c r="F30" s="147"/>
      <c r="G30" s="52"/>
      <c r="H30" s="147"/>
      <c r="I30" s="52"/>
      <c r="J30" s="147"/>
      <c r="K30" s="1"/>
    </row>
    <row r="31" spans="1:11" ht="12">
      <c r="A31" s="148"/>
      <c r="B31" s="149"/>
      <c r="C31" s="148"/>
      <c r="D31" s="149"/>
      <c r="E31" s="148"/>
      <c r="F31" s="149"/>
      <c r="G31" s="148"/>
      <c r="H31" s="149"/>
      <c r="I31" s="148"/>
      <c r="J31" s="149"/>
      <c r="K31" s="1"/>
    </row>
    <row r="32" spans="1:11" ht="12">
      <c r="A32" s="148"/>
      <c r="B32" s="149"/>
      <c r="C32" s="148"/>
      <c r="D32" s="149"/>
      <c r="E32" s="148"/>
      <c r="F32" s="149"/>
      <c r="G32" s="148"/>
      <c r="H32" s="149"/>
      <c r="I32" s="148"/>
      <c r="J32" s="149"/>
      <c r="K32" s="1"/>
    </row>
    <row r="33" spans="1:11" ht="12">
      <c r="A33" s="148"/>
      <c r="B33" s="149"/>
      <c r="C33" s="148"/>
      <c r="D33" s="149"/>
      <c r="E33" s="148"/>
      <c r="F33" s="149"/>
      <c r="G33" s="148"/>
      <c r="H33" s="149"/>
      <c r="I33" s="148"/>
      <c r="J33" s="149"/>
      <c r="K33" s="1"/>
    </row>
    <row r="34" spans="1:11" ht="12">
      <c r="A34" s="148"/>
      <c r="B34" s="149"/>
      <c r="C34" s="148"/>
      <c r="D34" s="149"/>
      <c r="E34" s="148"/>
      <c r="F34" s="149"/>
      <c r="G34" s="148"/>
      <c r="H34" s="149"/>
      <c r="I34" s="148"/>
      <c r="J34" s="149"/>
      <c r="K34" s="1"/>
    </row>
    <row r="35" spans="1:11" ht="12">
      <c r="A35" s="148"/>
      <c r="B35" s="149"/>
      <c r="C35" s="148"/>
      <c r="D35" s="149"/>
      <c r="E35" s="148"/>
      <c r="F35" s="149"/>
      <c r="G35" s="148"/>
      <c r="H35" s="149"/>
      <c r="I35" s="148"/>
      <c r="J35" s="149"/>
      <c r="K35" s="1"/>
    </row>
    <row r="36" spans="1:11" ht="12">
      <c r="A36" s="148"/>
      <c r="B36" s="149"/>
      <c r="C36" s="148"/>
      <c r="D36" s="149"/>
      <c r="E36" s="148"/>
      <c r="F36" s="149"/>
      <c r="G36" s="148"/>
      <c r="H36" s="149"/>
      <c r="I36" s="148"/>
      <c r="J36" s="149"/>
      <c r="K36" s="1"/>
    </row>
    <row r="37" spans="1:11" ht="12">
      <c r="A37" s="148"/>
      <c r="B37" s="149"/>
      <c r="C37" s="148"/>
      <c r="D37" s="149"/>
      <c r="E37" s="148"/>
      <c r="F37" s="149"/>
      <c r="G37" s="148"/>
      <c r="H37" s="149"/>
      <c r="I37" s="148"/>
      <c r="J37" s="149"/>
      <c r="K37" s="1"/>
    </row>
    <row r="38" spans="1:11" ht="12">
      <c r="A38" s="148"/>
      <c r="B38" s="149"/>
      <c r="C38" s="148"/>
      <c r="D38" s="149"/>
      <c r="E38" s="148"/>
      <c r="F38" s="149"/>
      <c r="G38" s="148"/>
      <c r="H38" s="149"/>
      <c r="I38" s="148"/>
      <c r="J38" s="149"/>
      <c r="K38" s="1"/>
    </row>
    <row r="39" spans="1:11" ht="12">
      <c r="A39" s="148"/>
      <c r="B39" s="149"/>
      <c r="C39" s="148"/>
      <c r="D39" s="149"/>
      <c r="E39" s="148"/>
      <c r="F39" s="149"/>
      <c r="G39" s="148"/>
      <c r="H39" s="149"/>
      <c r="I39" s="148"/>
      <c r="J39" s="149"/>
      <c r="K39" s="1"/>
    </row>
    <row r="40" spans="1:11" ht="12">
      <c r="A40" s="148"/>
      <c r="B40" s="149"/>
      <c r="C40" s="148"/>
      <c r="D40" s="149"/>
      <c r="E40" s="148"/>
      <c r="F40" s="149"/>
      <c r="G40" s="148"/>
      <c r="H40" s="149"/>
      <c r="I40" s="148"/>
      <c r="J40" s="149"/>
      <c r="K40" s="1"/>
    </row>
    <row r="41" spans="1:11" ht="12">
      <c r="A41" s="148"/>
      <c r="B41" s="149"/>
      <c r="C41" s="148"/>
      <c r="D41" s="149"/>
      <c r="E41" s="148"/>
      <c r="F41" s="149"/>
      <c r="G41" s="148"/>
      <c r="H41" s="149"/>
      <c r="I41" s="148"/>
      <c r="J41" s="149"/>
      <c r="K41" s="1"/>
    </row>
    <row r="42" spans="1:11" ht="12">
      <c r="A42" s="148"/>
      <c r="B42" s="149"/>
      <c r="C42" s="148"/>
      <c r="D42" s="149"/>
      <c r="E42" s="148"/>
      <c r="F42" s="149"/>
      <c r="G42" s="148"/>
      <c r="H42" s="149"/>
      <c r="I42" s="148"/>
      <c r="J42" s="149"/>
      <c r="K42" s="1"/>
    </row>
    <row r="43" spans="1:11" ht="12">
      <c r="A43" s="148"/>
      <c r="B43" s="149"/>
      <c r="C43" s="148"/>
      <c r="D43" s="149"/>
      <c r="E43" s="148"/>
      <c r="F43" s="149"/>
      <c r="G43" s="148"/>
      <c r="H43" s="149"/>
      <c r="I43" s="148"/>
      <c r="J43" s="149"/>
      <c r="K43" s="1"/>
    </row>
    <row r="44" spans="1:11" ht="12">
      <c r="A44" s="150"/>
      <c r="B44" s="151"/>
      <c r="C44" s="150"/>
      <c r="D44" s="151"/>
      <c r="E44" s="150"/>
      <c r="F44" s="151"/>
      <c r="G44" s="150"/>
      <c r="H44" s="151"/>
      <c r="I44" s="150"/>
      <c r="J44" s="151"/>
      <c r="K44" s="1"/>
    </row>
    <row r="45" spans="1:11" ht="12">
      <c r="A45" s="146"/>
      <c r="B45" s="146"/>
      <c r="C45" s="146"/>
      <c r="D45" s="146"/>
      <c r="E45" s="146"/>
      <c r="F45" s="146"/>
      <c r="G45" s="146"/>
      <c r="H45" s="146"/>
      <c r="I45" s="146"/>
      <c r="J45" s="146"/>
      <c r="K45" s="1"/>
    </row>
    <row r="46" spans="1:11" ht="12">
      <c r="A46" s="1"/>
      <c r="B46" s="1"/>
      <c r="C46" s="1"/>
      <c r="D46" s="1"/>
      <c r="E46" s="1"/>
      <c r="F46" s="1"/>
      <c r="G46" s="1"/>
      <c r="H46" s="1"/>
      <c r="I46" s="1"/>
      <c r="J46" s="1"/>
      <c r="K46" s="1"/>
    </row>
    <row r="47" spans="1:11" ht="12">
      <c r="A47" s="1" t="s">
        <v>183</v>
      </c>
      <c r="B47" s="1"/>
      <c r="C47" s="1"/>
      <c r="D47" s="1"/>
      <c r="E47" s="1"/>
      <c r="F47" s="1"/>
      <c r="G47" s="1"/>
      <c r="H47" s="1"/>
      <c r="I47" s="1"/>
      <c r="J47" s="1"/>
      <c r="K47" s="1"/>
    </row>
  </sheetData>
  <sheetProtection/>
  <mergeCells count="10">
    <mergeCell ref="A28:B29"/>
    <mergeCell ref="C28:D29"/>
    <mergeCell ref="E28:F29"/>
    <mergeCell ref="G28:H29"/>
    <mergeCell ref="I28:J29"/>
    <mergeCell ref="A8:B9"/>
    <mergeCell ref="C8:D9"/>
    <mergeCell ref="E8:F9"/>
    <mergeCell ref="G8:H9"/>
    <mergeCell ref="I8:J9"/>
  </mergeCells>
  <printOptions/>
  <pageMargins left="0.5905511811023623" right="0.5905511811023623" top="0.5905511811023623" bottom="0.5905511811023623" header="0.5118110236220472" footer="0.511811023622047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　径</dc:creator>
  <cp:keywords/>
  <dc:description/>
  <cp:lastModifiedBy>鳥取県</cp:lastModifiedBy>
  <cp:lastPrinted>2021-03-26T05:48:29Z</cp:lastPrinted>
  <dcterms:created xsi:type="dcterms:W3CDTF">2011-11-29T23:54:32Z</dcterms:created>
  <dcterms:modified xsi:type="dcterms:W3CDTF">2021-03-26T05:52:47Z</dcterms:modified>
  <cp:category/>
  <cp:version/>
  <cp:contentType/>
  <cp:contentStatus/>
</cp:coreProperties>
</file>