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10.1.26.111\share\disk2\課共有\【内部作業用】\01企画調整・分析担当\【産業連関表】\04 報告書\27年報告書\経済波及効果推計ツール\ver.1.03\"/>
    </mc:Choice>
  </mc:AlternateContent>
  <xr:revisionPtr revIDLastSave="0" documentId="13_ncr:1_{75505F1D-9BB0-49C1-A3FD-0BF6726E8F5F}" xr6:coauthVersionLast="47" xr6:coauthVersionMax="47" xr10:uidLastSave="{00000000-0000-0000-0000-000000000000}"/>
  <bookViews>
    <workbookView xWindow="-120" yWindow="-120" windowWidth="29040" windowHeight="15720" tabRatio="680" activeTab="8" xr2:uid="{00000000-000D-0000-FFFF-FFFF00000000}"/>
  </bookViews>
  <sheets>
    <sheet name="入力" sheetId="9" r:id="rId1"/>
    <sheet name="結果" sheetId="26" r:id="rId2"/>
    <sheet name="計算" sheetId="23" r:id="rId3"/>
    <sheet name="マージン率" sheetId="22" r:id="rId4"/>
    <sheet name="取引基本表" sheetId="19" r:id="rId5"/>
    <sheet name="投入係数表" sheetId="5" r:id="rId6"/>
    <sheet name="逆行列係数表" sheetId="8" r:id="rId7"/>
    <sheet name="その他の係数表" sheetId="24" r:id="rId8"/>
    <sheet name="消費転換" sheetId="14" r:id="rId9"/>
  </sheets>
  <definedNames>
    <definedName name="_xlnm.Print_Area" localSheetId="1">結果!$A$1:$I$52</definedName>
    <definedName name="_xlnm.Print_Area" localSheetId="0">入力!$A$1:$J$46</definedName>
    <definedName name="_xlnm.Print_Titles" localSheetId="7">その他の係数表!$B:$C</definedName>
    <definedName name="_xlnm.Print_Titles" localSheetId="3">マージン率!$B:$C</definedName>
    <definedName name="_xlnm.Print_Titles" localSheetId="6">逆行列係数表!$B:$C</definedName>
    <definedName name="_xlnm.Print_Titles" localSheetId="2">計算!$B:$C</definedName>
    <definedName name="_xlnm.Print_Titles" localSheetId="4">取引基本表!$B:$C</definedName>
    <definedName name="_xlnm.Print_Titles" localSheetId="5">投入係数表!$B:$C</definedName>
  </definedNames>
  <calcPr calcId="181029" iterate="1" iterateCount="50"/>
</workbook>
</file>

<file path=xl/calcChain.xml><?xml version="1.0" encoding="utf-8"?>
<calcChain xmlns="http://schemas.openxmlformats.org/spreadsheetml/2006/main">
  <c r="G24" i="14" l="1"/>
  <c r="G23" i="14"/>
  <c r="G22" i="14"/>
  <c r="G21" i="14"/>
  <c r="G20" i="14"/>
  <c r="V45" i="23" l="1"/>
  <c r="B6" i="22"/>
  <c r="C6" i="22"/>
  <c r="B7" i="22"/>
  <c r="C7" i="22"/>
  <c r="B8" i="22"/>
  <c r="C8" i="22"/>
  <c r="B9" i="22"/>
  <c r="C9" i="22"/>
  <c r="B10" i="22"/>
  <c r="C10" i="22"/>
  <c r="B11" i="22"/>
  <c r="C11" i="22"/>
  <c r="B12" i="22"/>
  <c r="C12" i="22"/>
  <c r="B13" i="22"/>
  <c r="C13" i="22"/>
  <c r="B14" i="22"/>
  <c r="C14" i="22"/>
  <c r="B15" i="22"/>
  <c r="C15" i="22"/>
  <c r="B16" i="22"/>
  <c r="C16" i="22"/>
  <c r="B17" i="22"/>
  <c r="C17" i="22"/>
  <c r="B18" i="22"/>
  <c r="C18" i="22"/>
  <c r="B19" i="22"/>
  <c r="C19" i="22"/>
  <c r="B20" i="22"/>
  <c r="C20" i="22"/>
  <c r="B21" i="22"/>
  <c r="C21" i="22"/>
  <c r="B22" i="22"/>
  <c r="C22" i="22"/>
  <c r="B23" i="22"/>
  <c r="C23" i="22"/>
  <c r="B24" i="22"/>
  <c r="C24" i="22"/>
  <c r="B25" i="22"/>
  <c r="C25" i="22"/>
  <c r="B26" i="22"/>
  <c r="C26" i="22"/>
  <c r="B27" i="22"/>
  <c r="C27" i="22"/>
  <c r="B28" i="22"/>
  <c r="C28" i="22"/>
  <c r="B29" i="22"/>
  <c r="C29" i="22"/>
  <c r="B30" i="22"/>
  <c r="C30" i="22"/>
  <c r="B31" i="22"/>
  <c r="C31" i="22"/>
  <c r="B32" i="22"/>
  <c r="C32" i="22"/>
  <c r="B33" i="22"/>
  <c r="C33" i="22"/>
  <c r="B34" i="22"/>
  <c r="C34" i="22"/>
  <c r="B35" i="22"/>
  <c r="C35" i="22"/>
  <c r="B36" i="22"/>
  <c r="C36" i="22"/>
  <c r="B37" i="22"/>
  <c r="C37" i="22"/>
  <c r="B38" i="22"/>
  <c r="C38" i="22"/>
  <c r="B39" i="22"/>
  <c r="C39" i="22"/>
  <c r="B40" i="22"/>
  <c r="C40" i="22"/>
  <c r="B41" i="22"/>
  <c r="C41" i="22"/>
  <c r="B42" i="22"/>
  <c r="C42" i="22"/>
  <c r="B43" i="22"/>
  <c r="C43" i="22"/>
  <c r="B44" i="22"/>
  <c r="C44" i="22"/>
  <c r="B6" i="23"/>
  <c r="C6" i="23"/>
  <c r="B7" i="23"/>
  <c r="C7" i="23"/>
  <c r="B8" i="23"/>
  <c r="C8" i="23"/>
  <c r="B9" i="23"/>
  <c r="C9" i="23"/>
  <c r="B10" i="23"/>
  <c r="C10" i="23"/>
  <c r="B11" i="23"/>
  <c r="C11" i="23"/>
  <c r="B12" i="23"/>
  <c r="C12" i="23"/>
  <c r="B13" i="23"/>
  <c r="C13" i="23"/>
  <c r="B14" i="23"/>
  <c r="C14" i="23"/>
  <c r="B15" i="23"/>
  <c r="C15" i="23"/>
  <c r="B16" i="23"/>
  <c r="C16" i="23"/>
  <c r="B17" i="23"/>
  <c r="C17" i="23"/>
  <c r="B18" i="23"/>
  <c r="C18" i="23"/>
  <c r="B19" i="23"/>
  <c r="C19" i="23"/>
  <c r="B20" i="23"/>
  <c r="C20" i="23"/>
  <c r="B21" i="23"/>
  <c r="C21" i="23"/>
  <c r="B22" i="23"/>
  <c r="C22" i="23"/>
  <c r="B23" i="23"/>
  <c r="C23" i="23"/>
  <c r="B24" i="23"/>
  <c r="C24" i="23"/>
  <c r="B25" i="23"/>
  <c r="C25" i="23"/>
  <c r="B26" i="23"/>
  <c r="C26" i="23"/>
  <c r="B27" i="23"/>
  <c r="C27" i="23"/>
  <c r="B28" i="23"/>
  <c r="C28" i="23"/>
  <c r="B29" i="23"/>
  <c r="C29" i="23"/>
  <c r="B30" i="23"/>
  <c r="C30" i="23"/>
  <c r="B31" i="23"/>
  <c r="C31" i="23"/>
  <c r="B32" i="23"/>
  <c r="C32" i="23"/>
  <c r="B33" i="23"/>
  <c r="C33" i="23"/>
  <c r="B34" i="23"/>
  <c r="C34" i="23"/>
  <c r="B35" i="23"/>
  <c r="C35" i="23"/>
  <c r="B36" i="23"/>
  <c r="C36" i="23"/>
  <c r="B37" i="23"/>
  <c r="C37" i="23"/>
  <c r="B38" i="23"/>
  <c r="C38" i="23"/>
  <c r="B39" i="23"/>
  <c r="C39" i="23"/>
  <c r="B40" i="23"/>
  <c r="C40" i="23"/>
  <c r="B41" i="23"/>
  <c r="C41" i="23"/>
  <c r="B42" i="23"/>
  <c r="C42" i="23"/>
  <c r="B43" i="23"/>
  <c r="C43" i="23"/>
  <c r="B44" i="23"/>
  <c r="C44" i="23"/>
  <c r="B12" i="26"/>
  <c r="B13" i="26"/>
  <c r="B14" i="26"/>
  <c r="B15" i="26"/>
  <c r="B16" i="26"/>
  <c r="B17" i="26"/>
  <c r="B18" i="26"/>
  <c r="B19" i="26"/>
  <c r="B20" i="26"/>
  <c r="B21" i="26"/>
  <c r="B22" i="26"/>
  <c r="B23" i="26"/>
  <c r="B24" i="26"/>
  <c r="B25" i="26"/>
  <c r="B26" i="26"/>
  <c r="B27" i="26"/>
  <c r="B28" i="26"/>
  <c r="B29" i="26"/>
  <c r="B30" i="26"/>
  <c r="B31" i="26"/>
  <c r="B32" i="26"/>
  <c r="B33" i="26"/>
  <c r="B34" i="26"/>
  <c r="B35" i="26"/>
  <c r="B36" i="26"/>
  <c r="B37" i="26"/>
  <c r="B38" i="26"/>
  <c r="B39" i="26"/>
  <c r="B40" i="26"/>
  <c r="B41" i="26"/>
  <c r="B42" i="26"/>
  <c r="B43" i="26"/>
  <c r="B44" i="26"/>
  <c r="B45" i="26"/>
  <c r="B46" i="26"/>
  <c r="B47" i="26"/>
  <c r="B48" i="26"/>
  <c r="B49" i="26"/>
  <c r="B50" i="26"/>
  <c r="G19" i="14"/>
  <c r="G18" i="14"/>
  <c r="G17" i="14"/>
  <c r="G16" i="14"/>
  <c r="D45" i="24"/>
  <c r="D44" i="24"/>
  <c r="D43" i="24"/>
  <c r="H43" i="23" s="1"/>
  <c r="D42" i="24"/>
  <c r="O42" i="23" s="1"/>
  <c r="D41" i="24"/>
  <c r="D40" i="24"/>
  <c r="D39" i="24"/>
  <c r="H39" i="23" s="1"/>
  <c r="D38" i="24"/>
  <c r="O38" i="23" s="1"/>
  <c r="D37" i="24"/>
  <c r="H37" i="23" s="1"/>
  <c r="D36" i="24"/>
  <c r="X36" i="23" s="1"/>
  <c r="D35" i="24"/>
  <c r="O35" i="23" s="1"/>
  <c r="D34" i="24"/>
  <c r="O34" i="23" s="1"/>
  <c r="D33" i="24"/>
  <c r="H33" i="23" s="1"/>
  <c r="D32" i="24"/>
  <c r="H32" i="23" s="1"/>
  <c r="D31" i="24"/>
  <c r="X31" i="23" s="1"/>
  <c r="D30" i="24"/>
  <c r="X30" i="23" s="1"/>
  <c r="D29" i="24"/>
  <c r="O29" i="23" s="1"/>
  <c r="D28" i="24"/>
  <c r="O28" i="23" s="1"/>
  <c r="D27" i="24"/>
  <c r="H27" i="23" s="1"/>
  <c r="D26" i="24"/>
  <c r="O26" i="23" s="1"/>
  <c r="D25" i="24"/>
  <c r="H25" i="23" s="1"/>
  <c r="D24" i="24"/>
  <c r="X24" i="23" s="1"/>
  <c r="D23" i="24"/>
  <c r="X23" i="23" s="1"/>
  <c r="D22" i="24"/>
  <c r="O22" i="23" s="1"/>
  <c r="D21" i="24"/>
  <c r="X21" i="23" s="1"/>
  <c r="D20" i="24"/>
  <c r="H20" i="23" s="1"/>
  <c r="D19" i="24"/>
  <c r="O19" i="23" s="1"/>
  <c r="D18" i="24"/>
  <c r="H18" i="23" s="1"/>
  <c r="D17" i="24"/>
  <c r="X17" i="23" s="1"/>
  <c r="D16" i="24"/>
  <c r="H16" i="23" s="1"/>
  <c r="D15" i="24"/>
  <c r="X15" i="23" s="1"/>
  <c r="D14" i="24"/>
  <c r="X14" i="23" s="1"/>
  <c r="D13" i="24"/>
  <c r="O13" i="23" s="1"/>
  <c r="D12" i="24"/>
  <c r="H12" i="23" s="1"/>
  <c r="D11" i="24"/>
  <c r="O11" i="23" s="1"/>
  <c r="D10" i="24"/>
  <c r="H10" i="23" s="1"/>
  <c r="D9" i="24"/>
  <c r="O9" i="23" s="1"/>
  <c r="D8" i="24"/>
  <c r="H8" i="23" s="1"/>
  <c r="D7" i="24"/>
  <c r="H7" i="23" s="1"/>
  <c r="D6" i="24"/>
  <c r="O6" i="23" s="1"/>
  <c r="B1" i="14"/>
  <c r="B1" i="24"/>
  <c r="B1" i="8"/>
  <c r="B1" i="5"/>
  <c r="B1" i="19"/>
  <c r="B1" i="22"/>
  <c r="B1" i="23"/>
  <c r="B1" i="26"/>
  <c r="G15" i="14"/>
  <c r="G14" i="14"/>
  <c r="G13" i="14"/>
  <c r="G12" i="14"/>
  <c r="G11" i="14"/>
  <c r="G10" i="14"/>
  <c r="G9" i="14"/>
  <c r="G8" i="14"/>
  <c r="G7" i="14"/>
  <c r="G6" i="14"/>
  <c r="X18" i="23"/>
  <c r="I45" i="24"/>
  <c r="I44" i="24"/>
  <c r="I43" i="24"/>
  <c r="I42" i="24"/>
  <c r="I41" i="24"/>
  <c r="I40" i="24"/>
  <c r="I39" i="24"/>
  <c r="I38" i="24"/>
  <c r="I37" i="24"/>
  <c r="I36" i="24"/>
  <c r="I35" i="24"/>
  <c r="I34" i="24"/>
  <c r="I33" i="24"/>
  <c r="I32" i="24"/>
  <c r="I31" i="24"/>
  <c r="I30" i="24"/>
  <c r="I29" i="24"/>
  <c r="I28" i="24"/>
  <c r="I27" i="24"/>
  <c r="I26" i="24"/>
  <c r="I25" i="24"/>
  <c r="I24" i="24"/>
  <c r="I23" i="24"/>
  <c r="I22" i="24"/>
  <c r="I21" i="24"/>
  <c r="I20" i="24"/>
  <c r="I19" i="24"/>
  <c r="I18" i="24"/>
  <c r="I17" i="24"/>
  <c r="I16" i="24"/>
  <c r="I15" i="24"/>
  <c r="I14" i="24"/>
  <c r="I13" i="24"/>
  <c r="I12" i="24"/>
  <c r="I11" i="24"/>
  <c r="I10" i="24"/>
  <c r="I9" i="24"/>
  <c r="I8" i="24"/>
  <c r="I7" i="24"/>
  <c r="I6" i="24"/>
  <c r="H40" i="23"/>
  <c r="F6" i="24" a="1"/>
  <c r="F20" i="24" s="1"/>
  <c r="E6" i="24" a="1"/>
  <c r="E12" i="24" s="1"/>
  <c r="F44" i="23"/>
  <c r="E44" i="23"/>
  <c r="F43" i="23"/>
  <c r="E43" i="23"/>
  <c r="F42" i="23"/>
  <c r="E42" i="23"/>
  <c r="F41" i="23"/>
  <c r="E41" i="23"/>
  <c r="F40" i="23"/>
  <c r="E40" i="23"/>
  <c r="F39" i="23"/>
  <c r="E39" i="23"/>
  <c r="F38" i="23"/>
  <c r="E38" i="23"/>
  <c r="F37" i="23"/>
  <c r="E37" i="23"/>
  <c r="F36" i="23"/>
  <c r="E36" i="23"/>
  <c r="E35" i="23"/>
  <c r="F34" i="23"/>
  <c r="E34" i="23"/>
  <c r="F33" i="23"/>
  <c r="E33" i="23"/>
  <c r="F32" i="23"/>
  <c r="F31" i="23"/>
  <c r="E31" i="23"/>
  <c r="F30" i="23"/>
  <c r="E30" i="23"/>
  <c r="F29" i="23"/>
  <c r="E29" i="23"/>
  <c r="F28" i="23"/>
  <c r="G28" i="23" s="1"/>
  <c r="E28" i="23"/>
  <c r="F27" i="23"/>
  <c r="E27" i="23"/>
  <c r="F26" i="23"/>
  <c r="E26" i="23"/>
  <c r="F25" i="23"/>
  <c r="E25" i="23"/>
  <c r="F24" i="23"/>
  <c r="E24" i="23"/>
  <c r="F23" i="23"/>
  <c r="E23" i="23"/>
  <c r="F22" i="23"/>
  <c r="E22" i="23"/>
  <c r="F21" i="23"/>
  <c r="E21" i="23"/>
  <c r="F20" i="23"/>
  <c r="G20" i="23" s="1"/>
  <c r="E20" i="23"/>
  <c r="F19" i="23"/>
  <c r="E19" i="23"/>
  <c r="F18" i="23"/>
  <c r="E18" i="23"/>
  <c r="F17" i="23"/>
  <c r="E17" i="23"/>
  <c r="F16" i="23"/>
  <c r="E16" i="23"/>
  <c r="F15" i="23"/>
  <c r="E15" i="23"/>
  <c r="F14" i="23"/>
  <c r="E14" i="23"/>
  <c r="F13" i="23"/>
  <c r="E13" i="23"/>
  <c r="F12" i="23"/>
  <c r="E12" i="23"/>
  <c r="F11" i="23"/>
  <c r="E11" i="23"/>
  <c r="F10" i="23"/>
  <c r="E10" i="23"/>
  <c r="F9" i="23"/>
  <c r="E9" i="23"/>
  <c r="F8" i="23"/>
  <c r="E8" i="23"/>
  <c r="F7" i="23"/>
  <c r="E7" i="23"/>
  <c r="F6" i="23"/>
  <c r="E6" i="23"/>
  <c r="D44" i="23"/>
  <c r="D43" i="23"/>
  <c r="G43" i="23" s="1"/>
  <c r="D42" i="23"/>
  <c r="G42" i="23" s="1"/>
  <c r="D41" i="23"/>
  <c r="D40" i="23"/>
  <c r="D39" i="23"/>
  <c r="G39" i="23" s="1"/>
  <c r="D38" i="23"/>
  <c r="G38" i="23" s="1"/>
  <c r="D37" i="23"/>
  <c r="D36" i="23"/>
  <c r="D35" i="23"/>
  <c r="D34" i="23"/>
  <c r="G34" i="23" s="1"/>
  <c r="D33" i="23"/>
  <c r="D32" i="23"/>
  <c r="D31" i="23"/>
  <c r="D30" i="23"/>
  <c r="D29" i="23"/>
  <c r="G29" i="23" s="1"/>
  <c r="D28" i="23"/>
  <c r="D27" i="23"/>
  <c r="D26" i="23"/>
  <c r="G26" i="23" s="1"/>
  <c r="D25" i="23"/>
  <c r="G25" i="23" s="1"/>
  <c r="D24" i="23"/>
  <c r="D23" i="23"/>
  <c r="D22" i="23"/>
  <c r="G22" i="23" s="1"/>
  <c r="D21" i="23"/>
  <c r="G21" i="23" s="1"/>
  <c r="D20" i="23"/>
  <c r="D19" i="23"/>
  <c r="G19" i="23" s="1"/>
  <c r="D18" i="23"/>
  <c r="G18" i="23" s="1"/>
  <c r="D17" i="23"/>
  <c r="D16" i="23"/>
  <c r="D15" i="23"/>
  <c r="D14" i="23"/>
  <c r="G14" i="23" s="1"/>
  <c r="D13" i="23"/>
  <c r="G13" i="23" s="1"/>
  <c r="D12" i="23"/>
  <c r="D11" i="23"/>
  <c r="D10" i="23"/>
  <c r="D9" i="23"/>
  <c r="G9" i="23" s="1"/>
  <c r="D8" i="23"/>
  <c r="D7" i="23"/>
  <c r="D6" i="23"/>
  <c r="G6" i="23" s="1"/>
  <c r="E45" i="9"/>
  <c r="D45" i="23"/>
  <c r="O32" i="23"/>
  <c r="H21" i="23"/>
  <c r="O40" i="23"/>
  <c r="X35" i="23"/>
  <c r="H41" i="23"/>
  <c r="X25" i="23"/>
  <c r="O37" i="23"/>
  <c r="X40" i="23"/>
  <c r="O33" i="23"/>
  <c r="X33" i="23"/>
  <c r="G30" i="23"/>
  <c r="H14" i="23"/>
  <c r="H22" i="23"/>
  <c r="H42" i="23"/>
  <c r="X26" i="23"/>
  <c r="X16" i="23"/>
  <c r="X32" i="23"/>
  <c r="H36" i="23"/>
  <c r="O18" i="23"/>
  <c r="O36" i="23"/>
  <c r="H44" i="23"/>
  <c r="X44" i="23"/>
  <c r="O44" i="23"/>
  <c r="O10" i="23"/>
  <c r="X10" i="23"/>
  <c r="X34" i="23"/>
  <c r="O41" i="23"/>
  <c r="X41" i="23"/>
  <c r="H28" i="23"/>
  <c r="O14" i="23" l="1"/>
  <c r="X37" i="23"/>
  <c r="E23" i="24"/>
  <c r="X19" i="23"/>
  <c r="H6" i="23"/>
  <c r="H29" i="23"/>
  <c r="H26" i="23"/>
  <c r="E15" i="24"/>
  <c r="E37" i="24"/>
  <c r="G11" i="23"/>
  <c r="G44" i="23"/>
  <c r="I44" i="23" s="1"/>
  <c r="L44" i="23" s="1"/>
  <c r="G24" i="23"/>
  <c r="G33" i="23"/>
  <c r="G41" i="23"/>
  <c r="I41" i="23" s="1"/>
  <c r="M41" i="23" s="1"/>
  <c r="G36" i="23"/>
  <c r="I36" i="23" s="1"/>
  <c r="F35" i="23"/>
  <c r="G35" i="23" s="1"/>
  <c r="G27" i="23"/>
  <c r="I27" i="23" s="1"/>
  <c r="L27" i="23" s="1"/>
  <c r="G7" i="23"/>
  <c r="I7" i="23" s="1"/>
  <c r="G40" i="23"/>
  <c r="G8" i="23"/>
  <c r="G15" i="23"/>
  <c r="G23" i="23"/>
  <c r="G31" i="23"/>
  <c r="G37" i="23"/>
  <c r="I37" i="23" s="1"/>
  <c r="J37" i="23" s="1"/>
  <c r="G17" i="23"/>
  <c r="G10" i="23"/>
  <c r="I10" i="23" s="1"/>
  <c r="L10" i="23" s="1"/>
  <c r="G12" i="23"/>
  <c r="I12" i="23" s="1"/>
  <c r="J12" i="23" s="1"/>
  <c r="E32" i="23"/>
  <c r="G32" i="23" s="1"/>
  <c r="I32" i="23" s="1"/>
  <c r="L32" i="23" s="1"/>
  <c r="G16" i="23"/>
  <c r="I42" i="23"/>
  <c r="L42" i="23" s="1"/>
  <c r="I28" i="23"/>
  <c r="L28" i="23" s="1"/>
  <c r="I21" i="23"/>
  <c r="L21" i="23" s="1"/>
  <c r="I39" i="23"/>
  <c r="F14" i="24"/>
  <c r="X7" i="23"/>
  <c r="E42" i="24"/>
  <c r="O23" i="23"/>
  <c r="E24" i="24"/>
  <c r="I20" i="23"/>
  <c r="K20" i="23" s="1"/>
  <c r="E16" i="24"/>
  <c r="I22" i="23"/>
  <c r="M22" i="23" s="1"/>
  <c r="I14" i="23"/>
  <c r="M14" i="23" s="1"/>
  <c r="I29" i="23"/>
  <c r="L29" i="23" s="1"/>
  <c r="I33" i="23"/>
  <c r="L33" i="23" s="1"/>
  <c r="I43" i="23"/>
  <c r="K43" i="23" s="1"/>
  <c r="I6" i="23"/>
  <c r="M6" i="23" s="1"/>
  <c r="H13" i="23"/>
  <c r="I13" i="23" s="1"/>
  <c r="F24" i="24"/>
  <c r="F38" i="24"/>
  <c r="E9" i="24"/>
  <c r="X20" i="23"/>
  <c r="E10" i="24"/>
  <c r="F27" i="24"/>
  <c r="E41" i="24"/>
  <c r="J41" i="23" s="1"/>
  <c r="X9" i="23"/>
  <c r="I40" i="23"/>
  <c r="I18" i="23"/>
  <c r="L18" i="23" s="1"/>
  <c r="I25" i="23"/>
  <c r="L25" i="23" s="1"/>
  <c r="O24" i="23"/>
  <c r="I26" i="23"/>
  <c r="O17" i="23"/>
  <c r="H17" i="23"/>
  <c r="H9" i="23"/>
  <c r="I9" i="23" s="1"/>
  <c r="O20" i="23"/>
  <c r="F30" i="24"/>
  <c r="F8" i="24"/>
  <c r="I8" i="23"/>
  <c r="F18" i="24"/>
  <c r="E31" i="24"/>
  <c r="F15" i="24"/>
  <c r="E25" i="24"/>
  <c r="F40" i="24"/>
  <c r="F17" i="24"/>
  <c r="F39" i="24"/>
  <c r="F10" i="24"/>
  <c r="E27" i="24"/>
  <c r="E7" i="24"/>
  <c r="E6" i="24"/>
  <c r="F22" i="24"/>
  <c r="F23" i="24"/>
  <c r="F21" i="24"/>
  <c r="F35" i="24"/>
  <c r="F44" i="24"/>
  <c r="E29" i="24"/>
  <c r="E44" i="24"/>
  <c r="E20" i="24"/>
  <c r="F16" i="24"/>
  <c r="E35" i="24"/>
  <c r="E36" i="24"/>
  <c r="E21" i="24"/>
  <c r="E8" i="24"/>
  <c r="F29" i="24"/>
  <c r="F19" i="24"/>
  <c r="F6" i="24"/>
  <c r="F28" i="24"/>
  <c r="E13" i="24"/>
  <c r="E34" i="24"/>
  <c r="F32" i="24"/>
  <c r="E22" i="24"/>
  <c r="F43" i="24"/>
  <c r="F26" i="24"/>
  <c r="E28" i="24"/>
  <c r="F7" i="24"/>
  <c r="F36" i="24"/>
  <c r="E17" i="24"/>
  <c r="F31" i="24"/>
  <c r="E11" i="24"/>
  <c r="E39" i="24"/>
  <c r="E33" i="24"/>
  <c r="E14" i="24"/>
  <c r="F13" i="24"/>
  <c r="F34" i="24"/>
  <c r="F12" i="24"/>
  <c r="F33" i="24"/>
  <c r="E18" i="24"/>
  <c r="E40" i="24"/>
  <c r="F42" i="24"/>
  <c r="K42" i="23" s="1"/>
  <c r="E30" i="24"/>
  <c r="F11" i="24"/>
  <c r="F41" i="24"/>
  <c r="E38" i="24"/>
  <c r="F25" i="24"/>
  <c r="F9" i="24"/>
  <c r="E32" i="24"/>
  <c r="F37" i="24"/>
  <c r="E19" i="24"/>
  <c r="E43" i="24"/>
  <c r="E26" i="24"/>
  <c r="O30" i="23"/>
  <c r="X42" i="23"/>
  <c r="X28" i="23"/>
  <c r="O7" i="23"/>
  <c r="O21" i="23"/>
  <c r="O31" i="23"/>
  <c r="X11" i="23"/>
  <c r="H24" i="23"/>
  <c r="I24" i="23" s="1"/>
  <c r="M24" i="23" s="1"/>
  <c r="H34" i="23"/>
  <c r="I34" i="23" s="1"/>
  <c r="J34" i="23" s="1"/>
  <c r="O27" i="23"/>
  <c r="H15" i="23"/>
  <c r="I15" i="23" s="1"/>
  <c r="H11" i="23"/>
  <c r="I11" i="23" s="1"/>
  <c r="L11" i="23" s="1"/>
  <c r="O15" i="23"/>
  <c r="H30" i="23"/>
  <c r="I30" i="23" s="1"/>
  <c r="K30" i="23" s="1"/>
  <c r="O8" i="23"/>
  <c r="J44" i="23"/>
  <c r="H31" i="23"/>
  <c r="I31" i="23" s="1"/>
  <c r="M31" i="23" s="1"/>
  <c r="X8" i="23"/>
  <c r="X27" i="23"/>
  <c r="H35" i="23"/>
  <c r="O43" i="23"/>
  <c r="H38" i="23"/>
  <c r="I38" i="23" s="1"/>
  <c r="X43" i="23"/>
  <c r="O39" i="23"/>
  <c r="X29" i="23"/>
  <c r="O12" i="23"/>
  <c r="O16" i="23"/>
  <c r="X38" i="23"/>
  <c r="L41" i="23"/>
  <c r="X6" i="23"/>
  <c r="H23" i="23"/>
  <c r="X13" i="23"/>
  <c r="X22" i="23"/>
  <c r="X12" i="23"/>
  <c r="X39" i="23"/>
  <c r="H19" i="23"/>
  <c r="I19" i="23" s="1"/>
  <c r="O25" i="23"/>
  <c r="E45" i="23"/>
  <c r="M13" i="23"/>
  <c r="M29" i="23" l="1"/>
  <c r="F45" i="23"/>
  <c r="K44" i="23"/>
  <c r="M44" i="23"/>
  <c r="L14" i="23"/>
  <c r="K13" i="23"/>
  <c r="K14" i="23"/>
  <c r="J9" i="23"/>
  <c r="K8" i="23"/>
  <c r="K7" i="23"/>
  <c r="J39" i="23"/>
  <c r="M18" i="23"/>
  <c r="J22" i="23"/>
  <c r="J18" i="23"/>
  <c r="J14" i="23"/>
  <c r="M25" i="23"/>
  <c r="I35" i="23"/>
  <c r="J35" i="23" s="1"/>
  <c r="L13" i="23"/>
  <c r="I17" i="23"/>
  <c r="M17" i="23" s="1"/>
  <c r="J25" i="23"/>
  <c r="L22" i="23"/>
  <c r="J42" i="23"/>
  <c r="I23" i="23"/>
  <c r="M23" i="23" s="1"/>
  <c r="M42" i="23"/>
  <c r="K41" i="23"/>
  <c r="K12" i="23"/>
  <c r="G45" i="23"/>
  <c r="K28" i="23"/>
  <c r="K29" i="23"/>
  <c r="J29" i="23"/>
  <c r="K18" i="23"/>
  <c r="J28" i="23"/>
  <c r="L20" i="23"/>
  <c r="J27" i="23"/>
  <c r="M20" i="23"/>
  <c r="M27" i="23"/>
  <c r="M28" i="23"/>
  <c r="I16" i="23"/>
  <c r="L16" i="23" s="1"/>
  <c r="K27" i="23"/>
  <c r="K25" i="23"/>
  <c r="K33" i="23"/>
  <c r="J13" i="23"/>
  <c r="K22" i="23"/>
  <c r="M12" i="23"/>
  <c r="K37" i="23"/>
  <c r="J26" i="23"/>
  <c r="L12" i="23"/>
  <c r="M11" i="23"/>
  <c r="L8" i="23"/>
  <c r="J11" i="23"/>
  <c r="M8" i="23"/>
  <c r="J20" i="23"/>
  <c r="K26" i="23"/>
  <c r="L39" i="23"/>
  <c r="M26" i="23"/>
  <c r="J21" i="23"/>
  <c r="L43" i="23"/>
  <c r="L26" i="23"/>
  <c r="L34" i="23"/>
  <c r="K21" i="23"/>
  <c r="M33" i="23"/>
  <c r="N6" i="23" a="1"/>
  <c r="N27" i="23" s="1"/>
  <c r="P27" i="23" s="1"/>
  <c r="M39" i="23"/>
  <c r="M21" i="23"/>
  <c r="K39" i="23"/>
  <c r="J8" i="23"/>
  <c r="L6" i="23"/>
  <c r="K6" i="23"/>
  <c r="J6" i="23"/>
  <c r="L9" i="23"/>
  <c r="M9" i="23"/>
  <c r="J7" i="23"/>
  <c r="M7" i="23"/>
  <c r="L7" i="23"/>
  <c r="K10" i="23"/>
  <c r="L36" i="23"/>
  <c r="J10" i="23"/>
  <c r="J43" i="23"/>
  <c r="M10" i="23"/>
  <c r="M36" i="23"/>
  <c r="M43" i="23"/>
  <c r="K36" i="23"/>
  <c r="J36" i="23"/>
  <c r="J33" i="23"/>
  <c r="J31" i="23"/>
  <c r="M37" i="23"/>
  <c r="L37" i="23"/>
  <c r="L40" i="23"/>
  <c r="J40" i="23"/>
  <c r="K34" i="23"/>
  <c r="K31" i="23"/>
  <c r="M40" i="23"/>
  <c r="K40" i="23"/>
  <c r="K15" i="23"/>
  <c r="K9" i="23"/>
  <c r="K11" i="23"/>
  <c r="K32" i="23"/>
  <c r="J30" i="23"/>
  <c r="L38" i="23"/>
  <c r="J15" i="23"/>
  <c r="L24" i="23"/>
  <c r="K38" i="23"/>
  <c r="L15" i="23"/>
  <c r="J32" i="23"/>
  <c r="L30" i="23"/>
  <c r="M15" i="23"/>
  <c r="K24" i="23"/>
  <c r="J24" i="23"/>
  <c r="J38" i="23"/>
  <c r="M32" i="23"/>
  <c r="L31" i="23"/>
  <c r="M30" i="23"/>
  <c r="M34" i="23"/>
  <c r="M38" i="23"/>
  <c r="L19" i="23"/>
  <c r="M19" i="23"/>
  <c r="J19" i="23"/>
  <c r="K19" i="23"/>
  <c r="L17" i="23" l="1"/>
  <c r="K35" i="23"/>
  <c r="J17" i="23"/>
  <c r="K17" i="23"/>
  <c r="L23" i="23"/>
  <c r="L35" i="23"/>
  <c r="J23" i="23"/>
  <c r="M35" i="23"/>
  <c r="K23" i="23"/>
  <c r="K16" i="23"/>
  <c r="I45" i="23"/>
  <c r="C7" i="26" s="1"/>
  <c r="M16" i="23"/>
  <c r="M45" i="23" s="1"/>
  <c r="G7" i="26" s="1"/>
  <c r="J16" i="23"/>
  <c r="J45" i="23" s="1"/>
  <c r="D7" i="26" s="1"/>
  <c r="N14" i="23"/>
  <c r="P14" i="23" s="1"/>
  <c r="N26" i="23"/>
  <c r="P26" i="23" s="1"/>
  <c r="N15" i="23"/>
  <c r="P15" i="23" s="1"/>
  <c r="N21" i="23"/>
  <c r="P21" i="23" s="1"/>
  <c r="N30" i="23"/>
  <c r="P30" i="23" s="1"/>
  <c r="N6" i="23"/>
  <c r="P6" i="23" s="1"/>
  <c r="N43" i="23"/>
  <c r="P43" i="23" s="1"/>
  <c r="N10" i="23"/>
  <c r="P10" i="23" s="1"/>
  <c r="N24" i="23"/>
  <c r="P24" i="23" s="1"/>
  <c r="N40" i="23"/>
  <c r="P40" i="23" s="1"/>
  <c r="N42" i="23"/>
  <c r="P42" i="23" s="1"/>
  <c r="N39" i="23"/>
  <c r="P39" i="23" s="1"/>
  <c r="N29" i="23"/>
  <c r="P29" i="23" s="1"/>
  <c r="N20" i="23"/>
  <c r="P20" i="23" s="1"/>
  <c r="N44" i="23"/>
  <c r="P44" i="23" s="1"/>
  <c r="N13" i="23"/>
  <c r="P13" i="23" s="1"/>
  <c r="N19" i="23"/>
  <c r="P19" i="23" s="1"/>
  <c r="N33" i="23"/>
  <c r="P33" i="23" s="1"/>
  <c r="N11" i="23"/>
  <c r="P11" i="23" s="1"/>
  <c r="N36" i="23"/>
  <c r="P36" i="23" s="1"/>
  <c r="L45" i="23"/>
  <c r="F7" i="26" s="1"/>
  <c r="N17" i="23"/>
  <c r="P17" i="23" s="1"/>
  <c r="N41" i="23"/>
  <c r="P41" i="23" s="1"/>
  <c r="N37" i="23"/>
  <c r="P37" i="23" s="1"/>
  <c r="N18" i="23"/>
  <c r="P18" i="23" s="1"/>
  <c r="N9" i="23"/>
  <c r="P9" i="23" s="1"/>
  <c r="N22" i="23"/>
  <c r="P22" i="23" s="1"/>
  <c r="N25" i="23"/>
  <c r="P25" i="23" s="1"/>
  <c r="N23" i="23"/>
  <c r="P23" i="23" s="1"/>
  <c r="N12" i="23"/>
  <c r="P12" i="23" s="1"/>
  <c r="N38" i="23"/>
  <c r="P38" i="23" s="1"/>
  <c r="N16" i="23"/>
  <c r="P16" i="23" s="1"/>
  <c r="N31" i="23"/>
  <c r="P31" i="23" s="1"/>
  <c r="N35" i="23"/>
  <c r="P35" i="23" s="1"/>
  <c r="N7" i="23"/>
  <c r="P7" i="23" s="1"/>
  <c r="N8" i="23"/>
  <c r="P8" i="23" s="1"/>
  <c r="N32" i="23"/>
  <c r="P32" i="23" s="1"/>
  <c r="N34" i="23"/>
  <c r="P34" i="23" s="1"/>
  <c r="N28" i="23"/>
  <c r="P28" i="23" s="1"/>
  <c r="K45" i="23"/>
  <c r="E7" i="26" l="1"/>
  <c r="N45" i="23"/>
  <c r="P45" i="23"/>
  <c r="Q6" i="23" a="1"/>
  <c r="Q26" i="23" l="1"/>
  <c r="Q21" i="23"/>
  <c r="Q23" i="23"/>
  <c r="Q16" i="23"/>
  <c r="Q38" i="23"/>
  <c r="Q37" i="23"/>
  <c r="Q28" i="23"/>
  <c r="Q6" i="23"/>
  <c r="Q32" i="23"/>
  <c r="Q24" i="23"/>
  <c r="Q22" i="23"/>
  <c r="Q10" i="23"/>
  <c r="Q40" i="23"/>
  <c r="Q13" i="23"/>
  <c r="Q42" i="23"/>
  <c r="Q19" i="23"/>
  <c r="Q11" i="23"/>
  <c r="Q14" i="23"/>
  <c r="Q29" i="23"/>
  <c r="Q20" i="23"/>
  <c r="Q18" i="23"/>
  <c r="Q35" i="23"/>
  <c r="Q25" i="23"/>
  <c r="Q34" i="23"/>
  <c r="Q36" i="23"/>
  <c r="Q12" i="23"/>
  <c r="Q33" i="23"/>
  <c r="Q8" i="23"/>
  <c r="Q15" i="23"/>
  <c r="Q7" i="23"/>
  <c r="Q9" i="23"/>
  <c r="Q30" i="23"/>
  <c r="Q44" i="23"/>
  <c r="Q17" i="23"/>
  <c r="Q27" i="23"/>
  <c r="Q31" i="23"/>
  <c r="Q39" i="23"/>
  <c r="Q43" i="23"/>
  <c r="Q41" i="23"/>
  <c r="S31" i="23" l="1"/>
  <c r="T31" i="23"/>
  <c r="U31" i="23"/>
  <c r="R31" i="23"/>
  <c r="U30" i="23"/>
  <c r="R30" i="23"/>
  <c r="S30" i="23"/>
  <c r="T30" i="23"/>
  <c r="R8" i="23"/>
  <c r="S8" i="23"/>
  <c r="U8" i="23"/>
  <c r="T8" i="23"/>
  <c r="T34" i="23"/>
  <c r="R34" i="23"/>
  <c r="U34" i="23"/>
  <c r="S34" i="23"/>
  <c r="T20" i="23"/>
  <c r="U20" i="23"/>
  <c r="R20" i="23"/>
  <c r="S20" i="23"/>
  <c r="U19" i="23"/>
  <c r="S19" i="23"/>
  <c r="R19" i="23"/>
  <c r="T19" i="23"/>
  <c r="R10" i="23"/>
  <c r="S10" i="23"/>
  <c r="U10" i="23"/>
  <c r="T10" i="23"/>
  <c r="U6" i="23"/>
  <c r="Q45" i="23"/>
  <c r="C8" i="26" s="1"/>
  <c r="S6" i="23"/>
  <c r="T6" i="23"/>
  <c r="R6" i="23"/>
  <c r="T16" i="23"/>
  <c r="R16" i="23"/>
  <c r="S16" i="23"/>
  <c r="U16" i="23"/>
  <c r="R41" i="23"/>
  <c r="U41" i="23"/>
  <c r="T41" i="23"/>
  <c r="S41" i="23"/>
  <c r="R27" i="23"/>
  <c r="U27" i="23"/>
  <c r="S27" i="23"/>
  <c r="T27" i="23"/>
  <c r="R9" i="23"/>
  <c r="U9" i="23"/>
  <c r="T9" i="23"/>
  <c r="S9" i="23"/>
  <c r="U33" i="23"/>
  <c r="T33" i="23"/>
  <c r="S33" i="23"/>
  <c r="R33" i="23"/>
  <c r="T25" i="23"/>
  <c r="S25" i="23"/>
  <c r="U25" i="23"/>
  <c r="R25" i="23"/>
  <c r="U29" i="23"/>
  <c r="T29" i="23"/>
  <c r="S29" i="23"/>
  <c r="R29" i="23"/>
  <c r="U42" i="23"/>
  <c r="R42" i="23"/>
  <c r="T42" i="23"/>
  <c r="S42" i="23"/>
  <c r="T22" i="23"/>
  <c r="S22" i="23"/>
  <c r="R22" i="23"/>
  <c r="U22" i="23"/>
  <c r="U28" i="23"/>
  <c r="R28" i="23"/>
  <c r="S28" i="23"/>
  <c r="T28" i="23"/>
  <c r="U23" i="23"/>
  <c r="T23" i="23"/>
  <c r="R23" i="23"/>
  <c r="S23" i="23"/>
  <c r="S43" i="23"/>
  <c r="R43" i="23"/>
  <c r="U43" i="23"/>
  <c r="T43" i="23"/>
  <c r="R17" i="23"/>
  <c r="U17" i="23"/>
  <c r="T17" i="23"/>
  <c r="S17" i="23"/>
  <c r="U7" i="23"/>
  <c r="T7" i="23"/>
  <c r="S7" i="23"/>
  <c r="R7" i="23"/>
  <c r="U12" i="23"/>
  <c r="S12" i="23"/>
  <c r="R12" i="23"/>
  <c r="T12" i="23"/>
  <c r="U35" i="23"/>
  <c r="S35" i="23"/>
  <c r="T35" i="23"/>
  <c r="R35" i="23"/>
  <c r="R14" i="23"/>
  <c r="S14" i="23"/>
  <c r="T14" i="23"/>
  <c r="U14" i="23"/>
  <c r="U13" i="23"/>
  <c r="S13" i="23"/>
  <c r="T13" i="23"/>
  <c r="R13" i="23"/>
  <c r="T24" i="23"/>
  <c r="U24" i="23"/>
  <c r="R24" i="23"/>
  <c r="S24" i="23"/>
  <c r="T37" i="23"/>
  <c r="R37" i="23"/>
  <c r="U37" i="23"/>
  <c r="S37" i="23"/>
  <c r="T21" i="23"/>
  <c r="S21" i="23"/>
  <c r="R21" i="23"/>
  <c r="U21" i="23"/>
  <c r="T39" i="23"/>
  <c r="S39" i="23"/>
  <c r="R39" i="23"/>
  <c r="U39" i="23"/>
  <c r="S44" i="23"/>
  <c r="U44" i="23"/>
  <c r="T44" i="23"/>
  <c r="R44" i="23"/>
  <c r="U15" i="23"/>
  <c r="R15" i="23"/>
  <c r="T15" i="23"/>
  <c r="S15" i="23"/>
  <c r="U36" i="23"/>
  <c r="S36" i="23"/>
  <c r="R36" i="23"/>
  <c r="T36" i="23"/>
  <c r="T18" i="23"/>
  <c r="S18" i="23"/>
  <c r="U18" i="23"/>
  <c r="R18" i="23"/>
  <c r="T11" i="23"/>
  <c r="R11" i="23"/>
  <c r="U11" i="23"/>
  <c r="S11" i="23"/>
  <c r="R40" i="23"/>
  <c r="T40" i="23"/>
  <c r="U40" i="23"/>
  <c r="S40" i="23"/>
  <c r="U32" i="23"/>
  <c r="S32" i="23"/>
  <c r="R32" i="23"/>
  <c r="T32" i="23"/>
  <c r="R38" i="23"/>
  <c r="U38" i="23"/>
  <c r="T38" i="23"/>
  <c r="S38" i="23"/>
  <c r="T26" i="23"/>
  <c r="S26" i="23"/>
  <c r="U26" i="23"/>
  <c r="R26" i="23"/>
  <c r="R45" i="23" l="1"/>
  <c r="D8" i="26" s="1"/>
  <c r="T45" i="23"/>
  <c r="F8" i="26" s="1"/>
  <c r="S45" i="23"/>
  <c r="U45" i="23"/>
  <c r="G8" i="26" s="1"/>
  <c r="E8" i="26" l="1"/>
  <c r="W36" i="23"/>
  <c r="Y36" i="23" s="1"/>
  <c r="W33" i="23"/>
  <c r="Y33" i="23" s="1"/>
  <c r="W19" i="23"/>
  <c r="Y19" i="23" s="1"/>
  <c r="W38" i="23"/>
  <c r="Y38" i="23" s="1"/>
  <c r="W34" i="23"/>
  <c r="Y34" i="23" s="1"/>
  <c r="W39" i="23"/>
  <c r="Y39" i="23" s="1"/>
  <c r="W7" i="23"/>
  <c r="Y7" i="23" s="1"/>
  <c r="W31" i="23"/>
  <c r="Y31" i="23" s="1"/>
  <c r="W10" i="23"/>
  <c r="Y10" i="23" s="1"/>
  <c r="W42" i="23"/>
  <c r="Y42" i="23" s="1"/>
  <c r="W21" i="23"/>
  <c r="Y21" i="23" s="1"/>
  <c r="W8" i="23"/>
  <c r="Y8" i="23" s="1"/>
  <c r="W16" i="23"/>
  <c r="Y16" i="23" s="1"/>
  <c r="W6" i="23"/>
  <c r="W25" i="23"/>
  <c r="Y25" i="23" s="1"/>
  <c r="W12" i="23"/>
  <c r="Y12" i="23" s="1"/>
  <c r="W37" i="23"/>
  <c r="Y37" i="23" s="1"/>
  <c r="W14" i="23"/>
  <c r="Y14" i="23" s="1"/>
  <c r="W35" i="23"/>
  <c r="Y35" i="23" s="1"/>
  <c r="W17" i="23"/>
  <c r="Y17" i="23" s="1"/>
  <c r="W43" i="23"/>
  <c r="Y43" i="23" s="1"/>
  <c r="W15" i="23"/>
  <c r="Y15" i="23" s="1"/>
  <c r="W13" i="23"/>
  <c r="Y13" i="23" s="1"/>
  <c r="W28" i="23"/>
  <c r="Y28" i="23" s="1"/>
  <c r="W32" i="23"/>
  <c r="Y32" i="23" s="1"/>
  <c r="W18" i="23"/>
  <c r="Y18" i="23" s="1"/>
  <c r="W44" i="23"/>
  <c r="Y44" i="23" s="1"/>
  <c r="W41" i="23"/>
  <c r="Y41" i="23" s="1"/>
  <c r="W11" i="23"/>
  <c r="Y11" i="23" s="1"/>
  <c r="W40" i="23"/>
  <c r="Y40" i="23" s="1"/>
  <c r="W9" i="23"/>
  <c r="Y9" i="23" s="1"/>
  <c r="W26" i="23"/>
  <c r="Y26" i="23" s="1"/>
  <c r="W24" i="23"/>
  <c r="Y24" i="23" s="1"/>
  <c r="W30" i="23"/>
  <c r="Y30" i="23" s="1"/>
  <c r="W23" i="23"/>
  <c r="Y23" i="23" s="1"/>
  <c r="W29" i="23"/>
  <c r="Y29" i="23" s="1"/>
  <c r="W27" i="23"/>
  <c r="Y27" i="23" s="1"/>
  <c r="W22" i="23"/>
  <c r="Y22" i="23" s="1"/>
  <c r="W20" i="23"/>
  <c r="Y20" i="23" s="1"/>
  <c r="W45" i="23" l="1"/>
  <c r="Y6" i="23"/>
  <c r="Y45" i="23" l="1"/>
  <c r="Z6" i="23" a="1"/>
  <c r="Z32" i="23" l="1"/>
  <c r="Z19" i="23"/>
  <c r="Z44" i="23"/>
  <c r="Z15" i="23"/>
  <c r="Z27" i="23"/>
  <c r="Z35" i="23"/>
  <c r="Z38" i="23"/>
  <c r="Z18" i="23"/>
  <c r="Z20" i="23"/>
  <c r="Z8" i="23"/>
  <c r="Z13" i="23"/>
  <c r="Z31" i="23"/>
  <c r="Z37" i="23"/>
  <c r="Z11" i="23"/>
  <c r="Z9" i="23"/>
  <c r="Z34" i="23"/>
  <c r="Z33" i="23"/>
  <c r="Z36" i="23"/>
  <c r="Z42" i="23"/>
  <c r="Z14" i="23"/>
  <c r="Z26" i="23"/>
  <c r="Z39" i="23"/>
  <c r="Z21" i="23"/>
  <c r="Z12" i="23"/>
  <c r="Z23" i="23"/>
  <c r="Z28" i="23"/>
  <c r="Z25" i="23"/>
  <c r="Z43" i="23"/>
  <c r="Z22" i="23"/>
  <c r="Z30" i="23"/>
  <c r="Z29" i="23"/>
  <c r="Z16" i="23"/>
  <c r="Z41" i="23"/>
  <c r="Z10" i="23"/>
  <c r="Z24" i="23"/>
  <c r="Z6" i="23"/>
  <c r="Z40" i="23"/>
  <c r="Z7" i="23"/>
  <c r="Z17" i="23"/>
  <c r="AE29" i="23" l="1"/>
  <c r="C35" i="26" s="1"/>
  <c r="AC29" i="23"/>
  <c r="AH29" i="23" s="1"/>
  <c r="F35" i="26" s="1"/>
  <c r="AA29" i="23"/>
  <c r="AF29" i="23" s="1"/>
  <c r="D35" i="26" s="1"/>
  <c r="AD29" i="23"/>
  <c r="AI29" i="23" s="1"/>
  <c r="G35" i="26" s="1"/>
  <c r="AB29" i="23"/>
  <c r="AG29" i="23" s="1"/>
  <c r="E35" i="26" s="1"/>
  <c r="AE16" i="23"/>
  <c r="C22" i="26" s="1"/>
  <c r="AC16" i="23"/>
  <c r="AH16" i="23" s="1"/>
  <c r="F22" i="26" s="1"/>
  <c r="AA16" i="23"/>
  <c r="AF16" i="23" s="1"/>
  <c r="D22" i="26" s="1"/>
  <c r="AB16" i="23"/>
  <c r="AG16" i="23" s="1"/>
  <c r="E22" i="26" s="1"/>
  <c r="AD16" i="23"/>
  <c r="AI16" i="23" s="1"/>
  <c r="G22" i="26" s="1"/>
  <c r="AE18" i="23"/>
  <c r="C24" i="26" s="1"/>
  <c r="AD18" i="23"/>
  <c r="AI18" i="23" s="1"/>
  <c r="G24" i="26" s="1"/>
  <c r="AB18" i="23"/>
  <c r="AG18" i="23" s="1"/>
  <c r="E24" i="26" s="1"/>
  <c r="AA18" i="23"/>
  <c r="AF18" i="23" s="1"/>
  <c r="D24" i="26" s="1"/>
  <c r="AC18" i="23"/>
  <c r="AH18" i="23" s="1"/>
  <c r="F24" i="26" s="1"/>
  <c r="AE17" i="23"/>
  <c r="C23" i="26" s="1"/>
  <c r="AA17" i="23"/>
  <c r="AF17" i="23" s="1"/>
  <c r="D23" i="26" s="1"/>
  <c r="AD17" i="23"/>
  <c r="AI17" i="23" s="1"/>
  <c r="G23" i="26" s="1"/>
  <c r="AC17" i="23"/>
  <c r="AH17" i="23" s="1"/>
  <c r="F23" i="26" s="1"/>
  <c r="AB17" i="23"/>
  <c r="AG17" i="23" s="1"/>
  <c r="E23" i="26" s="1"/>
  <c r="AE9" i="23"/>
  <c r="C15" i="26" s="1"/>
  <c r="AD9" i="23"/>
  <c r="AI9" i="23" s="1"/>
  <c r="G15" i="26" s="1"/>
  <c r="AA9" i="23"/>
  <c r="AF9" i="23" s="1"/>
  <c r="D15" i="26" s="1"/>
  <c r="AC9" i="23"/>
  <c r="AH9" i="23" s="1"/>
  <c r="F15" i="26" s="1"/>
  <c r="AB9" i="23"/>
  <c r="AG9" i="23" s="1"/>
  <c r="E15" i="26" s="1"/>
  <c r="AE7" i="23"/>
  <c r="C13" i="26" s="1"/>
  <c r="AA7" i="23"/>
  <c r="AF7" i="23" s="1"/>
  <c r="D13" i="26" s="1"/>
  <c r="AC7" i="23"/>
  <c r="AH7" i="23" s="1"/>
  <c r="F13" i="26" s="1"/>
  <c r="AD7" i="23"/>
  <c r="AI7" i="23" s="1"/>
  <c r="G13" i="26" s="1"/>
  <c r="AB7" i="23"/>
  <c r="AG7" i="23" s="1"/>
  <c r="E13" i="26" s="1"/>
  <c r="AE39" i="23"/>
  <c r="C45" i="26" s="1"/>
  <c r="AC39" i="23"/>
  <c r="AH39" i="23" s="1"/>
  <c r="F45" i="26" s="1"/>
  <c r="AD39" i="23"/>
  <c r="AI39" i="23" s="1"/>
  <c r="G45" i="26" s="1"/>
  <c r="AB39" i="23"/>
  <c r="AG39" i="23" s="1"/>
  <c r="E45" i="26" s="1"/>
  <c r="AA39" i="23"/>
  <c r="AF39" i="23" s="1"/>
  <c r="D45" i="26" s="1"/>
  <c r="AE11" i="23"/>
  <c r="C17" i="26" s="1"/>
  <c r="AA11" i="23"/>
  <c r="AF11" i="23" s="1"/>
  <c r="D17" i="26" s="1"/>
  <c r="AC11" i="23"/>
  <c r="AH11" i="23" s="1"/>
  <c r="F17" i="26" s="1"/>
  <c r="AB11" i="23"/>
  <c r="AG11" i="23" s="1"/>
  <c r="E17" i="26" s="1"/>
  <c r="AD11" i="23"/>
  <c r="AI11" i="23" s="1"/>
  <c r="G17" i="26" s="1"/>
  <c r="AE26" i="23"/>
  <c r="C32" i="26" s="1"/>
  <c r="AC26" i="23"/>
  <c r="AH26" i="23" s="1"/>
  <c r="F32" i="26" s="1"/>
  <c r="AA26" i="23"/>
  <c r="AF26" i="23" s="1"/>
  <c r="D32" i="26" s="1"/>
  <c r="AD26" i="23"/>
  <c r="AI26" i="23" s="1"/>
  <c r="G32" i="26" s="1"/>
  <c r="AB26" i="23"/>
  <c r="AG26" i="23" s="1"/>
  <c r="E32" i="26" s="1"/>
  <c r="AE27" i="23"/>
  <c r="C33" i="26" s="1"/>
  <c r="AC27" i="23"/>
  <c r="AH27" i="23" s="1"/>
  <c r="F33" i="26" s="1"/>
  <c r="AB27" i="23"/>
  <c r="AG27" i="23" s="1"/>
  <c r="E33" i="26" s="1"/>
  <c r="AA27" i="23"/>
  <c r="AF27" i="23" s="1"/>
  <c r="D33" i="26" s="1"/>
  <c r="AD27" i="23"/>
  <c r="AI27" i="23" s="1"/>
  <c r="G33" i="26" s="1"/>
  <c r="AE6" i="23"/>
  <c r="AC6" i="23"/>
  <c r="AB6" i="23"/>
  <c r="AA6" i="23"/>
  <c r="AD6" i="23"/>
  <c r="Z45" i="23"/>
  <c r="C9" i="26" s="1"/>
  <c r="AE14" i="23"/>
  <c r="C20" i="26" s="1"/>
  <c r="AA14" i="23"/>
  <c r="AF14" i="23" s="1"/>
  <c r="D20" i="26" s="1"/>
  <c r="AC14" i="23"/>
  <c r="AH14" i="23" s="1"/>
  <c r="F20" i="26" s="1"/>
  <c r="AB14" i="23"/>
  <c r="AG14" i="23" s="1"/>
  <c r="E20" i="26" s="1"/>
  <c r="AD14" i="23"/>
  <c r="AI14" i="23" s="1"/>
  <c r="G20" i="26" s="1"/>
  <c r="AE31" i="23"/>
  <c r="C37" i="26" s="1"/>
  <c r="AD31" i="23"/>
  <c r="AI31" i="23" s="1"/>
  <c r="G37" i="26" s="1"/>
  <c r="AB31" i="23"/>
  <c r="AG31" i="23" s="1"/>
  <c r="E37" i="26" s="1"/>
  <c r="AA31" i="23"/>
  <c r="AF31" i="23" s="1"/>
  <c r="D37" i="26" s="1"/>
  <c r="AC31" i="23"/>
  <c r="AH31" i="23" s="1"/>
  <c r="F37" i="26" s="1"/>
  <c r="AE25" i="23"/>
  <c r="C31" i="26" s="1"/>
  <c r="AD25" i="23"/>
  <c r="AI25" i="23" s="1"/>
  <c r="G31" i="26" s="1"/>
  <c r="AB25" i="23"/>
  <c r="AG25" i="23" s="1"/>
  <c r="E31" i="26" s="1"/>
  <c r="AC25" i="23"/>
  <c r="AH25" i="23" s="1"/>
  <c r="F31" i="26" s="1"/>
  <c r="AA25" i="23"/>
  <c r="AF25" i="23" s="1"/>
  <c r="D31" i="26" s="1"/>
  <c r="AE13" i="23"/>
  <c r="C19" i="26" s="1"/>
  <c r="AB13" i="23"/>
  <c r="AG13" i="23" s="1"/>
  <c r="E19" i="26" s="1"/>
  <c r="AD13" i="23"/>
  <c r="AI13" i="23" s="1"/>
  <c r="G19" i="26" s="1"/>
  <c r="AC13" i="23"/>
  <c r="AH13" i="23" s="1"/>
  <c r="F19" i="26" s="1"/>
  <c r="AA13" i="23"/>
  <c r="AF13" i="23" s="1"/>
  <c r="D19" i="26" s="1"/>
  <c r="AE10" i="23"/>
  <c r="C16" i="26" s="1"/>
  <c r="AC10" i="23"/>
  <c r="AH10" i="23" s="1"/>
  <c r="F16" i="26" s="1"/>
  <c r="AD10" i="23"/>
  <c r="AI10" i="23" s="1"/>
  <c r="G16" i="26" s="1"/>
  <c r="AB10" i="23"/>
  <c r="AG10" i="23" s="1"/>
  <c r="E16" i="26" s="1"/>
  <c r="AA10" i="23"/>
  <c r="AF10" i="23" s="1"/>
  <c r="D16" i="26" s="1"/>
  <c r="AE36" i="23"/>
  <c r="C42" i="26" s="1"/>
  <c r="AD36" i="23"/>
  <c r="AI36" i="23" s="1"/>
  <c r="G42" i="26" s="1"/>
  <c r="AA36" i="23"/>
  <c r="AF36" i="23" s="1"/>
  <c r="D42" i="26" s="1"/>
  <c r="AC36" i="23"/>
  <c r="AH36" i="23" s="1"/>
  <c r="F42" i="26" s="1"/>
  <c r="AB36" i="23"/>
  <c r="AG36" i="23" s="1"/>
  <c r="E42" i="26" s="1"/>
  <c r="AE8" i="23"/>
  <c r="C14" i="26" s="1"/>
  <c r="AC8" i="23"/>
  <c r="AH8" i="23" s="1"/>
  <c r="F14" i="26" s="1"/>
  <c r="AB8" i="23"/>
  <c r="AG8" i="23" s="1"/>
  <c r="E14" i="26" s="1"/>
  <c r="AA8" i="23"/>
  <c r="AF8" i="23" s="1"/>
  <c r="D14" i="26" s="1"/>
  <c r="AD8" i="23"/>
  <c r="AI8" i="23" s="1"/>
  <c r="G14" i="26" s="1"/>
  <c r="AE19" i="23"/>
  <c r="C25" i="26" s="1"/>
  <c r="AC19" i="23"/>
  <c r="AH19" i="23" s="1"/>
  <c r="F25" i="26" s="1"/>
  <c r="AD19" i="23"/>
  <c r="AI19" i="23" s="1"/>
  <c r="G25" i="26" s="1"/>
  <c r="AB19" i="23"/>
  <c r="AG19" i="23" s="1"/>
  <c r="E25" i="26" s="1"/>
  <c r="AA19" i="23"/>
  <c r="AF19" i="23" s="1"/>
  <c r="D25" i="26" s="1"/>
  <c r="AE12" i="23"/>
  <c r="C18" i="26" s="1"/>
  <c r="AA12" i="23"/>
  <c r="AF12" i="23" s="1"/>
  <c r="D18" i="26" s="1"/>
  <c r="AD12" i="23"/>
  <c r="AI12" i="23" s="1"/>
  <c r="G18" i="26" s="1"/>
  <c r="AC12" i="23"/>
  <c r="AH12" i="23" s="1"/>
  <c r="F18" i="26" s="1"/>
  <c r="AB12" i="23"/>
  <c r="AG12" i="23" s="1"/>
  <c r="E18" i="26" s="1"/>
  <c r="AE34" i="23"/>
  <c r="C40" i="26" s="1"/>
  <c r="AB34" i="23"/>
  <c r="AG34" i="23" s="1"/>
  <c r="E40" i="26" s="1"/>
  <c r="AC34" i="23"/>
  <c r="AH34" i="23" s="1"/>
  <c r="F40" i="26" s="1"/>
  <c r="AD34" i="23"/>
  <c r="AI34" i="23" s="1"/>
  <c r="G40" i="26" s="1"/>
  <c r="AA34" i="23"/>
  <c r="AF34" i="23" s="1"/>
  <c r="D40" i="26" s="1"/>
  <c r="AE21" i="23"/>
  <c r="C27" i="26" s="1"/>
  <c r="AB21" i="23"/>
  <c r="AG21" i="23" s="1"/>
  <c r="E27" i="26" s="1"/>
  <c r="AD21" i="23"/>
  <c r="AI21" i="23" s="1"/>
  <c r="G27" i="26" s="1"/>
  <c r="AA21" i="23"/>
  <c r="AF21" i="23" s="1"/>
  <c r="D27" i="26" s="1"/>
  <c r="AC21" i="23"/>
  <c r="AH21" i="23" s="1"/>
  <c r="F27" i="26" s="1"/>
  <c r="AE38" i="23"/>
  <c r="C44" i="26" s="1"/>
  <c r="AB38" i="23"/>
  <c r="AG38" i="23" s="1"/>
  <c r="E44" i="26" s="1"/>
  <c r="AA38" i="23"/>
  <c r="AF38" i="23" s="1"/>
  <c r="D44" i="26" s="1"/>
  <c r="AC38" i="23"/>
  <c r="AH38" i="23" s="1"/>
  <c r="F44" i="26" s="1"/>
  <c r="AD38" i="23"/>
  <c r="AI38" i="23" s="1"/>
  <c r="G44" i="26" s="1"/>
  <c r="AE30" i="23"/>
  <c r="C36" i="26" s="1"/>
  <c r="AB30" i="23"/>
  <c r="AG30" i="23" s="1"/>
  <c r="E36" i="26" s="1"/>
  <c r="AC30" i="23"/>
  <c r="AH30" i="23" s="1"/>
  <c r="F36" i="26" s="1"/>
  <c r="AA30" i="23"/>
  <c r="AF30" i="23" s="1"/>
  <c r="D36" i="26" s="1"/>
  <c r="AD30" i="23"/>
  <c r="AI30" i="23" s="1"/>
  <c r="G36" i="26" s="1"/>
  <c r="AE35" i="23"/>
  <c r="C41" i="26" s="1"/>
  <c r="AC35" i="23"/>
  <c r="AH35" i="23" s="1"/>
  <c r="F41" i="26" s="1"/>
  <c r="AD35" i="23"/>
  <c r="AI35" i="23" s="1"/>
  <c r="G41" i="26" s="1"/>
  <c r="AA35" i="23"/>
  <c r="AF35" i="23" s="1"/>
  <c r="D41" i="26" s="1"/>
  <c r="AB35" i="23"/>
  <c r="AG35" i="23" s="1"/>
  <c r="E41" i="26" s="1"/>
  <c r="AE40" i="23"/>
  <c r="C46" i="26" s="1"/>
  <c r="AB40" i="23"/>
  <c r="AG40" i="23" s="1"/>
  <c r="E46" i="26" s="1"/>
  <c r="AC40" i="23"/>
  <c r="AH40" i="23" s="1"/>
  <c r="F46" i="26" s="1"/>
  <c r="AD40" i="23"/>
  <c r="AI40" i="23" s="1"/>
  <c r="G46" i="26" s="1"/>
  <c r="AA40" i="23"/>
  <c r="AF40" i="23" s="1"/>
  <c r="D46" i="26" s="1"/>
  <c r="AE22" i="23"/>
  <c r="C28" i="26" s="1"/>
  <c r="AB22" i="23"/>
  <c r="AG22" i="23" s="1"/>
  <c r="E28" i="26" s="1"/>
  <c r="AA22" i="23"/>
  <c r="AF22" i="23" s="1"/>
  <c r="D28" i="26" s="1"/>
  <c r="AD22" i="23"/>
  <c r="AI22" i="23" s="1"/>
  <c r="G28" i="26" s="1"/>
  <c r="AC22" i="23"/>
  <c r="AH22" i="23" s="1"/>
  <c r="F28" i="26" s="1"/>
  <c r="AE37" i="23"/>
  <c r="C43" i="26" s="1"/>
  <c r="AD37" i="23"/>
  <c r="AI37" i="23" s="1"/>
  <c r="G43" i="26" s="1"/>
  <c r="AC37" i="23"/>
  <c r="AH37" i="23" s="1"/>
  <c r="F43" i="26" s="1"/>
  <c r="AB37" i="23"/>
  <c r="AG37" i="23" s="1"/>
  <c r="E43" i="26" s="1"/>
  <c r="AA37" i="23"/>
  <c r="AF37" i="23" s="1"/>
  <c r="D43" i="26" s="1"/>
  <c r="AE43" i="23"/>
  <c r="C49" i="26" s="1"/>
  <c r="AC43" i="23"/>
  <c r="AH43" i="23" s="1"/>
  <c r="F49" i="26" s="1"/>
  <c r="AA43" i="23"/>
  <c r="AF43" i="23" s="1"/>
  <c r="D49" i="26" s="1"/>
  <c r="AD43" i="23"/>
  <c r="AI43" i="23" s="1"/>
  <c r="G49" i="26" s="1"/>
  <c r="AB43" i="23"/>
  <c r="AG43" i="23" s="1"/>
  <c r="E49" i="26" s="1"/>
  <c r="AE15" i="23"/>
  <c r="C21" i="26" s="1"/>
  <c r="AB15" i="23"/>
  <c r="AG15" i="23" s="1"/>
  <c r="E21" i="26" s="1"/>
  <c r="AD15" i="23"/>
  <c r="AI15" i="23" s="1"/>
  <c r="G21" i="26" s="1"/>
  <c r="AA15" i="23"/>
  <c r="AF15" i="23" s="1"/>
  <c r="D21" i="26" s="1"/>
  <c r="AC15" i="23"/>
  <c r="AH15" i="23" s="1"/>
  <c r="F21" i="26" s="1"/>
  <c r="AE24" i="23"/>
  <c r="C30" i="26" s="1"/>
  <c r="AA24" i="23"/>
  <c r="AF24" i="23" s="1"/>
  <c r="D30" i="26" s="1"/>
  <c r="AD24" i="23"/>
  <c r="AI24" i="23" s="1"/>
  <c r="G30" i="26" s="1"/>
  <c r="AC24" i="23"/>
  <c r="AH24" i="23" s="1"/>
  <c r="F30" i="26" s="1"/>
  <c r="AB24" i="23"/>
  <c r="AG24" i="23" s="1"/>
  <c r="E30" i="26" s="1"/>
  <c r="AE42" i="23"/>
  <c r="C48" i="26" s="1"/>
  <c r="AD42" i="23"/>
  <c r="AI42" i="23" s="1"/>
  <c r="G48" i="26" s="1"/>
  <c r="AB42" i="23"/>
  <c r="AG42" i="23" s="1"/>
  <c r="E48" i="26" s="1"/>
  <c r="AC42" i="23"/>
  <c r="AH42" i="23" s="1"/>
  <c r="F48" i="26" s="1"/>
  <c r="AA42" i="23"/>
  <c r="AF42" i="23" s="1"/>
  <c r="D48" i="26" s="1"/>
  <c r="AE44" i="23"/>
  <c r="C50" i="26" s="1"/>
  <c r="AA44" i="23"/>
  <c r="AF44" i="23" s="1"/>
  <c r="D50" i="26" s="1"/>
  <c r="AC44" i="23"/>
  <c r="AH44" i="23" s="1"/>
  <c r="F50" i="26" s="1"/>
  <c r="AB44" i="23"/>
  <c r="AG44" i="23" s="1"/>
  <c r="E50" i="26" s="1"/>
  <c r="AD44" i="23"/>
  <c r="AI44" i="23" s="1"/>
  <c r="G50" i="26" s="1"/>
  <c r="AE28" i="23"/>
  <c r="C34" i="26" s="1"/>
  <c r="AD28" i="23"/>
  <c r="AI28" i="23" s="1"/>
  <c r="G34" i="26" s="1"/>
  <c r="AB28" i="23"/>
  <c r="AG28" i="23" s="1"/>
  <c r="E34" i="26" s="1"/>
  <c r="AC28" i="23"/>
  <c r="AH28" i="23" s="1"/>
  <c r="F34" i="26" s="1"/>
  <c r="AA28" i="23"/>
  <c r="AF28" i="23" s="1"/>
  <c r="D34" i="26" s="1"/>
  <c r="AE41" i="23"/>
  <c r="C47" i="26" s="1"/>
  <c r="AA41" i="23"/>
  <c r="AF41" i="23" s="1"/>
  <c r="D47" i="26" s="1"/>
  <c r="AB41" i="23"/>
  <c r="AG41" i="23" s="1"/>
  <c r="E47" i="26" s="1"/>
  <c r="AC41" i="23"/>
  <c r="AH41" i="23" s="1"/>
  <c r="F47" i="26" s="1"/>
  <c r="AD41" i="23"/>
  <c r="AI41" i="23" s="1"/>
  <c r="G47" i="26" s="1"/>
  <c r="AE23" i="23"/>
  <c r="C29" i="26" s="1"/>
  <c r="AC23" i="23"/>
  <c r="AH23" i="23" s="1"/>
  <c r="F29" i="26" s="1"/>
  <c r="AD23" i="23"/>
  <c r="AI23" i="23" s="1"/>
  <c r="G29" i="26" s="1"/>
  <c r="AA23" i="23"/>
  <c r="AF23" i="23" s="1"/>
  <c r="D29" i="26" s="1"/>
  <c r="AB23" i="23"/>
  <c r="AG23" i="23" s="1"/>
  <c r="E29" i="26" s="1"/>
  <c r="AE33" i="23"/>
  <c r="C39" i="26" s="1"/>
  <c r="AB33" i="23"/>
  <c r="AG33" i="23" s="1"/>
  <c r="E39" i="26" s="1"/>
  <c r="AD33" i="23"/>
  <c r="AI33" i="23" s="1"/>
  <c r="G39" i="26" s="1"/>
  <c r="AA33" i="23"/>
  <c r="AF33" i="23" s="1"/>
  <c r="D39" i="26" s="1"/>
  <c r="AC33" i="23"/>
  <c r="AH33" i="23" s="1"/>
  <c r="F39" i="26" s="1"/>
  <c r="AE20" i="23"/>
  <c r="C26" i="26" s="1"/>
  <c r="AC20" i="23"/>
  <c r="AH20" i="23" s="1"/>
  <c r="F26" i="26" s="1"/>
  <c r="AB20" i="23"/>
  <c r="AG20" i="23" s="1"/>
  <c r="E26" i="26" s="1"/>
  <c r="AD20" i="23"/>
  <c r="AI20" i="23" s="1"/>
  <c r="G26" i="26" s="1"/>
  <c r="AA20" i="23"/>
  <c r="AF20" i="23" s="1"/>
  <c r="D26" i="26" s="1"/>
  <c r="AE32" i="23"/>
  <c r="C38" i="26" s="1"/>
  <c r="AC32" i="23"/>
  <c r="AH32" i="23" s="1"/>
  <c r="F38" i="26" s="1"/>
  <c r="AB32" i="23"/>
  <c r="AG32" i="23" s="1"/>
  <c r="E38" i="26" s="1"/>
  <c r="AD32" i="23"/>
  <c r="AI32" i="23" s="1"/>
  <c r="G38" i="26" s="1"/>
  <c r="AA32" i="23"/>
  <c r="AF32" i="23" s="1"/>
  <c r="D38" i="26" s="1"/>
  <c r="AD45" i="23" l="1"/>
  <c r="G9" i="26" s="1"/>
  <c r="AI6" i="23"/>
  <c r="AA45" i="23"/>
  <c r="D9" i="26" s="1"/>
  <c r="AF6" i="23"/>
  <c r="AB45" i="23"/>
  <c r="E9" i="26" s="1"/>
  <c r="AG6" i="23"/>
  <c r="AC45" i="23"/>
  <c r="F9" i="26" s="1"/>
  <c r="AH6" i="23"/>
  <c r="AE45" i="23"/>
  <c r="C6" i="26" s="1"/>
  <c r="H6" i="26" s="1"/>
  <c r="C12" i="26"/>
  <c r="C51" i="26" s="1"/>
  <c r="AF45" i="23" l="1"/>
  <c r="D6" i="26" s="1"/>
  <c r="D12" i="26"/>
  <c r="D51" i="26" s="1"/>
  <c r="F12" i="26"/>
  <c r="F51" i="26" s="1"/>
  <c r="AH45" i="23"/>
  <c r="F6" i="26" s="1"/>
  <c r="AI45" i="23"/>
  <c r="G6" i="26" s="1"/>
  <c r="G12" i="26"/>
  <c r="G51" i="26" s="1"/>
  <c r="E12" i="26"/>
  <c r="E51" i="26" s="1"/>
  <c r="AG45" i="23"/>
  <c r="E6" i="2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鳥取県庁</author>
  </authors>
  <commentList>
    <comment ref="D5" authorId="0" shapeId="0" xr:uid="{00000000-0006-0000-0000-000001000000}">
      <text>
        <r>
          <rPr>
            <sz val="10"/>
            <color indexed="81"/>
            <rFont val="ＭＳ Ｐゴシック"/>
            <family val="3"/>
            <charset val="128"/>
          </rPr>
          <t xml:space="preserve">想定する新規需要の県内自給率が把握できる場合のみ、部門ごとに0～1の範囲で入力してください。不明の場合は、空欄のままで結構です。
</t>
        </r>
        <r>
          <rPr>
            <b/>
            <sz val="10"/>
            <color indexed="81"/>
            <rFont val="ＭＳ Ｐゴシック"/>
            <family val="3"/>
            <charset val="128"/>
          </rPr>
          <t xml:space="preserve">
【県内自給率とは？】</t>
        </r>
        <r>
          <rPr>
            <sz val="10"/>
            <color indexed="81"/>
            <rFont val="ＭＳ Ｐゴシック"/>
            <family val="3"/>
            <charset val="128"/>
          </rPr>
          <t xml:space="preserve">
県内需要のうち、どの程度が県内生産で満たされるのかを示す割合。全てが県内生産で満たされる場合は1、逆に全てが県外生産で満たされる場合は0となります。
</t>
        </r>
        <r>
          <rPr>
            <b/>
            <sz val="10"/>
            <color indexed="81"/>
            <rFont val="ＭＳ Ｐゴシック"/>
            <family val="3"/>
            <charset val="128"/>
          </rPr>
          <t>【県内自給率の把握方法】</t>
        </r>
        <r>
          <rPr>
            <sz val="10"/>
            <color indexed="81"/>
            <rFont val="ＭＳ Ｐゴシック"/>
            <family val="3"/>
            <charset val="128"/>
          </rPr>
          <t xml:space="preserve">
例えば、観光消費による波及効果を推計する場合だと、観光客へのアンケート調査によって土産物の県産品割合を把握する方法などが考えられます。
</t>
        </r>
        <r>
          <rPr>
            <b/>
            <sz val="10"/>
            <color indexed="81"/>
            <rFont val="ＭＳ Ｐゴシック"/>
            <family val="3"/>
            <charset val="128"/>
          </rPr>
          <t>【県内自給率が不明の場合】</t>
        </r>
        <r>
          <rPr>
            <sz val="10"/>
            <color indexed="81"/>
            <rFont val="ＭＳ Ｐゴシック"/>
            <family val="3"/>
            <charset val="128"/>
          </rPr>
          <t xml:space="preserve">
この入力欄を空欄のままにすると、「平成27年（2015年）鳥取県産業連関表」の取引基本表による部門別の平均的な県内自給率を用いて計算されます（式は以下のとおり）。
　県内自給率＝（県内需要額－移輸入額）÷県内需要額</t>
        </r>
      </text>
    </comment>
    <comment ref="E5" authorId="0" shapeId="0" xr:uid="{00000000-0006-0000-0000-000002000000}">
      <text>
        <r>
          <rPr>
            <sz val="10"/>
            <color indexed="81"/>
            <rFont val="ＭＳ Ｐゴシック"/>
            <family val="3"/>
            <charset val="128"/>
          </rPr>
          <t>想定する新規需要の金額（需要増加額）を、部門ごとに入力してください。部門の仕分にあたっては、以下のURLで公表している「部門分類コード表」を参照してください。
　→　https://www.pref.tottori.lg.jp/2015io/
なお、工業製品の新規需要については、製品の性質によって部門コード05～22の各工業部門へ仕分けてください。例えば、小売店における飲食料品の消費（お土産購入等）を新規需要として想定する場合、「27 商業」ではなく「05 飲食料品」の行に該当金額を入力してください。この場合の評価価格は購入者価格です。</t>
        </r>
      </text>
    </comment>
    <comment ref="F5" authorId="0" shapeId="0" xr:uid="{00000000-0006-0000-0000-000003000000}">
      <text>
        <r>
          <rPr>
            <sz val="10"/>
            <color indexed="81"/>
            <rFont val="ＭＳ Ｐゴシック"/>
            <family val="3"/>
            <charset val="128"/>
          </rPr>
          <t xml:space="preserve">想定する新規需要の金額（需要増加額）の「評価価格」の種類を、ドロップダウンリストのなかから選択してください。
</t>
        </r>
        <r>
          <rPr>
            <b/>
            <sz val="10"/>
            <color indexed="81"/>
            <rFont val="ＭＳ Ｐゴシック"/>
            <family val="3"/>
            <charset val="128"/>
          </rPr>
          <t>【評価価格とは？】</t>
        </r>
        <r>
          <rPr>
            <sz val="10"/>
            <color indexed="81"/>
            <rFont val="ＭＳ Ｐゴシック"/>
            <family val="3"/>
            <charset val="128"/>
          </rPr>
          <t xml:space="preserve">
生産額等を評価する価格の種類で、以下の二つがあります。
　購入者価格…消費者が購入するときの価格で、商業・運輸マージンを含むもの。
　生産者価格…生産者が出荷するときの価格で、商業・運輸マージンを含まないもの。</t>
        </r>
      </text>
    </comment>
    <comment ref="I5" authorId="0" shapeId="0" xr:uid="{00000000-0006-0000-0000-000004000000}">
      <text>
        <r>
          <rPr>
            <sz val="10"/>
            <color indexed="81"/>
            <rFont val="ＭＳ Ｐゴシック"/>
            <family val="3"/>
            <charset val="128"/>
          </rPr>
          <t xml:space="preserve">新規需要が起こると想定する年を、ドロップダウンリストのなかから選択してください。選択された年の「家計調査」結果を用いて消費への波及効果（消費転換率）が計算されます（シート［消費転換］を参照）。2006年～2024年に対応していますが、空欄のままにすると、直近の2024年値を援用して計算されます。
なお、これによらない場合、想定する消費転換率をシート［計算］のセルV45に上書き入力してください（シートの保護を解除する必要があります）。
</t>
        </r>
        <r>
          <rPr>
            <b/>
            <sz val="10"/>
            <color indexed="81"/>
            <rFont val="ＭＳ Ｐゴシック"/>
            <family val="3"/>
            <charset val="128"/>
          </rPr>
          <t xml:space="preserve">
【消費転換率とは？】</t>
        </r>
        <r>
          <rPr>
            <sz val="10"/>
            <color indexed="81"/>
            <rFont val="ＭＳ Ｐゴシック"/>
            <family val="3"/>
            <charset val="128"/>
          </rPr>
          <t xml:space="preserve">
所得のうち、どの程度が消費へ回されるのかを示す割合。本ツールでは、実収入（いわゆる税込み収入）ベースのものを用います（式は以下のとおり）。
　消費転換率＝消費支出額÷実収入額</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鳥取県庁</author>
  </authors>
  <commentList>
    <comment ref="B5" authorId="0" shapeId="0" xr:uid="{00000000-0006-0000-0100-000001000000}">
      <text>
        <r>
          <rPr>
            <sz val="10"/>
            <color indexed="81"/>
            <rFont val="ＭＳ Ｐゴシック"/>
            <family val="3"/>
            <charset val="128"/>
          </rPr>
          <t xml:space="preserve">この表には、想定条件の下での経済波及効果の推計結果が段階別に表示されます。
</t>
        </r>
        <r>
          <rPr>
            <b/>
            <sz val="10"/>
            <color indexed="81"/>
            <rFont val="ＭＳ Ｐゴシック"/>
            <family val="3"/>
            <charset val="128"/>
          </rPr>
          <t xml:space="preserve">
【直接効果とは？】</t>
        </r>
        <r>
          <rPr>
            <sz val="10"/>
            <color indexed="81"/>
            <rFont val="ＭＳ Ｐゴシック"/>
            <family val="3"/>
            <charset val="128"/>
          </rPr>
          <t xml:space="preserve">
新規需要に応じた生産の増加（県外からの移輸入によって満たされる部分は除く）。
</t>
        </r>
        <r>
          <rPr>
            <b/>
            <sz val="10"/>
            <color indexed="81"/>
            <rFont val="ＭＳ Ｐゴシック"/>
            <family val="3"/>
            <charset val="128"/>
          </rPr>
          <t>【第一次波及効果とは？】</t>
        </r>
        <r>
          <rPr>
            <sz val="10"/>
            <color indexed="81"/>
            <rFont val="ＭＳ Ｐゴシック"/>
            <family val="3"/>
            <charset val="128"/>
          </rPr>
          <t xml:space="preserve">
直接効果に必要な原材料等を満たすために誘発される生産の増加（同上）。
</t>
        </r>
        <r>
          <rPr>
            <b/>
            <sz val="10"/>
            <color indexed="81"/>
            <rFont val="ＭＳ Ｐゴシック"/>
            <family val="3"/>
            <charset val="128"/>
          </rPr>
          <t>【第二次波及効果とは？】</t>
        </r>
        <r>
          <rPr>
            <sz val="10"/>
            <color indexed="81"/>
            <rFont val="ＭＳ Ｐゴシック"/>
            <family val="3"/>
            <charset val="128"/>
          </rPr>
          <t xml:space="preserve">
直接効果と第一次波及効果によって増加した所得の一部が消費にあてられて発生する生産の増加（同上）。本ツールでは、雇用者所得によるものだけが推計されます。
</t>
        </r>
        <r>
          <rPr>
            <b/>
            <sz val="10"/>
            <color indexed="81"/>
            <rFont val="ＭＳ Ｐゴシック"/>
            <family val="3"/>
            <charset val="128"/>
          </rPr>
          <t xml:space="preserve">【総合効果とは？】 </t>
        </r>
        <r>
          <rPr>
            <sz val="10"/>
            <color indexed="81"/>
            <rFont val="ＭＳ Ｐゴシック"/>
            <family val="3"/>
            <charset val="128"/>
          </rPr>
          <t xml:space="preserve">
直接効果・第一次波及効果・第二次波及効果を合わせた経済波及効果の総計。
理論上は、第二次波及効果で発生した生産がさらに原材料等の生産を誘発し、それによって増加した所得から新たな消費が生まれ、というように波及効果は次々と続いていきます。しかし、第二次波及効果以降については、誘発の規模が小さくなり、また波及の中断等も考えられるため、推計を省かれるのが一般的です。</t>
        </r>
      </text>
    </comment>
    <comment ref="C5" authorId="0" shapeId="0" xr:uid="{00000000-0006-0000-0100-000002000000}">
      <text>
        <r>
          <rPr>
            <b/>
            <sz val="10"/>
            <color indexed="81"/>
            <rFont val="ＭＳ Ｐゴシック"/>
            <family val="3"/>
            <charset val="128"/>
          </rPr>
          <t>【生産誘発額とは？】</t>
        </r>
        <r>
          <rPr>
            <sz val="10"/>
            <color indexed="81"/>
            <rFont val="ＭＳ Ｐゴシック"/>
            <family val="3"/>
            <charset val="128"/>
          </rPr>
          <t xml:space="preserve">
消費や投資などの新規需要が直接・間接に誘発する生産額。</t>
        </r>
      </text>
    </comment>
    <comment ref="D5" authorId="0" shapeId="0" xr:uid="{00000000-0006-0000-0100-000003000000}">
      <text>
        <r>
          <rPr>
            <b/>
            <sz val="10"/>
            <color indexed="81"/>
            <rFont val="ＭＳ Ｐゴシック"/>
            <family val="3"/>
            <charset val="128"/>
          </rPr>
          <t>【粗付加価値誘発額とは？】</t>
        </r>
        <r>
          <rPr>
            <sz val="10"/>
            <color indexed="81"/>
            <rFont val="ＭＳ Ｐゴシック"/>
            <family val="3"/>
            <charset val="128"/>
          </rPr>
          <t xml:space="preserve">
県内生産誘発額のうち、原材料等の調達へあてられた部分（中間投入）を除く、粗付加価値の部分。
なお、粗付加価値から家計外消費支出を控除したものが、県民経済計算における県内総生産（県のGDP）にほぼ相当します。したがって、経済波及効果の対GDP比を考えるときは、県内生産誘発額ではなく粗付加価値誘発額をGDPと比べる必要があります。</t>
        </r>
      </text>
    </comment>
    <comment ref="E5" authorId="0" shapeId="0" xr:uid="{00000000-0006-0000-0100-000004000000}">
      <text>
        <r>
          <rPr>
            <b/>
            <sz val="10"/>
            <color indexed="81"/>
            <rFont val="ＭＳ Ｐゴシック"/>
            <family val="3"/>
            <charset val="128"/>
          </rPr>
          <t>【雇用者所得誘発額とは？】</t>
        </r>
        <r>
          <rPr>
            <sz val="10"/>
            <color indexed="81"/>
            <rFont val="ＭＳ Ｐゴシック"/>
            <family val="3"/>
            <charset val="128"/>
          </rPr>
          <t xml:space="preserve">
粗付加価値誘発額のうち、個人業主や企業の利潤等（営業余剰）や固定資本の消耗分（資本減耗引当）等を除く、雇用者の所得となる部分。役員俸給、退職金、社会保障の雇主負担分等も含まれます。</t>
        </r>
      </text>
    </comment>
    <comment ref="F5" authorId="0" shapeId="0" xr:uid="{00000000-0006-0000-0100-000005000000}">
      <text>
        <r>
          <rPr>
            <b/>
            <sz val="10"/>
            <color indexed="81"/>
            <rFont val="ＭＳ Ｐゴシック"/>
            <family val="3"/>
            <charset val="128"/>
          </rPr>
          <t>【就業者誘発数とは？】</t>
        </r>
        <r>
          <rPr>
            <sz val="10"/>
            <color indexed="81"/>
            <rFont val="ＭＳ Ｐゴシック"/>
            <family val="3"/>
            <charset val="128"/>
          </rPr>
          <t xml:space="preserve">
生産の誘発に伴って増加する就業者（個人業主、家族従業者、有給役員・雇用者）の数。</t>
        </r>
      </text>
    </comment>
    <comment ref="G5" authorId="0" shapeId="0" xr:uid="{00000000-0006-0000-0100-000006000000}">
      <text>
        <r>
          <rPr>
            <b/>
            <sz val="10"/>
            <color indexed="81"/>
            <rFont val="ＭＳ Ｐゴシック"/>
            <family val="3"/>
            <charset val="128"/>
          </rPr>
          <t>【雇用者誘発数とは？】</t>
        </r>
        <r>
          <rPr>
            <sz val="10"/>
            <color indexed="81"/>
            <rFont val="ＭＳ Ｐゴシック"/>
            <family val="3"/>
            <charset val="128"/>
          </rPr>
          <t xml:space="preserve">
就業者誘発数のうち、個人業主と家族従業者を除く、有給役員・雇用者の数。</t>
        </r>
      </text>
    </comment>
    <comment ref="H5" authorId="0" shapeId="0" xr:uid="{00000000-0006-0000-0100-000007000000}">
      <text>
        <r>
          <rPr>
            <sz val="10"/>
            <color indexed="81"/>
            <rFont val="ＭＳ Ｐゴシック"/>
            <family val="3"/>
            <charset val="128"/>
          </rPr>
          <t>想定する新規需要の金額（需要増加額）に対する県内生産誘発額の比率が表示されます。経済波及効果の度合いを示す指標です。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鳥取県庁</author>
  </authors>
  <commentList>
    <comment ref="V45" authorId="0" shapeId="0" xr:uid="{00000000-0006-0000-0200-000001000000}">
      <text>
        <r>
          <rPr>
            <sz val="10"/>
            <color indexed="81"/>
            <rFont val="ＭＳ Ｐゴシック"/>
            <family val="3"/>
            <charset val="128"/>
          </rPr>
          <t>本ツールでは、シート［入力］のセルH6で選択された年の「家計調査」結果を用いて消費への波及効果（消費転換率）が自動計算されますが、これによらない場合、想定する消費転換率をこのセルに上書き入力してください（シートの保護を解除する必要があります）。</t>
        </r>
      </text>
    </comment>
  </commentList>
</comments>
</file>

<file path=xl/sharedStrings.xml><?xml version="1.0" encoding="utf-8"?>
<sst xmlns="http://schemas.openxmlformats.org/spreadsheetml/2006/main" count="792" uniqueCount="217">
  <si>
    <t>鉱業</t>
  </si>
  <si>
    <t>繊維製品</t>
  </si>
  <si>
    <t>パルプ・紙・木製品</t>
  </si>
  <si>
    <t>化学製品</t>
  </si>
  <si>
    <t>石油・石炭製品</t>
  </si>
  <si>
    <t>窯業・土石製品</t>
  </si>
  <si>
    <t>鉄鋼</t>
  </si>
  <si>
    <t>非鉄金属</t>
  </si>
  <si>
    <t>金属製品</t>
  </si>
  <si>
    <t>その他の製造工業製品</t>
  </si>
  <si>
    <t>建設</t>
  </si>
  <si>
    <t>電力・ガス・熱供給</t>
  </si>
  <si>
    <t>商業</t>
  </si>
  <si>
    <t>金融・保険</t>
  </si>
  <si>
    <t>不動産</t>
  </si>
  <si>
    <t>公務</t>
  </si>
  <si>
    <t>教育・研究</t>
  </si>
  <si>
    <t>対事業所サービス</t>
  </si>
  <si>
    <t>対個人サービス</t>
  </si>
  <si>
    <t>事務用品</t>
  </si>
  <si>
    <t>分類不明</t>
  </si>
  <si>
    <t>内生部門計</t>
  </si>
  <si>
    <t>雇用者所得</t>
  </si>
  <si>
    <t>営業余剰</t>
  </si>
  <si>
    <t>資本減耗引当</t>
  </si>
  <si>
    <t>（控除）経常補助金</t>
  </si>
  <si>
    <t>粗付加価値部門計</t>
  </si>
  <si>
    <t>民間消費支出</t>
  </si>
  <si>
    <t>在庫純増</t>
  </si>
  <si>
    <t>最終需要計</t>
  </si>
  <si>
    <t>需要合計</t>
  </si>
  <si>
    <t>直接効果</t>
    <rPh sb="0" eb="2">
      <t>チョクセツ</t>
    </rPh>
    <rPh sb="2" eb="4">
      <t>コウカ</t>
    </rPh>
    <phoneticPr fontId="2"/>
  </si>
  <si>
    <t>部門コード</t>
    <rPh sb="0" eb="2">
      <t>ブモン</t>
    </rPh>
    <phoneticPr fontId="2"/>
  </si>
  <si>
    <t>部門名</t>
    <rPh sb="0" eb="3">
      <t>ブモンメイ</t>
    </rPh>
    <phoneticPr fontId="2"/>
  </si>
  <si>
    <t>年</t>
    <rPh sb="0" eb="1">
      <t>ネン</t>
    </rPh>
    <phoneticPr fontId="2"/>
  </si>
  <si>
    <t>年</t>
    <rPh sb="0" eb="1">
      <t>ネン</t>
    </rPh>
    <phoneticPr fontId="2"/>
  </si>
  <si>
    <t>商業マージン率</t>
    <rPh sb="0" eb="2">
      <t>ショウギョウ</t>
    </rPh>
    <rPh sb="6" eb="7">
      <t>リツ</t>
    </rPh>
    <phoneticPr fontId="7"/>
  </si>
  <si>
    <t>運輸マージン率</t>
    <rPh sb="0" eb="2">
      <t>ウンユ</t>
    </rPh>
    <rPh sb="6" eb="7">
      <t>リツ</t>
    </rPh>
    <phoneticPr fontId="7"/>
  </si>
  <si>
    <t>合計</t>
    <rPh sb="0" eb="2">
      <t>ゴウケイ</t>
    </rPh>
    <phoneticPr fontId="2"/>
  </si>
  <si>
    <t>飲食料品</t>
  </si>
  <si>
    <t>プラスチック・ゴム</t>
  </si>
  <si>
    <t>はん用機械</t>
  </si>
  <si>
    <t>生産用機械</t>
  </si>
  <si>
    <t>業務用機械</t>
  </si>
  <si>
    <t>電子部品</t>
  </si>
  <si>
    <t>電気機械</t>
  </si>
  <si>
    <t>情報・通信機器</t>
  </si>
  <si>
    <t>輸送機械</t>
  </si>
  <si>
    <t>水道</t>
  </si>
  <si>
    <t>廃棄物処理</t>
  </si>
  <si>
    <t>運輸・郵便</t>
  </si>
  <si>
    <t>情報通信</t>
  </si>
  <si>
    <t>医療・福祉</t>
  </si>
  <si>
    <t>その他の非営利団体サービス</t>
  </si>
  <si>
    <t>家計外消費支出（行）</t>
  </si>
  <si>
    <t>家計外消費支出（列）</t>
  </si>
  <si>
    <t>一般政府消費支出</t>
  </si>
  <si>
    <t>最終需要部門計</t>
  </si>
  <si>
    <t>農業</t>
  </si>
  <si>
    <t>農業</t>
    <phoneticPr fontId="2"/>
  </si>
  <si>
    <t>林業</t>
  </si>
  <si>
    <t>林業</t>
    <rPh sb="0" eb="2">
      <t>リンギョウ</t>
    </rPh>
    <phoneticPr fontId="2"/>
  </si>
  <si>
    <t>水産業</t>
    <rPh sb="0" eb="3">
      <t>スイサンギョウ</t>
    </rPh>
    <phoneticPr fontId="2"/>
  </si>
  <si>
    <t>漁業</t>
  </si>
  <si>
    <t>01～39</t>
  </si>
  <si>
    <t>評価価格</t>
    <rPh sb="0" eb="2">
      <t>ヒョウカ</t>
    </rPh>
    <rPh sb="2" eb="4">
      <t>カカク</t>
    </rPh>
    <phoneticPr fontId="2"/>
  </si>
  <si>
    <t>対象年</t>
    <rPh sb="0" eb="2">
      <t>タイショウ</t>
    </rPh>
    <rPh sb="2" eb="3">
      <t>ネン</t>
    </rPh>
    <phoneticPr fontId="2"/>
  </si>
  <si>
    <t>単位：百万円</t>
    <phoneticPr fontId="2"/>
  </si>
  <si>
    <t>出典：</t>
    <phoneticPr fontId="2"/>
  </si>
  <si>
    <t>総務省統計局「家計調査年報（家計収支編）」</t>
    <rPh sb="3" eb="6">
      <t>トウケイキョク</t>
    </rPh>
    <phoneticPr fontId="2"/>
  </si>
  <si>
    <t>注：</t>
    <rPh sb="0" eb="1">
      <t>チュウ</t>
    </rPh>
    <phoneticPr fontId="2"/>
  </si>
  <si>
    <r>
      <t>逆行列係数表〔I-（I-M）A〕</t>
    </r>
    <r>
      <rPr>
        <b/>
        <vertAlign val="superscript"/>
        <sz val="12"/>
        <rFont val="ＭＳ Ｐゴシック"/>
        <family val="3"/>
        <charset val="128"/>
      </rPr>
      <t>-1</t>
    </r>
    <r>
      <rPr>
        <b/>
        <sz val="12"/>
        <rFont val="ＭＳ 明朝"/>
        <family val="1"/>
        <charset val="128"/>
      </rPr>
      <t>型</t>
    </r>
    <rPh sb="0" eb="1">
      <t>ギャク</t>
    </rPh>
    <rPh sb="1" eb="3">
      <t>ギョウレツ</t>
    </rPh>
    <rPh sb="3" eb="5">
      <t>ケイスウ</t>
    </rPh>
    <rPh sb="5" eb="6">
      <t>ヒョウ</t>
    </rPh>
    <rPh sb="18" eb="19">
      <t>カタ</t>
    </rPh>
    <phoneticPr fontId="2"/>
  </si>
  <si>
    <t>マージン率</t>
    <rPh sb="4" eb="5">
      <t>リツ</t>
    </rPh>
    <phoneticPr fontId="2"/>
  </si>
  <si>
    <t>県内自給率</t>
    <rPh sb="0" eb="2">
      <t>ケンナイ</t>
    </rPh>
    <rPh sb="2" eb="5">
      <t>ジキュウリツ</t>
    </rPh>
    <phoneticPr fontId="2"/>
  </si>
  <si>
    <t>その他の係数表</t>
    <rPh sb="2" eb="3">
      <t>タ</t>
    </rPh>
    <rPh sb="4" eb="6">
      <t>ケイスウ</t>
    </rPh>
    <rPh sb="6" eb="7">
      <t>ヒョウ</t>
    </rPh>
    <phoneticPr fontId="2"/>
  </si>
  <si>
    <t>粗付加価値率</t>
    <rPh sb="0" eb="1">
      <t>ソ</t>
    </rPh>
    <rPh sb="1" eb="3">
      <t>フカ</t>
    </rPh>
    <rPh sb="3" eb="6">
      <t>カチリツ</t>
    </rPh>
    <phoneticPr fontId="2"/>
  </si>
  <si>
    <t>雇用者所得率</t>
    <rPh sb="0" eb="3">
      <t>コヨウシャ</t>
    </rPh>
    <rPh sb="3" eb="6">
      <t>ショトクリツ</t>
    </rPh>
    <phoneticPr fontId="2"/>
  </si>
  <si>
    <t>就業者誘発数（人）</t>
    <rPh sb="0" eb="2">
      <t>シュウギョウ</t>
    </rPh>
    <rPh sb="2" eb="3">
      <t>シャ</t>
    </rPh>
    <rPh sb="3" eb="5">
      <t>ユウハツ</t>
    </rPh>
    <rPh sb="5" eb="6">
      <t>スウ</t>
    </rPh>
    <rPh sb="7" eb="8">
      <t>ニン</t>
    </rPh>
    <phoneticPr fontId="2"/>
  </si>
  <si>
    <t>第一次波及効果</t>
    <rPh sb="0" eb="1">
      <t>ダイ</t>
    </rPh>
    <rPh sb="1" eb="3">
      <t>イチジ</t>
    </rPh>
    <rPh sb="3" eb="5">
      <t>ハキュウ</t>
    </rPh>
    <rPh sb="5" eb="7">
      <t>コウカ</t>
    </rPh>
    <phoneticPr fontId="2"/>
  </si>
  <si>
    <t>第二次波及効果</t>
    <rPh sb="0" eb="1">
      <t>ダイ</t>
    </rPh>
    <rPh sb="1" eb="3">
      <t>ニジ</t>
    </rPh>
    <rPh sb="3" eb="5">
      <t>ハキュウ</t>
    </rPh>
    <rPh sb="5" eb="7">
      <t>コウカ</t>
    </rPh>
    <phoneticPr fontId="2"/>
  </si>
  <si>
    <t>民間消費支出構成比</t>
    <rPh sb="0" eb="2">
      <t>ミンカン</t>
    </rPh>
    <rPh sb="2" eb="4">
      <t>ショウヒ</t>
    </rPh>
    <rPh sb="4" eb="6">
      <t>シシュツ</t>
    </rPh>
    <rPh sb="6" eb="9">
      <t>コウセイヒ</t>
    </rPh>
    <phoneticPr fontId="2"/>
  </si>
  <si>
    <t>原材料投入の県内自給率</t>
    <rPh sb="6" eb="8">
      <t>ケンナイ</t>
    </rPh>
    <rPh sb="8" eb="11">
      <t>ジキュウリツ</t>
    </rPh>
    <phoneticPr fontId="2"/>
  </si>
  <si>
    <t>総合効果</t>
    <rPh sb="0" eb="2">
      <t>ソウゴウ</t>
    </rPh>
    <rPh sb="2" eb="4">
      <t>コウカ</t>
    </rPh>
    <phoneticPr fontId="2"/>
  </si>
  <si>
    <t>第二次波及効果</t>
    <rPh sb="0" eb="1">
      <t>ダイ</t>
    </rPh>
    <rPh sb="1" eb="2">
      <t>２</t>
    </rPh>
    <rPh sb="2" eb="3">
      <t>ジ</t>
    </rPh>
    <rPh sb="3" eb="5">
      <t>ハキュウ</t>
    </rPh>
    <rPh sb="5" eb="7">
      <t>コウカ</t>
    </rPh>
    <phoneticPr fontId="8"/>
  </si>
  <si>
    <t>第一次波及効果</t>
    <rPh sb="0" eb="1">
      <t>ダイ</t>
    </rPh>
    <rPh sb="1" eb="2">
      <t>１</t>
    </rPh>
    <rPh sb="2" eb="3">
      <t>ジ</t>
    </rPh>
    <rPh sb="3" eb="5">
      <t>ハキュウ</t>
    </rPh>
    <rPh sb="5" eb="7">
      <t>コウカ</t>
    </rPh>
    <phoneticPr fontId="8"/>
  </si>
  <si>
    <t>総合効果</t>
    <rPh sb="0" eb="2">
      <t>ソウゴウ</t>
    </rPh>
    <rPh sb="2" eb="4">
      <t>コウカ</t>
    </rPh>
    <phoneticPr fontId="8"/>
  </si>
  <si>
    <t>（直接効果のための原材料投入）</t>
    <rPh sb="1" eb="3">
      <t>チョクセツ</t>
    </rPh>
    <rPh sb="3" eb="5">
      <t>コウカ</t>
    </rPh>
    <rPh sb="9" eb="12">
      <t>ゲンザイリョウ</t>
    </rPh>
    <rPh sb="12" eb="14">
      <t>トウニュウ</t>
    </rPh>
    <phoneticPr fontId="2"/>
  </si>
  <si>
    <t>計算用シート</t>
    <rPh sb="0" eb="2">
      <t>ケイサン</t>
    </rPh>
    <rPh sb="2" eb="3">
      <t>ヨウ</t>
    </rPh>
    <phoneticPr fontId="2"/>
  </si>
  <si>
    <t>購入者価格（億円）</t>
    <rPh sb="0" eb="3">
      <t>コウニュウシャ</t>
    </rPh>
    <rPh sb="3" eb="5">
      <t>カカク</t>
    </rPh>
    <phoneticPr fontId="2"/>
  </si>
  <si>
    <t>商業マージン額（億円）</t>
    <rPh sb="0" eb="2">
      <t>ショウギョウ</t>
    </rPh>
    <rPh sb="6" eb="7">
      <t>ガク</t>
    </rPh>
    <phoneticPr fontId="7"/>
  </si>
  <si>
    <t>運輸マージン額（億円）</t>
    <rPh sb="0" eb="2">
      <t>ウンユ</t>
    </rPh>
    <rPh sb="6" eb="7">
      <t>ガク</t>
    </rPh>
    <phoneticPr fontId="7"/>
  </si>
  <si>
    <t>生産者価格（億円）</t>
    <rPh sb="0" eb="3">
      <t>セイサンシャ</t>
    </rPh>
    <rPh sb="3" eb="5">
      <t>カカク</t>
    </rPh>
    <phoneticPr fontId="2"/>
  </si>
  <si>
    <t>うち粗付加価値額（億円）</t>
    <rPh sb="2" eb="3">
      <t>ソ</t>
    </rPh>
    <rPh sb="3" eb="5">
      <t>フカ</t>
    </rPh>
    <rPh sb="5" eb="7">
      <t>カチ</t>
    </rPh>
    <rPh sb="7" eb="8">
      <t>ガク</t>
    </rPh>
    <phoneticPr fontId="2"/>
  </si>
  <si>
    <t>うち雇用者所得額（億円）</t>
    <rPh sb="2" eb="5">
      <t>コヨウシャ</t>
    </rPh>
    <rPh sb="5" eb="7">
      <t>ショトク</t>
    </rPh>
    <rPh sb="7" eb="8">
      <t>ガク</t>
    </rPh>
    <phoneticPr fontId="2"/>
  </si>
  <si>
    <t>原材料投入額（億円）</t>
    <rPh sb="0" eb="3">
      <t>ゲンザイリョウ</t>
    </rPh>
    <rPh sb="3" eb="6">
      <t>トウニュウガク</t>
    </rPh>
    <phoneticPr fontId="2"/>
  </si>
  <si>
    <t>県内生産誘発額（億円）</t>
    <rPh sb="0" eb="2">
      <t>ケンナイ</t>
    </rPh>
    <rPh sb="2" eb="4">
      <t>セイサン</t>
    </rPh>
    <rPh sb="4" eb="6">
      <t>ユウハツ</t>
    </rPh>
    <rPh sb="6" eb="7">
      <t>ガク</t>
    </rPh>
    <phoneticPr fontId="2"/>
  </si>
  <si>
    <t>直接効果</t>
    <rPh sb="0" eb="2">
      <t>チョクセツ</t>
    </rPh>
    <rPh sb="2" eb="4">
      <t>コウカ</t>
    </rPh>
    <phoneticPr fontId="8"/>
  </si>
  <si>
    <t>経済波及効果倍率
（倍）</t>
    <rPh sb="0" eb="2">
      <t>ケイザイ</t>
    </rPh>
    <rPh sb="10" eb="11">
      <t>バイ</t>
    </rPh>
    <phoneticPr fontId="8"/>
  </si>
  <si>
    <t>取引基本表（生産者価格評価表）</t>
    <rPh sb="13" eb="14">
      <t>ヒョウ</t>
    </rPh>
    <phoneticPr fontId="2"/>
  </si>
  <si>
    <t>投入係数表</t>
    <rPh sb="0" eb="2">
      <t>トウニュウ</t>
    </rPh>
    <rPh sb="2" eb="4">
      <t>ケイスウ</t>
    </rPh>
    <rPh sb="4" eb="5">
      <t>ヒョウ</t>
    </rPh>
    <phoneticPr fontId="2"/>
  </si>
  <si>
    <t>1世帯あたり消費支出額
（円／月）</t>
    <rPh sb="1" eb="3">
      <t>セタイ</t>
    </rPh>
    <rPh sb="10" eb="11">
      <t>ガク</t>
    </rPh>
    <rPh sb="13" eb="14">
      <t>エン</t>
    </rPh>
    <rPh sb="15" eb="16">
      <t>ツキ</t>
    </rPh>
    <phoneticPr fontId="2"/>
  </si>
  <si>
    <t>1世帯あたり実収入額
（円／月）</t>
    <rPh sb="1" eb="3">
      <t>セタイ</t>
    </rPh>
    <rPh sb="6" eb="7">
      <t>ジツ</t>
    </rPh>
    <rPh sb="7" eb="9">
      <t>シュウニュウ</t>
    </rPh>
    <rPh sb="9" eb="10">
      <t>ガク</t>
    </rPh>
    <rPh sb="12" eb="13">
      <t>エン</t>
    </rPh>
    <rPh sb="14" eb="15">
      <t>ツキ</t>
    </rPh>
    <phoneticPr fontId="2"/>
  </si>
  <si>
    <t>商業マージン率＝商業マージン額／需要合計額</t>
    <rPh sb="14" eb="15">
      <t>ガク</t>
    </rPh>
    <rPh sb="16" eb="18">
      <t>ジュヨウ</t>
    </rPh>
    <rPh sb="18" eb="20">
      <t>ゴウケイ</t>
    </rPh>
    <rPh sb="20" eb="21">
      <t>ガク</t>
    </rPh>
    <phoneticPr fontId="2"/>
  </si>
  <si>
    <t>運輸マージン率＝貨物運賃額／需要合計額</t>
    <rPh sb="0" eb="2">
      <t>ウンユ</t>
    </rPh>
    <rPh sb="8" eb="10">
      <t>カモツ</t>
    </rPh>
    <rPh sb="10" eb="12">
      <t>ウンチン</t>
    </rPh>
    <rPh sb="12" eb="13">
      <t>ガク</t>
    </rPh>
    <rPh sb="14" eb="16">
      <t>ジュヨウ</t>
    </rPh>
    <rPh sb="16" eb="18">
      <t>ゴウケイ</t>
    </rPh>
    <rPh sb="18" eb="19">
      <t>ガク</t>
    </rPh>
    <phoneticPr fontId="2"/>
  </si>
  <si>
    <t>消費転換</t>
    <rPh sb="0" eb="2">
      <t>ショウヒ</t>
    </rPh>
    <rPh sb="2" eb="4">
      <t>テンカン</t>
    </rPh>
    <phoneticPr fontId="2"/>
  </si>
  <si>
    <t>（消費転換）</t>
    <rPh sb="1" eb="3">
      <t>ショウヒ</t>
    </rPh>
    <rPh sb="3" eb="5">
      <t>テンカン</t>
    </rPh>
    <phoneticPr fontId="2"/>
  </si>
  <si>
    <t>消費転換率</t>
    <rPh sb="0" eb="2">
      <t>ショウヒ</t>
    </rPh>
    <rPh sb="2" eb="5">
      <t>テンカンリツ</t>
    </rPh>
    <phoneticPr fontId="2"/>
  </si>
  <si>
    <t>購入者価格評価表により、以下の式で算出。</t>
    <rPh sb="0" eb="3">
      <t>コウニュウシャ</t>
    </rPh>
    <rPh sb="3" eb="5">
      <t>カカク</t>
    </rPh>
    <rPh sb="5" eb="7">
      <t>ヒョウカ</t>
    </rPh>
    <rPh sb="7" eb="8">
      <t>オモテ</t>
    </rPh>
    <rPh sb="12" eb="14">
      <t>イカ</t>
    </rPh>
    <rPh sb="15" eb="16">
      <t>シキ</t>
    </rPh>
    <rPh sb="17" eb="19">
      <t>サンシュツ</t>
    </rPh>
    <phoneticPr fontId="2"/>
  </si>
  <si>
    <t>鳥取市</t>
    <rPh sb="0" eb="3">
      <t>トットリシ</t>
    </rPh>
    <phoneticPr fontId="2"/>
  </si>
  <si>
    <t>全国</t>
    <rPh sb="0" eb="2">
      <t>ゼンコク</t>
    </rPh>
    <phoneticPr fontId="2"/>
  </si>
  <si>
    <t>消費転換率＝消費支出額／実収入額</t>
    <rPh sb="6" eb="8">
      <t>ショウヒ</t>
    </rPh>
    <rPh sb="8" eb="10">
      <t>シシュツ</t>
    </rPh>
    <rPh sb="10" eb="11">
      <t>ガク</t>
    </rPh>
    <rPh sb="12" eb="13">
      <t>ジツ</t>
    </rPh>
    <rPh sb="13" eb="15">
      <t>シュウニュウ</t>
    </rPh>
    <rPh sb="15" eb="16">
      <t>ガク</t>
    </rPh>
    <phoneticPr fontId="2"/>
  </si>
  <si>
    <t>二人以上の世帯のうち勤労者世帯（農林漁家世帯を含む）、鳥取市の数値。</t>
    <rPh sb="27" eb="30">
      <t>トットリシ</t>
    </rPh>
    <rPh sb="31" eb="33">
      <t>スウチ</t>
    </rPh>
    <phoneticPr fontId="2"/>
  </si>
  <si>
    <t>02/01</t>
    <phoneticPr fontId="2"/>
  </si>
  <si>
    <t>経済波及効果推計結果</t>
    <rPh sb="6" eb="8">
      <t>スイケイ</t>
    </rPh>
    <rPh sb="8" eb="10">
      <t>ケッカ</t>
    </rPh>
    <phoneticPr fontId="5"/>
  </si>
  <si>
    <t>新規需要（需要増加額）</t>
    <rPh sb="0" eb="2">
      <t>シンキ</t>
    </rPh>
    <rPh sb="2" eb="4">
      <t>ジュヨウ</t>
    </rPh>
    <phoneticPr fontId="2"/>
  </si>
  <si>
    <t>新規需要の県内自給率</t>
    <rPh sb="0" eb="2">
      <t>シンキ</t>
    </rPh>
    <rPh sb="2" eb="4">
      <t>ジュヨウ</t>
    </rPh>
    <rPh sb="5" eb="7">
      <t>ケンナイ</t>
    </rPh>
    <rPh sb="7" eb="10">
      <t>ジキュウリツ</t>
    </rPh>
    <phoneticPr fontId="2"/>
  </si>
  <si>
    <t>以下の白色セルに想定条件を入力してください。推計結果がシート［結果］に表示されます。</t>
    <rPh sb="0" eb="2">
      <t>イカ</t>
    </rPh>
    <rPh sb="3" eb="5">
      <t>シロイロ</t>
    </rPh>
    <rPh sb="8" eb="10">
      <t>ソウテイ</t>
    </rPh>
    <rPh sb="10" eb="12">
      <t>ジョウケン</t>
    </rPh>
    <rPh sb="13" eb="15">
      <t>ニュウリョク</t>
    </rPh>
    <phoneticPr fontId="5"/>
  </si>
  <si>
    <r>
      <t>想定条件</t>
    </r>
    <r>
      <rPr>
        <b/>
        <sz val="10"/>
        <color indexed="56"/>
        <rFont val="ＭＳ Ｐゴシック"/>
        <family val="3"/>
        <charset val="128"/>
      </rPr>
      <t>（部門別の新規需要）</t>
    </r>
    <rPh sb="0" eb="2">
      <t>ソウテイ</t>
    </rPh>
    <rPh sb="2" eb="4">
      <t>ジョウケン</t>
    </rPh>
    <rPh sb="5" eb="7">
      <t>ブモン</t>
    </rPh>
    <rPh sb="7" eb="8">
      <t>ベツ</t>
    </rPh>
    <rPh sb="9" eb="11">
      <t>シンキ</t>
    </rPh>
    <rPh sb="11" eb="13">
      <t>ジュヨウ</t>
    </rPh>
    <phoneticPr fontId="5"/>
  </si>
  <si>
    <t>県内生産誘発額
（億円）</t>
    <rPh sb="0" eb="2">
      <t>ケンナイ</t>
    </rPh>
    <rPh sb="2" eb="4">
      <t>セイサン</t>
    </rPh>
    <rPh sb="4" eb="7">
      <t>ユウハツガク</t>
    </rPh>
    <rPh sb="9" eb="11">
      <t>オクエン</t>
    </rPh>
    <phoneticPr fontId="8"/>
  </si>
  <si>
    <t>新規需要の金額
（億円）</t>
    <rPh sb="0" eb="2">
      <t>シンキ</t>
    </rPh>
    <rPh sb="2" eb="4">
      <t>ジュヨウ</t>
    </rPh>
    <rPh sb="5" eb="7">
      <t>キンガク</t>
    </rPh>
    <rPh sb="9" eb="11">
      <t>オクエン</t>
    </rPh>
    <phoneticPr fontId="2"/>
  </si>
  <si>
    <t>（総合効果の部門別内訳）</t>
    <rPh sb="1" eb="3">
      <t>ソウゴウ</t>
    </rPh>
    <rPh sb="3" eb="5">
      <t>コウカ</t>
    </rPh>
    <rPh sb="6" eb="9">
      <t>ブモンベツ</t>
    </rPh>
    <rPh sb="9" eb="11">
      <t>ウチワケ</t>
    </rPh>
    <phoneticPr fontId="2"/>
  </si>
  <si>
    <t>新規需要の
県内自給率</t>
    <phoneticPr fontId="2"/>
  </si>
  <si>
    <t>（段階別のまとめ）</t>
    <rPh sb="1" eb="3">
      <t>ダンカイ</t>
    </rPh>
    <rPh sb="3" eb="4">
      <t>ベツ</t>
    </rPh>
    <phoneticPr fontId="2"/>
  </si>
  <si>
    <t>経済波及効果の段階</t>
    <rPh sb="0" eb="2">
      <t>ケイザイ</t>
    </rPh>
    <rPh sb="2" eb="6">
      <t>ハキュウコウカ</t>
    </rPh>
    <rPh sb="7" eb="9">
      <t>ダンカイ</t>
    </rPh>
    <phoneticPr fontId="8"/>
  </si>
  <si>
    <t>県内からの原材料投入額（億円）</t>
    <rPh sb="0" eb="2">
      <t>ケンナイ</t>
    </rPh>
    <rPh sb="5" eb="8">
      <t>ゲンザイリョウ</t>
    </rPh>
    <rPh sb="8" eb="10">
      <t>トウニュウ</t>
    </rPh>
    <rPh sb="10" eb="11">
      <t>ガク</t>
    </rPh>
    <rPh sb="11" eb="12">
      <t>サンガク</t>
    </rPh>
    <phoneticPr fontId="2"/>
  </si>
  <si>
    <t>県内生産誘発額（億円）</t>
    <rPh sb="0" eb="2">
      <t>ケンナイ</t>
    </rPh>
    <phoneticPr fontId="2"/>
  </si>
  <si>
    <t>うち雇用者所得誘発額（億円）</t>
  </si>
  <si>
    <t>うち雇用者所得誘発額（億円）</t>
    <phoneticPr fontId="8"/>
  </si>
  <si>
    <t>雇用係数
（人／百万円）</t>
    <rPh sb="0" eb="2">
      <t>コヨウ</t>
    </rPh>
    <rPh sb="2" eb="4">
      <t>ケイスウ</t>
    </rPh>
    <phoneticPr fontId="2"/>
  </si>
  <si>
    <t>就業係数
（人／百万円）</t>
    <rPh sb="0" eb="2">
      <t>シュウギョウ</t>
    </rPh>
    <rPh sb="2" eb="4">
      <t>ケイスウ</t>
    </rPh>
    <rPh sb="6" eb="7">
      <t>ニン</t>
    </rPh>
    <rPh sb="8" eb="9">
      <t>ヒャク</t>
    </rPh>
    <rPh sb="9" eb="11">
      <t>マンエン</t>
    </rPh>
    <phoneticPr fontId="2"/>
  </si>
  <si>
    <t>うち粗付加価値誘発額（億円）</t>
    <rPh sb="2" eb="5">
      <t>ソフカ</t>
    </rPh>
    <rPh sb="5" eb="7">
      <t>カチ</t>
    </rPh>
    <rPh sb="9" eb="10">
      <t>ガク</t>
    </rPh>
    <phoneticPr fontId="8"/>
  </si>
  <si>
    <t>県内民間消費支出増加額（億円）</t>
    <rPh sb="8" eb="10">
      <t>ゾウカ</t>
    </rPh>
    <rPh sb="10" eb="11">
      <t>ガク</t>
    </rPh>
    <phoneticPr fontId="2"/>
  </si>
  <si>
    <t>民間消費支出の県内自給率</t>
    <rPh sb="7" eb="9">
      <t>ケンナイ</t>
    </rPh>
    <rPh sb="9" eb="12">
      <t>ジキュウリツ</t>
    </rPh>
    <phoneticPr fontId="2"/>
  </si>
  <si>
    <t>民間消費支出増加額（億円）</t>
    <rPh sb="0" eb="2">
      <t>ミンカン</t>
    </rPh>
    <rPh sb="2" eb="4">
      <t>ショウヒ</t>
    </rPh>
    <rPh sb="4" eb="8">
      <t>シシュツゾウカ</t>
    </rPh>
    <rPh sb="8" eb="9">
      <t>ガク</t>
    </rPh>
    <phoneticPr fontId="2"/>
  </si>
  <si>
    <t>うち雇用者誘発数（人）</t>
    <rPh sb="5" eb="7">
      <t>ユウハツ</t>
    </rPh>
    <rPh sb="7" eb="8">
      <t>スウ</t>
    </rPh>
    <rPh sb="9" eb="10">
      <t>ニン</t>
    </rPh>
    <phoneticPr fontId="2"/>
  </si>
  <si>
    <t>年</t>
  </si>
  <si>
    <t>https://www.stat.go.jp/data/kakei/npsf.htm</t>
    <phoneticPr fontId="2"/>
  </si>
  <si>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</si>
  <si>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</si>
  <si>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</si>
  <si>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</si>
  <si>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</si>
  <si>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</si>
  <si>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</si>
  <si>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</si>
  <si>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</si>
  <si>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</si>
  <si>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</si>
  <si>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</si>
  <si>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</si>
  <si>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</si>
  <si>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</si>
  <si>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</si>
  <si>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</si>
  <si>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</si>
  <si>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</si>
  <si>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</si>
  <si>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</si>
  <si>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</si>
  <si>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</si>
  <si>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</si>
  <si>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</si>
  <si>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</si>
  <si>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</si>
  <si>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</si>
  <si>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</si>
  <si>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</si>
  <si>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</si>
  <si>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</si>
  <si>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</si>
  <si>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</si>
  <si>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</si>
  <si>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</si>
  <si>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</si>
  <si>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</si>
  <si>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</si>
  <si>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</si>
  <si>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</si>
  <si>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</si>
  <si>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</si>
  <si>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</si>
  <si>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</si>
  <si>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</si>
  <si>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</si>
  <si>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</si>
  <si>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</si>
  <si>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</si>
  <si>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</si>
  <si>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</si>
  <si>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</si>
  <si>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</si>
  <si>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プラスチック・ゴム製品</t>
  </si>
  <si>
    <t>情報通信機器</t>
  </si>
  <si>
    <t>他に分類されない会員制団体</t>
  </si>
  <si>
    <t>県内総固定資本形成（公的）</t>
    <rPh sb="0" eb="1">
      <t>ケン</t>
    </rPh>
    <phoneticPr fontId="3"/>
  </si>
  <si>
    <t>県内総固定資本形成（民間）</t>
    <rPh sb="0" eb="1">
      <t>ケン</t>
    </rPh>
    <phoneticPr fontId="3"/>
  </si>
  <si>
    <t>県内最終需要計</t>
    <rPh sb="0" eb="1">
      <t>ケン</t>
    </rPh>
    <phoneticPr fontId="3"/>
  </si>
  <si>
    <t>県内需要合計</t>
    <rPh sb="0" eb="1">
      <t>ケン</t>
    </rPh>
    <phoneticPr fontId="3"/>
  </si>
  <si>
    <t>移輸出</t>
    <rPh sb="0" eb="1">
      <t>イ</t>
    </rPh>
    <phoneticPr fontId="3"/>
  </si>
  <si>
    <t>（控除）移輸入</t>
    <rPh sb="4" eb="5">
      <t>イ</t>
    </rPh>
    <phoneticPr fontId="3"/>
  </si>
  <si>
    <t>県内生産額</t>
    <rPh sb="0" eb="1">
      <t>ケン</t>
    </rPh>
    <phoneticPr fontId="3"/>
  </si>
  <si>
    <t>間接税（関税・輸入品商品税を除く。）</t>
  </si>
  <si>
    <t>県内生産額</t>
  </si>
  <si>
    <t>41～46</t>
    <phoneticPr fontId="2"/>
  </si>
  <si>
    <t>40＋47</t>
    <phoneticPr fontId="2"/>
  </si>
  <si>
    <t>47＋49</t>
    <phoneticPr fontId="2"/>
  </si>
  <si>
    <t>48＋49</t>
    <phoneticPr fontId="2"/>
  </si>
  <si>
    <t>50＋52</t>
    <phoneticPr fontId="2"/>
  </si>
  <si>
    <t>40+53</t>
    <phoneticPr fontId="2"/>
  </si>
  <si>
    <t>行和</t>
    <rPh sb="0" eb="1">
      <t>ギョウ</t>
    </rPh>
    <rPh sb="1" eb="2">
      <t>ワ</t>
    </rPh>
    <phoneticPr fontId="3"/>
  </si>
  <si>
    <t>感応度係数</t>
    <rPh sb="0" eb="2">
      <t>カンノウ</t>
    </rPh>
    <rPh sb="2" eb="3">
      <t>ド</t>
    </rPh>
    <rPh sb="3" eb="5">
      <t>ケイスウ</t>
    </rPh>
    <phoneticPr fontId="3"/>
  </si>
  <si>
    <t>列和</t>
    <rPh sb="0" eb="1">
      <t>レツ</t>
    </rPh>
    <rPh sb="1" eb="2">
      <t>ワ</t>
    </rPh>
    <phoneticPr fontId="3"/>
  </si>
  <si>
    <t>影響力係数</t>
    <rPh sb="0" eb="3">
      <t>エイキョウリョク</t>
    </rPh>
    <rPh sb="3" eb="5">
      <t>ケイスウ</t>
    </rPh>
    <phoneticPr fontId="3"/>
  </si>
  <si>
    <t>西暦</t>
    <rPh sb="0" eb="2">
      <t>セイレキ</t>
    </rPh>
    <phoneticPr fontId="2"/>
  </si>
  <si>
    <t>https://www.e-stat.go.jp/stat-search/files?page=1&amp;layout=datalist&amp;toukei=00200603&amp;tstat=000001130583&amp;cycle=0&amp;tclass1val=0</t>
    <phoneticPr fontId="2"/>
  </si>
  <si>
    <t>総務省「平成27年（2015年）産業連関表 」</t>
    <phoneticPr fontId="2"/>
  </si>
  <si>
    <t>平成27年鳥取県産業連関表：経済波及効果推計ツール1 ver.1.03</t>
    <rPh sb="5" eb="8">
      <t>トットリケン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</si>
</sst>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Red]\-#,##0.0"/>
    <numFmt numFmtId="177" formatCode="#,##0.000;[Red]\-#,##0.000"/>
    <numFmt numFmtId="178" formatCode="#,##0.000000;[Red]\-#,##0.000000"/>
    <numFmt numFmtId="179" formatCode="#,##0_ "/>
    <numFmt numFmtId="180" formatCode="#,##0.00_ "/>
    <numFmt numFmtId="181" formatCode="#,##0.000000_ "/>
    <numFmt numFmtId="182" formatCode="0_ "/>
    <numFmt numFmtId="183" formatCode="##00;\-##00"/>
    <numFmt numFmtId="184" formatCode="&quot;（&quot;@&quot;）&quot;"/>
    <numFmt numFmtId="185" formatCode="&quot;(&quot;#,##0.00&quot;)&quot;"/>
  </numFmts>
  <fonts count="26" x14ac:knownFonts="1">
    <font>
      <sz val="9"/>
      <name val="ＭＳ 明朝"/>
      <family val="1"/>
      <charset val="128"/>
    </font>
    <font>
      <sz val="9"/>
      <name val="ＭＳ 明朝"/>
      <family val="1"/>
      <charset val="128"/>
    </font>
    <font>
      <sz val="6"/>
      <name val="ＭＳ 明朝"/>
      <family val="1"/>
      <charset val="128"/>
    </font>
    <font>
      <u/>
      <sz val="11"/>
      <color indexed="12"/>
      <name val="ＭＳ Ｐ明朝"/>
      <family val="1"/>
      <charset val="128"/>
    </font>
    <font>
      <sz val="11"/>
      <name val="ＭＳ Ｐゴシック"/>
      <family val="3"/>
      <charset val="128"/>
    </font>
    <font>
      <sz val="6"/>
      <name val="ＭＳ Ｐゴシック"/>
      <family val="3"/>
      <charset val="128"/>
    </font>
    <font>
      <b/>
      <sz val="12"/>
      <name val="ＭＳ 明朝"/>
      <family val="1"/>
      <charset val="128"/>
    </font>
    <font>
      <sz val="6"/>
      <name val="ＭＳ Ｐ明朝"/>
      <family val="1"/>
      <charset val="128"/>
    </font>
    <font>
      <i/>
      <sz val="11"/>
      <color indexed="23"/>
      <name val="ＭＳ Ｐゴシック"/>
      <family val="3"/>
      <charset val="128"/>
    </font>
    <font>
      <sz val="10"/>
      <name val="ＭＳ ゴシック"/>
      <family val="3"/>
      <charset val="128"/>
    </font>
    <font>
      <sz val="10"/>
      <name val="ＭＳ Ｐゴシック"/>
      <family val="3"/>
      <charset val="128"/>
    </font>
    <font>
      <b/>
      <sz val="10"/>
      <color indexed="10"/>
      <name val="ＭＳ Ｐゴシック"/>
      <family val="3"/>
      <charset val="128"/>
    </font>
    <font>
      <sz val="9"/>
      <name val="ＭＳ Ｐゴシック"/>
      <family val="3"/>
      <charset val="128"/>
    </font>
    <font>
      <b/>
      <sz val="12"/>
      <name val="ＭＳ Ｐゴシック"/>
      <family val="3"/>
      <charset val="128"/>
    </font>
    <font>
      <b/>
      <vertAlign val="superscript"/>
      <sz val="12"/>
      <name val="ＭＳ Ｐゴシック"/>
      <family val="3"/>
      <charset val="128"/>
    </font>
    <font>
      <u/>
      <sz val="10"/>
      <color indexed="12"/>
      <name val="ＭＳ Ｐゴシック"/>
      <family val="3"/>
      <charset val="128"/>
    </font>
    <font>
      <sz val="10"/>
      <color indexed="81"/>
      <name val="ＭＳ Ｐゴシック"/>
      <family val="3"/>
      <charset val="128"/>
    </font>
    <font>
      <b/>
      <sz val="10"/>
      <color indexed="56"/>
      <name val="ＭＳ Ｐゴシック"/>
      <family val="3"/>
      <charset val="128"/>
    </font>
    <font>
      <b/>
      <sz val="10"/>
      <color indexed="81"/>
      <name val="ＭＳ Ｐゴシック"/>
      <family val="3"/>
      <charset val="128"/>
    </font>
    <font>
      <sz val="11"/>
      <color theme="1"/>
      <name val="ＭＳ Ｐゴシック"/>
      <family val="3"/>
      <charset val="128"/>
      <scheme val="minor"/>
    </font>
    <font>
      <sz val="10"/>
      <color theme="1"/>
      <name val="ＭＳ Ｐゴシック"/>
      <family val="3"/>
      <charset val="128"/>
    </font>
    <font>
      <sz val="10"/>
      <color theme="1"/>
      <name val="ＭＳ ゴシック"/>
      <family val="3"/>
      <charset val="128"/>
    </font>
    <font>
      <b/>
      <sz val="12"/>
      <color theme="3"/>
      <name val="ＭＳ Ｐゴシック"/>
      <family val="3"/>
      <charset val="128"/>
    </font>
    <font>
      <b/>
      <sz val="10"/>
      <color theme="3"/>
      <name val="ＭＳ Ｐゴシック"/>
      <family val="3"/>
      <charset val="128"/>
    </font>
    <font>
      <b/>
      <sz val="10"/>
      <color theme="3"/>
      <name val="ＭＳ Ｐゴシック"/>
      <family val="3"/>
      <charset val="128"/>
      <scheme val="minor"/>
    </font>
    <font>
      <sz val="9"/>
      <color theme="3"/>
      <name val="ＭＳ Ｐゴシック"/>
      <family val="3"/>
      <charset val="128"/>
    </font>
  </fonts>
  <fills count="7">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2" tint="-9.9978637043366805E-2"/>
        <bgColor indexed="64"/>
      </patternFill>
    </fill>
  </fills>
  <borders count="68">
    <border>
      <left/>
      <right/>
      <top/>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style="thin">
        <color theme="1"/>
      </left>
      <right style="thin">
        <color theme="1"/>
      </right>
      <top style="thin">
        <color theme="1"/>
      </top>
      <bottom/>
      <diagonal/>
    </border>
    <border>
      <left/>
      <right/>
      <top style="hair">
        <color theme="1"/>
      </top>
      <bottom/>
      <diagonal/>
    </border>
    <border>
      <left/>
      <right/>
      <top/>
      <bottom style="hair">
        <color theme="1"/>
      </bottom>
      <diagonal/>
    </border>
    <border>
      <left/>
      <right/>
      <top/>
      <bottom style="double">
        <color theme="1"/>
      </bottom>
      <diagonal/>
    </border>
    <border>
      <left style="thin">
        <color theme="1"/>
      </left>
      <right/>
      <top/>
      <bottom/>
      <diagonal/>
    </border>
    <border>
      <left/>
      <right/>
      <top style="thin">
        <color theme="1"/>
      </top>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diagonal/>
    </border>
    <border>
      <left/>
      <right style="thin">
        <color theme="1"/>
      </right>
      <top style="thin">
        <color theme="1"/>
      </top>
      <bottom/>
      <diagonal/>
    </border>
    <border>
      <left/>
      <right/>
      <top/>
      <bottom style="thin">
        <color theme="1"/>
      </bottom>
      <diagonal/>
    </border>
    <border>
      <left/>
      <right style="thin">
        <color theme="1"/>
      </right>
      <top/>
      <bottom/>
      <diagonal/>
    </border>
    <border>
      <left style="thin">
        <color theme="1"/>
      </left>
      <right/>
      <top/>
      <bottom style="thin">
        <color theme="1"/>
      </bottom>
      <diagonal/>
    </border>
    <border>
      <left/>
      <right style="thin">
        <color theme="1"/>
      </right>
      <top/>
      <bottom style="thin">
        <color theme="1"/>
      </bottom>
      <diagonal/>
    </border>
    <border>
      <left style="thin">
        <color theme="1"/>
      </left>
      <right style="thin">
        <color theme="1"/>
      </right>
      <top/>
      <bottom style="thin">
        <color theme="1"/>
      </bottom>
      <diagonal/>
    </border>
    <border>
      <left style="thin">
        <color theme="1"/>
      </left>
      <right style="thin">
        <color theme="1"/>
      </right>
      <top/>
      <bottom/>
      <diagonal/>
    </border>
    <border>
      <left/>
      <right/>
      <top style="thin">
        <color theme="1"/>
      </top>
      <bottom style="thin">
        <color theme="1"/>
      </bottom>
      <diagonal/>
    </border>
    <border>
      <left style="thin">
        <color theme="1"/>
      </left>
      <right style="thin">
        <color theme="1"/>
      </right>
      <top style="thin">
        <color theme="1"/>
      </top>
      <bottom style="thin">
        <color theme="1"/>
      </bottom>
      <diagonal/>
    </border>
    <border>
      <left style="hair">
        <color theme="1"/>
      </left>
      <right/>
      <top style="thin">
        <color theme="1"/>
      </top>
      <bottom style="thin">
        <color theme="1"/>
      </bottom>
      <diagonal/>
    </border>
    <border>
      <left style="hair">
        <color theme="1"/>
      </left>
      <right/>
      <top style="thin">
        <color theme="1"/>
      </top>
      <bottom/>
      <diagonal/>
    </border>
    <border>
      <left style="hair">
        <color theme="1"/>
      </left>
      <right/>
      <top/>
      <bottom/>
      <diagonal/>
    </border>
    <border>
      <left style="hair">
        <color theme="1"/>
      </left>
      <right/>
      <top/>
      <bottom style="thin">
        <color theme="1"/>
      </bottom>
      <diagonal/>
    </border>
    <border>
      <left style="thin">
        <color theme="1"/>
      </left>
      <right style="hair">
        <color theme="1"/>
      </right>
      <top style="thin">
        <color theme="1"/>
      </top>
      <bottom style="thin">
        <color theme="1"/>
      </bottom>
      <diagonal/>
    </border>
    <border>
      <left style="thin">
        <color theme="1"/>
      </left>
      <right style="hair">
        <color theme="1"/>
      </right>
      <top/>
      <bottom/>
      <diagonal/>
    </border>
    <border>
      <left style="hair">
        <color theme="1"/>
      </left>
      <right style="hair">
        <color theme="1"/>
      </right>
      <top/>
      <bottom/>
      <diagonal/>
    </border>
    <border>
      <left style="hair">
        <color theme="1"/>
      </left>
      <right style="hair">
        <color theme="1"/>
      </right>
      <top style="thin">
        <color theme="1"/>
      </top>
      <bottom style="thin">
        <color theme="1"/>
      </bottom>
      <diagonal/>
    </border>
    <border>
      <left style="hair">
        <color theme="1"/>
      </left>
      <right style="thin">
        <color theme="1"/>
      </right>
      <top style="thin">
        <color theme="1"/>
      </top>
      <bottom style="thin">
        <color theme="1"/>
      </bottom>
      <diagonal/>
    </border>
    <border>
      <left style="thin">
        <color theme="1"/>
      </left>
      <right style="hair">
        <color theme="1"/>
      </right>
      <top/>
      <bottom style="thin">
        <color theme="1"/>
      </bottom>
      <diagonal/>
    </border>
    <border>
      <left style="hair">
        <color theme="1"/>
      </left>
      <right style="hair">
        <color theme="1"/>
      </right>
      <top/>
      <bottom style="thin">
        <color theme="1"/>
      </bottom>
      <diagonal/>
    </border>
    <border>
      <left style="hair">
        <color theme="1"/>
      </left>
      <right style="thin">
        <color theme="1"/>
      </right>
      <top/>
      <bottom/>
      <diagonal/>
    </border>
    <border>
      <left style="hair">
        <color theme="1"/>
      </left>
      <right style="thin">
        <color theme="1"/>
      </right>
      <top/>
      <bottom style="thin">
        <color theme="1"/>
      </bottom>
      <diagonal/>
    </border>
    <border>
      <left style="thin">
        <color theme="1"/>
      </left>
      <right/>
      <top style="thin">
        <color theme="1"/>
      </top>
      <bottom style="hair">
        <color theme="1"/>
      </bottom>
      <diagonal/>
    </border>
    <border>
      <left style="thin">
        <color theme="1"/>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hair">
        <color theme="1"/>
      </left>
      <right style="thin">
        <color theme="1"/>
      </right>
      <top style="thin">
        <color theme="1"/>
      </top>
      <bottom style="hair">
        <color theme="1"/>
      </bottom>
      <diagonal/>
    </border>
    <border>
      <left style="thin">
        <color theme="1"/>
      </left>
      <right/>
      <top style="hair">
        <color theme="1"/>
      </top>
      <bottom/>
      <diagonal/>
    </border>
    <border>
      <left style="thin">
        <color theme="1"/>
      </left>
      <right/>
      <top/>
      <bottom style="hair">
        <color theme="1"/>
      </bottom>
      <diagonal/>
    </border>
    <border>
      <left style="thin">
        <color theme="1"/>
      </left>
      <right/>
      <top/>
      <bottom style="double">
        <color theme="1"/>
      </bottom>
      <diagonal/>
    </border>
    <border>
      <left style="thin">
        <color theme="1"/>
      </left>
      <right style="hair">
        <color theme="1"/>
      </right>
      <top style="thin">
        <color theme="1"/>
      </top>
      <bottom/>
      <diagonal/>
    </border>
    <border>
      <left style="hair">
        <color theme="1"/>
      </left>
      <right style="hair">
        <color theme="1"/>
      </right>
      <top style="thin">
        <color theme="1"/>
      </top>
      <bottom/>
      <diagonal/>
    </border>
    <border>
      <left style="hair">
        <color theme="1"/>
      </left>
      <right style="thin">
        <color theme="1"/>
      </right>
      <top style="thin">
        <color theme="1"/>
      </top>
      <bottom/>
      <diagonal/>
    </border>
    <border>
      <left style="thin">
        <color theme="1"/>
      </left>
      <right style="hair">
        <color theme="1"/>
      </right>
      <top style="hair">
        <color theme="1"/>
      </top>
      <bottom/>
      <diagonal/>
    </border>
    <border>
      <left style="hair">
        <color theme="1"/>
      </left>
      <right style="hair">
        <color theme="1"/>
      </right>
      <top style="hair">
        <color theme="1"/>
      </top>
      <bottom/>
      <diagonal/>
    </border>
    <border>
      <left style="hair">
        <color theme="1"/>
      </left>
      <right style="thin">
        <color theme="1"/>
      </right>
      <top style="hair">
        <color theme="1"/>
      </top>
      <bottom/>
      <diagonal/>
    </border>
    <border>
      <left style="thin">
        <color theme="1"/>
      </left>
      <right style="hair">
        <color theme="1"/>
      </right>
      <top/>
      <bottom style="hair">
        <color theme="1"/>
      </bottom>
      <diagonal/>
    </border>
    <border>
      <left style="hair">
        <color theme="1"/>
      </left>
      <right style="hair">
        <color theme="1"/>
      </right>
      <top/>
      <bottom style="hair">
        <color theme="1"/>
      </bottom>
      <diagonal/>
    </border>
    <border>
      <left style="hair">
        <color theme="1"/>
      </left>
      <right style="thin">
        <color theme="1"/>
      </right>
      <top/>
      <bottom style="hair">
        <color theme="1"/>
      </bottom>
      <diagonal/>
    </border>
    <border>
      <left style="thin">
        <color theme="1"/>
      </left>
      <right style="hair">
        <color theme="1"/>
      </right>
      <top style="double">
        <color theme="1"/>
      </top>
      <bottom style="thin">
        <color theme="1"/>
      </bottom>
      <diagonal/>
    </border>
    <border>
      <left style="hair">
        <color theme="1"/>
      </left>
      <right style="hair">
        <color theme="1"/>
      </right>
      <top style="double">
        <color theme="1"/>
      </top>
      <bottom style="thin">
        <color theme="1"/>
      </bottom>
      <diagonal/>
    </border>
    <border>
      <left style="hair">
        <color theme="1"/>
      </left>
      <right style="thin">
        <color theme="1"/>
      </right>
      <top style="double">
        <color theme="1"/>
      </top>
      <bottom style="thin">
        <color theme="1"/>
      </bottom>
      <diagonal/>
    </border>
    <border>
      <left style="thin">
        <color theme="1"/>
      </left>
      <right style="thin">
        <color theme="1"/>
      </right>
      <top style="hair">
        <color theme="1"/>
      </top>
      <bottom/>
      <diagonal/>
    </border>
    <border>
      <left style="thin">
        <color theme="1"/>
      </left>
      <right style="thin">
        <color theme="1"/>
      </right>
      <top/>
      <bottom style="hair">
        <color theme="1"/>
      </bottom>
      <diagonal/>
    </border>
    <border>
      <left style="thin">
        <color theme="1"/>
      </left>
      <right style="thin">
        <color theme="1"/>
      </right>
      <top style="double">
        <color theme="1"/>
      </top>
      <bottom style="thin">
        <color theme="1"/>
      </bottom>
      <diagonal/>
    </border>
    <border>
      <left style="thin">
        <color theme="1"/>
      </left>
      <right style="thin">
        <color theme="1"/>
      </right>
      <top/>
      <bottom style="double">
        <color theme="1"/>
      </bottom>
      <diagonal/>
    </border>
    <border>
      <left/>
      <right style="thin">
        <color theme="1"/>
      </right>
      <top style="hair">
        <color theme="1"/>
      </top>
      <bottom/>
      <diagonal/>
    </border>
    <border>
      <left style="thin">
        <color theme="1"/>
      </left>
      <right/>
      <top style="double">
        <color theme="1"/>
      </top>
      <bottom style="thin">
        <color theme="1"/>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6">
    <xf numFmtId="0" fontId="0" fillId="0" borderId="0"/>
    <xf numFmtId="0" fontId="3" fillId="0" borderId="0" applyNumberFormat="0" applyFill="0" applyBorder="0" applyAlignment="0" applyProtection="0">
      <alignment vertical="top"/>
      <protection locked="0"/>
    </xf>
    <xf numFmtId="38" fontId="1" fillId="0" borderId="0" applyFont="0" applyFill="0" applyBorder="0" applyAlignment="0" applyProtection="0"/>
    <xf numFmtId="0" fontId="19" fillId="0" borderId="0">
      <alignment vertical="center"/>
    </xf>
    <xf numFmtId="0" fontId="4" fillId="0" borderId="0" applyFont="0" applyBorder="0" applyProtection="0">
      <alignment vertical="center"/>
    </xf>
    <xf numFmtId="0" fontId="4" fillId="0" borderId="0">
      <alignment vertical="center"/>
    </xf>
  </cellStyleXfs>
  <cellXfs count="261">
    <xf numFmtId="0" fontId="0" fillId="0" borderId="0" xfId="0"/>
    <xf numFmtId="180" fontId="9" fillId="0" borderId="0" xfId="5" applyNumberFormat="1" applyFont="1" applyProtection="1">
      <alignment vertical="center"/>
      <protection locked="0"/>
    </xf>
    <xf numFmtId="38" fontId="10" fillId="2" borderId="1" xfId="2" applyFont="1" applyFill="1" applyBorder="1" applyAlignment="1">
      <alignment horizontal="center" vertical="center" wrapText="1"/>
    </xf>
    <xf numFmtId="0" fontId="10" fillId="2" borderId="5" xfId="5" applyFont="1" applyFill="1" applyBorder="1" applyAlignment="1">
      <alignment horizontal="center" vertical="center"/>
    </xf>
    <xf numFmtId="0" fontId="10" fillId="3" borderId="0" xfId="5" applyFont="1" applyFill="1">
      <alignment vertical="center"/>
    </xf>
    <xf numFmtId="38" fontId="10" fillId="3" borderId="0" xfId="2" applyFont="1" applyFill="1" applyBorder="1" applyAlignment="1">
      <alignment horizontal="right" vertical="center"/>
    </xf>
    <xf numFmtId="0" fontId="11" fillId="3" borderId="0" xfId="0" applyFont="1" applyFill="1" applyAlignment="1">
      <alignment vertical="center"/>
    </xf>
    <xf numFmtId="38" fontId="10" fillId="3" borderId="0" xfId="2" applyFont="1" applyFill="1" applyBorder="1" applyAlignment="1">
      <alignment vertical="center"/>
    </xf>
    <xf numFmtId="38" fontId="13" fillId="3" borderId="0" xfId="2" applyFont="1" applyFill="1" applyBorder="1" applyAlignment="1">
      <alignment vertical="center"/>
    </xf>
    <xf numFmtId="0" fontId="12" fillId="3" borderId="0" xfId="0" applyFont="1" applyFill="1" applyAlignment="1">
      <alignment vertical="center"/>
    </xf>
    <xf numFmtId="180" fontId="9" fillId="0" borderId="6" xfId="5" applyNumberFormat="1" applyFont="1" applyBorder="1" applyProtection="1">
      <alignment vertical="center"/>
      <protection locked="0"/>
    </xf>
    <xf numFmtId="180" fontId="9" fillId="0" borderId="7" xfId="5" applyNumberFormat="1" applyFont="1" applyBorder="1" applyProtection="1">
      <alignment vertical="center"/>
      <protection locked="0"/>
    </xf>
    <xf numFmtId="180" fontId="9" fillId="0" borderId="8" xfId="5" applyNumberFormat="1" applyFont="1" applyBorder="1" applyProtection="1">
      <alignment vertical="center"/>
      <protection locked="0"/>
    </xf>
    <xf numFmtId="180" fontId="9" fillId="3" borderId="2" xfId="5" applyNumberFormat="1" applyFont="1" applyFill="1" applyBorder="1">
      <alignment vertical="center"/>
    </xf>
    <xf numFmtId="0" fontId="10" fillId="3" borderId="9" xfId="5" applyFont="1" applyFill="1" applyBorder="1" applyAlignment="1">
      <alignment horizontal="left" vertical="center"/>
    </xf>
    <xf numFmtId="0" fontId="10" fillId="3" borderId="0" xfId="5" applyFont="1" applyFill="1" applyAlignment="1">
      <alignment horizontal="left" vertical="center"/>
    </xf>
    <xf numFmtId="0" fontId="10" fillId="3" borderId="10" xfId="5" applyFont="1" applyFill="1" applyBorder="1" applyAlignment="1">
      <alignment horizontal="left" vertical="center"/>
    </xf>
    <xf numFmtId="0" fontId="10" fillId="3" borderId="11" xfId="5" applyFont="1" applyFill="1" applyBorder="1" applyAlignment="1" applyProtection="1">
      <alignment horizontal="center" vertical="center"/>
      <protection locked="0"/>
    </xf>
    <xf numFmtId="0" fontId="10" fillId="3" borderId="12" xfId="5" applyFont="1" applyFill="1" applyBorder="1" applyAlignment="1" applyProtection="1">
      <alignment horizontal="center" vertical="center"/>
      <protection locked="0"/>
    </xf>
    <xf numFmtId="0" fontId="10" fillId="2" borderId="13" xfId="5" applyFont="1" applyFill="1" applyBorder="1" applyAlignment="1">
      <alignment horizontal="centerContinuous" vertical="center"/>
    </xf>
    <xf numFmtId="0" fontId="10" fillId="2" borderId="10" xfId="5" applyFont="1" applyFill="1" applyBorder="1" applyAlignment="1">
      <alignment horizontal="centerContinuous" vertical="center"/>
    </xf>
    <xf numFmtId="0" fontId="10" fillId="2" borderId="14" xfId="5" applyFont="1" applyFill="1" applyBorder="1" applyAlignment="1">
      <alignment horizontal="centerContinuous" vertical="center"/>
    </xf>
    <xf numFmtId="49" fontId="10" fillId="3" borderId="0" xfId="0" applyNumberFormat="1" applyFont="1" applyFill="1" applyAlignment="1">
      <alignment vertical="center"/>
    </xf>
    <xf numFmtId="0" fontId="10" fillId="3" borderId="0" xfId="0" applyFont="1" applyFill="1" applyAlignment="1">
      <alignment vertical="center"/>
    </xf>
    <xf numFmtId="0" fontId="10" fillId="3" borderId="0" xfId="0" applyFont="1" applyFill="1" applyAlignment="1">
      <alignment horizontal="center" vertical="center"/>
    </xf>
    <xf numFmtId="49" fontId="10" fillId="3" borderId="0" xfId="0" applyNumberFormat="1" applyFont="1" applyFill="1" applyAlignment="1">
      <alignment horizontal="center" vertical="center"/>
    </xf>
    <xf numFmtId="0" fontId="10" fillId="3" borderId="0" xfId="0" applyFont="1" applyFill="1" applyAlignment="1">
      <alignment horizontal="right" vertical="center"/>
    </xf>
    <xf numFmtId="176" fontId="10" fillId="3" borderId="0" xfId="2" applyNumberFormat="1" applyFont="1" applyFill="1" applyBorder="1" applyAlignment="1">
      <alignment vertical="center"/>
    </xf>
    <xf numFmtId="38" fontId="9" fillId="3" borderId="0" xfId="2" applyFont="1" applyFill="1" applyBorder="1" applyAlignment="1">
      <alignment vertical="center"/>
    </xf>
    <xf numFmtId="0" fontId="9" fillId="3" borderId="0" xfId="0" applyFont="1" applyFill="1" applyAlignment="1">
      <alignment horizontal="center" vertical="center"/>
    </xf>
    <xf numFmtId="184" fontId="9" fillId="3" borderId="0" xfId="0" applyNumberFormat="1" applyFont="1" applyFill="1" applyAlignment="1">
      <alignment horizontal="center" vertical="center"/>
    </xf>
    <xf numFmtId="184" fontId="9" fillId="3" borderId="0" xfId="0" applyNumberFormat="1" applyFont="1" applyFill="1" applyAlignment="1">
      <alignment vertical="center"/>
    </xf>
    <xf numFmtId="38" fontId="13" fillId="3" borderId="0" xfId="2" applyFont="1" applyFill="1" applyBorder="1" applyAlignment="1">
      <alignment horizontal="left" vertical="center"/>
    </xf>
    <xf numFmtId="38" fontId="10" fillId="3" borderId="0" xfId="0" applyNumberFormat="1" applyFont="1" applyFill="1" applyAlignment="1">
      <alignment vertical="center"/>
    </xf>
    <xf numFmtId="49" fontId="10" fillId="3" borderId="0" xfId="0" applyNumberFormat="1" applyFont="1" applyFill="1" applyAlignment="1">
      <alignment horizontal="right" vertical="center"/>
    </xf>
    <xf numFmtId="176" fontId="10" fillId="3" borderId="0" xfId="2" applyNumberFormat="1" applyFont="1" applyFill="1" applyAlignment="1">
      <alignment vertical="center"/>
    </xf>
    <xf numFmtId="40" fontId="10" fillId="3" borderId="0" xfId="2" applyNumberFormat="1" applyFont="1" applyFill="1" applyAlignment="1">
      <alignment vertical="center"/>
    </xf>
    <xf numFmtId="49" fontId="10" fillId="3" borderId="15" xfId="0" applyNumberFormat="1" applyFont="1" applyFill="1" applyBorder="1" applyAlignment="1">
      <alignment horizontal="center" vertical="center" wrapText="1"/>
    </xf>
    <xf numFmtId="38" fontId="9" fillId="3" borderId="10" xfId="2" applyFont="1" applyFill="1" applyBorder="1" applyAlignment="1">
      <alignment vertical="center"/>
    </xf>
    <xf numFmtId="183" fontId="9" fillId="3" borderId="13" xfId="0" applyNumberFormat="1" applyFont="1" applyFill="1" applyBorder="1" applyAlignment="1">
      <alignment horizontal="center" vertical="center"/>
    </xf>
    <xf numFmtId="49" fontId="10" fillId="3" borderId="14" xfId="0" applyNumberFormat="1" applyFont="1" applyFill="1" applyBorder="1" applyAlignment="1">
      <alignment vertical="center"/>
    </xf>
    <xf numFmtId="183" fontId="9" fillId="3" borderId="9" xfId="0" applyNumberFormat="1" applyFont="1" applyFill="1" applyBorder="1" applyAlignment="1">
      <alignment horizontal="center" vertical="center"/>
    </xf>
    <xf numFmtId="49" fontId="10" fillId="3" borderId="16" xfId="0" applyNumberFormat="1" applyFont="1" applyFill="1" applyBorder="1" applyAlignment="1">
      <alignment vertical="center"/>
    </xf>
    <xf numFmtId="183" fontId="9" fillId="3" borderId="17" xfId="0" applyNumberFormat="1" applyFont="1" applyFill="1" applyBorder="1" applyAlignment="1">
      <alignment horizontal="center" vertical="center"/>
    </xf>
    <xf numFmtId="49" fontId="10" fillId="3" borderId="18" xfId="0" applyNumberFormat="1" applyFont="1" applyFill="1" applyBorder="1" applyAlignment="1">
      <alignment vertical="center"/>
    </xf>
    <xf numFmtId="49" fontId="9" fillId="3" borderId="13" xfId="0" applyNumberFormat="1" applyFont="1" applyFill="1" applyBorder="1" applyAlignment="1">
      <alignment horizontal="center" vertical="center"/>
    </xf>
    <xf numFmtId="49" fontId="10" fillId="3" borderId="17" xfId="0" applyNumberFormat="1" applyFont="1" applyFill="1" applyBorder="1" applyAlignment="1">
      <alignment horizontal="center" vertical="center"/>
    </xf>
    <xf numFmtId="49" fontId="9" fillId="3" borderId="14" xfId="0" applyNumberFormat="1" applyFont="1" applyFill="1" applyBorder="1" applyAlignment="1">
      <alignment vertical="center"/>
    </xf>
    <xf numFmtId="49" fontId="9" fillId="3" borderId="5" xfId="0" applyNumberFormat="1" applyFont="1" applyFill="1" applyBorder="1" applyAlignment="1">
      <alignment horizontal="center" vertical="center"/>
    </xf>
    <xf numFmtId="49" fontId="10" fillId="3" borderId="19" xfId="0" applyNumberFormat="1" applyFont="1" applyFill="1" applyBorder="1" applyAlignment="1">
      <alignment horizontal="center" vertical="center" wrapText="1"/>
    </xf>
    <xf numFmtId="38" fontId="9" fillId="3" borderId="5" xfId="2" applyFont="1" applyFill="1" applyBorder="1" applyAlignment="1">
      <alignment vertical="center"/>
    </xf>
    <xf numFmtId="38" fontId="9" fillId="3" borderId="20" xfId="2" applyFont="1" applyFill="1" applyBorder="1" applyAlignment="1">
      <alignment vertical="center"/>
    </xf>
    <xf numFmtId="38" fontId="10" fillId="3" borderId="20" xfId="2" applyFont="1" applyFill="1" applyBorder="1" applyAlignment="1">
      <alignment vertical="center"/>
    </xf>
    <xf numFmtId="184" fontId="9" fillId="3" borderId="0" xfId="0" applyNumberFormat="1" applyFont="1" applyFill="1" applyAlignment="1">
      <alignment horizontal="left" vertical="center"/>
    </xf>
    <xf numFmtId="49" fontId="9" fillId="4" borderId="5" xfId="0" applyNumberFormat="1" applyFont="1" applyFill="1" applyBorder="1" applyAlignment="1">
      <alignment horizontal="center" vertical="center"/>
    </xf>
    <xf numFmtId="49" fontId="10" fillId="4" borderId="19" xfId="0" applyNumberFormat="1" applyFont="1" applyFill="1" applyBorder="1" applyAlignment="1">
      <alignment horizontal="center" vertical="center" wrapText="1"/>
    </xf>
    <xf numFmtId="38" fontId="9" fillId="4" borderId="5" xfId="2" applyFont="1" applyFill="1" applyBorder="1" applyAlignment="1">
      <alignment vertical="center"/>
    </xf>
    <xf numFmtId="38" fontId="9" fillId="4" borderId="20" xfId="2" applyFont="1" applyFill="1" applyBorder="1" applyAlignment="1">
      <alignment vertical="center"/>
    </xf>
    <xf numFmtId="183" fontId="9" fillId="5" borderId="11" xfId="0" applyNumberFormat="1" applyFont="1" applyFill="1" applyBorder="1" applyAlignment="1">
      <alignment horizontal="center" vertical="center"/>
    </xf>
    <xf numFmtId="49" fontId="10" fillId="5" borderId="12" xfId="0" applyNumberFormat="1" applyFont="1" applyFill="1" applyBorder="1" applyAlignment="1">
      <alignment vertical="center"/>
    </xf>
    <xf numFmtId="38" fontId="9" fillId="5" borderId="21" xfId="2" applyFont="1" applyFill="1" applyBorder="1" applyAlignment="1">
      <alignment vertical="center"/>
    </xf>
    <xf numFmtId="38" fontId="9" fillId="5" borderId="22" xfId="2" applyFont="1" applyFill="1" applyBorder="1" applyAlignment="1">
      <alignment vertical="center"/>
    </xf>
    <xf numFmtId="183" fontId="9" fillId="4" borderId="11" xfId="0" applyNumberFormat="1" applyFont="1" applyFill="1" applyBorder="1" applyAlignment="1">
      <alignment horizontal="center" vertical="center"/>
    </xf>
    <xf numFmtId="49" fontId="10" fillId="4" borderId="12" xfId="0" applyNumberFormat="1" applyFont="1" applyFill="1" applyBorder="1" applyAlignment="1">
      <alignment vertical="center"/>
    </xf>
    <xf numFmtId="38" fontId="10" fillId="4" borderId="21" xfId="2" applyFont="1" applyFill="1" applyBorder="1" applyAlignment="1">
      <alignment vertical="center"/>
    </xf>
    <xf numFmtId="38" fontId="10" fillId="4" borderId="22" xfId="2" applyFont="1" applyFill="1" applyBorder="1" applyAlignment="1">
      <alignment vertical="center"/>
    </xf>
    <xf numFmtId="49" fontId="10" fillId="3" borderId="5" xfId="0" applyNumberFormat="1" applyFont="1" applyFill="1" applyBorder="1" applyAlignment="1">
      <alignment vertical="center"/>
    </xf>
    <xf numFmtId="0" fontId="10" fillId="3" borderId="0" xfId="4" applyFont="1" applyFill="1">
      <alignment vertical="center"/>
    </xf>
    <xf numFmtId="177" fontId="10" fillId="3" borderId="0" xfId="2" applyNumberFormat="1" applyFont="1" applyFill="1" applyAlignment="1">
      <alignment vertical="center"/>
    </xf>
    <xf numFmtId="0" fontId="9" fillId="3" borderId="0" xfId="4" applyFont="1" applyFill="1" applyBorder="1" applyAlignment="1">
      <alignment horizontal="center" vertical="center"/>
    </xf>
    <xf numFmtId="0" fontId="10" fillId="3" borderId="0" xfId="4" applyFont="1" applyFill="1" applyBorder="1" applyAlignment="1">
      <alignment horizontal="center" vertical="center"/>
    </xf>
    <xf numFmtId="0" fontId="10" fillId="3" borderId="0" xfId="4" applyFont="1" applyFill="1" applyAlignment="1">
      <alignment horizontal="left" vertical="center"/>
    </xf>
    <xf numFmtId="0" fontId="10" fillId="3" borderId="0" xfId="4" applyFont="1" applyFill="1" applyAlignment="1">
      <alignment horizontal="right" vertical="center"/>
    </xf>
    <xf numFmtId="40" fontId="9" fillId="4" borderId="5" xfId="2" applyNumberFormat="1" applyFont="1" applyFill="1" applyBorder="1" applyAlignment="1">
      <alignment vertical="center"/>
    </xf>
    <xf numFmtId="40" fontId="9" fillId="4" borderId="20" xfId="2" applyNumberFormat="1" applyFont="1" applyFill="1" applyBorder="1" applyAlignment="1">
      <alignment vertical="center"/>
    </xf>
    <xf numFmtId="178" fontId="9" fillId="3" borderId="10" xfId="2" applyNumberFormat="1" applyFont="1" applyFill="1" applyBorder="1" applyAlignment="1">
      <alignment vertical="center"/>
    </xf>
    <xf numFmtId="178" fontId="9" fillId="4" borderId="5" xfId="2" applyNumberFormat="1" applyFont="1" applyFill="1" applyBorder="1" applyAlignment="1">
      <alignment vertical="center"/>
    </xf>
    <xf numFmtId="178" fontId="9" fillId="3" borderId="0" xfId="2" applyNumberFormat="1" applyFont="1" applyFill="1" applyBorder="1" applyAlignment="1">
      <alignment vertical="center"/>
    </xf>
    <xf numFmtId="178" fontId="9" fillId="4" borderId="20" xfId="2" applyNumberFormat="1" applyFont="1" applyFill="1" applyBorder="1" applyAlignment="1">
      <alignment vertical="center"/>
    </xf>
    <xf numFmtId="178" fontId="9" fillId="5" borderId="21" xfId="2" applyNumberFormat="1" applyFont="1" applyFill="1" applyBorder="1" applyAlignment="1">
      <alignment vertical="center"/>
    </xf>
    <xf numFmtId="38" fontId="9" fillId="3" borderId="13" xfId="2" applyFont="1" applyFill="1" applyBorder="1" applyAlignment="1">
      <alignment vertical="center"/>
    </xf>
    <xf numFmtId="38" fontId="9" fillId="3" borderId="9" xfId="2" applyFont="1" applyFill="1" applyBorder="1" applyAlignment="1">
      <alignment vertical="center"/>
    </xf>
    <xf numFmtId="49" fontId="10" fillId="3" borderId="18" xfId="0" applyNumberFormat="1" applyFont="1" applyFill="1" applyBorder="1" applyAlignment="1">
      <alignment horizontal="center" vertical="center" wrapText="1"/>
    </xf>
    <xf numFmtId="178" fontId="9" fillId="3" borderId="14" xfId="2" applyNumberFormat="1" applyFont="1" applyFill="1" applyBorder="1" applyAlignment="1">
      <alignment vertical="center"/>
    </xf>
    <xf numFmtId="178" fontId="9" fillId="3" borderId="16" xfId="2" applyNumberFormat="1" applyFont="1" applyFill="1" applyBorder="1" applyAlignment="1">
      <alignment vertical="center"/>
    </xf>
    <xf numFmtId="178" fontId="9" fillId="5" borderId="12" xfId="2" applyNumberFormat="1" applyFont="1" applyFill="1" applyBorder="1" applyAlignment="1">
      <alignment vertical="center"/>
    </xf>
    <xf numFmtId="183" fontId="9" fillId="6" borderId="9" xfId="0" applyNumberFormat="1" applyFont="1" applyFill="1" applyBorder="1" applyAlignment="1">
      <alignment horizontal="center" vertical="center"/>
    </xf>
    <xf numFmtId="49" fontId="10" fillId="6" borderId="16" xfId="0" applyNumberFormat="1" applyFont="1" applyFill="1" applyBorder="1" applyAlignment="1">
      <alignment vertical="center"/>
    </xf>
    <xf numFmtId="178" fontId="9" fillId="6" borderId="0" xfId="2" applyNumberFormat="1" applyFont="1" applyFill="1" applyBorder="1" applyAlignment="1">
      <alignment vertical="center"/>
    </xf>
    <xf numFmtId="178" fontId="9" fillId="6" borderId="16" xfId="2" applyNumberFormat="1" applyFont="1" applyFill="1" applyBorder="1" applyAlignment="1">
      <alignment vertical="center"/>
    </xf>
    <xf numFmtId="178" fontId="9" fillId="3" borderId="5" xfId="2" applyNumberFormat="1" applyFont="1" applyFill="1" applyBorder="1" applyAlignment="1">
      <alignment vertical="center"/>
    </xf>
    <xf numFmtId="178" fontId="9" fillId="3" borderId="20" xfId="2" applyNumberFormat="1" applyFont="1" applyFill="1" applyBorder="1" applyAlignment="1">
      <alignment vertical="center"/>
    </xf>
    <xf numFmtId="178" fontId="9" fillId="3" borderId="19" xfId="2" applyNumberFormat="1" applyFont="1" applyFill="1" applyBorder="1" applyAlignment="1">
      <alignment vertical="center"/>
    </xf>
    <xf numFmtId="40" fontId="9" fillId="3" borderId="5" xfId="2" applyNumberFormat="1" applyFont="1" applyFill="1" applyBorder="1" applyAlignment="1">
      <alignment vertical="center"/>
    </xf>
    <xf numFmtId="40" fontId="9" fillId="3" borderId="20" xfId="2" applyNumberFormat="1" applyFont="1" applyFill="1" applyBorder="1" applyAlignment="1">
      <alignment vertical="center"/>
    </xf>
    <xf numFmtId="40" fontId="9" fillId="3" borderId="19" xfId="2" applyNumberFormat="1" applyFont="1" applyFill="1" applyBorder="1" applyAlignment="1">
      <alignment vertical="center"/>
    </xf>
    <xf numFmtId="183" fontId="9" fillId="4" borderId="17" xfId="0" applyNumberFormat="1" applyFont="1" applyFill="1" applyBorder="1" applyAlignment="1">
      <alignment horizontal="center" vertical="center"/>
    </xf>
    <xf numFmtId="49" fontId="10" fillId="4" borderId="18" xfId="0" applyNumberFormat="1" applyFont="1" applyFill="1" applyBorder="1" applyAlignment="1">
      <alignment vertical="center"/>
    </xf>
    <xf numFmtId="40" fontId="9" fillId="4" borderId="19" xfId="2" applyNumberFormat="1" applyFont="1" applyFill="1" applyBorder="1" applyAlignment="1">
      <alignment vertical="center"/>
    </xf>
    <xf numFmtId="49" fontId="10" fillId="3" borderId="17" xfId="0" applyNumberFormat="1" applyFont="1" applyFill="1" applyBorder="1" applyAlignment="1">
      <alignment horizontal="center" vertical="center" wrapText="1"/>
    </xf>
    <xf numFmtId="40" fontId="9" fillId="3" borderId="13" xfId="2" applyNumberFormat="1" applyFont="1" applyFill="1" applyBorder="1" applyAlignment="1">
      <alignment vertical="center"/>
    </xf>
    <xf numFmtId="40" fontId="9" fillId="3" borderId="9" xfId="2" applyNumberFormat="1" applyFont="1" applyFill="1" applyBorder="1" applyAlignment="1">
      <alignment vertical="center"/>
    </xf>
    <xf numFmtId="40" fontId="9" fillId="3" borderId="17" xfId="2" applyNumberFormat="1" applyFont="1" applyFill="1" applyBorder="1" applyAlignment="1">
      <alignment vertical="center"/>
    </xf>
    <xf numFmtId="40" fontId="9" fillId="4" borderId="17" xfId="2" applyNumberFormat="1" applyFont="1" applyFill="1" applyBorder="1" applyAlignment="1">
      <alignment vertical="center"/>
    </xf>
    <xf numFmtId="184" fontId="10" fillId="3" borderId="0" xfId="0" applyNumberFormat="1" applyFont="1" applyFill="1" applyAlignment="1">
      <alignment horizontal="left" vertical="center"/>
    </xf>
    <xf numFmtId="49" fontId="10" fillId="3" borderId="22" xfId="0" applyNumberFormat="1" applyFont="1" applyFill="1" applyBorder="1" applyAlignment="1">
      <alignment horizontal="center" vertical="center" wrapText="1"/>
    </xf>
    <xf numFmtId="49" fontId="9" fillId="3" borderId="13" xfId="0" applyNumberFormat="1" applyFont="1" applyFill="1" applyBorder="1" applyAlignment="1">
      <alignment horizontal="centerContinuous" vertical="center"/>
    </xf>
    <xf numFmtId="49" fontId="9" fillId="3" borderId="21" xfId="0" applyNumberFormat="1" applyFont="1" applyFill="1" applyBorder="1" applyAlignment="1">
      <alignment horizontal="centerContinuous" vertical="center"/>
    </xf>
    <xf numFmtId="49" fontId="9" fillId="3" borderId="12" xfId="0" applyNumberFormat="1" applyFont="1" applyFill="1" applyBorder="1" applyAlignment="1">
      <alignment horizontal="centerContinuous" vertical="center"/>
    </xf>
    <xf numFmtId="49" fontId="9" fillId="3" borderId="22" xfId="0" applyNumberFormat="1" applyFont="1" applyFill="1" applyBorder="1" applyAlignment="1">
      <alignment horizontal="centerContinuous" vertical="center"/>
    </xf>
    <xf numFmtId="49" fontId="9" fillId="3" borderId="11" xfId="0" applyNumberFormat="1" applyFont="1" applyFill="1" applyBorder="1" applyAlignment="1">
      <alignment horizontal="centerContinuous" vertical="center"/>
    </xf>
    <xf numFmtId="49" fontId="10" fillId="3" borderId="23" xfId="0" applyNumberFormat="1" applyFont="1" applyFill="1" applyBorder="1" applyAlignment="1">
      <alignment horizontal="center" vertical="center" wrapText="1"/>
    </xf>
    <xf numFmtId="49" fontId="10" fillId="3" borderId="12" xfId="0" applyNumberFormat="1" applyFont="1" applyFill="1" applyBorder="1" applyAlignment="1">
      <alignment horizontal="center" vertical="center" wrapText="1"/>
    </xf>
    <xf numFmtId="40" fontId="9" fillId="3" borderId="24" xfId="2" applyNumberFormat="1" applyFont="1" applyFill="1" applyBorder="1" applyAlignment="1">
      <alignment vertical="center"/>
    </xf>
    <xf numFmtId="40" fontId="9" fillId="3" borderId="25" xfId="2" applyNumberFormat="1" applyFont="1" applyFill="1" applyBorder="1" applyAlignment="1">
      <alignment vertical="center"/>
    </xf>
    <xf numFmtId="40" fontId="9" fillId="3" borderId="26" xfId="2" applyNumberFormat="1" applyFont="1" applyFill="1" applyBorder="1" applyAlignment="1">
      <alignment vertical="center"/>
    </xf>
    <xf numFmtId="40" fontId="9" fillId="4" borderId="26" xfId="2" applyNumberFormat="1" applyFont="1" applyFill="1" applyBorder="1" applyAlignment="1">
      <alignment vertical="center"/>
    </xf>
    <xf numFmtId="178" fontId="9" fillId="3" borderId="13" xfId="2" applyNumberFormat="1" applyFont="1" applyFill="1" applyBorder="1" applyAlignment="1">
      <alignment vertical="center"/>
    </xf>
    <xf numFmtId="178" fontId="9" fillId="3" borderId="9" xfId="2" applyNumberFormat="1" applyFont="1" applyFill="1" applyBorder="1" applyAlignment="1">
      <alignment vertical="center"/>
    </xf>
    <xf numFmtId="178" fontId="9" fillId="3" borderId="17" xfId="2" applyNumberFormat="1" applyFont="1" applyFill="1" applyBorder="1" applyAlignment="1">
      <alignment vertical="center"/>
    </xf>
    <xf numFmtId="178" fontId="9" fillId="4" borderId="17" xfId="2" applyNumberFormat="1" applyFont="1" applyFill="1" applyBorder="1" applyAlignment="1">
      <alignment vertical="center"/>
    </xf>
    <xf numFmtId="49" fontId="10" fillId="4" borderId="17" xfId="0" applyNumberFormat="1" applyFont="1" applyFill="1" applyBorder="1" applyAlignment="1">
      <alignment horizontal="center" vertical="center" wrapText="1"/>
    </xf>
    <xf numFmtId="40" fontId="9" fillId="4" borderId="13" xfId="2" applyNumberFormat="1" applyFont="1" applyFill="1" applyBorder="1" applyAlignment="1">
      <alignment vertical="center"/>
    </xf>
    <xf numFmtId="40" fontId="9" fillId="4" borderId="9" xfId="2" applyNumberFormat="1" applyFont="1" applyFill="1" applyBorder="1" applyAlignment="1">
      <alignment vertical="center"/>
    </xf>
    <xf numFmtId="0" fontId="19" fillId="3" borderId="0" xfId="3" applyFill="1">
      <alignment vertical="center"/>
    </xf>
    <xf numFmtId="0" fontId="20" fillId="2" borderId="27" xfId="3" applyFont="1" applyFill="1" applyBorder="1" applyAlignment="1">
      <alignment horizontal="center" vertical="center" wrapText="1"/>
    </xf>
    <xf numFmtId="180" fontId="21" fillId="3" borderId="28" xfId="3" applyNumberFormat="1" applyFont="1" applyFill="1" applyBorder="1">
      <alignment vertical="center"/>
    </xf>
    <xf numFmtId="180" fontId="21" fillId="3" borderId="29" xfId="3" applyNumberFormat="1" applyFont="1" applyFill="1" applyBorder="1">
      <alignment vertical="center"/>
    </xf>
    <xf numFmtId="0" fontId="20" fillId="2" borderId="30" xfId="3" applyFont="1" applyFill="1" applyBorder="1" applyAlignment="1">
      <alignment horizontal="center" vertical="center" wrapText="1"/>
    </xf>
    <xf numFmtId="0" fontId="22" fillId="3" borderId="0" xfId="3" applyFont="1" applyFill="1">
      <alignment vertical="center"/>
    </xf>
    <xf numFmtId="0" fontId="20" fillId="2" borderId="22" xfId="3" applyFont="1" applyFill="1" applyBorder="1" applyAlignment="1">
      <alignment horizontal="center" vertical="center" wrapText="1"/>
    </xf>
    <xf numFmtId="0" fontId="20" fillId="2" borderId="31" xfId="3" applyFont="1" applyFill="1" applyBorder="1" applyAlignment="1">
      <alignment horizontal="center" vertical="center" wrapText="1"/>
    </xf>
    <xf numFmtId="180" fontId="21" fillId="3" borderId="32" xfId="3" applyNumberFormat="1" applyFont="1" applyFill="1" applyBorder="1">
      <alignment vertical="center"/>
    </xf>
    <xf numFmtId="180" fontId="21" fillId="3" borderId="33" xfId="3" applyNumberFormat="1" applyFont="1" applyFill="1" applyBorder="1">
      <alignment vertical="center"/>
    </xf>
    <xf numFmtId="0" fontId="20" fillId="3" borderId="9" xfId="3" applyFont="1" applyFill="1" applyBorder="1" applyAlignment="1">
      <alignment horizontal="left" vertical="center" wrapText="1" indent="2"/>
    </xf>
    <xf numFmtId="0" fontId="20" fillId="3" borderId="9" xfId="3" applyFont="1" applyFill="1" applyBorder="1" applyAlignment="1">
      <alignment horizontal="left" vertical="center" indent="2"/>
    </xf>
    <xf numFmtId="0" fontId="20" fillId="3" borderId="17" xfId="3" applyFont="1" applyFill="1" applyBorder="1" applyAlignment="1">
      <alignment horizontal="left" vertical="center" indent="2"/>
    </xf>
    <xf numFmtId="180" fontId="21" fillId="3" borderId="34" xfId="3" applyNumberFormat="1" applyFont="1" applyFill="1" applyBorder="1">
      <alignment vertical="center"/>
    </xf>
    <xf numFmtId="180" fontId="21" fillId="3" borderId="35" xfId="3" applyNumberFormat="1" applyFont="1" applyFill="1" applyBorder="1">
      <alignment vertical="center"/>
    </xf>
    <xf numFmtId="0" fontId="20" fillId="3" borderId="36" xfId="3" applyFont="1" applyFill="1" applyBorder="1" applyAlignment="1">
      <alignment horizontal="left" vertical="center" indent="1"/>
    </xf>
    <xf numFmtId="180" fontId="21" fillId="3" borderId="37" xfId="3" applyNumberFormat="1" applyFont="1" applyFill="1" applyBorder="1">
      <alignment vertical="center"/>
    </xf>
    <xf numFmtId="180" fontId="21" fillId="3" borderId="38" xfId="3" applyNumberFormat="1" applyFont="1" applyFill="1" applyBorder="1">
      <alignment vertical="center"/>
    </xf>
    <xf numFmtId="180" fontId="21" fillId="3" borderId="39" xfId="3" applyNumberFormat="1" applyFont="1" applyFill="1" applyBorder="1">
      <alignment vertical="center"/>
    </xf>
    <xf numFmtId="0" fontId="10" fillId="2" borderId="3" xfId="5" applyFont="1" applyFill="1" applyBorder="1" applyAlignment="1">
      <alignment horizontal="center" vertical="center" wrapText="1"/>
    </xf>
    <xf numFmtId="0" fontId="15" fillId="3" borderId="0" xfId="1" applyFont="1" applyFill="1" applyAlignment="1" applyProtection="1">
      <alignment vertical="center"/>
    </xf>
    <xf numFmtId="49" fontId="10" fillId="3" borderId="21" xfId="0" applyNumberFormat="1" applyFont="1" applyFill="1" applyBorder="1" applyAlignment="1">
      <alignment horizontal="centerContinuous" vertical="center"/>
    </xf>
    <xf numFmtId="177" fontId="9" fillId="3" borderId="13" xfId="2" applyNumberFormat="1" applyFont="1" applyFill="1" applyBorder="1" applyAlignment="1">
      <alignment vertical="center"/>
    </xf>
    <xf numFmtId="49" fontId="9" fillId="3" borderId="13" xfId="0" applyNumberFormat="1" applyFont="1" applyFill="1" applyBorder="1" applyAlignment="1">
      <alignment horizontal="left" vertical="center"/>
    </xf>
    <xf numFmtId="49" fontId="9" fillId="3" borderId="10" xfId="0" applyNumberFormat="1" applyFont="1" applyFill="1" applyBorder="1" applyAlignment="1">
      <alignment horizontal="left" vertical="center"/>
    </xf>
    <xf numFmtId="49" fontId="9" fillId="3" borderId="14" xfId="0" applyNumberFormat="1" applyFont="1" applyFill="1" applyBorder="1" applyAlignment="1">
      <alignment horizontal="left" vertical="center"/>
    </xf>
    <xf numFmtId="0" fontId="10" fillId="3" borderId="0" xfId="4" applyFont="1" applyFill="1" applyAlignment="1">
      <alignment horizontal="left" vertical="center" indent="1"/>
    </xf>
    <xf numFmtId="0" fontId="10" fillId="3" borderId="0" xfId="0" applyFont="1" applyFill="1" applyAlignment="1">
      <alignment horizontal="left" vertical="center" indent="1"/>
    </xf>
    <xf numFmtId="177" fontId="9" fillId="3" borderId="9" xfId="2" applyNumberFormat="1" applyFont="1" applyFill="1" applyBorder="1" applyAlignment="1">
      <alignment vertical="center"/>
    </xf>
    <xf numFmtId="177" fontId="9" fillId="3" borderId="17" xfId="2" applyNumberFormat="1" applyFont="1" applyFill="1" applyBorder="1" applyAlignment="1">
      <alignment vertical="center"/>
    </xf>
    <xf numFmtId="183" fontId="9" fillId="3" borderId="13" xfId="2" applyNumberFormat="1" applyFont="1" applyFill="1" applyBorder="1" applyAlignment="1">
      <alignment horizontal="center" vertical="center"/>
    </xf>
    <xf numFmtId="183" fontId="9" fillId="3" borderId="9" xfId="2" applyNumberFormat="1" applyFont="1" applyFill="1" applyBorder="1" applyAlignment="1">
      <alignment horizontal="center" vertical="center"/>
    </xf>
    <xf numFmtId="183" fontId="9" fillId="3" borderId="40" xfId="2" applyNumberFormat="1" applyFont="1" applyFill="1" applyBorder="1" applyAlignment="1">
      <alignment horizontal="center" vertical="center"/>
    </xf>
    <xf numFmtId="183" fontId="9" fillId="3" borderId="41" xfId="2" applyNumberFormat="1" applyFont="1" applyFill="1" applyBorder="1" applyAlignment="1">
      <alignment horizontal="center" vertical="center"/>
    </xf>
    <xf numFmtId="183" fontId="9" fillId="3" borderId="42" xfId="2" applyNumberFormat="1" applyFont="1" applyFill="1" applyBorder="1" applyAlignment="1">
      <alignment horizontal="center" vertical="center"/>
    </xf>
    <xf numFmtId="183" fontId="10" fillId="3" borderId="4" xfId="2" applyNumberFormat="1" applyFont="1" applyFill="1" applyBorder="1" applyAlignment="1">
      <alignment horizontal="center" vertical="center"/>
    </xf>
    <xf numFmtId="183" fontId="9" fillId="3" borderId="10" xfId="0" applyNumberFormat="1" applyFont="1" applyFill="1" applyBorder="1" applyAlignment="1">
      <alignment horizontal="center" vertical="center"/>
    </xf>
    <xf numFmtId="183" fontId="9" fillId="4" borderId="5" xfId="0" applyNumberFormat="1" applyFont="1" applyFill="1" applyBorder="1" applyAlignment="1">
      <alignment horizontal="center" vertical="center"/>
    </xf>
    <xf numFmtId="183" fontId="9" fillId="3" borderId="5" xfId="0" applyNumberFormat="1" applyFont="1" applyFill="1" applyBorder="1" applyAlignment="1">
      <alignment horizontal="center" vertical="center"/>
    </xf>
    <xf numFmtId="183" fontId="9" fillId="3" borderId="14" xfId="0" applyNumberFormat="1" applyFont="1" applyFill="1" applyBorder="1" applyAlignment="1">
      <alignment horizontal="center" vertical="center"/>
    </xf>
    <xf numFmtId="182" fontId="9" fillId="0" borderId="21" xfId="5" applyNumberFormat="1" applyFont="1" applyBorder="1" applyProtection="1">
      <alignment vertical="center"/>
      <protection locked="0"/>
    </xf>
    <xf numFmtId="0" fontId="10" fillId="3" borderId="0" xfId="5" applyFont="1" applyFill="1" applyAlignment="1">
      <alignment horizontal="center" vertical="center"/>
    </xf>
    <xf numFmtId="0" fontId="10" fillId="0" borderId="12" xfId="5" applyFont="1" applyBorder="1" applyAlignment="1">
      <alignment horizontal="center" vertical="center"/>
    </xf>
    <xf numFmtId="0" fontId="23" fillId="3" borderId="0" xfId="3" applyFont="1" applyFill="1">
      <alignment vertical="center"/>
    </xf>
    <xf numFmtId="180" fontId="9" fillId="3" borderId="43" xfId="5" applyNumberFormat="1" applyFont="1" applyFill="1" applyBorder="1" applyProtection="1">
      <alignment vertical="center"/>
      <protection locked="0"/>
    </xf>
    <xf numFmtId="180" fontId="9" fillId="3" borderId="44" xfId="5" applyNumberFormat="1" applyFont="1" applyFill="1" applyBorder="1" applyProtection="1">
      <alignment vertical="center"/>
      <protection locked="0"/>
    </xf>
    <xf numFmtId="180" fontId="9" fillId="3" borderId="45" xfId="5" applyNumberFormat="1" applyFont="1" applyFill="1" applyBorder="1" applyProtection="1">
      <alignment vertical="center"/>
      <protection locked="0"/>
    </xf>
    <xf numFmtId="180" fontId="9" fillId="3" borderId="28" xfId="5" applyNumberFormat="1" applyFont="1" applyFill="1" applyBorder="1" applyProtection="1">
      <alignment vertical="center"/>
      <protection locked="0"/>
    </xf>
    <xf numFmtId="180" fontId="9" fillId="3" borderId="29" xfId="5" applyNumberFormat="1" applyFont="1" applyFill="1" applyBorder="1" applyProtection="1">
      <alignment vertical="center"/>
      <protection locked="0"/>
    </xf>
    <xf numFmtId="180" fontId="9" fillId="3" borderId="34" xfId="5" applyNumberFormat="1" applyFont="1" applyFill="1" applyBorder="1" applyProtection="1">
      <alignment vertical="center"/>
      <protection locked="0"/>
    </xf>
    <xf numFmtId="180" fontId="9" fillId="3" borderId="46" xfId="5" applyNumberFormat="1" applyFont="1" applyFill="1" applyBorder="1" applyProtection="1">
      <alignment vertical="center"/>
      <protection locked="0"/>
    </xf>
    <xf numFmtId="180" fontId="9" fillId="3" borderId="47" xfId="5" applyNumberFormat="1" applyFont="1" applyFill="1" applyBorder="1" applyProtection="1">
      <alignment vertical="center"/>
      <protection locked="0"/>
    </xf>
    <xf numFmtId="180" fontId="9" fillId="3" borderId="48" xfId="5" applyNumberFormat="1" applyFont="1" applyFill="1" applyBorder="1" applyProtection="1">
      <alignment vertical="center"/>
      <protection locked="0"/>
    </xf>
    <xf numFmtId="180" fontId="9" fillId="3" borderId="49" xfId="5" applyNumberFormat="1" applyFont="1" applyFill="1" applyBorder="1" applyProtection="1">
      <alignment vertical="center"/>
      <protection locked="0"/>
    </xf>
    <xf numFmtId="180" fontId="9" fillId="3" borderId="50" xfId="5" applyNumberFormat="1" applyFont="1" applyFill="1" applyBorder="1" applyProtection="1">
      <alignment vertical="center"/>
      <protection locked="0"/>
    </xf>
    <xf numFmtId="180" fontId="9" fillId="3" borderId="51" xfId="5" applyNumberFormat="1" applyFont="1" applyFill="1" applyBorder="1" applyProtection="1">
      <alignment vertical="center"/>
      <protection locked="0"/>
    </xf>
    <xf numFmtId="180" fontId="9" fillId="3" borderId="52" xfId="5" applyNumberFormat="1" applyFont="1" applyFill="1" applyBorder="1" applyProtection="1">
      <alignment vertical="center"/>
      <protection locked="0"/>
    </xf>
    <xf numFmtId="180" fontId="9" fillId="3" borderId="53" xfId="5" applyNumberFormat="1" applyFont="1" applyFill="1" applyBorder="1" applyProtection="1">
      <alignment vertical="center"/>
      <protection locked="0"/>
    </xf>
    <xf numFmtId="180" fontId="9" fillId="3" borderId="54" xfId="5" applyNumberFormat="1" applyFont="1" applyFill="1" applyBorder="1" applyProtection="1">
      <alignment vertical="center"/>
      <protection locked="0"/>
    </xf>
    <xf numFmtId="0" fontId="10" fillId="3" borderId="5" xfId="5" applyFont="1" applyFill="1" applyBorder="1" applyAlignment="1">
      <alignment horizontal="left" vertical="center" indent="1"/>
    </xf>
    <xf numFmtId="0" fontId="10" fillId="3" borderId="20" xfId="5" applyFont="1" applyFill="1" applyBorder="1" applyAlignment="1">
      <alignment horizontal="left" vertical="center" indent="1"/>
    </xf>
    <xf numFmtId="0" fontId="10" fillId="3" borderId="55" xfId="5" applyFont="1" applyFill="1" applyBorder="1" applyAlignment="1">
      <alignment horizontal="left" vertical="center" indent="1"/>
    </xf>
    <xf numFmtId="0" fontId="10" fillId="3" borderId="56" xfId="5" applyFont="1" applyFill="1" applyBorder="1" applyAlignment="1">
      <alignment horizontal="left" vertical="center" indent="1"/>
    </xf>
    <xf numFmtId="0" fontId="10" fillId="3" borderId="57" xfId="5" applyFont="1" applyFill="1" applyBorder="1" applyAlignment="1">
      <alignment horizontal="left" vertical="center" indent="1"/>
    </xf>
    <xf numFmtId="0" fontId="10" fillId="3" borderId="58" xfId="5" applyFont="1" applyFill="1" applyBorder="1" applyAlignment="1">
      <alignment horizontal="left" vertical="center" indent="1"/>
    </xf>
    <xf numFmtId="0" fontId="10" fillId="3" borderId="19" xfId="5" applyFont="1" applyFill="1" applyBorder="1" applyAlignment="1">
      <alignment horizontal="left" vertical="center" indent="1"/>
    </xf>
    <xf numFmtId="0" fontId="20" fillId="2" borderId="22" xfId="3" applyFont="1" applyFill="1" applyBorder="1" applyAlignment="1">
      <alignment horizontal="center" vertical="center"/>
    </xf>
    <xf numFmtId="0" fontId="24" fillId="3" borderId="0" xfId="3" applyFont="1" applyFill="1">
      <alignment vertical="center"/>
    </xf>
    <xf numFmtId="180" fontId="9" fillId="0" borderId="14" xfId="5" applyNumberFormat="1" applyFont="1" applyBorder="1" applyProtection="1">
      <alignment vertical="center"/>
      <protection locked="0"/>
    </xf>
    <xf numFmtId="180" fontId="9" fillId="0" borderId="16" xfId="5" applyNumberFormat="1" applyFont="1" applyBorder="1" applyProtection="1">
      <alignment vertical="center"/>
      <protection locked="0"/>
    </xf>
    <xf numFmtId="180" fontId="9" fillId="0" borderId="59" xfId="5" applyNumberFormat="1" applyFont="1" applyBorder="1" applyProtection="1">
      <alignment vertical="center"/>
      <protection locked="0"/>
    </xf>
    <xf numFmtId="0" fontId="10" fillId="2" borderId="5" xfId="5" applyFont="1" applyFill="1" applyBorder="1" applyAlignment="1">
      <alignment horizontal="center" vertical="center" wrapText="1"/>
    </xf>
    <xf numFmtId="180" fontId="9" fillId="3" borderId="19" xfId="5" applyNumberFormat="1" applyFont="1" applyFill="1" applyBorder="1">
      <alignment vertical="center"/>
    </xf>
    <xf numFmtId="181" fontId="9" fillId="0" borderId="5" xfId="5" applyNumberFormat="1" applyFont="1" applyBorder="1" applyProtection="1">
      <alignment vertical="center"/>
      <protection locked="0"/>
    </xf>
    <xf numFmtId="181" fontId="9" fillId="0" borderId="20" xfId="5" applyNumberFormat="1" applyFont="1" applyBorder="1" applyProtection="1">
      <alignment vertical="center"/>
      <protection locked="0"/>
    </xf>
    <xf numFmtId="181" fontId="9" fillId="0" borderId="55" xfId="5" applyNumberFormat="1" applyFont="1" applyBorder="1" applyProtection="1">
      <alignment vertical="center"/>
      <protection locked="0"/>
    </xf>
    <xf numFmtId="181" fontId="9" fillId="0" borderId="56" xfId="5" applyNumberFormat="1" applyFont="1" applyBorder="1" applyProtection="1">
      <alignment vertical="center"/>
      <protection locked="0"/>
    </xf>
    <xf numFmtId="181" fontId="9" fillId="0" borderId="58" xfId="5" applyNumberFormat="1" applyFont="1" applyBorder="1" applyProtection="1">
      <alignment vertical="center"/>
      <protection locked="0"/>
    </xf>
    <xf numFmtId="38" fontId="10" fillId="3" borderId="0" xfId="2" applyFont="1" applyFill="1" applyBorder="1" applyAlignment="1"/>
    <xf numFmtId="49" fontId="10" fillId="3" borderId="27" xfId="0" applyNumberFormat="1" applyFont="1" applyFill="1" applyBorder="1" applyAlignment="1">
      <alignment horizontal="center" vertical="center" wrapText="1"/>
    </xf>
    <xf numFmtId="49" fontId="10" fillId="3" borderId="31" xfId="0" applyNumberFormat="1" applyFont="1" applyFill="1" applyBorder="1" applyAlignment="1">
      <alignment horizontal="center" vertical="center" wrapText="1"/>
    </xf>
    <xf numFmtId="38" fontId="9" fillId="3" borderId="43" xfId="2" applyFont="1" applyFill="1" applyBorder="1" applyAlignment="1">
      <alignment vertical="center"/>
    </xf>
    <xf numFmtId="38" fontId="9" fillId="3" borderId="28" xfId="2" applyFont="1" applyFill="1" applyBorder="1" applyAlignment="1">
      <alignment vertical="center"/>
    </xf>
    <xf numFmtId="38" fontId="9" fillId="3" borderId="32" xfId="2" applyFont="1" applyFill="1" applyBorder="1" applyAlignment="1">
      <alignment vertical="center"/>
    </xf>
    <xf numFmtId="38" fontId="9" fillId="4" borderId="32" xfId="2" applyFont="1" applyFill="1" applyBorder="1" applyAlignment="1">
      <alignment vertical="center"/>
    </xf>
    <xf numFmtId="38" fontId="9" fillId="3" borderId="14" xfId="2" applyFont="1" applyFill="1" applyBorder="1" applyAlignment="1">
      <alignment vertical="center"/>
    </xf>
    <xf numFmtId="38" fontId="9" fillId="3" borderId="16" xfId="2" applyFont="1" applyFill="1" applyBorder="1" applyAlignment="1">
      <alignment vertical="center"/>
    </xf>
    <xf numFmtId="38" fontId="9" fillId="3" borderId="18" xfId="2" applyFont="1" applyFill="1" applyBorder="1" applyAlignment="1">
      <alignment vertical="center"/>
    </xf>
    <xf numFmtId="38" fontId="9" fillId="4" borderId="18" xfId="2" applyFont="1" applyFill="1" applyBorder="1" applyAlignment="1">
      <alignment vertical="center"/>
    </xf>
    <xf numFmtId="40" fontId="9" fillId="3" borderId="45" xfId="2" applyNumberFormat="1" applyFont="1" applyFill="1" applyBorder="1" applyAlignment="1">
      <alignment vertical="center"/>
    </xf>
    <xf numFmtId="40" fontId="9" fillId="3" borderId="34" xfId="2" applyNumberFormat="1" applyFont="1" applyFill="1" applyBorder="1" applyAlignment="1">
      <alignment vertical="center"/>
    </xf>
    <xf numFmtId="40" fontId="9" fillId="3" borderId="35" xfId="2" applyNumberFormat="1" applyFont="1" applyFill="1" applyBorder="1" applyAlignment="1">
      <alignment vertical="center"/>
    </xf>
    <xf numFmtId="40" fontId="9" fillId="4" borderId="35" xfId="2" applyNumberFormat="1" applyFont="1" applyFill="1" applyBorder="1" applyAlignment="1">
      <alignment vertical="center"/>
    </xf>
    <xf numFmtId="40" fontId="9" fillId="3" borderId="43" xfId="2" applyNumberFormat="1" applyFont="1" applyFill="1" applyBorder="1" applyAlignment="1">
      <alignment vertical="center"/>
    </xf>
    <xf numFmtId="40" fontId="9" fillId="3" borderId="28" xfId="2" applyNumberFormat="1" applyFont="1" applyFill="1" applyBorder="1" applyAlignment="1">
      <alignment vertical="center"/>
    </xf>
    <xf numFmtId="40" fontId="9" fillId="3" borderId="32" xfId="2" applyNumberFormat="1" applyFont="1" applyFill="1" applyBorder="1" applyAlignment="1">
      <alignment vertical="center"/>
    </xf>
    <xf numFmtId="40" fontId="9" fillId="4" borderId="32" xfId="2" applyNumberFormat="1" applyFont="1" applyFill="1" applyBorder="1" applyAlignment="1">
      <alignment vertical="center"/>
    </xf>
    <xf numFmtId="179" fontId="21" fillId="3" borderId="37" xfId="3" applyNumberFormat="1" applyFont="1" applyFill="1" applyBorder="1">
      <alignment vertical="center"/>
    </xf>
    <xf numFmtId="179" fontId="21" fillId="3" borderId="39" xfId="3" applyNumberFormat="1" applyFont="1" applyFill="1" applyBorder="1">
      <alignment vertical="center"/>
    </xf>
    <xf numFmtId="179" fontId="21" fillId="3" borderId="28" xfId="3" applyNumberFormat="1" applyFont="1" applyFill="1" applyBorder="1">
      <alignment vertical="center"/>
    </xf>
    <xf numFmtId="179" fontId="21" fillId="3" borderId="34" xfId="3" applyNumberFormat="1" applyFont="1" applyFill="1" applyBorder="1">
      <alignment vertical="center"/>
    </xf>
    <xf numFmtId="179" fontId="21" fillId="3" borderId="32" xfId="3" applyNumberFormat="1" applyFont="1" applyFill="1" applyBorder="1">
      <alignment vertical="center"/>
    </xf>
    <xf numFmtId="179" fontId="21" fillId="3" borderId="35" xfId="3" applyNumberFormat="1" applyFont="1" applyFill="1" applyBorder="1">
      <alignment vertical="center"/>
    </xf>
    <xf numFmtId="180" fontId="21" fillId="3" borderId="14" xfId="3" applyNumberFormat="1" applyFont="1" applyFill="1" applyBorder="1">
      <alignment vertical="center"/>
    </xf>
    <xf numFmtId="0" fontId="20" fillId="2" borderId="11" xfId="3" applyFont="1" applyFill="1" applyBorder="1" applyAlignment="1">
      <alignment horizontal="center" vertical="center" wrapText="1"/>
    </xf>
    <xf numFmtId="179" fontId="9" fillId="3" borderId="13" xfId="5" applyNumberFormat="1" applyFont="1" applyFill="1" applyBorder="1" applyProtection="1">
      <alignment vertical="center"/>
      <protection locked="0"/>
    </xf>
    <xf numFmtId="179" fontId="9" fillId="3" borderId="9" xfId="5" applyNumberFormat="1" applyFont="1" applyFill="1" applyBorder="1" applyProtection="1">
      <alignment vertical="center"/>
      <protection locked="0"/>
    </xf>
    <xf numFmtId="179" fontId="9" fillId="3" borderId="40" xfId="5" applyNumberFormat="1" applyFont="1" applyFill="1" applyBorder="1" applyProtection="1">
      <alignment vertical="center"/>
      <protection locked="0"/>
    </xf>
    <xf numFmtId="179" fontId="9" fillId="3" borderId="41" xfId="5" applyNumberFormat="1" applyFont="1" applyFill="1" applyBorder="1" applyProtection="1">
      <alignment vertical="center"/>
      <protection locked="0"/>
    </xf>
    <xf numFmtId="179" fontId="9" fillId="3" borderId="60" xfId="5" applyNumberFormat="1" applyFont="1" applyFill="1" applyBorder="1" applyProtection="1">
      <alignment vertical="center"/>
      <protection locked="0"/>
    </xf>
    <xf numFmtId="179" fontId="9" fillId="3" borderId="45" xfId="5" applyNumberFormat="1" applyFont="1" applyFill="1" applyBorder="1" applyProtection="1">
      <alignment vertical="center"/>
      <protection locked="0"/>
    </xf>
    <xf numFmtId="179" fontId="9" fillId="3" borderId="34" xfId="5" applyNumberFormat="1" applyFont="1" applyFill="1" applyBorder="1" applyProtection="1">
      <alignment vertical="center"/>
      <protection locked="0"/>
    </xf>
    <xf numFmtId="179" fontId="9" fillId="3" borderId="48" xfId="5" applyNumberFormat="1" applyFont="1" applyFill="1" applyBorder="1" applyProtection="1">
      <alignment vertical="center"/>
      <protection locked="0"/>
    </xf>
    <xf numFmtId="179" fontId="9" fillId="3" borderId="51" xfId="5" applyNumberFormat="1" applyFont="1" applyFill="1" applyBorder="1" applyProtection="1">
      <alignment vertical="center"/>
      <protection locked="0"/>
    </xf>
    <xf numFmtId="179" fontId="9" fillId="3" borderId="54" xfId="5" applyNumberFormat="1" applyFont="1" applyFill="1" applyBorder="1" applyProtection="1">
      <alignment vertical="center"/>
      <protection locked="0"/>
    </xf>
    <xf numFmtId="185" fontId="21" fillId="3" borderId="13" xfId="3" applyNumberFormat="1" applyFont="1" applyFill="1" applyBorder="1">
      <alignment vertical="center"/>
    </xf>
    <xf numFmtId="38" fontId="25" fillId="3" borderId="0" xfId="2" applyFont="1" applyFill="1" applyBorder="1" applyAlignment="1"/>
    <xf numFmtId="178" fontId="9" fillId="3" borderId="20" xfId="0" applyNumberFormat="1" applyFont="1" applyFill="1" applyBorder="1" applyAlignment="1">
      <alignment vertical="center"/>
    </xf>
    <xf numFmtId="178" fontId="9" fillId="5" borderId="22" xfId="0" applyNumberFormat="1" applyFont="1" applyFill="1" applyBorder="1" applyAlignment="1">
      <alignment vertical="center"/>
    </xf>
    <xf numFmtId="0" fontId="3" fillId="3" borderId="0" xfId="1" applyFill="1" applyAlignment="1" applyProtection="1">
      <alignment vertical="center"/>
    </xf>
    <xf numFmtId="0" fontId="10" fillId="3" borderId="9" xfId="4" applyFont="1" applyFill="1" applyBorder="1" applyAlignment="1">
      <alignment horizontal="centerContinuous" vertical="center"/>
    </xf>
    <xf numFmtId="0" fontId="10" fillId="3" borderId="0" xfId="4" applyFont="1" applyFill="1" applyBorder="1" applyAlignment="1">
      <alignment horizontal="centerContinuous" vertical="center"/>
    </xf>
    <xf numFmtId="177" fontId="10" fillId="3" borderId="20" xfId="2" applyNumberFormat="1" applyFont="1" applyFill="1" applyBorder="1" applyAlignment="1">
      <alignment horizontal="center" vertical="center" wrapText="1"/>
    </xf>
    <xf numFmtId="177" fontId="10" fillId="3" borderId="20" xfId="2" applyNumberFormat="1" applyFont="1" applyFill="1" applyBorder="1" applyAlignment="1">
      <alignment horizontal="center" vertical="center"/>
    </xf>
    <xf numFmtId="0" fontId="10" fillId="3" borderId="1" xfId="4" applyFont="1" applyFill="1" applyBorder="1" applyAlignment="1">
      <alignment horizontal="center" vertical="center"/>
    </xf>
    <xf numFmtId="0" fontId="9" fillId="3" borderId="3" xfId="4" applyFont="1" applyFill="1" applyBorder="1" applyAlignment="1">
      <alignment horizontal="center" vertical="center"/>
    </xf>
    <xf numFmtId="0" fontId="10" fillId="3" borderId="3" xfId="4" applyFont="1" applyFill="1" applyBorder="1" applyAlignment="1">
      <alignment horizontal="center" vertical="center"/>
    </xf>
    <xf numFmtId="0" fontId="10" fillId="3" borderId="61" xfId="4" applyFont="1" applyFill="1" applyBorder="1" applyAlignment="1">
      <alignment horizontal="center" vertical="center"/>
    </xf>
    <xf numFmtId="178" fontId="9" fillId="3" borderId="62" xfId="2" applyNumberFormat="1" applyFont="1" applyFill="1" applyBorder="1" applyAlignment="1">
      <alignment vertical="center"/>
    </xf>
    <xf numFmtId="0" fontId="10" fillId="3" borderId="4" xfId="4" applyFont="1" applyFill="1" applyBorder="1" applyAlignment="1">
      <alignment horizontal="center" vertical="center"/>
    </xf>
    <xf numFmtId="0" fontId="9" fillId="3" borderId="2" xfId="4" applyFont="1" applyFill="1" applyBorder="1" applyAlignment="1">
      <alignment horizontal="center" vertical="center"/>
    </xf>
    <xf numFmtId="0" fontId="10" fillId="3" borderId="2" xfId="4" applyFont="1" applyFill="1" applyBorder="1" applyAlignment="1">
      <alignment horizontal="center" vertical="center"/>
    </xf>
    <xf numFmtId="38" fontId="9" fillId="3" borderId="63" xfId="2" applyFont="1" applyFill="1" applyBorder="1" applyAlignment="1">
      <alignment vertical="center"/>
    </xf>
    <xf numFmtId="38" fontId="9" fillId="3" borderId="64" xfId="2" applyFont="1" applyFill="1" applyBorder="1" applyAlignment="1">
      <alignment vertical="center"/>
    </xf>
    <xf numFmtId="38" fontId="9" fillId="3" borderId="65" xfId="2" applyFont="1" applyFill="1" applyBorder="1" applyAlignment="1">
      <alignment vertical="center"/>
    </xf>
    <xf numFmtId="178" fontId="9" fillId="3" borderId="66" xfId="2" applyNumberFormat="1" applyFont="1" applyFill="1" applyBorder="1" applyAlignment="1">
      <alignment vertical="center"/>
    </xf>
    <xf numFmtId="178" fontId="9" fillId="3" borderId="67" xfId="2" applyNumberFormat="1" applyFont="1" applyFill="1" applyBorder="1" applyAlignment="1">
      <alignment vertical="center"/>
    </xf>
  </cellXfs>
  <cellStyles count="6">
    <cellStyle name="ハイパーリンク" xfId="1" builtinId="8"/>
    <cellStyle name="桁区切り" xfId="2" builtinId="6"/>
    <cellStyle name="標準" xfId="0" builtinId="0"/>
    <cellStyle name="標準 2" xfId="3" xr:uid="{00000000-0005-0000-0000-000003000000}"/>
    <cellStyle name="標準_Book2" xfId="4" xr:uid="{00000000-0005-0000-0000-000004000000}"/>
    <cellStyle name="標準_Book3"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stat.go.jp/stat-search/files?page=1&amp;layout=datalist&amp;toukei=00200603&amp;tstat=000001130583&amp;cycle=0&amp;tclass1val=0"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stat.go.jp/data/kakei/npsf.ht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autoPageBreaks="0"/>
  </sheetPr>
  <dimension ref="B1:P46"/>
  <sheetViews>
    <sheetView showOutlineSymbols="0" zoomScaleNormal="100" workbookViewId="0">
      <selection activeCell="Q8" sqref="Q8"/>
    </sheetView>
  </sheetViews>
  <sheetFormatPr defaultColWidth="8.83203125" defaultRowHeight="12.95" customHeight="1" x14ac:dyDescent="0.15"/>
  <cols>
    <col min="1" max="1" width="1.83203125" style="4" customWidth="1"/>
    <col min="2" max="2" width="10.83203125" style="5" customWidth="1"/>
    <col min="3" max="3" width="34.83203125" style="4" customWidth="1"/>
    <col min="4" max="6" width="18.83203125" style="4" customWidth="1"/>
    <col min="7" max="7" width="7.83203125" style="4" customWidth="1"/>
    <col min="8" max="8" width="7.83203125" style="4" bestFit="1" customWidth="1"/>
    <col min="9" max="9" width="5.83203125" style="4" customWidth="1"/>
    <col min="10" max="10" width="1.83203125" style="4" customWidth="1"/>
    <col min="11" max="16" width="8.83203125" style="9" customWidth="1"/>
    <col min="17" max="16384" width="8.83203125" style="4"/>
  </cols>
  <sheetData>
    <row r="1" spans="2:16" ht="20.100000000000001" customHeight="1" x14ac:dyDescent="0.15">
      <c r="B1" s="240" t="s">
        <v>216</v>
      </c>
      <c r="K1" s="4"/>
      <c r="L1" s="4"/>
      <c r="M1" s="4"/>
      <c r="N1" s="4"/>
      <c r="O1" s="4"/>
      <c r="P1" s="4"/>
    </row>
    <row r="2" spans="2:16" ht="20.100000000000001" customHeight="1" x14ac:dyDescent="0.15">
      <c r="B2" s="202" t="s">
        <v>116</v>
      </c>
      <c r="K2" s="4"/>
      <c r="L2" s="4"/>
      <c r="M2" s="4"/>
      <c r="N2" s="4"/>
      <c r="O2" s="4"/>
      <c r="P2" s="4"/>
    </row>
    <row r="3" spans="2:16" ht="12.95" customHeight="1" x14ac:dyDescent="0.15">
      <c r="B3" s="7"/>
      <c r="K3" s="4"/>
      <c r="L3" s="4"/>
      <c r="M3" s="4"/>
      <c r="N3" s="4"/>
      <c r="O3" s="4"/>
      <c r="P3" s="4"/>
    </row>
    <row r="4" spans="2:16" ht="24.95" customHeight="1" x14ac:dyDescent="0.15">
      <c r="B4" s="129" t="s">
        <v>117</v>
      </c>
      <c r="C4" s="6"/>
      <c r="F4" s="6"/>
      <c r="G4" s="6"/>
      <c r="H4" s="6"/>
      <c r="I4" s="6"/>
      <c r="K4" s="4"/>
      <c r="L4" s="4"/>
      <c r="M4" s="4"/>
      <c r="N4" s="4"/>
      <c r="O4" s="4"/>
      <c r="P4" s="4"/>
    </row>
    <row r="5" spans="2:16" ht="27.95" customHeight="1" x14ac:dyDescent="0.15">
      <c r="B5" s="2" t="s">
        <v>32</v>
      </c>
      <c r="C5" s="3" t="s">
        <v>33</v>
      </c>
      <c r="D5" s="195" t="s">
        <v>121</v>
      </c>
      <c r="E5" s="143" t="s">
        <v>119</v>
      </c>
      <c r="F5" s="3" t="s">
        <v>65</v>
      </c>
      <c r="G5" s="19" t="s">
        <v>66</v>
      </c>
      <c r="H5" s="20"/>
      <c r="I5" s="21"/>
      <c r="K5" s="4"/>
      <c r="L5" s="4"/>
      <c r="M5" s="4"/>
      <c r="N5" s="4"/>
      <c r="O5" s="4"/>
      <c r="P5" s="4"/>
    </row>
    <row r="6" spans="2:16" ht="15" customHeight="1" x14ac:dyDescent="0.15">
      <c r="B6" s="154" t="s">
        <v>137</v>
      </c>
      <c r="C6" s="183" t="s">
        <v>58</v>
      </c>
      <c r="D6" s="197"/>
      <c r="E6" s="192"/>
      <c r="F6" s="166"/>
      <c r="G6" s="17" t="s">
        <v>213</v>
      </c>
      <c r="H6" s="164"/>
      <c r="I6" s="18" t="s">
        <v>34</v>
      </c>
      <c r="K6" s="4"/>
      <c r="L6" s="4"/>
      <c r="M6" s="4"/>
      <c r="N6" s="4"/>
      <c r="O6" s="4"/>
      <c r="P6" s="4"/>
    </row>
    <row r="7" spans="2:16" ht="15" customHeight="1" x14ac:dyDescent="0.15">
      <c r="B7" s="155" t="s">
        <v>138</v>
      </c>
      <c r="C7" s="184" t="s">
        <v>60</v>
      </c>
      <c r="D7" s="198"/>
      <c r="E7" s="193"/>
      <c r="F7" s="16"/>
      <c r="G7" s="16"/>
      <c r="H7" s="16"/>
      <c r="I7" s="16"/>
      <c r="K7" s="4"/>
      <c r="L7" s="4"/>
      <c r="M7" s="4"/>
      <c r="N7" s="4"/>
      <c r="O7" s="4"/>
      <c r="P7" s="4"/>
    </row>
    <row r="8" spans="2:16" ht="15" customHeight="1" x14ac:dyDescent="0.15">
      <c r="B8" s="155" t="s">
        <v>139</v>
      </c>
      <c r="C8" s="184" t="s">
        <v>63</v>
      </c>
      <c r="D8" s="198"/>
      <c r="E8" s="193"/>
      <c r="H8" s="15"/>
      <c r="I8" s="15"/>
      <c r="K8" s="4"/>
      <c r="L8" s="4"/>
      <c r="M8" s="4"/>
      <c r="N8" s="4"/>
      <c r="O8" s="4"/>
      <c r="P8" s="4"/>
    </row>
    <row r="9" spans="2:16" ht="15" customHeight="1" x14ac:dyDescent="0.15">
      <c r="B9" s="155" t="s">
        <v>140</v>
      </c>
      <c r="C9" s="184" t="s">
        <v>0</v>
      </c>
      <c r="D9" s="198"/>
      <c r="E9" s="193"/>
      <c r="G9" s="15"/>
      <c r="H9" s="15"/>
      <c r="I9" s="15"/>
      <c r="K9" s="4"/>
      <c r="L9" s="4"/>
      <c r="M9" s="4"/>
      <c r="N9" s="4"/>
      <c r="O9" s="4"/>
      <c r="P9" s="4"/>
    </row>
    <row r="10" spans="2:16" ht="15" customHeight="1" x14ac:dyDescent="0.15">
      <c r="B10" s="155" t="s">
        <v>141</v>
      </c>
      <c r="C10" s="184" t="s">
        <v>39</v>
      </c>
      <c r="D10" s="198"/>
      <c r="E10" s="193"/>
      <c r="F10" s="165"/>
      <c r="G10" s="15"/>
      <c r="H10" s="15"/>
      <c r="I10" s="15"/>
      <c r="K10" s="4"/>
      <c r="L10" s="4"/>
      <c r="M10" s="4"/>
      <c r="N10" s="4"/>
      <c r="O10" s="4"/>
      <c r="P10" s="4"/>
    </row>
    <row r="11" spans="2:16" ht="15" customHeight="1" x14ac:dyDescent="0.15">
      <c r="B11" s="156" t="s">
        <v>142</v>
      </c>
      <c r="C11" s="185" t="s">
        <v>1</v>
      </c>
      <c r="D11" s="199"/>
      <c r="E11" s="194"/>
      <c r="F11" s="15"/>
      <c r="G11" s="15"/>
      <c r="H11" s="15"/>
      <c r="I11" s="15"/>
      <c r="K11" s="4"/>
      <c r="L11" s="4"/>
      <c r="M11" s="4"/>
      <c r="N11" s="4"/>
      <c r="O11" s="4"/>
      <c r="P11" s="4"/>
    </row>
    <row r="12" spans="2:16" ht="15" customHeight="1" x14ac:dyDescent="0.15">
      <c r="B12" s="155" t="s">
        <v>143</v>
      </c>
      <c r="C12" s="184" t="s">
        <v>2</v>
      </c>
      <c r="D12" s="198"/>
      <c r="E12" s="193"/>
      <c r="F12" s="15"/>
      <c r="G12" s="15"/>
      <c r="H12" s="15"/>
      <c r="I12" s="15"/>
      <c r="K12" s="4"/>
      <c r="L12" s="4"/>
      <c r="M12" s="4"/>
      <c r="N12" s="4"/>
      <c r="O12" s="4"/>
      <c r="P12" s="4"/>
    </row>
    <row r="13" spans="2:16" ht="15" customHeight="1" x14ac:dyDescent="0.15">
      <c r="B13" s="155" t="s">
        <v>144</v>
      </c>
      <c r="C13" s="184" t="s">
        <v>3</v>
      </c>
      <c r="D13" s="198"/>
      <c r="E13" s="1"/>
      <c r="F13" s="14"/>
      <c r="G13" s="15"/>
      <c r="H13" s="15"/>
      <c r="I13" s="15"/>
      <c r="K13" s="4"/>
      <c r="L13" s="4"/>
      <c r="M13" s="4"/>
      <c r="N13" s="4"/>
      <c r="O13" s="4"/>
      <c r="P13" s="4"/>
    </row>
    <row r="14" spans="2:16" ht="15" customHeight="1" x14ac:dyDescent="0.15">
      <c r="B14" s="155" t="s">
        <v>145</v>
      </c>
      <c r="C14" s="184" t="s">
        <v>4</v>
      </c>
      <c r="D14" s="198"/>
      <c r="E14" s="1"/>
      <c r="F14" s="14"/>
      <c r="G14" s="15"/>
      <c r="H14" s="15"/>
      <c r="I14" s="15"/>
      <c r="K14" s="4"/>
      <c r="L14" s="4"/>
      <c r="M14" s="4"/>
      <c r="N14" s="4"/>
      <c r="O14" s="4"/>
      <c r="P14" s="4"/>
    </row>
    <row r="15" spans="2:16" ht="15" customHeight="1" x14ac:dyDescent="0.15">
      <c r="B15" s="157" t="s">
        <v>146</v>
      </c>
      <c r="C15" s="186" t="s">
        <v>191</v>
      </c>
      <c r="D15" s="200"/>
      <c r="E15" s="11"/>
      <c r="F15" s="14"/>
      <c r="G15" s="15"/>
      <c r="H15" s="15"/>
      <c r="I15" s="15"/>
      <c r="K15" s="4"/>
      <c r="L15" s="4"/>
      <c r="M15" s="4"/>
      <c r="N15" s="4"/>
      <c r="O15" s="4"/>
      <c r="P15" s="4"/>
    </row>
    <row r="16" spans="2:16" ht="15" customHeight="1" x14ac:dyDescent="0.15">
      <c r="B16" s="155" t="s">
        <v>147</v>
      </c>
      <c r="C16" s="184" t="s">
        <v>5</v>
      </c>
      <c r="D16" s="198"/>
      <c r="E16" s="1"/>
      <c r="F16" s="14"/>
      <c r="G16" s="15"/>
      <c r="H16" s="15"/>
      <c r="I16" s="15"/>
      <c r="K16" s="4"/>
      <c r="L16" s="4"/>
      <c r="M16" s="4"/>
      <c r="N16" s="4"/>
      <c r="O16" s="4"/>
      <c r="P16" s="4"/>
    </row>
    <row r="17" spans="2:16" ht="15" customHeight="1" x14ac:dyDescent="0.15">
      <c r="B17" s="155" t="s">
        <v>148</v>
      </c>
      <c r="C17" s="184" t="s">
        <v>6</v>
      </c>
      <c r="D17" s="198"/>
      <c r="E17" s="1"/>
      <c r="F17" s="14"/>
      <c r="G17" s="15"/>
      <c r="H17" s="15"/>
      <c r="I17" s="15"/>
      <c r="K17" s="4"/>
      <c r="L17" s="4"/>
      <c r="M17" s="4"/>
      <c r="N17" s="4"/>
      <c r="O17" s="4"/>
      <c r="P17" s="4"/>
    </row>
    <row r="18" spans="2:16" ht="15" customHeight="1" x14ac:dyDescent="0.15">
      <c r="B18" s="155" t="s">
        <v>149</v>
      </c>
      <c r="C18" s="184" t="s">
        <v>7</v>
      </c>
      <c r="D18" s="198"/>
      <c r="E18" s="1"/>
      <c r="F18" s="14"/>
      <c r="G18" s="15"/>
      <c r="H18" s="15"/>
      <c r="I18" s="15"/>
      <c r="K18" s="4"/>
      <c r="L18" s="4"/>
      <c r="M18" s="4"/>
      <c r="N18" s="4"/>
      <c r="O18" s="4"/>
      <c r="P18" s="4"/>
    </row>
    <row r="19" spans="2:16" ht="15" customHeight="1" x14ac:dyDescent="0.15">
      <c r="B19" s="155" t="s">
        <v>150</v>
      </c>
      <c r="C19" s="184" t="s">
        <v>8</v>
      </c>
      <c r="D19" s="198"/>
      <c r="E19" s="1"/>
      <c r="F19" s="14"/>
      <c r="G19" s="15"/>
      <c r="H19" s="15"/>
      <c r="I19" s="15"/>
      <c r="K19" s="4"/>
      <c r="L19" s="4"/>
      <c r="M19" s="4"/>
      <c r="N19" s="4"/>
      <c r="O19" s="4"/>
      <c r="P19" s="4"/>
    </row>
    <row r="20" spans="2:16" ht="15" customHeight="1" x14ac:dyDescent="0.15">
      <c r="B20" s="155" t="s">
        <v>151</v>
      </c>
      <c r="C20" s="184" t="s">
        <v>41</v>
      </c>
      <c r="D20" s="198"/>
      <c r="E20" s="1"/>
      <c r="F20" s="14"/>
      <c r="G20" s="15"/>
      <c r="H20" s="15"/>
      <c r="I20" s="15"/>
      <c r="K20" s="4"/>
      <c r="L20" s="4"/>
      <c r="M20" s="4"/>
      <c r="N20" s="4"/>
      <c r="O20" s="4"/>
      <c r="P20" s="4"/>
    </row>
    <row r="21" spans="2:16" ht="15" customHeight="1" x14ac:dyDescent="0.15">
      <c r="B21" s="156" t="s">
        <v>152</v>
      </c>
      <c r="C21" s="185" t="s">
        <v>42</v>
      </c>
      <c r="D21" s="199"/>
      <c r="E21" s="10"/>
      <c r="F21" s="14"/>
      <c r="G21" s="15"/>
      <c r="H21" s="15"/>
      <c r="I21" s="15"/>
      <c r="K21" s="4"/>
      <c r="L21" s="4"/>
      <c r="M21" s="4"/>
      <c r="N21" s="4"/>
      <c r="O21" s="4"/>
      <c r="P21" s="4"/>
    </row>
    <row r="22" spans="2:16" ht="15" customHeight="1" x14ac:dyDescent="0.15">
      <c r="B22" s="155" t="s">
        <v>153</v>
      </c>
      <c r="C22" s="184" t="s">
        <v>43</v>
      </c>
      <c r="D22" s="198"/>
      <c r="E22" s="1"/>
      <c r="F22" s="14"/>
      <c r="G22" s="15"/>
      <c r="H22" s="15"/>
      <c r="I22" s="15"/>
      <c r="K22" s="4"/>
      <c r="L22" s="4"/>
      <c r="M22" s="4"/>
      <c r="N22" s="4"/>
      <c r="O22" s="4"/>
      <c r="P22" s="4"/>
    </row>
    <row r="23" spans="2:16" ht="15" customHeight="1" x14ac:dyDescent="0.15">
      <c r="B23" s="155" t="s">
        <v>154</v>
      </c>
      <c r="C23" s="184" t="s">
        <v>44</v>
      </c>
      <c r="D23" s="198"/>
      <c r="E23" s="1"/>
      <c r="F23" s="14"/>
      <c r="G23" s="15"/>
      <c r="H23" s="15"/>
      <c r="I23" s="15"/>
      <c r="K23" s="4"/>
      <c r="L23" s="4"/>
      <c r="M23" s="4"/>
      <c r="N23" s="4"/>
      <c r="O23" s="4"/>
      <c r="P23" s="4"/>
    </row>
    <row r="24" spans="2:16" ht="15" customHeight="1" x14ac:dyDescent="0.15">
      <c r="B24" s="155" t="s">
        <v>155</v>
      </c>
      <c r="C24" s="184" t="s">
        <v>45</v>
      </c>
      <c r="D24" s="198"/>
      <c r="E24" s="1"/>
      <c r="F24" s="14"/>
      <c r="G24" s="15"/>
      <c r="H24" s="15"/>
      <c r="I24" s="15"/>
      <c r="K24" s="4"/>
      <c r="L24" s="4"/>
      <c r="M24" s="4"/>
      <c r="N24" s="4"/>
      <c r="O24" s="4"/>
      <c r="P24" s="4"/>
    </row>
    <row r="25" spans="2:16" ht="15" customHeight="1" x14ac:dyDescent="0.15">
      <c r="B25" s="157" t="s">
        <v>156</v>
      </c>
      <c r="C25" s="186" t="s">
        <v>192</v>
      </c>
      <c r="D25" s="200"/>
      <c r="E25" s="11"/>
      <c r="F25" s="14"/>
      <c r="G25" s="15"/>
      <c r="H25" s="15"/>
      <c r="I25" s="15"/>
      <c r="K25" s="4"/>
      <c r="L25" s="4"/>
      <c r="M25" s="4"/>
      <c r="N25" s="4"/>
      <c r="O25" s="4"/>
      <c r="P25" s="4"/>
    </row>
    <row r="26" spans="2:16" ht="15" customHeight="1" x14ac:dyDescent="0.15">
      <c r="B26" s="155" t="s">
        <v>157</v>
      </c>
      <c r="C26" s="184" t="s">
        <v>47</v>
      </c>
      <c r="D26" s="198"/>
      <c r="E26" s="1"/>
      <c r="F26" s="14"/>
      <c r="G26" s="15"/>
      <c r="H26" s="15"/>
      <c r="I26" s="15"/>
      <c r="K26" s="4"/>
      <c r="L26" s="4"/>
      <c r="M26" s="4"/>
      <c r="N26" s="4"/>
      <c r="O26" s="4"/>
      <c r="P26" s="4"/>
    </row>
    <row r="27" spans="2:16" ht="15" customHeight="1" x14ac:dyDescent="0.15">
      <c r="B27" s="155" t="s">
        <v>158</v>
      </c>
      <c r="C27" s="184" t="s">
        <v>9</v>
      </c>
      <c r="D27" s="198"/>
      <c r="E27" s="1"/>
      <c r="F27" s="14"/>
      <c r="G27" s="15"/>
      <c r="H27" s="15"/>
      <c r="I27" s="15"/>
      <c r="K27" s="4"/>
      <c r="L27" s="4"/>
      <c r="M27" s="4"/>
      <c r="N27" s="4"/>
      <c r="O27" s="4"/>
      <c r="P27" s="4"/>
    </row>
    <row r="28" spans="2:16" ht="15" customHeight="1" x14ac:dyDescent="0.15">
      <c r="B28" s="155" t="s">
        <v>159</v>
      </c>
      <c r="C28" s="184" t="s">
        <v>10</v>
      </c>
      <c r="D28" s="198"/>
      <c r="E28" s="1"/>
      <c r="F28" s="14"/>
      <c r="G28" s="15"/>
      <c r="H28" s="15"/>
      <c r="I28" s="15"/>
      <c r="K28" s="4"/>
      <c r="L28" s="4"/>
      <c r="M28" s="4"/>
      <c r="N28" s="4"/>
      <c r="O28" s="4"/>
      <c r="P28" s="4"/>
    </row>
    <row r="29" spans="2:16" ht="15" customHeight="1" x14ac:dyDescent="0.15">
      <c r="B29" s="155" t="s">
        <v>160</v>
      </c>
      <c r="C29" s="184" t="s">
        <v>11</v>
      </c>
      <c r="D29" s="198"/>
      <c r="E29" s="1"/>
      <c r="F29" s="14"/>
      <c r="G29" s="15"/>
      <c r="H29" s="15"/>
      <c r="I29" s="15"/>
      <c r="K29" s="4"/>
      <c r="L29" s="4"/>
      <c r="M29" s="4"/>
      <c r="N29" s="4"/>
      <c r="O29" s="4"/>
      <c r="P29" s="4"/>
    </row>
    <row r="30" spans="2:16" ht="15" customHeight="1" x14ac:dyDescent="0.15">
      <c r="B30" s="155" t="s">
        <v>161</v>
      </c>
      <c r="C30" s="184" t="s">
        <v>48</v>
      </c>
      <c r="D30" s="198"/>
      <c r="E30" s="1"/>
      <c r="F30" s="14"/>
      <c r="G30" s="15"/>
      <c r="H30" s="15"/>
      <c r="I30" s="15"/>
      <c r="K30" s="4"/>
      <c r="L30" s="4"/>
      <c r="M30" s="4"/>
      <c r="N30" s="4"/>
      <c r="O30" s="4"/>
      <c r="P30" s="4"/>
    </row>
    <row r="31" spans="2:16" ht="15" customHeight="1" x14ac:dyDescent="0.15">
      <c r="B31" s="156" t="s">
        <v>162</v>
      </c>
      <c r="C31" s="185" t="s">
        <v>49</v>
      </c>
      <c r="D31" s="199"/>
      <c r="E31" s="10"/>
      <c r="F31" s="14"/>
      <c r="G31" s="15"/>
      <c r="H31" s="15"/>
      <c r="I31" s="15"/>
      <c r="K31" s="4"/>
      <c r="L31" s="4"/>
      <c r="M31" s="4"/>
      <c r="N31" s="4"/>
      <c r="O31" s="4"/>
      <c r="P31" s="4"/>
    </row>
    <row r="32" spans="2:16" ht="15" customHeight="1" x14ac:dyDescent="0.15">
      <c r="B32" s="155" t="s">
        <v>163</v>
      </c>
      <c r="C32" s="184" t="s">
        <v>12</v>
      </c>
      <c r="D32" s="198"/>
      <c r="E32" s="1"/>
      <c r="F32" s="14"/>
      <c r="G32" s="15"/>
      <c r="H32" s="15"/>
      <c r="I32" s="15"/>
      <c r="K32" s="4"/>
      <c r="L32" s="4"/>
      <c r="M32" s="4"/>
      <c r="N32" s="4"/>
      <c r="O32" s="4"/>
      <c r="P32" s="4"/>
    </row>
    <row r="33" spans="2:16" ht="15" customHeight="1" x14ac:dyDescent="0.15">
      <c r="B33" s="155" t="s">
        <v>164</v>
      </c>
      <c r="C33" s="184" t="s">
        <v>13</v>
      </c>
      <c r="D33" s="198"/>
      <c r="E33" s="1"/>
      <c r="F33" s="14"/>
      <c r="G33" s="15"/>
      <c r="H33" s="15"/>
      <c r="I33" s="15"/>
      <c r="K33" s="4"/>
      <c r="L33" s="4"/>
      <c r="M33" s="4"/>
      <c r="N33" s="4"/>
      <c r="O33" s="4"/>
      <c r="P33" s="4"/>
    </row>
    <row r="34" spans="2:16" ht="15" customHeight="1" x14ac:dyDescent="0.15">
      <c r="B34" s="155" t="s">
        <v>165</v>
      </c>
      <c r="C34" s="184" t="s">
        <v>14</v>
      </c>
      <c r="D34" s="198"/>
      <c r="E34" s="1"/>
      <c r="F34" s="14"/>
      <c r="G34" s="15"/>
      <c r="H34" s="15"/>
      <c r="I34" s="15"/>
      <c r="K34" s="4"/>
      <c r="L34" s="4"/>
      <c r="M34" s="4"/>
      <c r="N34" s="4"/>
      <c r="O34" s="4"/>
      <c r="P34" s="4"/>
    </row>
    <row r="35" spans="2:16" ht="15" customHeight="1" x14ac:dyDescent="0.15">
      <c r="B35" s="157" t="s">
        <v>166</v>
      </c>
      <c r="C35" s="186" t="s">
        <v>50</v>
      </c>
      <c r="D35" s="200"/>
      <c r="E35" s="11"/>
      <c r="F35" s="14"/>
      <c r="G35" s="15"/>
      <c r="H35" s="15"/>
      <c r="I35" s="15"/>
      <c r="K35" s="4"/>
      <c r="L35" s="4"/>
      <c r="M35" s="4"/>
      <c r="N35" s="4"/>
      <c r="O35" s="4"/>
      <c r="P35" s="4"/>
    </row>
    <row r="36" spans="2:16" ht="15" customHeight="1" x14ac:dyDescent="0.15">
      <c r="B36" s="156" t="s">
        <v>167</v>
      </c>
      <c r="C36" s="185" t="s">
        <v>51</v>
      </c>
      <c r="D36" s="199"/>
      <c r="E36" s="10"/>
      <c r="F36" s="14"/>
      <c r="G36" s="15"/>
      <c r="H36" s="15"/>
      <c r="I36" s="15"/>
      <c r="K36" s="4"/>
      <c r="L36" s="4"/>
      <c r="M36" s="4"/>
      <c r="N36" s="4"/>
      <c r="O36" s="4"/>
      <c r="P36" s="4"/>
    </row>
    <row r="37" spans="2:16" ht="15" customHeight="1" x14ac:dyDescent="0.15">
      <c r="B37" s="155" t="s">
        <v>168</v>
      </c>
      <c r="C37" s="184" t="s">
        <v>15</v>
      </c>
      <c r="D37" s="198"/>
      <c r="E37" s="1"/>
      <c r="F37" s="14"/>
      <c r="G37" s="15"/>
      <c r="H37" s="15"/>
      <c r="I37" s="15"/>
      <c r="K37" s="4"/>
      <c r="L37" s="4"/>
      <c r="M37" s="4"/>
      <c r="N37" s="4"/>
      <c r="O37" s="4"/>
      <c r="P37" s="4"/>
    </row>
    <row r="38" spans="2:16" ht="15" customHeight="1" x14ac:dyDescent="0.15">
      <c r="B38" s="155" t="s">
        <v>169</v>
      </c>
      <c r="C38" s="184" t="s">
        <v>16</v>
      </c>
      <c r="D38" s="198"/>
      <c r="E38" s="1"/>
      <c r="F38" s="14"/>
      <c r="G38" s="15"/>
      <c r="H38" s="15"/>
      <c r="I38" s="15"/>
      <c r="K38" s="4"/>
      <c r="L38" s="4"/>
      <c r="M38" s="4"/>
      <c r="N38" s="4"/>
      <c r="O38" s="4"/>
      <c r="P38" s="4"/>
    </row>
    <row r="39" spans="2:16" ht="15" customHeight="1" x14ac:dyDescent="0.15">
      <c r="B39" s="155" t="s">
        <v>170</v>
      </c>
      <c r="C39" s="184" t="s">
        <v>52</v>
      </c>
      <c r="D39" s="198"/>
      <c r="E39" s="1"/>
      <c r="F39" s="14"/>
      <c r="G39" s="15"/>
      <c r="H39" s="15"/>
      <c r="I39" s="15"/>
      <c r="K39" s="4"/>
      <c r="L39" s="4"/>
      <c r="M39" s="4"/>
      <c r="N39" s="4"/>
      <c r="O39" s="4"/>
      <c r="P39" s="4"/>
    </row>
    <row r="40" spans="2:16" ht="15" customHeight="1" x14ac:dyDescent="0.15">
      <c r="B40" s="157" t="s">
        <v>171</v>
      </c>
      <c r="C40" s="186" t="s">
        <v>193</v>
      </c>
      <c r="D40" s="200"/>
      <c r="E40" s="11"/>
      <c r="F40" s="14"/>
      <c r="G40" s="15"/>
      <c r="H40" s="15"/>
      <c r="I40" s="15"/>
      <c r="K40" s="4"/>
      <c r="L40" s="4"/>
      <c r="M40" s="4"/>
      <c r="N40" s="4"/>
      <c r="O40" s="4"/>
      <c r="P40" s="4"/>
    </row>
    <row r="41" spans="2:16" ht="15" customHeight="1" x14ac:dyDescent="0.15">
      <c r="B41" s="155" t="s">
        <v>172</v>
      </c>
      <c r="C41" s="184" t="s">
        <v>17</v>
      </c>
      <c r="D41" s="198"/>
      <c r="E41" s="1"/>
      <c r="F41" s="14"/>
      <c r="G41" s="15"/>
      <c r="H41" s="15"/>
      <c r="I41" s="15"/>
      <c r="K41" s="4"/>
      <c r="L41" s="4"/>
      <c r="M41" s="4"/>
      <c r="N41" s="4"/>
      <c r="O41" s="4"/>
      <c r="P41" s="4"/>
    </row>
    <row r="42" spans="2:16" ht="15" customHeight="1" x14ac:dyDescent="0.15">
      <c r="B42" s="155" t="s">
        <v>173</v>
      </c>
      <c r="C42" s="184" t="s">
        <v>18</v>
      </c>
      <c r="D42" s="198"/>
      <c r="E42" s="1"/>
      <c r="F42" s="14"/>
      <c r="G42" s="15"/>
      <c r="H42" s="15"/>
      <c r="I42" s="15"/>
      <c r="K42" s="4"/>
      <c r="L42" s="4"/>
      <c r="M42" s="4"/>
      <c r="N42" s="4"/>
      <c r="O42" s="4"/>
      <c r="P42" s="4"/>
    </row>
    <row r="43" spans="2:16" ht="15" customHeight="1" x14ac:dyDescent="0.15">
      <c r="B43" s="155" t="s">
        <v>174</v>
      </c>
      <c r="C43" s="184" t="s">
        <v>19</v>
      </c>
      <c r="D43" s="198"/>
      <c r="E43" s="1"/>
      <c r="F43" s="14"/>
      <c r="G43" s="15"/>
      <c r="H43" s="15"/>
      <c r="I43" s="15"/>
      <c r="K43" s="4"/>
      <c r="L43" s="4"/>
      <c r="M43" s="4"/>
      <c r="N43" s="4"/>
      <c r="O43" s="4"/>
      <c r="P43" s="4"/>
    </row>
    <row r="44" spans="2:16" ht="15" customHeight="1" thickBot="1" x14ac:dyDescent="0.2">
      <c r="B44" s="158" t="s">
        <v>175</v>
      </c>
      <c r="C44" s="188" t="s">
        <v>20</v>
      </c>
      <c r="D44" s="201"/>
      <c r="E44" s="12"/>
      <c r="F44" s="14"/>
      <c r="G44" s="15"/>
      <c r="H44" s="15"/>
      <c r="I44" s="15"/>
      <c r="K44" s="4"/>
      <c r="L44" s="4"/>
      <c r="M44" s="4"/>
      <c r="N44" s="4"/>
      <c r="O44" s="4"/>
      <c r="P44" s="4"/>
    </row>
    <row r="45" spans="2:16" ht="20.100000000000001" customHeight="1" thickTop="1" x14ac:dyDescent="0.15">
      <c r="B45" s="159"/>
      <c r="C45" s="189" t="s">
        <v>38</v>
      </c>
      <c r="D45" s="196"/>
      <c r="E45" s="13">
        <f>SUM(E6:E44)</f>
        <v>0</v>
      </c>
      <c r="F45" s="14"/>
      <c r="G45" s="15"/>
      <c r="H45" s="15"/>
      <c r="I45" s="15"/>
      <c r="K45" s="4"/>
      <c r="L45" s="4"/>
      <c r="M45" s="4"/>
      <c r="N45" s="4"/>
      <c r="O45" s="4"/>
      <c r="P45" s="4"/>
    </row>
    <row r="46" spans="2:16" ht="12.95" customHeight="1" x14ac:dyDescent="0.15">
      <c r="K46" s="4"/>
      <c r="L46" s="4"/>
      <c r="M46" s="4"/>
      <c r="N46" s="4"/>
      <c r="O46" s="4"/>
      <c r="P46" s="4"/>
    </row>
  </sheetData>
  <sheetProtection sheet="1" objects="1" scenarios="1"/>
  <protectedRanges>
    <protectedRange sqref="D6:D44" name="県内自給率"/>
    <protectedRange sqref="E6:E44" name="新規需要額"/>
    <protectedRange sqref="F6" name="評価価格"/>
    <protectedRange sqref="H6" name="対象年"/>
  </protectedRanges>
  <phoneticPr fontId="2"/>
  <dataValidations count="3">
    <dataValidation type="decimal" imeMode="halfAlpha" allowBlank="1" showInputMessage="1" showErrorMessage="1" error="0～1の範囲の数値を入力してください。" sqref="D6:D44" xr:uid="{00000000-0002-0000-0000-000000000000}">
      <formula1>0</formula1>
      <formula2>1</formula2>
    </dataValidation>
    <dataValidation type="decimal" imeMode="halfAlpha" operator="greaterThanOrEqual" allowBlank="1" showInputMessage="1" showErrorMessage="1" error="0 以上の数値を入力してください。" sqref="E6:E44" xr:uid="{00000000-0002-0000-0000-000001000000}">
      <formula1>0</formula1>
    </dataValidation>
    <dataValidation type="list" allowBlank="1" showInputMessage="1" showErrorMessage="1" sqref="F6" xr:uid="{00000000-0002-0000-0000-000002000000}">
      <formula1>"購入者価格,生産者価格"</formula1>
    </dataValidation>
  </dataValidations>
  <printOptions horizontalCentered="1"/>
  <pageMargins left="0.39370078740157483" right="0.39370078740157483" top="0.98425196850393704" bottom="0.39370078740157483" header="0.51181102362204722" footer="0.27559055118110237"/>
  <pageSetup paperSize="9" scale="80"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3000000}">
          <x14:formula1>
            <xm:f>消費転換!$C$6:$C$24</xm:f>
          </x14:formula1>
          <xm:sqref>H6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B1:H51"/>
  <sheetViews>
    <sheetView zoomScaleNormal="100" workbookViewId="0">
      <selection activeCell="B1" sqref="B1"/>
    </sheetView>
  </sheetViews>
  <sheetFormatPr defaultColWidth="11.5" defaultRowHeight="12.95" customHeight="1" x14ac:dyDescent="0.15"/>
  <cols>
    <col min="1" max="1" width="2.1640625" style="124" customWidth="1"/>
    <col min="2" max="2" width="34.83203125" style="124" customWidth="1"/>
    <col min="3" max="7" width="17.83203125" style="124" customWidth="1"/>
    <col min="8" max="8" width="18.83203125" style="124" customWidth="1"/>
    <col min="9" max="9" width="1.83203125" style="124" customWidth="1"/>
    <col min="10" max="10" width="16.83203125" style="124" customWidth="1"/>
    <col min="11" max="11" width="15.83203125" style="124" customWidth="1"/>
    <col min="12" max="16384" width="11.5" style="124"/>
  </cols>
  <sheetData>
    <row r="1" spans="2:8" ht="20.100000000000001" customHeight="1" x14ac:dyDescent="0.15">
      <c r="B1" s="240" t="str">
        <f>入力!B1</f>
        <v>平成27年鳥取県産業連関表：経済波及効果推計ツール1 ver.1.03</v>
      </c>
    </row>
    <row r="2" spans="2:8" ht="15" customHeight="1" x14ac:dyDescent="0.15">
      <c r="B2" s="8"/>
    </row>
    <row r="3" spans="2:8" ht="24.95" customHeight="1" x14ac:dyDescent="0.15">
      <c r="B3" s="129" t="s">
        <v>113</v>
      </c>
    </row>
    <row r="4" spans="2:8" ht="18" customHeight="1" x14ac:dyDescent="0.15">
      <c r="B4" s="167" t="s">
        <v>122</v>
      </c>
    </row>
    <row r="5" spans="2:8" ht="27.95" customHeight="1" x14ac:dyDescent="0.15">
      <c r="B5" s="190" t="s">
        <v>123</v>
      </c>
      <c r="C5" s="125" t="s">
        <v>118</v>
      </c>
      <c r="D5" s="128" t="s">
        <v>130</v>
      </c>
      <c r="E5" s="131" t="s">
        <v>127</v>
      </c>
      <c r="F5" s="125" t="s">
        <v>77</v>
      </c>
      <c r="G5" s="131" t="s">
        <v>134</v>
      </c>
      <c r="H5" s="130" t="s">
        <v>97</v>
      </c>
    </row>
    <row r="6" spans="2:8" ht="20.100000000000001" customHeight="1" x14ac:dyDescent="0.15">
      <c r="B6" s="139" t="s">
        <v>85</v>
      </c>
      <c r="C6" s="140" t="e">
        <f>計算!AE45</f>
        <v>#VALUE!</v>
      </c>
      <c r="D6" s="141" t="e">
        <f>計算!AF45</f>
        <v>#VALUE!</v>
      </c>
      <c r="E6" s="142" t="e">
        <f>計算!AG45</f>
        <v>#VALUE!</v>
      </c>
      <c r="F6" s="221" t="e">
        <f>計算!AH45</f>
        <v>#VALUE!</v>
      </c>
      <c r="G6" s="222" t="e">
        <f>計算!AI45</f>
        <v>#VALUE!</v>
      </c>
      <c r="H6" s="227" t="e">
        <f>C6/入力!E45</f>
        <v>#VALUE!</v>
      </c>
    </row>
    <row r="7" spans="2:8" ht="20.100000000000001" customHeight="1" x14ac:dyDescent="0.15">
      <c r="B7" s="134" t="s">
        <v>96</v>
      </c>
      <c r="C7" s="126" t="e">
        <f>計算!I45</f>
        <v>#VALUE!</v>
      </c>
      <c r="D7" s="127" t="e">
        <f>計算!J45</f>
        <v>#VALUE!</v>
      </c>
      <c r="E7" s="137" t="e">
        <f>計算!K45</f>
        <v>#VALUE!</v>
      </c>
      <c r="F7" s="223" t="e">
        <f>計算!L45</f>
        <v>#VALUE!</v>
      </c>
      <c r="G7" s="224" t="e">
        <f>計算!M45</f>
        <v>#VALUE!</v>
      </c>
      <c r="H7" s="239"/>
    </row>
    <row r="8" spans="2:8" ht="20.100000000000001" customHeight="1" x14ac:dyDescent="0.15">
      <c r="B8" s="135" t="s">
        <v>84</v>
      </c>
      <c r="C8" s="126" t="e">
        <f>計算!Q45</f>
        <v>#VALUE!</v>
      </c>
      <c r="D8" s="127" t="e">
        <f>計算!R45</f>
        <v>#VALUE!</v>
      </c>
      <c r="E8" s="137" t="e">
        <f>計算!S45</f>
        <v>#VALUE!</v>
      </c>
      <c r="F8" s="223" t="e">
        <f>計算!T45</f>
        <v>#VALUE!</v>
      </c>
      <c r="G8" s="224" t="e">
        <f>計算!U45</f>
        <v>#VALUE!</v>
      </c>
    </row>
    <row r="9" spans="2:8" ht="20.100000000000001" customHeight="1" x14ac:dyDescent="0.15">
      <c r="B9" s="136" t="s">
        <v>83</v>
      </c>
      <c r="C9" s="132" t="e">
        <f>計算!Z45</f>
        <v>#VALUE!</v>
      </c>
      <c r="D9" s="133" t="e">
        <f>計算!AA45</f>
        <v>#VALUE!</v>
      </c>
      <c r="E9" s="138" t="e">
        <f>計算!AB45</f>
        <v>#VALUE!</v>
      </c>
      <c r="F9" s="225" t="e">
        <f>計算!AC45</f>
        <v>#VALUE!</v>
      </c>
      <c r="G9" s="226" t="e">
        <f>計算!AD45</f>
        <v>#VALUE!</v>
      </c>
    </row>
    <row r="10" spans="2:8" ht="18" customHeight="1" x14ac:dyDescent="0.15">
      <c r="B10" s="191" t="s">
        <v>120</v>
      </c>
    </row>
    <row r="11" spans="2:8" ht="27.95" customHeight="1" x14ac:dyDescent="0.15">
      <c r="B11" s="3" t="s">
        <v>33</v>
      </c>
      <c r="C11" s="125" t="s">
        <v>118</v>
      </c>
      <c r="D11" s="128" t="s">
        <v>130</v>
      </c>
      <c r="E11" s="131" t="s">
        <v>126</v>
      </c>
      <c r="F11" s="228" t="s">
        <v>77</v>
      </c>
      <c r="G11" s="131" t="s">
        <v>134</v>
      </c>
    </row>
    <row r="12" spans="2:8" ht="15" customHeight="1" x14ac:dyDescent="0.15">
      <c r="B12" s="183" t="str">
        <f>入力!C6</f>
        <v>農業</v>
      </c>
      <c r="C12" s="168" t="e">
        <f>計算!AE6</f>
        <v>#VALUE!</v>
      </c>
      <c r="D12" s="169" t="e">
        <f>計算!AF6</f>
        <v>#VALUE!</v>
      </c>
      <c r="E12" s="170" t="e">
        <f>計算!AG6</f>
        <v>#VALUE!</v>
      </c>
      <c r="F12" s="229" t="e">
        <f>計算!AH6</f>
        <v>#VALUE!</v>
      </c>
      <c r="G12" s="234" t="e">
        <f>計算!AI6</f>
        <v>#VALUE!</v>
      </c>
    </row>
    <row r="13" spans="2:8" ht="15" customHeight="1" x14ac:dyDescent="0.15">
      <c r="B13" s="184" t="str">
        <f>入力!C7</f>
        <v>林業</v>
      </c>
      <c r="C13" s="171" t="e">
        <f>計算!AE7</f>
        <v>#VALUE!</v>
      </c>
      <c r="D13" s="172" t="e">
        <f>計算!AF7</f>
        <v>#VALUE!</v>
      </c>
      <c r="E13" s="173" t="e">
        <f>計算!AG7</f>
        <v>#VALUE!</v>
      </c>
      <c r="F13" s="230" t="e">
        <f>計算!AH7</f>
        <v>#VALUE!</v>
      </c>
      <c r="G13" s="235" t="e">
        <f>計算!AI7</f>
        <v>#VALUE!</v>
      </c>
    </row>
    <row r="14" spans="2:8" ht="15" customHeight="1" x14ac:dyDescent="0.15">
      <c r="B14" s="184" t="str">
        <f>入力!C8</f>
        <v>漁業</v>
      </c>
      <c r="C14" s="171" t="e">
        <f>計算!AE8</f>
        <v>#VALUE!</v>
      </c>
      <c r="D14" s="172" t="e">
        <f>計算!AF8</f>
        <v>#VALUE!</v>
      </c>
      <c r="E14" s="173" t="e">
        <f>計算!AG8</f>
        <v>#VALUE!</v>
      </c>
      <c r="F14" s="230" t="e">
        <f>計算!AH8</f>
        <v>#VALUE!</v>
      </c>
      <c r="G14" s="235" t="e">
        <f>計算!AI8</f>
        <v>#VALUE!</v>
      </c>
    </row>
    <row r="15" spans="2:8" ht="15" customHeight="1" x14ac:dyDescent="0.15">
      <c r="B15" s="184" t="str">
        <f>入力!C9</f>
        <v>鉱業</v>
      </c>
      <c r="C15" s="171" t="e">
        <f>計算!AE9</f>
        <v>#VALUE!</v>
      </c>
      <c r="D15" s="172" t="e">
        <f>計算!AF9</f>
        <v>#VALUE!</v>
      </c>
      <c r="E15" s="173" t="e">
        <f>計算!AG9</f>
        <v>#VALUE!</v>
      </c>
      <c r="F15" s="230" t="e">
        <f>計算!AH9</f>
        <v>#VALUE!</v>
      </c>
      <c r="G15" s="235" t="e">
        <f>計算!AI9</f>
        <v>#VALUE!</v>
      </c>
    </row>
    <row r="16" spans="2:8" ht="15" customHeight="1" x14ac:dyDescent="0.15">
      <c r="B16" s="184" t="str">
        <f>入力!C10</f>
        <v>飲食料品</v>
      </c>
      <c r="C16" s="171" t="e">
        <f>計算!AE10</f>
        <v>#VALUE!</v>
      </c>
      <c r="D16" s="172" t="e">
        <f>計算!AF10</f>
        <v>#VALUE!</v>
      </c>
      <c r="E16" s="173" t="e">
        <f>計算!AG10</f>
        <v>#VALUE!</v>
      </c>
      <c r="F16" s="230" t="e">
        <f>計算!AH10</f>
        <v>#VALUE!</v>
      </c>
      <c r="G16" s="235" t="e">
        <f>計算!AI10</f>
        <v>#VALUE!</v>
      </c>
    </row>
    <row r="17" spans="2:7" ht="15" customHeight="1" x14ac:dyDescent="0.15">
      <c r="B17" s="185" t="str">
        <f>入力!C11</f>
        <v>繊維製品</v>
      </c>
      <c r="C17" s="174" t="e">
        <f>計算!AE11</f>
        <v>#VALUE!</v>
      </c>
      <c r="D17" s="175" t="e">
        <f>計算!AF11</f>
        <v>#VALUE!</v>
      </c>
      <c r="E17" s="176" t="e">
        <f>計算!AG11</f>
        <v>#VALUE!</v>
      </c>
      <c r="F17" s="231" t="e">
        <f>計算!AH11</f>
        <v>#VALUE!</v>
      </c>
      <c r="G17" s="236" t="e">
        <f>計算!AI11</f>
        <v>#VALUE!</v>
      </c>
    </row>
    <row r="18" spans="2:7" ht="15" customHeight="1" x14ac:dyDescent="0.15">
      <c r="B18" s="184" t="str">
        <f>入力!C12</f>
        <v>パルプ・紙・木製品</v>
      </c>
      <c r="C18" s="171" t="e">
        <f>計算!AE12</f>
        <v>#VALUE!</v>
      </c>
      <c r="D18" s="172" t="e">
        <f>計算!AF12</f>
        <v>#VALUE!</v>
      </c>
      <c r="E18" s="173" t="e">
        <f>計算!AG12</f>
        <v>#VALUE!</v>
      </c>
      <c r="F18" s="230" t="e">
        <f>計算!AH12</f>
        <v>#VALUE!</v>
      </c>
      <c r="G18" s="235" t="e">
        <f>計算!AI12</f>
        <v>#VALUE!</v>
      </c>
    </row>
    <row r="19" spans="2:7" ht="15" customHeight="1" x14ac:dyDescent="0.15">
      <c r="B19" s="184" t="str">
        <f>入力!C13</f>
        <v>化学製品</v>
      </c>
      <c r="C19" s="171" t="e">
        <f>計算!AE13</f>
        <v>#VALUE!</v>
      </c>
      <c r="D19" s="172" t="e">
        <f>計算!AF13</f>
        <v>#VALUE!</v>
      </c>
      <c r="E19" s="173" t="e">
        <f>計算!AG13</f>
        <v>#VALUE!</v>
      </c>
      <c r="F19" s="230" t="e">
        <f>計算!AH13</f>
        <v>#VALUE!</v>
      </c>
      <c r="G19" s="235" t="e">
        <f>計算!AI13</f>
        <v>#VALUE!</v>
      </c>
    </row>
    <row r="20" spans="2:7" ht="15" customHeight="1" x14ac:dyDescent="0.15">
      <c r="B20" s="184" t="str">
        <f>入力!C14</f>
        <v>石油・石炭製品</v>
      </c>
      <c r="C20" s="171" t="e">
        <f>計算!AE14</f>
        <v>#VALUE!</v>
      </c>
      <c r="D20" s="172" t="e">
        <f>計算!AF14</f>
        <v>#VALUE!</v>
      </c>
      <c r="E20" s="173" t="e">
        <f>計算!AG14</f>
        <v>#VALUE!</v>
      </c>
      <c r="F20" s="230" t="e">
        <f>計算!AH14</f>
        <v>#VALUE!</v>
      </c>
      <c r="G20" s="235" t="e">
        <f>計算!AI14</f>
        <v>#VALUE!</v>
      </c>
    </row>
    <row r="21" spans="2:7" ht="15" customHeight="1" x14ac:dyDescent="0.15">
      <c r="B21" s="186" t="str">
        <f>入力!C15</f>
        <v>プラスチック・ゴム製品</v>
      </c>
      <c r="C21" s="177" t="e">
        <f>計算!AE15</f>
        <v>#VALUE!</v>
      </c>
      <c r="D21" s="178" t="e">
        <f>計算!AF15</f>
        <v>#VALUE!</v>
      </c>
      <c r="E21" s="179" t="e">
        <f>計算!AG15</f>
        <v>#VALUE!</v>
      </c>
      <c r="F21" s="232" t="e">
        <f>計算!AH15</f>
        <v>#VALUE!</v>
      </c>
      <c r="G21" s="237" t="e">
        <f>計算!AI15</f>
        <v>#VALUE!</v>
      </c>
    </row>
    <row r="22" spans="2:7" ht="15" customHeight="1" x14ac:dyDescent="0.15">
      <c r="B22" s="184" t="str">
        <f>入力!C16</f>
        <v>窯業・土石製品</v>
      </c>
      <c r="C22" s="171" t="e">
        <f>計算!AE16</f>
        <v>#VALUE!</v>
      </c>
      <c r="D22" s="172" t="e">
        <f>計算!AF16</f>
        <v>#VALUE!</v>
      </c>
      <c r="E22" s="173" t="e">
        <f>計算!AG16</f>
        <v>#VALUE!</v>
      </c>
      <c r="F22" s="230" t="e">
        <f>計算!AH16</f>
        <v>#VALUE!</v>
      </c>
      <c r="G22" s="235" t="e">
        <f>計算!AI16</f>
        <v>#VALUE!</v>
      </c>
    </row>
    <row r="23" spans="2:7" ht="15" customHeight="1" x14ac:dyDescent="0.15">
      <c r="B23" s="184" t="str">
        <f>入力!C17</f>
        <v>鉄鋼</v>
      </c>
      <c r="C23" s="171" t="e">
        <f>計算!AE17</f>
        <v>#VALUE!</v>
      </c>
      <c r="D23" s="172" t="e">
        <f>計算!AF17</f>
        <v>#VALUE!</v>
      </c>
      <c r="E23" s="173" t="e">
        <f>計算!AG17</f>
        <v>#VALUE!</v>
      </c>
      <c r="F23" s="230" t="e">
        <f>計算!AH17</f>
        <v>#VALUE!</v>
      </c>
      <c r="G23" s="235" t="e">
        <f>計算!AI17</f>
        <v>#VALUE!</v>
      </c>
    </row>
    <row r="24" spans="2:7" ht="15" customHeight="1" x14ac:dyDescent="0.15">
      <c r="B24" s="184" t="str">
        <f>入力!C18</f>
        <v>非鉄金属</v>
      </c>
      <c r="C24" s="171" t="e">
        <f>計算!AE18</f>
        <v>#VALUE!</v>
      </c>
      <c r="D24" s="172" t="e">
        <f>計算!AF18</f>
        <v>#VALUE!</v>
      </c>
      <c r="E24" s="173" t="e">
        <f>計算!AG18</f>
        <v>#VALUE!</v>
      </c>
      <c r="F24" s="230" t="e">
        <f>計算!AH18</f>
        <v>#VALUE!</v>
      </c>
      <c r="G24" s="235" t="e">
        <f>計算!AI18</f>
        <v>#VALUE!</v>
      </c>
    </row>
    <row r="25" spans="2:7" ht="15" customHeight="1" x14ac:dyDescent="0.15">
      <c r="B25" s="184" t="str">
        <f>入力!C19</f>
        <v>金属製品</v>
      </c>
      <c r="C25" s="171" t="e">
        <f>計算!AE19</f>
        <v>#VALUE!</v>
      </c>
      <c r="D25" s="172" t="e">
        <f>計算!AF19</f>
        <v>#VALUE!</v>
      </c>
      <c r="E25" s="173" t="e">
        <f>計算!AG19</f>
        <v>#VALUE!</v>
      </c>
      <c r="F25" s="230" t="e">
        <f>計算!AH19</f>
        <v>#VALUE!</v>
      </c>
      <c r="G25" s="235" t="e">
        <f>計算!AI19</f>
        <v>#VALUE!</v>
      </c>
    </row>
    <row r="26" spans="2:7" ht="15" customHeight="1" x14ac:dyDescent="0.15">
      <c r="B26" s="184" t="str">
        <f>入力!C20</f>
        <v>はん用機械</v>
      </c>
      <c r="C26" s="171" t="e">
        <f>計算!AE20</f>
        <v>#VALUE!</v>
      </c>
      <c r="D26" s="172" t="e">
        <f>計算!AF20</f>
        <v>#VALUE!</v>
      </c>
      <c r="E26" s="173" t="e">
        <f>計算!AG20</f>
        <v>#VALUE!</v>
      </c>
      <c r="F26" s="230" t="e">
        <f>計算!AH20</f>
        <v>#VALUE!</v>
      </c>
      <c r="G26" s="235" t="e">
        <f>計算!AI20</f>
        <v>#VALUE!</v>
      </c>
    </row>
    <row r="27" spans="2:7" ht="15" customHeight="1" x14ac:dyDescent="0.15">
      <c r="B27" s="185" t="str">
        <f>入力!C21</f>
        <v>生産用機械</v>
      </c>
      <c r="C27" s="174" t="e">
        <f>計算!AE21</f>
        <v>#VALUE!</v>
      </c>
      <c r="D27" s="175" t="e">
        <f>計算!AF21</f>
        <v>#VALUE!</v>
      </c>
      <c r="E27" s="176" t="e">
        <f>計算!AG21</f>
        <v>#VALUE!</v>
      </c>
      <c r="F27" s="231" t="e">
        <f>計算!AH21</f>
        <v>#VALUE!</v>
      </c>
      <c r="G27" s="236" t="e">
        <f>計算!AI21</f>
        <v>#VALUE!</v>
      </c>
    </row>
    <row r="28" spans="2:7" ht="15" customHeight="1" x14ac:dyDescent="0.15">
      <c r="B28" s="184" t="str">
        <f>入力!C22</f>
        <v>業務用機械</v>
      </c>
      <c r="C28" s="171" t="e">
        <f>計算!AE22</f>
        <v>#VALUE!</v>
      </c>
      <c r="D28" s="172" t="e">
        <f>計算!AF22</f>
        <v>#VALUE!</v>
      </c>
      <c r="E28" s="173" t="e">
        <f>計算!AG22</f>
        <v>#VALUE!</v>
      </c>
      <c r="F28" s="230" t="e">
        <f>計算!AH22</f>
        <v>#VALUE!</v>
      </c>
      <c r="G28" s="235" t="e">
        <f>計算!AI22</f>
        <v>#VALUE!</v>
      </c>
    </row>
    <row r="29" spans="2:7" ht="15" customHeight="1" x14ac:dyDescent="0.15">
      <c r="B29" s="184" t="str">
        <f>入力!C23</f>
        <v>電子部品</v>
      </c>
      <c r="C29" s="171" t="e">
        <f>計算!AE23</f>
        <v>#VALUE!</v>
      </c>
      <c r="D29" s="172" t="e">
        <f>計算!AF23</f>
        <v>#VALUE!</v>
      </c>
      <c r="E29" s="173" t="e">
        <f>計算!AG23</f>
        <v>#VALUE!</v>
      </c>
      <c r="F29" s="230" t="e">
        <f>計算!AH23</f>
        <v>#VALUE!</v>
      </c>
      <c r="G29" s="235" t="e">
        <f>計算!AI23</f>
        <v>#VALUE!</v>
      </c>
    </row>
    <row r="30" spans="2:7" ht="15" customHeight="1" x14ac:dyDescent="0.15">
      <c r="B30" s="184" t="str">
        <f>入力!C24</f>
        <v>電気機械</v>
      </c>
      <c r="C30" s="171" t="e">
        <f>計算!AE24</f>
        <v>#VALUE!</v>
      </c>
      <c r="D30" s="172" t="e">
        <f>計算!AF24</f>
        <v>#VALUE!</v>
      </c>
      <c r="E30" s="173" t="e">
        <f>計算!AG24</f>
        <v>#VALUE!</v>
      </c>
      <c r="F30" s="230" t="e">
        <f>計算!AH24</f>
        <v>#VALUE!</v>
      </c>
      <c r="G30" s="235" t="e">
        <f>計算!AI24</f>
        <v>#VALUE!</v>
      </c>
    </row>
    <row r="31" spans="2:7" ht="15" customHeight="1" x14ac:dyDescent="0.15">
      <c r="B31" s="186" t="str">
        <f>入力!C25</f>
        <v>情報通信機器</v>
      </c>
      <c r="C31" s="177" t="e">
        <f>計算!AE25</f>
        <v>#VALUE!</v>
      </c>
      <c r="D31" s="178" t="e">
        <f>計算!AF25</f>
        <v>#VALUE!</v>
      </c>
      <c r="E31" s="179" t="e">
        <f>計算!AG25</f>
        <v>#VALUE!</v>
      </c>
      <c r="F31" s="232" t="e">
        <f>計算!AH25</f>
        <v>#VALUE!</v>
      </c>
      <c r="G31" s="237" t="e">
        <f>計算!AI25</f>
        <v>#VALUE!</v>
      </c>
    </row>
    <row r="32" spans="2:7" ht="15" customHeight="1" x14ac:dyDescent="0.15">
      <c r="B32" s="184" t="str">
        <f>入力!C26</f>
        <v>輸送機械</v>
      </c>
      <c r="C32" s="171" t="e">
        <f>計算!AE26</f>
        <v>#VALUE!</v>
      </c>
      <c r="D32" s="172" t="e">
        <f>計算!AF26</f>
        <v>#VALUE!</v>
      </c>
      <c r="E32" s="173" t="e">
        <f>計算!AG26</f>
        <v>#VALUE!</v>
      </c>
      <c r="F32" s="230" t="e">
        <f>計算!AH26</f>
        <v>#VALUE!</v>
      </c>
      <c r="G32" s="235" t="e">
        <f>計算!AI26</f>
        <v>#VALUE!</v>
      </c>
    </row>
    <row r="33" spans="2:7" ht="15" customHeight="1" x14ac:dyDescent="0.15">
      <c r="B33" s="184" t="str">
        <f>入力!C27</f>
        <v>その他の製造工業製品</v>
      </c>
      <c r="C33" s="171" t="e">
        <f>計算!AE27</f>
        <v>#VALUE!</v>
      </c>
      <c r="D33" s="172" t="e">
        <f>計算!AF27</f>
        <v>#VALUE!</v>
      </c>
      <c r="E33" s="173" t="e">
        <f>計算!AG27</f>
        <v>#VALUE!</v>
      </c>
      <c r="F33" s="230" t="e">
        <f>計算!AH27</f>
        <v>#VALUE!</v>
      </c>
      <c r="G33" s="235" t="e">
        <f>計算!AI27</f>
        <v>#VALUE!</v>
      </c>
    </row>
    <row r="34" spans="2:7" ht="15" customHeight="1" x14ac:dyDescent="0.15">
      <c r="B34" s="184" t="str">
        <f>入力!C28</f>
        <v>建設</v>
      </c>
      <c r="C34" s="171" t="e">
        <f>計算!AE28</f>
        <v>#VALUE!</v>
      </c>
      <c r="D34" s="172" t="e">
        <f>計算!AF28</f>
        <v>#VALUE!</v>
      </c>
      <c r="E34" s="173" t="e">
        <f>計算!AG28</f>
        <v>#VALUE!</v>
      </c>
      <c r="F34" s="230" t="e">
        <f>計算!AH28</f>
        <v>#VALUE!</v>
      </c>
      <c r="G34" s="235" t="e">
        <f>計算!AI28</f>
        <v>#VALUE!</v>
      </c>
    </row>
    <row r="35" spans="2:7" ht="15" customHeight="1" x14ac:dyDescent="0.15">
      <c r="B35" s="184" t="str">
        <f>入力!C29</f>
        <v>電力・ガス・熱供給</v>
      </c>
      <c r="C35" s="171" t="e">
        <f>計算!AE29</f>
        <v>#VALUE!</v>
      </c>
      <c r="D35" s="172" t="e">
        <f>計算!AF29</f>
        <v>#VALUE!</v>
      </c>
      <c r="E35" s="173" t="e">
        <f>計算!AG29</f>
        <v>#VALUE!</v>
      </c>
      <c r="F35" s="230" t="e">
        <f>計算!AH29</f>
        <v>#VALUE!</v>
      </c>
      <c r="G35" s="235" t="e">
        <f>計算!AI29</f>
        <v>#VALUE!</v>
      </c>
    </row>
    <row r="36" spans="2:7" ht="15" customHeight="1" x14ac:dyDescent="0.15">
      <c r="B36" s="184" t="str">
        <f>入力!C30</f>
        <v>水道</v>
      </c>
      <c r="C36" s="171" t="e">
        <f>計算!AE30</f>
        <v>#VALUE!</v>
      </c>
      <c r="D36" s="172" t="e">
        <f>計算!AF30</f>
        <v>#VALUE!</v>
      </c>
      <c r="E36" s="173" t="e">
        <f>計算!AG30</f>
        <v>#VALUE!</v>
      </c>
      <c r="F36" s="230" t="e">
        <f>計算!AH30</f>
        <v>#VALUE!</v>
      </c>
      <c r="G36" s="235" t="e">
        <f>計算!AI30</f>
        <v>#VALUE!</v>
      </c>
    </row>
    <row r="37" spans="2:7" ht="15" customHeight="1" x14ac:dyDescent="0.15">
      <c r="B37" s="185" t="str">
        <f>入力!C31</f>
        <v>廃棄物処理</v>
      </c>
      <c r="C37" s="174" t="e">
        <f>計算!AE31</f>
        <v>#VALUE!</v>
      </c>
      <c r="D37" s="175" t="e">
        <f>計算!AF31</f>
        <v>#VALUE!</v>
      </c>
      <c r="E37" s="176" t="e">
        <f>計算!AG31</f>
        <v>#VALUE!</v>
      </c>
      <c r="F37" s="231" t="e">
        <f>計算!AH31</f>
        <v>#VALUE!</v>
      </c>
      <c r="G37" s="236" t="e">
        <f>計算!AI31</f>
        <v>#VALUE!</v>
      </c>
    </row>
    <row r="38" spans="2:7" ht="15" customHeight="1" x14ac:dyDescent="0.15">
      <c r="B38" s="184" t="str">
        <f>入力!C32</f>
        <v>商業</v>
      </c>
      <c r="C38" s="171" t="e">
        <f>計算!AE32</f>
        <v>#VALUE!</v>
      </c>
      <c r="D38" s="172" t="e">
        <f>計算!AF32</f>
        <v>#VALUE!</v>
      </c>
      <c r="E38" s="173" t="e">
        <f>計算!AG32</f>
        <v>#VALUE!</v>
      </c>
      <c r="F38" s="230" t="e">
        <f>計算!AH32</f>
        <v>#VALUE!</v>
      </c>
      <c r="G38" s="235" t="e">
        <f>計算!AI32</f>
        <v>#VALUE!</v>
      </c>
    </row>
    <row r="39" spans="2:7" ht="15" customHeight="1" x14ac:dyDescent="0.15">
      <c r="B39" s="184" t="str">
        <f>入力!C33</f>
        <v>金融・保険</v>
      </c>
      <c r="C39" s="171" t="e">
        <f>計算!AE33</f>
        <v>#VALUE!</v>
      </c>
      <c r="D39" s="172" t="e">
        <f>計算!AF33</f>
        <v>#VALUE!</v>
      </c>
      <c r="E39" s="173" t="e">
        <f>計算!AG33</f>
        <v>#VALUE!</v>
      </c>
      <c r="F39" s="230" t="e">
        <f>計算!AH33</f>
        <v>#VALUE!</v>
      </c>
      <c r="G39" s="235" t="e">
        <f>計算!AI33</f>
        <v>#VALUE!</v>
      </c>
    </row>
    <row r="40" spans="2:7" ht="15" customHeight="1" x14ac:dyDescent="0.15">
      <c r="B40" s="184" t="str">
        <f>入力!C34</f>
        <v>不動産</v>
      </c>
      <c r="C40" s="171" t="e">
        <f>計算!AE34</f>
        <v>#VALUE!</v>
      </c>
      <c r="D40" s="172" t="e">
        <f>計算!AF34</f>
        <v>#VALUE!</v>
      </c>
      <c r="E40" s="173" t="e">
        <f>計算!AG34</f>
        <v>#VALUE!</v>
      </c>
      <c r="F40" s="230" t="e">
        <f>計算!AH34</f>
        <v>#VALUE!</v>
      </c>
      <c r="G40" s="235" t="e">
        <f>計算!AI34</f>
        <v>#VALUE!</v>
      </c>
    </row>
    <row r="41" spans="2:7" ht="15" customHeight="1" x14ac:dyDescent="0.15">
      <c r="B41" s="186" t="str">
        <f>入力!C35</f>
        <v>運輸・郵便</v>
      </c>
      <c r="C41" s="177" t="e">
        <f>計算!AE35</f>
        <v>#VALUE!</v>
      </c>
      <c r="D41" s="178" t="e">
        <f>計算!AF35</f>
        <v>#VALUE!</v>
      </c>
      <c r="E41" s="179" t="e">
        <f>計算!AG35</f>
        <v>#VALUE!</v>
      </c>
      <c r="F41" s="232" t="e">
        <f>計算!AH35</f>
        <v>#VALUE!</v>
      </c>
      <c r="G41" s="237" t="e">
        <f>計算!AI35</f>
        <v>#VALUE!</v>
      </c>
    </row>
    <row r="42" spans="2:7" ht="15" customHeight="1" x14ac:dyDescent="0.15">
      <c r="B42" s="185" t="str">
        <f>入力!C36</f>
        <v>情報通信</v>
      </c>
      <c r="C42" s="174" t="e">
        <f>計算!AE36</f>
        <v>#VALUE!</v>
      </c>
      <c r="D42" s="175" t="e">
        <f>計算!AF36</f>
        <v>#VALUE!</v>
      </c>
      <c r="E42" s="176" t="e">
        <f>計算!AG36</f>
        <v>#VALUE!</v>
      </c>
      <c r="F42" s="231" t="e">
        <f>計算!AH36</f>
        <v>#VALUE!</v>
      </c>
      <c r="G42" s="236" t="e">
        <f>計算!AI36</f>
        <v>#VALUE!</v>
      </c>
    </row>
    <row r="43" spans="2:7" ht="15" customHeight="1" x14ac:dyDescent="0.15">
      <c r="B43" s="184" t="str">
        <f>入力!C37</f>
        <v>公務</v>
      </c>
      <c r="C43" s="171" t="e">
        <f>計算!AE37</f>
        <v>#VALUE!</v>
      </c>
      <c r="D43" s="172" t="e">
        <f>計算!AF37</f>
        <v>#VALUE!</v>
      </c>
      <c r="E43" s="173" t="e">
        <f>計算!AG37</f>
        <v>#VALUE!</v>
      </c>
      <c r="F43" s="230" t="e">
        <f>計算!AH37</f>
        <v>#VALUE!</v>
      </c>
      <c r="G43" s="235" t="e">
        <f>計算!AI37</f>
        <v>#VALUE!</v>
      </c>
    </row>
    <row r="44" spans="2:7" ht="15" customHeight="1" x14ac:dyDescent="0.15">
      <c r="B44" s="184" t="str">
        <f>入力!C38</f>
        <v>教育・研究</v>
      </c>
      <c r="C44" s="171" t="e">
        <f>計算!AE38</f>
        <v>#VALUE!</v>
      </c>
      <c r="D44" s="172" t="e">
        <f>計算!AF38</f>
        <v>#VALUE!</v>
      </c>
      <c r="E44" s="173" t="e">
        <f>計算!AG38</f>
        <v>#VALUE!</v>
      </c>
      <c r="F44" s="230" t="e">
        <f>計算!AH38</f>
        <v>#VALUE!</v>
      </c>
      <c r="G44" s="235" t="e">
        <f>計算!AI38</f>
        <v>#VALUE!</v>
      </c>
    </row>
    <row r="45" spans="2:7" ht="15" customHeight="1" x14ac:dyDescent="0.15">
      <c r="B45" s="184" t="str">
        <f>入力!C39</f>
        <v>医療・福祉</v>
      </c>
      <c r="C45" s="171" t="e">
        <f>計算!AE39</f>
        <v>#VALUE!</v>
      </c>
      <c r="D45" s="172" t="e">
        <f>計算!AF39</f>
        <v>#VALUE!</v>
      </c>
      <c r="E45" s="173" t="e">
        <f>計算!AG39</f>
        <v>#VALUE!</v>
      </c>
      <c r="F45" s="230" t="e">
        <f>計算!AH39</f>
        <v>#VALUE!</v>
      </c>
      <c r="G45" s="235" t="e">
        <f>計算!AI39</f>
        <v>#VALUE!</v>
      </c>
    </row>
    <row r="46" spans="2:7" ht="15" customHeight="1" x14ac:dyDescent="0.15">
      <c r="B46" s="186" t="str">
        <f>入力!C40</f>
        <v>他に分類されない会員制団体</v>
      </c>
      <c r="C46" s="177" t="e">
        <f>計算!AE40</f>
        <v>#VALUE!</v>
      </c>
      <c r="D46" s="178" t="e">
        <f>計算!AF40</f>
        <v>#VALUE!</v>
      </c>
      <c r="E46" s="179" t="e">
        <f>計算!AG40</f>
        <v>#VALUE!</v>
      </c>
      <c r="F46" s="232" t="e">
        <f>計算!AH40</f>
        <v>#VALUE!</v>
      </c>
      <c r="G46" s="237" t="e">
        <f>計算!AI40</f>
        <v>#VALUE!</v>
      </c>
    </row>
    <row r="47" spans="2:7" ht="15" customHeight="1" x14ac:dyDescent="0.15">
      <c r="B47" s="184" t="str">
        <f>入力!C41</f>
        <v>対事業所サービス</v>
      </c>
      <c r="C47" s="171" t="e">
        <f>計算!AE41</f>
        <v>#VALUE!</v>
      </c>
      <c r="D47" s="172" t="e">
        <f>計算!AF41</f>
        <v>#VALUE!</v>
      </c>
      <c r="E47" s="173" t="e">
        <f>計算!AG41</f>
        <v>#VALUE!</v>
      </c>
      <c r="F47" s="230" t="e">
        <f>計算!AH41</f>
        <v>#VALUE!</v>
      </c>
      <c r="G47" s="235" t="e">
        <f>計算!AI41</f>
        <v>#VALUE!</v>
      </c>
    </row>
    <row r="48" spans="2:7" ht="15" customHeight="1" x14ac:dyDescent="0.15">
      <c r="B48" s="184" t="str">
        <f>入力!C42</f>
        <v>対個人サービス</v>
      </c>
      <c r="C48" s="171" t="e">
        <f>計算!AE42</f>
        <v>#VALUE!</v>
      </c>
      <c r="D48" s="172" t="e">
        <f>計算!AF42</f>
        <v>#VALUE!</v>
      </c>
      <c r="E48" s="173" t="e">
        <f>計算!AG42</f>
        <v>#VALUE!</v>
      </c>
      <c r="F48" s="230" t="e">
        <f>計算!AH42</f>
        <v>#VALUE!</v>
      </c>
      <c r="G48" s="235" t="e">
        <f>計算!AI42</f>
        <v>#VALUE!</v>
      </c>
    </row>
    <row r="49" spans="2:7" ht="15" customHeight="1" x14ac:dyDescent="0.15">
      <c r="B49" s="184" t="str">
        <f>入力!C43</f>
        <v>事務用品</v>
      </c>
      <c r="C49" s="171" t="e">
        <f>計算!AE43</f>
        <v>#VALUE!</v>
      </c>
      <c r="D49" s="172" t="e">
        <f>計算!AF43</f>
        <v>#VALUE!</v>
      </c>
      <c r="E49" s="173" t="e">
        <f>計算!AG43</f>
        <v>#VALUE!</v>
      </c>
      <c r="F49" s="230" t="e">
        <f>計算!AH43</f>
        <v>#VALUE!</v>
      </c>
      <c r="G49" s="235" t="e">
        <f>計算!AI43</f>
        <v>#VALUE!</v>
      </c>
    </row>
    <row r="50" spans="2:7" ht="15" customHeight="1" thickBot="1" x14ac:dyDescent="0.2">
      <c r="B50" s="184" t="str">
        <f>入力!C44</f>
        <v>分類不明</v>
      </c>
      <c r="C50" s="171" t="e">
        <f>計算!AE44</f>
        <v>#VALUE!</v>
      </c>
      <c r="D50" s="172" t="e">
        <f>計算!AF44</f>
        <v>#VALUE!</v>
      </c>
      <c r="E50" s="173" t="e">
        <f>計算!AG44</f>
        <v>#VALUE!</v>
      </c>
      <c r="F50" s="230" t="e">
        <f>計算!AH44</f>
        <v>#VALUE!</v>
      </c>
      <c r="G50" s="235" t="e">
        <f>計算!AI44</f>
        <v>#VALUE!</v>
      </c>
    </row>
    <row r="51" spans="2:7" ht="20.100000000000001" customHeight="1" thickTop="1" x14ac:dyDescent="0.15">
      <c r="B51" s="187" t="s">
        <v>38</v>
      </c>
      <c r="C51" s="180" t="e">
        <f>SUM(C12:C50)</f>
        <v>#VALUE!</v>
      </c>
      <c r="D51" s="181" t="e">
        <f>SUM(D12:D50)</f>
        <v>#VALUE!</v>
      </c>
      <c r="E51" s="182" t="e">
        <f>SUM(E12:E50)</f>
        <v>#VALUE!</v>
      </c>
      <c r="F51" s="233" t="e">
        <f>SUM(F12:F50)</f>
        <v>#VALUE!</v>
      </c>
      <c r="G51" s="238" t="e">
        <f>SUM(G12:G50)</f>
        <v>#VALUE!</v>
      </c>
    </row>
  </sheetData>
  <sheetProtection sheet="1" objects="1" scenarios="1"/>
  <phoneticPr fontId="8"/>
  <printOptions horizontalCentered="1"/>
  <pageMargins left="0.39370078740157483" right="0.39370078740157483" top="0.98425196850393704" bottom="0.39370078740157483" header="0.31496062992125984" footer="0.31496062992125984"/>
  <pageSetup paperSize="9" scale="80"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tint="4.9989318521683403E-2"/>
  </sheetPr>
  <dimension ref="B1:AI45"/>
  <sheetViews>
    <sheetView workbookViewId="0">
      <pane xSplit="3" ySplit="5" topLeftCell="R6" activePane="bottomRight" state="frozen"/>
      <selection pane="topRight" activeCell="D1" sqref="D1"/>
      <selection pane="bottomLeft" activeCell="A6" sqref="A6"/>
      <selection pane="bottomRight" activeCell="B1" sqref="B1"/>
    </sheetView>
  </sheetViews>
  <sheetFormatPr defaultColWidth="8.83203125" defaultRowHeight="12" x14ac:dyDescent="0.15"/>
  <cols>
    <col min="1" max="1" width="1.83203125" style="23" customWidth="1"/>
    <col min="2" max="2" width="8.83203125" style="25" customWidth="1"/>
    <col min="3" max="3" width="32.83203125" style="22" customWidth="1"/>
    <col min="4" max="35" width="14.83203125" style="23" customWidth="1"/>
    <col min="36" max="16384" width="8.83203125" style="23"/>
  </cols>
  <sheetData>
    <row r="1" spans="2:35" ht="20.100000000000001" customHeight="1" x14ac:dyDescent="0.15">
      <c r="B1" s="240" t="str">
        <f>入力!B1</f>
        <v>平成27年鳥取県産業連関表：経済波及効果推計ツール1 ver.1.03</v>
      </c>
    </row>
    <row r="2" spans="2:35" ht="20.100000000000001" customHeight="1" x14ac:dyDescent="0.15">
      <c r="B2" s="32" t="s">
        <v>87</v>
      </c>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row>
    <row r="3" spans="2:35" ht="12.95" customHeight="1" x14ac:dyDescent="0.15">
      <c r="B3" s="104"/>
      <c r="C3" s="31"/>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row>
    <row r="4" spans="2:35" s="22" customFormat="1" ht="12.95" customHeight="1" x14ac:dyDescent="0.15">
      <c r="B4" s="45"/>
      <c r="C4" s="47"/>
      <c r="D4" s="106" t="s">
        <v>114</v>
      </c>
      <c r="E4" s="107"/>
      <c r="F4" s="107"/>
      <c r="G4" s="108"/>
      <c r="H4" s="48"/>
      <c r="I4" s="109" t="s">
        <v>31</v>
      </c>
      <c r="J4" s="110"/>
      <c r="K4" s="108"/>
      <c r="L4" s="109"/>
      <c r="M4" s="110"/>
      <c r="N4" s="110" t="s">
        <v>86</v>
      </c>
      <c r="O4" s="107"/>
      <c r="P4" s="108"/>
      <c r="Q4" s="109" t="s">
        <v>78</v>
      </c>
      <c r="R4" s="110"/>
      <c r="S4" s="108"/>
      <c r="T4" s="109"/>
      <c r="U4" s="110"/>
      <c r="V4" s="110" t="s">
        <v>105</v>
      </c>
      <c r="W4" s="145"/>
      <c r="X4" s="107"/>
      <c r="Y4" s="108"/>
      <c r="Z4" s="109" t="s">
        <v>79</v>
      </c>
      <c r="AA4" s="110"/>
      <c r="AB4" s="108"/>
      <c r="AC4" s="109"/>
      <c r="AD4" s="110"/>
      <c r="AE4" s="109" t="s">
        <v>82</v>
      </c>
      <c r="AF4" s="110"/>
      <c r="AG4" s="108"/>
      <c r="AH4" s="109"/>
      <c r="AI4" s="109"/>
    </row>
    <row r="5" spans="2:35" s="22" customFormat="1" ht="39.950000000000003" customHeight="1" x14ac:dyDescent="0.15">
      <c r="B5" s="46"/>
      <c r="C5" s="44"/>
      <c r="D5" s="105" t="s">
        <v>88</v>
      </c>
      <c r="E5" s="203" t="s">
        <v>89</v>
      </c>
      <c r="F5" s="204" t="s">
        <v>90</v>
      </c>
      <c r="G5" s="55" t="s">
        <v>91</v>
      </c>
      <c r="H5" s="99" t="s">
        <v>115</v>
      </c>
      <c r="I5" s="121" t="s">
        <v>125</v>
      </c>
      <c r="J5" s="111" t="s">
        <v>92</v>
      </c>
      <c r="K5" s="204" t="s">
        <v>93</v>
      </c>
      <c r="L5" s="203" t="s">
        <v>77</v>
      </c>
      <c r="M5" s="112" t="s">
        <v>134</v>
      </c>
      <c r="N5" s="99" t="s">
        <v>94</v>
      </c>
      <c r="O5" s="99" t="s">
        <v>81</v>
      </c>
      <c r="P5" s="99" t="s">
        <v>124</v>
      </c>
      <c r="Q5" s="121" t="s">
        <v>95</v>
      </c>
      <c r="R5" s="111" t="s">
        <v>92</v>
      </c>
      <c r="S5" s="204" t="s">
        <v>93</v>
      </c>
      <c r="T5" s="203" t="s">
        <v>77</v>
      </c>
      <c r="U5" s="112" t="s">
        <v>134</v>
      </c>
      <c r="V5" s="99" t="s">
        <v>106</v>
      </c>
      <c r="W5" s="99" t="s">
        <v>133</v>
      </c>
      <c r="X5" s="99" t="s">
        <v>132</v>
      </c>
      <c r="Y5" s="99" t="s">
        <v>131</v>
      </c>
      <c r="Z5" s="121" t="s">
        <v>95</v>
      </c>
      <c r="AA5" s="111" t="s">
        <v>92</v>
      </c>
      <c r="AB5" s="204" t="s">
        <v>93</v>
      </c>
      <c r="AC5" s="203" t="s">
        <v>77</v>
      </c>
      <c r="AD5" s="112" t="s">
        <v>134</v>
      </c>
      <c r="AE5" s="121" t="s">
        <v>95</v>
      </c>
      <c r="AF5" s="111" t="s">
        <v>92</v>
      </c>
      <c r="AG5" s="204" t="s">
        <v>93</v>
      </c>
      <c r="AH5" s="203" t="s">
        <v>77</v>
      </c>
      <c r="AI5" s="112" t="s">
        <v>134</v>
      </c>
    </row>
    <row r="6" spans="2:35" ht="12.95" customHeight="1" x14ac:dyDescent="0.15">
      <c r="B6" s="39" t="str">
        <f>入力!B6</f>
        <v>01</v>
      </c>
      <c r="C6" s="40" t="str">
        <f>入力!C6</f>
        <v>農業</v>
      </c>
      <c r="D6" s="93" t="str">
        <f>IF(入力!$F$6="購入者価格",入力!E6,IF(入力!$F$6="生産者価格","","error"))</f>
        <v>error</v>
      </c>
      <c r="E6" s="217" t="str">
        <f>IF(入力!$F$6="購入者価格",入力!$E6*マージン率!D6,IF(入力!$F$6="生産者価格","","error"))</f>
        <v>error</v>
      </c>
      <c r="F6" s="213" t="str">
        <f>IF(入力!$F$6="購入者価格",入力!$E6*マージン率!E6,IF(入力!$F$6="生産者価格","","error"))</f>
        <v>error</v>
      </c>
      <c r="G6" s="73" t="str">
        <f>IF(入力!$F$6="購入者価格",D6-E6-F6,IF(入力!$F$6="生産者価格",入力!E6,"error"))</f>
        <v>error</v>
      </c>
      <c r="H6" s="117">
        <f>IF(入力!D6="",その他の係数表!D6,入力!D6)</f>
        <v>0.75652347001556219</v>
      </c>
      <c r="I6" s="122" t="e">
        <f>G6*H6</f>
        <v>#VALUE!</v>
      </c>
      <c r="J6" s="113" t="e">
        <f>I6*その他の係数表!E6</f>
        <v>#VALUE!</v>
      </c>
      <c r="K6" s="213" t="e">
        <f>I6*その他の係数表!F6</f>
        <v>#VALUE!</v>
      </c>
      <c r="L6" s="205" t="e">
        <f>I6*その他の係数表!G6*100</f>
        <v>#VALUE!</v>
      </c>
      <c r="M6" s="209" t="e">
        <f>I6*その他の係数表!H6*100</f>
        <v>#VALUE!</v>
      </c>
      <c r="N6" s="100" t="e">
        <f t="array" ref="N6:N44">MMULT(投入係数表!D6:AP44,計算!I6:I44)</f>
        <v>#VALUE!</v>
      </c>
      <c r="O6" s="117">
        <f>その他の係数表!D6</f>
        <v>0.75652347001556219</v>
      </c>
      <c r="P6" s="100" t="e">
        <f>N6*O6</f>
        <v>#VALUE!</v>
      </c>
      <c r="Q6" s="122" t="e">
        <f t="array" ref="Q6:Q44">MMULT(逆行列係数表!D6:AP44,P6:P44)</f>
        <v>#VALUE!</v>
      </c>
      <c r="R6" s="113" t="e">
        <f>Q6*その他の係数表!E6</f>
        <v>#VALUE!</v>
      </c>
      <c r="S6" s="213" t="e">
        <f>Q6*その他の係数表!F6</f>
        <v>#VALUE!</v>
      </c>
      <c r="T6" s="205" t="e">
        <f>Q6*その他の係数表!G6*100</f>
        <v>#VALUE!</v>
      </c>
      <c r="U6" s="209" t="e">
        <f>Q6*その他の係数表!H6*100</f>
        <v>#VALUE!</v>
      </c>
      <c r="V6" s="146"/>
      <c r="W6" s="100" t="e">
        <f>SUM($K$45,$S$45)*$V$45*その他の係数表!I6</f>
        <v>#VALUE!</v>
      </c>
      <c r="X6" s="117">
        <f>その他の係数表!D6</f>
        <v>0.75652347001556219</v>
      </c>
      <c r="Y6" s="100" t="e">
        <f>W6*X6</f>
        <v>#VALUE!</v>
      </c>
      <c r="Z6" s="122" t="e">
        <f t="array" ref="Z6:Z44">MMULT(逆行列係数表!D6:AP44,Y6:Y44)</f>
        <v>#VALUE!</v>
      </c>
      <c r="AA6" s="113" t="e">
        <f>Z6*その他の係数表!E6</f>
        <v>#VALUE!</v>
      </c>
      <c r="AB6" s="213" t="e">
        <f>Z6*その他の係数表!F6</f>
        <v>#VALUE!</v>
      </c>
      <c r="AC6" s="205" t="e">
        <f>Z6*その他の係数表!G6*100</f>
        <v>#VALUE!</v>
      </c>
      <c r="AD6" s="209" t="e">
        <f>Z6*その他の係数表!H6*100</f>
        <v>#VALUE!</v>
      </c>
      <c r="AE6" s="122" t="e">
        <f t="shared" ref="AE6:AE44" si="0">SUM(I6,Q6,Z6)</f>
        <v>#VALUE!</v>
      </c>
      <c r="AF6" s="113" t="e">
        <f t="shared" ref="AF6:AF44" si="1">SUM(J6,R6,AA6)</f>
        <v>#VALUE!</v>
      </c>
      <c r="AG6" s="213" t="e">
        <f t="shared" ref="AG6:AG44" si="2">SUM(K6,S6,AB6)</f>
        <v>#VALUE!</v>
      </c>
      <c r="AH6" s="205" t="e">
        <f t="shared" ref="AH6:AH44" si="3">SUM(L6,T6,AC6)</f>
        <v>#VALUE!</v>
      </c>
      <c r="AI6" s="209" t="e">
        <f>SUM(M6,U6,AD6)</f>
        <v>#VALUE!</v>
      </c>
    </row>
    <row r="7" spans="2:35" ht="12.95" customHeight="1" x14ac:dyDescent="0.15">
      <c r="B7" s="41" t="str">
        <f>入力!B7</f>
        <v>02</v>
      </c>
      <c r="C7" s="42" t="str">
        <f>入力!C7</f>
        <v>林業</v>
      </c>
      <c r="D7" s="94" t="str">
        <f>IF(入力!$F$6="購入者価格",入力!E7,IF(入力!$F$6="生産者価格","","error"))</f>
        <v>error</v>
      </c>
      <c r="E7" s="218" t="str">
        <f>IF(入力!$F$6="購入者価格",入力!$E7*マージン率!D7,IF(入力!$F$6="生産者価格","","error"))</f>
        <v>error</v>
      </c>
      <c r="F7" s="214" t="str">
        <f>IF(入力!$F$6="購入者価格",入力!$E7*マージン率!E7,IF(入力!$F$6="生産者価格","","error"))</f>
        <v>error</v>
      </c>
      <c r="G7" s="74" t="str">
        <f>IF(入力!$F$6="購入者価格",D7-E7-F7,IF(入力!$F$6="生産者価格",入力!E7,"error"))</f>
        <v>error</v>
      </c>
      <c r="H7" s="118">
        <f>IF(入力!D7="",その他の係数表!D7,入力!D7)</f>
        <v>0.75913720790892747</v>
      </c>
      <c r="I7" s="123" t="e">
        <f t="shared" ref="I7:I44" si="4">G7*H7</f>
        <v>#VALUE!</v>
      </c>
      <c r="J7" s="114" t="e">
        <f>I7*その他の係数表!E7</f>
        <v>#VALUE!</v>
      </c>
      <c r="K7" s="214" t="e">
        <f>I7*その他の係数表!F7</f>
        <v>#VALUE!</v>
      </c>
      <c r="L7" s="206" t="e">
        <f>I7*その他の係数表!G7*100</f>
        <v>#VALUE!</v>
      </c>
      <c r="M7" s="210" t="e">
        <f>I7*その他の係数表!H7*100</f>
        <v>#VALUE!</v>
      </c>
      <c r="N7" s="101" t="e">
        <v>#VALUE!</v>
      </c>
      <c r="O7" s="118">
        <f>その他の係数表!D7</f>
        <v>0.75913720790892747</v>
      </c>
      <c r="P7" s="101" t="e">
        <f t="shared" ref="P7:P44" si="5">N7*O7</f>
        <v>#VALUE!</v>
      </c>
      <c r="Q7" s="123" t="e">
        <v>#VALUE!</v>
      </c>
      <c r="R7" s="114" t="e">
        <f>Q7*その他の係数表!E7</f>
        <v>#VALUE!</v>
      </c>
      <c r="S7" s="214" t="e">
        <f>Q7*その他の係数表!F7</f>
        <v>#VALUE!</v>
      </c>
      <c r="T7" s="206" t="e">
        <f>Q7*その他の係数表!G7*100</f>
        <v>#VALUE!</v>
      </c>
      <c r="U7" s="210" t="e">
        <f>Q7*その他の係数表!H7*100</f>
        <v>#VALUE!</v>
      </c>
      <c r="V7" s="152"/>
      <c r="W7" s="101" t="e">
        <f>SUM($K$45,$S$45)*$V$45*その他の係数表!I7</f>
        <v>#VALUE!</v>
      </c>
      <c r="X7" s="118">
        <f>その他の係数表!D7</f>
        <v>0.75913720790892747</v>
      </c>
      <c r="Y7" s="101" t="e">
        <f t="shared" ref="Y7:Y44" si="6">W7*X7</f>
        <v>#VALUE!</v>
      </c>
      <c r="Z7" s="123" t="e">
        <v>#VALUE!</v>
      </c>
      <c r="AA7" s="114" t="e">
        <f>Z7*その他の係数表!E7</f>
        <v>#VALUE!</v>
      </c>
      <c r="AB7" s="214" t="e">
        <f>Z7*その他の係数表!F7</f>
        <v>#VALUE!</v>
      </c>
      <c r="AC7" s="206" t="e">
        <f>Z7*その他の係数表!G7*100</f>
        <v>#VALUE!</v>
      </c>
      <c r="AD7" s="210" t="e">
        <f>Z7*その他の係数表!H7*100</f>
        <v>#VALUE!</v>
      </c>
      <c r="AE7" s="123" t="e">
        <f t="shared" si="0"/>
        <v>#VALUE!</v>
      </c>
      <c r="AF7" s="114" t="e">
        <f t="shared" si="1"/>
        <v>#VALUE!</v>
      </c>
      <c r="AG7" s="214" t="e">
        <f t="shared" si="2"/>
        <v>#VALUE!</v>
      </c>
      <c r="AH7" s="206" t="e">
        <f t="shared" si="3"/>
        <v>#VALUE!</v>
      </c>
      <c r="AI7" s="210" t="e">
        <f t="shared" ref="AI7:AI44" si="7">SUM(M7,U7,AD7)</f>
        <v>#VALUE!</v>
      </c>
    </row>
    <row r="8" spans="2:35" ht="12.95" customHeight="1" x14ac:dyDescent="0.15">
      <c r="B8" s="41" t="str">
        <f>入力!B8</f>
        <v>03</v>
      </c>
      <c r="C8" s="42" t="str">
        <f>入力!C8</f>
        <v>漁業</v>
      </c>
      <c r="D8" s="94" t="str">
        <f>IF(入力!$F$6="購入者価格",入力!E8,IF(入力!$F$6="生産者価格","","error"))</f>
        <v>error</v>
      </c>
      <c r="E8" s="218" t="str">
        <f>IF(入力!$F$6="購入者価格",入力!$E8*マージン率!D8,IF(入力!$F$6="生産者価格","","error"))</f>
        <v>error</v>
      </c>
      <c r="F8" s="214" t="str">
        <f>IF(入力!$F$6="購入者価格",入力!$E8*マージン率!E8,IF(入力!$F$6="生産者価格","","error"))</f>
        <v>error</v>
      </c>
      <c r="G8" s="74" t="str">
        <f>IF(入力!$F$6="購入者価格",D8-E8-F8,IF(入力!$F$6="生産者価格",入力!E8,"error"))</f>
        <v>error</v>
      </c>
      <c r="H8" s="118">
        <f>IF(入力!D8="",その他の係数表!D8,入力!D8)</f>
        <v>0.50439333557401445</v>
      </c>
      <c r="I8" s="123" t="e">
        <f t="shared" si="4"/>
        <v>#VALUE!</v>
      </c>
      <c r="J8" s="114" t="e">
        <f>I8*その他の係数表!E8</f>
        <v>#VALUE!</v>
      </c>
      <c r="K8" s="214" t="e">
        <f>I8*その他の係数表!F8</f>
        <v>#VALUE!</v>
      </c>
      <c r="L8" s="206" t="e">
        <f>I8*その他の係数表!G8*100</f>
        <v>#VALUE!</v>
      </c>
      <c r="M8" s="210" t="e">
        <f>I8*その他の係数表!H8*100</f>
        <v>#VALUE!</v>
      </c>
      <c r="N8" s="101" t="e">
        <v>#VALUE!</v>
      </c>
      <c r="O8" s="118">
        <f>その他の係数表!D8</f>
        <v>0.50439333557401445</v>
      </c>
      <c r="P8" s="101" t="e">
        <f t="shared" si="5"/>
        <v>#VALUE!</v>
      </c>
      <c r="Q8" s="123" t="e">
        <v>#VALUE!</v>
      </c>
      <c r="R8" s="114" t="e">
        <f>Q8*その他の係数表!E8</f>
        <v>#VALUE!</v>
      </c>
      <c r="S8" s="214" t="e">
        <f>Q8*その他の係数表!F8</f>
        <v>#VALUE!</v>
      </c>
      <c r="T8" s="206" t="e">
        <f>Q8*その他の係数表!G8*100</f>
        <v>#VALUE!</v>
      </c>
      <c r="U8" s="210" t="e">
        <f>Q8*その他の係数表!H8*100</f>
        <v>#VALUE!</v>
      </c>
      <c r="V8" s="152"/>
      <c r="W8" s="101" t="e">
        <f>SUM($K$45,$S$45)*$V$45*その他の係数表!I8</f>
        <v>#VALUE!</v>
      </c>
      <c r="X8" s="118">
        <f>その他の係数表!D8</f>
        <v>0.50439333557401445</v>
      </c>
      <c r="Y8" s="101" t="e">
        <f t="shared" si="6"/>
        <v>#VALUE!</v>
      </c>
      <c r="Z8" s="123" t="e">
        <v>#VALUE!</v>
      </c>
      <c r="AA8" s="114" t="e">
        <f>Z8*その他の係数表!E8</f>
        <v>#VALUE!</v>
      </c>
      <c r="AB8" s="214" t="e">
        <f>Z8*その他の係数表!F8</f>
        <v>#VALUE!</v>
      </c>
      <c r="AC8" s="206" t="e">
        <f>Z8*その他の係数表!G8*100</f>
        <v>#VALUE!</v>
      </c>
      <c r="AD8" s="210" t="e">
        <f>Z8*その他の係数表!H8*100</f>
        <v>#VALUE!</v>
      </c>
      <c r="AE8" s="123" t="e">
        <f t="shared" si="0"/>
        <v>#VALUE!</v>
      </c>
      <c r="AF8" s="114" t="e">
        <f t="shared" si="1"/>
        <v>#VALUE!</v>
      </c>
      <c r="AG8" s="214" t="e">
        <f t="shared" si="2"/>
        <v>#VALUE!</v>
      </c>
      <c r="AH8" s="206" t="e">
        <f t="shared" si="3"/>
        <v>#VALUE!</v>
      </c>
      <c r="AI8" s="210" t="e">
        <f t="shared" si="7"/>
        <v>#VALUE!</v>
      </c>
    </row>
    <row r="9" spans="2:35" ht="12.95" customHeight="1" x14ac:dyDescent="0.15">
      <c r="B9" s="41" t="str">
        <f>入力!B9</f>
        <v>04</v>
      </c>
      <c r="C9" s="42" t="str">
        <f>入力!C9</f>
        <v>鉱業</v>
      </c>
      <c r="D9" s="94" t="str">
        <f>IF(入力!$F$6="購入者価格",入力!E9,IF(入力!$F$6="生産者価格","","error"))</f>
        <v>error</v>
      </c>
      <c r="E9" s="218" t="str">
        <f>IF(入力!$F$6="購入者価格",入力!$E9*マージン率!D9,IF(入力!$F$6="生産者価格","","error"))</f>
        <v>error</v>
      </c>
      <c r="F9" s="214" t="str">
        <f>IF(入力!$F$6="購入者価格",入力!$E9*マージン率!E9,IF(入力!$F$6="生産者価格","","error"))</f>
        <v>error</v>
      </c>
      <c r="G9" s="74" t="str">
        <f>IF(入力!$F$6="購入者価格",D9-E9-F9,IF(入力!$F$6="生産者価格",入力!E9,"error"))</f>
        <v>error</v>
      </c>
      <c r="H9" s="118">
        <f>IF(入力!D9="",その他の係数表!D9,入力!D9)</f>
        <v>8.1470800288392264E-2</v>
      </c>
      <c r="I9" s="123" t="e">
        <f t="shared" si="4"/>
        <v>#VALUE!</v>
      </c>
      <c r="J9" s="114" t="e">
        <f>I9*その他の係数表!E9</f>
        <v>#VALUE!</v>
      </c>
      <c r="K9" s="214" t="e">
        <f>I9*その他の係数表!F9</f>
        <v>#VALUE!</v>
      </c>
      <c r="L9" s="206" t="e">
        <f>I9*その他の係数表!G9*100</f>
        <v>#VALUE!</v>
      </c>
      <c r="M9" s="210" t="e">
        <f>I9*その他の係数表!H9*100</f>
        <v>#VALUE!</v>
      </c>
      <c r="N9" s="101" t="e">
        <v>#VALUE!</v>
      </c>
      <c r="O9" s="118">
        <f>その他の係数表!D9</f>
        <v>8.1470800288392264E-2</v>
      </c>
      <c r="P9" s="101" t="e">
        <f t="shared" si="5"/>
        <v>#VALUE!</v>
      </c>
      <c r="Q9" s="123" t="e">
        <v>#VALUE!</v>
      </c>
      <c r="R9" s="114" t="e">
        <f>Q9*その他の係数表!E9</f>
        <v>#VALUE!</v>
      </c>
      <c r="S9" s="214" t="e">
        <f>Q9*その他の係数表!F9</f>
        <v>#VALUE!</v>
      </c>
      <c r="T9" s="206" t="e">
        <f>Q9*その他の係数表!G9*100</f>
        <v>#VALUE!</v>
      </c>
      <c r="U9" s="210" t="e">
        <f>Q9*その他の係数表!H9*100</f>
        <v>#VALUE!</v>
      </c>
      <c r="V9" s="152"/>
      <c r="W9" s="101" t="e">
        <f>SUM($K$45,$S$45)*$V$45*その他の係数表!I9</f>
        <v>#VALUE!</v>
      </c>
      <c r="X9" s="118">
        <f>その他の係数表!D9</f>
        <v>8.1470800288392264E-2</v>
      </c>
      <c r="Y9" s="101" t="e">
        <f t="shared" si="6"/>
        <v>#VALUE!</v>
      </c>
      <c r="Z9" s="123" t="e">
        <v>#VALUE!</v>
      </c>
      <c r="AA9" s="114" t="e">
        <f>Z9*その他の係数表!E9</f>
        <v>#VALUE!</v>
      </c>
      <c r="AB9" s="214" t="e">
        <f>Z9*その他の係数表!F9</f>
        <v>#VALUE!</v>
      </c>
      <c r="AC9" s="206" t="e">
        <f>Z9*その他の係数表!G9*100</f>
        <v>#VALUE!</v>
      </c>
      <c r="AD9" s="210" t="e">
        <f>Z9*その他の係数表!H9*100</f>
        <v>#VALUE!</v>
      </c>
      <c r="AE9" s="123" t="e">
        <f t="shared" si="0"/>
        <v>#VALUE!</v>
      </c>
      <c r="AF9" s="114" t="e">
        <f t="shared" si="1"/>
        <v>#VALUE!</v>
      </c>
      <c r="AG9" s="214" t="e">
        <f t="shared" si="2"/>
        <v>#VALUE!</v>
      </c>
      <c r="AH9" s="206" t="e">
        <f t="shared" si="3"/>
        <v>#VALUE!</v>
      </c>
      <c r="AI9" s="210" t="e">
        <f t="shared" si="7"/>
        <v>#VALUE!</v>
      </c>
    </row>
    <row r="10" spans="2:35" ht="12.95" customHeight="1" x14ac:dyDescent="0.15">
      <c r="B10" s="41" t="str">
        <f>入力!B10</f>
        <v>05</v>
      </c>
      <c r="C10" s="42" t="str">
        <f>入力!C10</f>
        <v>飲食料品</v>
      </c>
      <c r="D10" s="94" t="str">
        <f>IF(入力!$F$6="購入者価格",入力!E10,IF(入力!$F$6="生産者価格","","error"))</f>
        <v>error</v>
      </c>
      <c r="E10" s="218" t="str">
        <f>IF(入力!$F$6="購入者価格",入力!$E10*マージン率!D10,IF(入力!$F$6="生産者価格","","error"))</f>
        <v>error</v>
      </c>
      <c r="F10" s="214" t="str">
        <f>IF(入力!$F$6="購入者価格",入力!$E10*マージン率!E10,IF(入力!$F$6="生産者価格","","error"))</f>
        <v>error</v>
      </c>
      <c r="G10" s="74" t="str">
        <f>IF(入力!$F$6="購入者価格",D10-E10-F10,IF(入力!$F$6="生産者価格",入力!E10,"error"))</f>
        <v>error</v>
      </c>
      <c r="H10" s="118">
        <f>IF(入力!D10="",その他の係数表!D10,入力!D10)</f>
        <v>0.20610042799445416</v>
      </c>
      <c r="I10" s="123" t="e">
        <f t="shared" si="4"/>
        <v>#VALUE!</v>
      </c>
      <c r="J10" s="114" t="e">
        <f>I10*その他の係数表!E10</f>
        <v>#VALUE!</v>
      </c>
      <c r="K10" s="214" t="e">
        <f>I10*その他の係数表!F10</f>
        <v>#VALUE!</v>
      </c>
      <c r="L10" s="206" t="e">
        <f>I10*その他の係数表!G10*100</f>
        <v>#VALUE!</v>
      </c>
      <c r="M10" s="210" t="e">
        <f>I10*その他の係数表!H10*100</f>
        <v>#VALUE!</v>
      </c>
      <c r="N10" s="101" t="e">
        <v>#VALUE!</v>
      </c>
      <c r="O10" s="118">
        <f>その他の係数表!D10</f>
        <v>0.20610042799445416</v>
      </c>
      <c r="P10" s="101" t="e">
        <f t="shared" si="5"/>
        <v>#VALUE!</v>
      </c>
      <c r="Q10" s="123" t="e">
        <v>#VALUE!</v>
      </c>
      <c r="R10" s="114" t="e">
        <f>Q10*その他の係数表!E10</f>
        <v>#VALUE!</v>
      </c>
      <c r="S10" s="214" t="e">
        <f>Q10*その他の係数表!F10</f>
        <v>#VALUE!</v>
      </c>
      <c r="T10" s="206" t="e">
        <f>Q10*その他の係数表!G10*100</f>
        <v>#VALUE!</v>
      </c>
      <c r="U10" s="210" t="e">
        <f>Q10*その他の係数表!H10*100</f>
        <v>#VALUE!</v>
      </c>
      <c r="V10" s="152"/>
      <c r="W10" s="101" t="e">
        <f>SUM($K$45,$S$45)*$V$45*その他の係数表!I10</f>
        <v>#VALUE!</v>
      </c>
      <c r="X10" s="118">
        <f>その他の係数表!D10</f>
        <v>0.20610042799445416</v>
      </c>
      <c r="Y10" s="101" t="e">
        <f t="shared" si="6"/>
        <v>#VALUE!</v>
      </c>
      <c r="Z10" s="123" t="e">
        <v>#VALUE!</v>
      </c>
      <c r="AA10" s="114" t="e">
        <f>Z10*その他の係数表!E10</f>
        <v>#VALUE!</v>
      </c>
      <c r="AB10" s="214" t="e">
        <f>Z10*その他の係数表!F10</f>
        <v>#VALUE!</v>
      </c>
      <c r="AC10" s="206" t="e">
        <f>Z10*その他の係数表!G10*100</f>
        <v>#VALUE!</v>
      </c>
      <c r="AD10" s="210" t="e">
        <f>Z10*その他の係数表!H10*100</f>
        <v>#VALUE!</v>
      </c>
      <c r="AE10" s="123" t="e">
        <f t="shared" si="0"/>
        <v>#VALUE!</v>
      </c>
      <c r="AF10" s="114" t="e">
        <f t="shared" si="1"/>
        <v>#VALUE!</v>
      </c>
      <c r="AG10" s="214" t="e">
        <f t="shared" si="2"/>
        <v>#VALUE!</v>
      </c>
      <c r="AH10" s="206" t="e">
        <f t="shared" si="3"/>
        <v>#VALUE!</v>
      </c>
      <c r="AI10" s="210" t="e">
        <f t="shared" si="7"/>
        <v>#VALUE!</v>
      </c>
    </row>
    <row r="11" spans="2:35" ht="12.95" customHeight="1" x14ac:dyDescent="0.15">
      <c r="B11" s="41" t="str">
        <f>入力!B11</f>
        <v>06</v>
      </c>
      <c r="C11" s="42" t="str">
        <f>入力!C11</f>
        <v>繊維製品</v>
      </c>
      <c r="D11" s="94" t="str">
        <f>IF(入力!$F$6="購入者価格",入力!E11,IF(入力!$F$6="生産者価格","","error"))</f>
        <v>error</v>
      </c>
      <c r="E11" s="218" t="str">
        <f>IF(入力!$F$6="購入者価格",入力!$E11*マージン率!D11,IF(入力!$F$6="生産者価格","","error"))</f>
        <v>error</v>
      </c>
      <c r="F11" s="214" t="str">
        <f>IF(入力!$F$6="購入者価格",入力!$E11*マージン率!E11,IF(入力!$F$6="生産者価格","","error"))</f>
        <v>error</v>
      </c>
      <c r="G11" s="74" t="str">
        <f>IF(入力!$F$6="購入者価格",D11-E11-F11,IF(入力!$F$6="生産者価格",入力!E11,"error"))</f>
        <v>error</v>
      </c>
      <c r="H11" s="118">
        <f>IF(入力!D11="",その他の係数表!D11,入力!D11)</f>
        <v>5.5428571428571383E-2</v>
      </c>
      <c r="I11" s="123" t="e">
        <f t="shared" si="4"/>
        <v>#VALUE!</v>
      </c>
      <c r="J11" s="114" t="e">
        <f>I11*その他の係数表!E11</f>
        <v>#VALUE!</v>
      </c>
      <c r="K11" s="214" t="e">
        <f>I11*その他の係数表!F11</f>
        <v>#VALUE!</v>
      </c>
      <c r="L11" s="206" t="e">
        <f>I11*その他の係数表!G11*100</f>
        <v>#VALUE!</v>
      </c>
      <c r="M11" s="210" t="e">
        <f>I11*その他の係数表!H11*100</f>
        <v>#VALUE!</v>
      </c>
      <c r="N11" s="101" t="e">
        <v>#VALUE!</v>
      </c>
      <c r="O11" s="118">
        <f>その他の係数表!D11</f>
        <v>5.5428571428571383E-2</v>
      </c>
      <c r="P11" s="101" t="e">
        <f t="shared" si="5"/>
        <v>#VALUE!</v>
      </c>
      <c r="Q11" s="123" t="e">
        <v>#VALUE!</v>
      </c>
      <c r="R11" s="114" t="e">
        <f>Q11*その他の係数表!E11</f>
        <v>#VALUE!</v>
      </c>
      <c r="S11" s="214" t="e">
        <f>Q11*その他の係数表!F11</f>
        <v>#VALUE!</v>
      </c>
      <c r="T11" s="206" t="e">
        <f>Q11*その他の係数表!G11*100</f>
        <v>#VALUE!</v>
      </c>
      <c r="U11" s="210" t="e">
        <f>Q11*その他の係数表!H11*100</f>
        <v>#VALUE!</v>
      </c>
      <c r="V11" s="152"/>
      <c r="W11" s="101" t="e">
        <f>SUM($K$45,$S$45)*$V$45*その他の係数表!I11</f>
        <v>#VALUE!</v>
      </c>
      <c r="X11" s="118">
        <f>その他の係数表!D11</f>
        <v>5.5428571428571383E-2</v>
      </c>
      <c r="Y11" s="101" t="e">
        <f t="shared" si="6"/>
        <v>#VALUE!</v>
      </c>
      <c r="Z11" s="123" t="e">
        <v>#VALUE!</v>
      </c>
      <c r="AA11" s="114" t="e">
        <f>Z11*その他の係数表!E11</f>
        <v>#VALUE!</v>
      </c>
      <c r="AB11" s="214" t="e">
        <f>Z11*その他の係数表!F11</f>
        <v>#VALUE!</v>
      </c>
      <c r="AC11" s="206" t="e">
        <f>Z11*その他の係数表!G11*100</f>
        <v>#VALUE!</v>
      </c>
      <c r="AD11" s="210" t="e">
        <f>Z11*その他の係数表!H11*100</f>
        <v>#VALUE!</v>
      </c>
      <c r="AE11" s="123" t="e">
        <f t="shared" si="0"/>
        <v>#VALUE!</v>
      </c>
      <c r="AF11" s="114" t="e">
        <f t="shared" si="1"/>
        <v>#VALUE!</v>
      </c>
      <c r="AG11" s="214" t="e">
        <f t="shared" si="2"/>
        <v>#VALUE!</v>
      </c>
      <c r="AH11" s="206" t="e">
        <f t="shared" si="3"/>
        <v>#VALUE!</v>
      </c>
      <c r="AI11" s="210" t="e">
        <f t="shared" si="7"/>
        <v>#VALUE!</v>
      </c>
    </row>
    <row r="12" spans="2:35" ht="12.95" customHeight="1" x14ac:dyDescent="0.15">
      <c r="B12" s="41" t="str">
        <f>入力!B12</f>
        <v>07</v>
      </c>
      <c r="C12" s="42" t="str">
        <f>入力!C12</f>
        <v>パルプ・紙・木製品</v>
      </c>
      <c r="D12" s="94" t="str">
        <f>IF(入力!$F$6="購入者価格",入力!E12,IF(入力!$F$6="生産者価格","","error"))</f>
        <v>error</v>
      </c>
      <c r="E12" s="218" t="str">
        <f>IF(入力!$F$6="購入者価格",入力!$E12*マージン率!D12,IF(入力!$F$6="生産者価格","","error"))</f>
        <v>error</v>
      </c>
      <c r="F12" s="214" t="str">
        <f>IF(入力!$F$6="購入者価格",入力!$E12*マージン率!E12,IF(入力!$F$6="生産者価格","","error"))</f>
        <v>error</v>
      </c>
      <c r="G12" s="74" t="str">
        <f>IF(入力!$F$6="購入者価格",D12-E12-F12,IF(入力!$F$6="生産者価格",入力!E12,"error"))</f>
        <v>error</v>
      </c>
      <c r="H12" s="118">
        <f>IF(入力!D12="",その他の係数表!D12,入力!D12)</f>
        <v>0.29366113606217858</v>
      </c>
      <c r="I12" s="123" t="e">
        <f t="shared" si="4"/>
        <v>#VALUE!</v>
      </c>
      <c r="J12" s="114" t="e">
        <f>I12*その他の係数表!E12</f>
        <v>#VALUE!</v>
      </c>
      <c r="K12" s="214" t="e">
        <f>I12*その他の係数表!F12</f>
        <v>#VALUE!</v>
      </c>
      <c r="L12" s="206" t="e">
        <f>I12*その他の係数表!G12*100</f>
        <v>#VALUE!</v>
      </c>
      <c r="M12" s="210" t="e">
        <f>I12*その他の係数表!H12*100</f>
        <v>#VALUE!</v>
      </c>
      <c r="N12" s="101" t="e">
        <v>#VALUE!</v>
      </c>
      <c r="O12" s="118">
        <f>その他の係数表!D12</f>
        <v>0.29366113606217858</v>
      </c>
      <c r="P12" s="101" t="e">
        <f t="shared" si="5"/>
        <v>#VALUE!</v>
      </c>
      <c r="Q12" s="123" t="e">
        <v>#VALUE!</v>
      </c>
      <c r="R12" s="114" t="e">
        <f>Q12*その他の係数表!E12</f>
        <v>#VALUE!</v>
      </c>
      <c r="S12" s="214" t="e">
        <f>Q12*その他の係数表!F12</f>
        <v>#VALUE!</v>
      </c>
      <c r="T12" s="206" t="e">
        <f>Q12*その他の係数表!G12*100</f>
        <v>#VALUE!</v>
      </c>
      <c r="U12" s="210" t="e">
        <f>Q12*その他の係数表!H12*100</f>
        <v>#VALUE!</v>
      </c>
      <c r="V12" s="152"/>
      <c r="W12" s="101" t="e">
        <f>SUM($K$45,$S$45)*$V$45*その他の係数表!I12</f>
        <v>#VALUE!</v>
      </c>
      <c r="X12" s="118">
        <f>その他の係数表!D12</f>
        <v>0.29366113606217858</v>
      </c>
      <c r="Y12" s="101" t="e">
        <f t="shared" si="6"/>
        <v>#VALUE!</v>
      </c>
      <c r="Z12" s="123" t="e">
        <v>#VALUE!</v>
      </c>
      <c r="AA12" s="114" t="e">
        <f>Z12*その他の係数表!E12</f>
        <v>#VALUE!</v>
      </c>
      <c r="AB12" s="214" t="e">
        <f>Z12*その他の係数表!F12</f>
        <v>#VALUE!</v>
      </c>
      <c r="AC12" s="206" t="e">
        <f>Z12*その他の係数表!G12*100</f>
        <v>#VALUE!</v>
      </c>
      <c r="AD12" s="210" t="e">
        <f>Z12*その他の係数表!H12*100</f>
        <v>#VALUE!</v>
      </c>
      <c r="AE12" s="123" t="e">
        <f t="shared" si="0"/>
        <v>#VALUE!</v>
      </c>
      <c r="AF12" s="114" t="e">
        <f t="shared" si="1"/>
        <v>#VALUE!</v>
      </c>
      <c r="AG12" s="214" t="e">
        <f t="shared" si="2"/>
        <v>#VALUE!</v>
      </c>
      <c r="AH12" s="206" t="e">
        <f t="shared" si="3"/>
        <v>#VALUE!</v>
      </c>
      <c r="AI12" s="210" t="e">
        <f t="shared" si="7"/>
        <v>#VALUE!</v>
      </c>
    </row>
    <row r="13" spans="2:35" ht="12.95" customHeight="1" x14ac:dyDescent="0.15">
      <c r="B13" s="41" t="str">
        <f>入力!B13</f>
        <v>08</v>
      </c>
      <c r="C13" s="42" t="str">
        <f>入力!C13</f>
        <v>化学製品</v>
      </c>
      <c r="D13" s="94" t="str">
        <f>IF(入力!$F$6="購入者価格",入力!E13,IF(入力!$F$6="生産者価格","","error"))</f>
        <v>error</v>
      </c>
      <c r="E13" s="218" t="str">
        <f>IF(入力!$F$6="購入者価格",入力!$E13*マージン率!D13,IF(入力!$F$6="生産者価格","","error"))</f>
        <v>error</v>
      </c>
      <c r="F13" s="214" t="str">
        <f>IF(入力!$F$6="購入者価格",入力!$E13*マージン率!E13,IF(入力!$F$6="生産者価格","","error"))</f>
        <v>error</v>
      </c>
      <c r="G13" s="74" t="str">
        <f>IF(入力!$F$6="購入者価格",D13-E13-F13,IF(入力!$F$6="生産者価格",入力!E13,"error"))</f>
        <v>error</v>
      </c>
      <c r="H13" s="118">
        <f>IF(入力!D13="",その他の係数表!D13,入力!D13)</f>
        <v>1.8269938338958402E-3</v>
      </c>
      <c r="I13" s="123" t="e">
        <f t="shared" si="4"/>
        <v>#VALUE!</v>
      </c>
      <c r="J13" s="114" t="e">
        <f>I13*その他の係数表!E13</f>
        <v>#VALUE!</v>
      </c>
      <c r="K13" s="214" t="e">
        <f>I13*その他の係数表!F13</f>
        <v>#VALUE!</v>
      </c>
      <c r="L13" s="206" t="e">
        <f>I13*その他の係数表!G13*100</f>
        <v>#VALUE!</v>
      </c>
      <c r="M13" s="210" t="e">
        <f>I13*その他の係数表!H13*100</f>
        <v>#VALUE!</v>
      </c>
      <c r="N13" s="101" t="e">
        <v>#VALUE!</v>
      </c>
      <c r="O13" s="118">
        <f>その他の係数表!D13</f>
        <v>1.8269938338958402E-3</v>
      </c>
      <c r="P13" s="101" t="e">
        <f t="shared" si="5"/>
        <v>#VALUE!</v>
      </c>
      <c r="Q13" s="123" t="e">
        <v>#VALUE!</v>
      </c>
      <c r="R13" s="114" t="e">
        <f>Q13*その他の係数表!E13</f>
        <v>#VALUE!</v>
      </c>
      <c r="S13" s="214" t="e">
        <f>Q13*その他の係数表!F13</f>
        <v>#VALUE!</v>
      </c>
      <c r="T13" s="206" t="e">
        <f>Q13*その他の係数表!G13*100</f>
        <v>#VALUE!</v>
      </c>
      <c r="U13" s="210" t="e">
        <f>Q13*その他の係数表!H13*100</f>
        <v>#VALUE!</v>
      </c>
      <c r="V13" s="152"/>
      <c r="W13" s="101" t="e">
        <f>SUM($K$45,$S$45)*$V$45*その他の係数表!I13</f>
        <v>#VALUE!</v>
      </c>
      <c r="X13" s="118">
        <f>その他の係数表!D13</f>
        <v>1.8269938338958402E-3</v>
      </c>
      <c r="Y13" s="101" t="e">
        <f t="shared" si="6"/>
        <v>#VALUE!</v>
      </c>
      <c r="Z13" s="123" t="e">
        <v>#VALUE!</v>
      </c>
      <c r="AA13" s="114" t="e">
        <f>Z13*その他の係数表!E13</f>
        <v>#VALUE!</v>
      </c>
      <c r="AB13" s="214" t="e">
        <f>Z13*その他の係数表!F13</f>
        <v>#VALUE!</v>
      </c>
      <c r="AC13" s="206" t="e">
        <f>Z13*その他の係数表!G13*100</f>
        <v>#VALUE!</v>
      </c>
      <c r="AD13" s="210" t="e">
        <f>Z13*その他の係数表!H13*100</f>
        <v>#VALUE!</v>
      </c>
      <c r="AE13" s="123" t="e">
        <f t="shared" si="0"/>
        <v>#VALUE!</v>
      </c>
      <c r="AF13" s="114" t="e">
        <f t="shared" si="1"/>
        <v>#VALUE!</v>
      </c>
      <c r="AG13" s="214" t="e">
        <f t="shared" si="2"/>
        <v>#VALUE!</v>
      </c>
      <c r="AH13" s="206" t="e">
        <f t="shared" si="3"/>
        <v>#VALUE!</v>
      </c>
      <c r="AI13" s="210" t="e">
        <f t="shared" si="7"/>
        <v>#VALUE!</v>
      </c>
    </row>
    <row r="14" spans="2:35" ht="12.95" customHeight="1" x14ac:dyDescent="0.15">
      <c r="B14" s="41" t="str">
        <f>入力!B14</f>
        <v>09</v>
      </c>
      <c r="C14" s="42" t="str">
        <f>入力!C14</f>
        <v>石油・石炭製品</v>
      </c>
      <c r="D14" s="94" t="str">
        <f>IF(入力!$F$6="購入者価格",入力!E14,IF(入力!$F$6="生産者価格","","error"))</f>
        <v>error</v>
      </c>
      <c r="E14" s="218" t="str">
        <f>IF(入力!$F$6="購入者価格",入力!$E14*マージン率!D14,IF(入力!$F$6="生産者価格","","error"))</f>
        <v>error</v>
      </c>
      <c r="F14" s="214" t="str">
        <f>IF(入力!$F$6="購入者価格",入力!$E14*マージン率!E14,IF(入力!$F$6="生産者価格","","error"))</f>
        <v>error</v>
      </c>
      <c r="G14" s="74" t="str">
        <f>IF(入力!$F$6="購入者価格",D14-E14-F14,IF(入力!$F$6="生産者価格",入力!E14,"error"))</f>
        <v>error</v>
      </c>
      <c r="H14" s="118">
        <f>IF(入力!D14="",その他の係数表!D14,入力!D14)</f>
        <v>2.3801555534731844E-2</v>
      </c>
      <c r="I14" s="123" t="e">
        <f t="shared" si="4"/>
        <v>#VALUE!</v>
      </c>
      <c r="J14" s="114" t="e">
        <f>I14*その他の係数表!E14</f>
        <v>#VALUE!</v>
      </c>
      <c r="K14" s="214" t="e">
        <f>I14*その他の係数表!F14</f>
        <v>#VALUE!</v>
      </c>
      <c r="L14" s="206" t="e">
        <f>I14*その他の係数表!G14*100</f>
        <v>#VALUE!</v>
      </c>
      <c r="M14" s="210" t="e">
        <f>I14*その他の係数表!H14*100</f>
        <v>#VALUE!</v>
      </c>
      <c r="N14" s="101" t="e">
        <v>#VALUE!</v>
      </c>
      <c r="O14" s="118">
        <f>その他の係数表!D14</f>
        <v>2.3801555534731844E-2</v>
      </c>
      <c r="P14" s="101" t="e">
        <f t="shared" si="5"/>
        <v>#VALUE!</v>
      </c>
      <c r="Q14" s="123" t="e">
        <v>#VALUE!</v>
      </c>
      <c r="R14" s="114" t="e">
        <f>Q14*その他の係数表!E14</f>
        <v>#VALUE!</v>
      </c>
      <c r="S14" s="214" t="e">
        <f>Q14*その他の係数表!F14</f>
        <v>#VALUE!</v>
      </c>
      <c r="T14" s="206" t="e">
        <f>Q14*その他の係数表!G14*100</f>
        <v>#VALUE!</v>
      </c>
      <c r="U14" s="210" t="e">
        <f>Q14*その他の係数表!H14*100</f>
        <v>#VALUE!</v>
      </c>
      <c r="V14" s="152"/>
      <c r="W14" s="101" t="e">
        <f>SUM($K$45,$S$45)*$V$45*その他の係数表!I14</f>
        <v>#VALUE!</v>
      </c>
      <c r="X14" s="118">
        <f>その他の係数表!D14</f>
        <v>2.3801555534731844E-2</v>
      </c>
      <c r="Y14" s="101" t="e">
        <f t="shared" si="6"/>
        <v>#VALUE!</v>
      </c>
      <c r="Z14" s="123" t="e">
        <v>#VALUE!</v>
      </c>
      <c r="AA14" s="114" t="e">
        <f>Z14*その他の係数表!E14</f>
        <v>#VALUE!</v>
      </c>
      <c r="AB14" s="214" t="e">
        <f>Z14*その他の係数表!F14</f>
        <v>#VALUE!</v>
      </c>
      <c r="AC14" s="206" t="e">
        <f>Z14*その他の係数表!G14*100</f>
        <v>#VALUE!</v>
      </c>
      <c r="AD14" s="210" t="e">
        <f>Z14*その他の係数表!H14*100</f>
        <v>#VALUE!</v>
      </c>
      <c r="AE14" s="123" t="e">
        <f t="shared" si="0"/>
        <v>#VALUE!</v>
      </c>
      <c r="AF14" s="114" t="e">
        <f t="shared" si="1"/>
        <v>#VALUE!</v>
      </c>
      <c r="AG14" s="214" t="e">
        <f t="shared" si="2"/>
        <v>#VALUE!</v>
      </c>
      <c r="AH14" s="206" t="e">
        <f t="shared" si="3"/>
        <v>#VALUE!</v>
      </c>
      <c r="AI14" s="210" t="e">
        <f t="shared" si="7"/>
        <v>#VALUE!</v>
      </c>
    </row>
    <row r="15" spans="2:35" ht="12.95" customHeight="1" x14ac:dyDescent="0.15">
      <c r="B15" s="41" t="str">
        <f>入力!B15</f>
        <v>10</v>
      </c>
      <c r="C15" s="42" t="str">
        <f>入力!C15</f>
        <v>プラスチック・ゴム製品</v>
      </c>
      <c r="D15" s="94" t="str">
        <f>IF(入力!$F$6="購入者価格",入力!E15,IF(入力!$F$6="生産者価格","","error"))</f>
        <v>error</v>
      </c>
      <c r="E15" s="218" t="str">
        <f>IF(入力!$F$6="購入者価格",入力!$E15*マージン率!D15,IF(入力!$F$6="生産者価格","","error"))</f>
        <v>error</v>
      </c>
      <c r="F15" s="214" t="str">
        <f>IF(入力!$F$6="購入者価格",入力!$E15*マージン率!E15,IF(入力!$F$6="生産者価格","","error"))</f>
        <v>error</v>
      </c>
      <c r="G15" s="74" t="str">
        <f>IF(入力!$F$6="購入者価格",D15-E15-F15,IF(入力!$F$6="生産者価格",入力!E15,"error"))</f>
        <v>error</v>
      </c>
      <c r="H15" s="118">
        <f>IF(入力!D15="",その他の係数表!D15,入力!D15)</f>
        <v>0.10258253939720774</v>
      </c>
      <c r="I15" s="123" t="e">
        <f t="shared" si="4"/>
        <v>#VALUE!</v>
      </c>
      <c r="J15" s="114" t="e">
        <f>I15*その他の係数表!E15</f>
        <v>#VALUE!</v>
      </c>
      <c r="K15" s="214" t="e">
        <f>I15*その他の係数表!F15</f>
        <v>#VALUE!</v>
      </c>
      <c r="L15" s="206" t="e">
        <f>I15*その他の係数表!G15*100</f>
        <v>#VALUE!</v>
      </c>
      <c r="M15" s="210" t="e">
        <f>I15*その他の係数表!H15*100</f>
        <v>#VALUE!</v>
      </c>
      <c r="N15" s="101" t="e">
        <v>#VALUE!</v>
      </c>
      <c r="O15" s="118">
        <f>その他の係数表!D15</f>
        <v>0.10258253939720774</v>
      </c>
      <c r="P15" s="101" t="e">
        <f t="shared" si="5"/>
        <v>#VALUE!</v>
      </c>
      <c r="Q15" s="123" t="e">
        <v>#VALUE!</v>
      </c>
      <c r="R15" s="114" t="e">
        <f>Q15*その他の係数表!E15</f>
        <v>#VALUE!</v>
      </c>
      <c r="S15" s="214" t="e">
        <f>Q15*その他の係数表!F15</f>
        <v>#VALUE!</v>
      </c>
      <c r="T15" s="206" t="e">
        <f>Q15*その他の係数表!G15*100</f>
        <v>#VALUE!</v>
      </c>
      <c r="U15" s="210" t="e">
        <f>Q15*その他の係数表!H15*100</f>
        <v>#VALUE!</v>
      </c>
      <c r="V15" s="152"/>
      <c r="W15" s="101" t="e">
        <f>SUM($K$45,$S$45)*$V$45*その他の係数表!I15</f>
        <v>#VALUE!</v>
      </c>
      <c r="X15" s="118">
        <f>その他の係数表!D15</f>
        <v>0.10258253939720774</v>
      </c>
      <c r="Y15" s="101" t="e">
        <f t="shared" si="6"/>
        <v>#VALUE!</v>
      </c>
      <c r="Z15" s="123" t="e">
        <v>#VALUE!</v>
      </c>
      <c r="AA15" s="114" t="e">
        <f>Z15*その他の係数表!E15</f>
        <v>#VALUE!</v>
      </c>
      <c r="AB15" s="214" t="e">
        <f>Z15*その他の係数表!F15</f>
        <v>#VALUE!</v>
      </c>
      <c r="AC15" s="206" t="e">
        <f>Z15*その他の係数表!G15*100</f>
        <v>#VALUE!</v>
      </c>
      <c r="AD15" s="210" t="e">
        <f>Z15*その他の係数表!H15*100</f>
        <v>#VALUE!</v>
      </c>
      <c r="AE15" s="123" t="e">
        <f t="shared" si="0"/>
        <v>#VALUE!</v>
      </c>
      <c r="AF15" s="114" t="e">
        <f t="shared" si="1"/>
        <v>#VALUE!</v>
      </c>
      <c r="AG15" s="214" t="e">
        <f t="shared" si="2"/>
        <v>#VALUE!</v>
      </c>
      <c r="AH15" s="206" t="e">
        <f t="shared" si="3"/>
        <v>#VALUE!</v>
      </c>
      <c r="AI15" s="210" t="e">
        <f t="shared" si="7"/>
        <v>#VALUE!</v>
      </c>
    </row>
    <row r="16" spans="2:35" ht="12.95" customHeight="1" x14ac:dyDescent="0.15">
      <c r="B16" s="41" t="str">
        <f>入力!B16</f>
        <v>11</v>
      </c>
      <c r="C16" s="42" t="str">
        <f>入力!C16</f>
        <v>窯業・土石製品</v>
      </c>
      <c r="D16" s="94" t="str">
        <f>IF(入力!$F$6="購入者価格",入力!E16,IF(入力!$F$6="生産者価格","","error"))</f>
        <v>error</v>
      </c>
      <c r="E16" s="218" t="str">
        <f>IF(入力!$F$6="購入者価格",入力!$E16*マージン率!D16,IF(入力!$F$6="生産者価格","","error"))</f>
        <v>error</v>
      </c>
      <c r="F16" s="214" t="str">
        <f>IF(入力!$F$6="購入者価格",入力!$E16*マージン率!E16,IF(入力!$F$6="生産者価格","","error"))</f>
        <v>error</v>
      </c>
      <c r="G16" s="74" t="str">
        <f>IF(入力!$F$6="購入者価格",D16-E16-F16,IF(入力!$F$6="生産者価格",入力!E16,"error"))</f>
        <v>error</v>
      </c>
      <c r="H16" s="118">
        <f>IF(入力!D16="",その他の係数表!D16,入力!D16)</f>
        <v>0.33261834876194774</v>
      </c>
      <c r="I16" s="123" t="e">
        <f t="shared" si="4"/>
        <v>#VALUE!</v>
      </c>
      <c r="J16" s="114" t="e">
        <f>I16*その他の係数表!E16</f>
        <v>#VALUE!</v>
      </c>
      <c r="K16" s="214" t="e">
        <f>I16*その他の係数表!F16</f>
        <v>#VALUE!</v>
      </c>
      <c r="L16" s="206" t="e">
        <f>I16*その他の係数表!G16*100</f>
        <v>#VALUE!</v>
      </c>
      <c r="M16" s="210" t="e">
        <f>I16*その他の係数表!H16*100</f>
        <v>#VALUE!</v>
      </c>
      <c r="N16" s="101" t="e">
        <v>#VALUE!</v>
      </c>
      <c r="O16" s="118">
        <f>その他の係数表!D16</f>
        <v>0.33261834876194774</v>
      </c>
      <c r="P16" s="101" t="e">
        <f t="shared" si="5"/>
        <v>#VALUE!</v>
      </c>
      <c r="Q16" s="123" t="e">
        <v>#VALUE!</v>
      </c>
      <c r="R16" s="114" t="e">
        <f>Q16*その他の係数表!E16</f>
        <v>#VALUE!</v>
      </c>
      <c r="S16" s="214" t="e">
        <f>Q16*その他の係数表!F16</f>
        <v>#VALUE!</v>
      </c>
      <c r="T16" s="206" t="e">
        <f>Q16*その他の係数表!G16*100</f>
        <v>#VALUE!</v>
      </c>
      <c r="U16" s="210" t="e">
        <f>Q16*その他の係数表!H16*100</f>
        <v>#VALUE!</v>
      </c>
      <c r="V16" s="152"/>
      <c r="W16" s="101" t="e">
        <f>SUM($K$45,$S$45)*$V$45*その他の係数表!I16</f>
        <v>#VALUE!</v>
      </c>
      <c r="X16" s="118">
        <f>その他の係数表!D16</f>
        <v>0.33261834876194774</v>
      </c>
      <c r="Y16" s="101" t="e">
        <f t="shared" si="6"/>
        <v>#VALUE!</v>
      </c>
      <c r="Z16" s="123" t="e">
        <v>#VALUE!</v>
      </c>
      <c r="AA16" s="114" t="e">
        <f>Z16*その他の係数表!E16</f>
        <v>#VALUE!</v>
      </c>
      <c r="AB16" s="214" t="e">
        <f>Z16*その他の係数表!F16</f>
        <v>#VALUE!</v>
      </c>
      <c r="AC16" s="206" t="e">
        <f>Z16*その他の係数表!G16*100</f>
        <v>#VALUE!</v>
      </c>
      <c r="AD16" s="210" t="e">
        <f>Z16*その他の係数表!H16*100</f>
        <v>#VALUE!</v>
      </c>
      <c r="AE16" s="123" t="e">
        <f t="shared" si="0"/>
        <v>#VALUE!</v>
      </c>
      <c r="AF16" s="114" t="e">
        <f t="shared" si="1"/>
        <v>#VALUE!</v>
      </c>
      <c r="AG16" s="214" t="e">
        <f t="shared" si="2"/>
        <v>#VALUE!</v>
      </c>
      <c r="AH16" s="206" t="e">
        <f t="shared" si="3"/>
        <v>#VALUE!</v>
      </c>
      <c r="AI16" s="210" t="e">
        <f t="shared" si="7"/>
        <v>#VALUE!</v>
      </c>
    </row>
    <row r="17" spans="2:35" ht="12.95" customHeight="1" x14ac:dyDescent="0.15">
      <c r="B17" s="41" t="str">
        <f>入力!B17</f>
        <v>12</v>
      </c>
      <c r="C17" s="42" t="str">
        <f>入力!C17</f>
        <v>鉄鋼</v>
      </c>
      <c r="D17" s="94" t="str">
        <f>IF(入力!$F$6="購入者価格",入力!E17,IF(入力!$F$6="生産者価格","","error"))</f>
        <v>error</v>
      </c>
      <c r="E17" s="218" t="str">
        <f>IF(入力!$F$6="購入者価格",入力!$E17*マージン率!D17,IF(入力!$F$6="生産者価格","","error"))</f>
        <v>error</v>
      </c>
      <c r="F17" s="214" t="str">
        <f>IF(入力!$F$6="購入者価格",入力!$E17*マージン率!E17,IF(入力!$F$6="生産者価格","","error"))</f>
        <v>error</v>
      </c>
      <c r="G17" s="74" t="str">
        <f>IF(入力!$F$6="購入者価格",D17-E17-F17,IF(入力!$F$6="生産者価格",入力!E17,"error"))</f>
        <v>error</v>
      </c>
      <c r="H17" s="118">
        <f>IF(入力!D17="",その他の係数表!D17,入力!D17)</f>
        <v>-9.2668944123768249E-3</v>
      </c>
      <c r="I17" s="123" t="e">
        <f t="shared" si="4"/>
        <v>#VALUE!</v>
      </c>
      <c r="J17" s="114" t="e">
        <f>I17*その他の係数表!E17</f>
        <v>#VALUE!</v>
      </c>
      <c r="K17" s="214" t="e">
        <f>I17*その他の係数表!F17</f>
        <v>#VALUE!</v>
      </c>
      <c r="L17" s="206" t="e">
        <f>I17*その他の係数表!G17*100</f>
        <v>#VALUE!</v>
      </c>
      <c r="M17" s="210" t="e">
        <f>I17*その他の係数表!H17*100</f>
        <v>#VALUE!</v>
      </c>
      <c r="N17" s="101" t="e">
        <v>#VALUE!</v>
      </c>
      <c r="O17" s="118">
        <f>その他の係数表!D17</f>
        <v>-9.2668944123768249E-3</v>
      </c>
      <c r="P17" s="101" t="e">
        <f t="shared" si="5"/>
        <v>#VALUE!</v>
      </c>
      <c r="Q17" s="123" t="e">
        <v>#VALUE!</v>
      </c>
      <c r="R17" s="114" t="e">
        <f>Q17*その他の係数表!E17</f>
        <v>#VALUE!</v>
      </c>
      <c r="S17" s="214" t="e">
        <f>Q17*その他の係数表!F17</f>
        <v>#VALUE!</v>
      </c>
      <c r="T17" s="206" t="e">
        <f>Q17*その他の係数表!G17*100</f>
        <v>#VALUE!</v>
      </c>
      <c r="U17" s="210" t="e">
        <f>Q17*その他の係数表!H17*100</f>
        <v>#VALUE!</v>
      </c>
      <c r="V17" s="152"/>
      <c r="W17" s="101" t="e">
        <f>SUM($K$45,$S$45)*$V$45*その他の係数表!I17</f>
        <v>#VALUE!</v>
      </c>
      <c r="X17" s="118">
        <f>その他の係数表!D17</f>
        <v>-9.2668944123768249E-3</v>
      </c>
      <c r="Y17" s="101" t="e">
        <f t="shared" si="6"/>
        <v>#VALUE!</v>
      </c>
      <c r="Z17" s="123" t="e">
        <v>#VALUE!</v>
      </c>
      <c r="AA17" s="114" t="e">
        <f>Z17*その他の係数表!E17</f>
        <v>#VALUE!</v>
      </c>
      <c r="AB17" s="214" t="e">
        <f>Z17*その他の係数表!F17</f>
        <v>#VALUE!</v>
      </c>
      <c r="AC17" s="206" t="e">
        <f>Z17*その他の係数表!G17*100</f>
        <v>#VALUE!</v>
      </c>
      <c r="AD17" s="210" t="e">
        <f>Z17*その他の係数表!H17*100</f>
        <v>#VALUE!</v>
      </c>
      <c r="AE17" s="123" t="e">
        <f t="shared" si="0"/>
        <v>#VALUE!</v>
      </c>
      <c r="AF17" s="114" t="e">
        <f t="shared" si="1"/>
        <v>#VALUE!</v>
      </c>
      <c r="AG17" s="214" t="e">
        <f t="shared" si="2"/>
        <v>#VALUE!</v>
      </c>
      <c r="AH17" s="206" t="e">
        <f t="shared" si="3"/>
        <v>#VALUE!</v>
      </c>
      <c r="AI17" s="210" t="e">
        <f t="shared" si="7"/>
        <v>#VALUE!</v>
      </c>
    </row>
    <row r="18" spans="2:35" ht="12.95" customHeight="1" x14ac:dyDescent="0.15">
      <c r="B18" s="41" t="str">
        <f>入力!B18</f>
        <v>13</v>
      </c>
      <c r="C18" s="42" t="str">
        <f>入力!C18</f>
        <v>非鉄金属</v>
      </c>
      <c r="D18" s="94" t="str">
        <f>IF(入力!$F$6="購入者価格",入力!E18,IF(入力!$F$6="生産者価格","","error"))</f>
        <v>error</v>
      </c>
      <c r="E18" s="218" t="str">
        <f>IF(入力!$F$6="購入者価格",入力!$E18*マージン率!D18,IF(入力!$F$6="生産者価格","","error"))</f>
        <v>error</v>
      </c>
      <c r="F18" s="214" t="str">
        <f>IF(入力!$F$6="購入者価格",入力!$E18*マージン率!E18,IF(入力!$F$6="生産者価格","","error"))</f>
        <v>error</v>
      </c>
      <c r="G18" s="74" t="str">
        <f>IF(入力!$F$6="購入者価格",D18-E18-F18,IF(入力!$F$6="生産者価格",入力!E18,"error"))</f>
        <v>error</v>
      </c>
      <c r="H18" s="118">
        <f>IF(入力!D18="",その他の係数表!D18,入力!D18)</f>
        <v>-1.1994002998500841E-2</v>
      </c>
      <c r="I18" s="123" t="e">
        <f t="shared" si="4"/>
        <v>#VALUE!</v>
      </c>
      <c r="J18" s="114" t="e">
        <f>I18*その他の係数表!E18</f>
        <v>#VALUE!</v>
      </c>
      <c r="K18" s="214" t="e">
        <f>I18*その他の係数表!F18</f>
        <v>#VALUE!</v>
      </c>
      <c r="L18" s="206" t="e">
        <f>I18*その他の係数表!G18*100</f>
        <v>#VALUE!</v>
      </c>
      <c r="M18" s="210" t="e">
        <f>I18*その他の係数表!H18*100</f>
        <v>#VALUE!</v>
      </c>
      <c r="N18" s="101" t="e">
        <v>#VALUE!</v>
      </c>
      <c r="O18" s="118">
        <f>その他の係数表!D18</f>
        <v>-1.1994002998500841E-2</v>
      </c>
      <c r="P18" s="101" t="e">
        <f t="shared" si="5"/>
        <v>#VALUE!</v>
      </c>
      <c r="Q18" s="123" t="e">
        <v>#VALUE!</v>
      </c>
      <c r="R18" s="114" t="e">
        <f>Q18*その他の係数表!E18</f>
        <v>#VALUE!</v>
      </c>
      <c r="S18" s="214" t="e">
        <f>Q18*その他の係数表!F18</f>
        <v>#VALUE!</v>
      </c>
      <c r="T18" s="206" t="e">
        <f>Q18*その他の係数表!G18*100</f>
        <v>#VALUE!</v>
      </c>
      <c r="U18" s="210" t="e">
        <f>Q18*その他の係数表!H18*100</f>
        <v>#VALUE!</v>
      </c>
      <c r="V18" s="152"/>
      <c r="W18" s="101" t="e">
        <f>SUM($K$45,$S$45)*$V$45*その他の係数表!I18</f>
        <v>#VALUE!</v>
      </c>
      <c r="X18" s="118">
        <f>その他の係数表!D18</f>
        <v>-1.1994002998500841E-2</v>
      </c>
      <c r="Y18" s="101" t="e">
        <f t="shared" si="6"/>
        <v>#VALUE!</v>
      </c>
      <c r="Z18" s="123" t="e">
        <v>#VALUE!</v>
      </c>
      <c r="AA18" s="114" t="e">
        <f>Z18*その他の係数表!E18</f>
        <v>#VALUE!</v>
      </c>
      <c r="AB18" s="214" t="e">
        <f>Z18*その他の係数表!F18</f>
        <v>#VALUE!</v>
      </c>
      <c r="AC18" s="206" t="e">
        <f>Z18*その他の係数表!G18*100</f>
        <v>#VALUE!</v>
      </c>
      <c r="AD18" s="210" t="e">
        <f>Z18*その他の係数表!H18*100</f>
        <v>#VALUE!</v>
      </c>
      <c r="AE18" s="123" t="e">
        <f t="shared" si="0"/>
        <v>#VALUE!</v>
      </c>
      <c r="AF18" s="114" t="e">
        <f t="shared" si="1"/>
        <v>#VALUE!</v>
      </c>
      <c r="AG18" s="214" t="e">
        <f t="shared" si="2"/>
        <v>#VALUE!</v>
      </c>
      <c r="AH18" s="206" t="e">
        <f t="shared" si="3"/>
        <v>#VALUE!</v>
      </c>
      <c r="AI18" s="210" t="e">
        <f t="shared" si="7"/>
        <v>#VALUE!</v>
      </c>
    </row>
    <row r="19" spans="2:35" ht="12.95" customHeight="1" x14ac:dyDescent="0.15">
      <c r="B19" s="41" t="str">
        <f>入力!B19</f>
        <v>14</v>
      </c>
      <c r="C19" s="42" t="str">
        <f>入力!C19</f>
        <v>金属製品</v>
      </c>
      <c r="D19" s="94" t="str">
        <f>IF(入力!$F$6="購入者価格",入力!E19,IF(入力!$F$6="生産者価格","","error"))</f>
        <v>error</v>
      </c>
      <c r="E19" s="218" t="str">
        <f>IF(入力!$F$6="購入者価格",入力!$E19*マージン率!D19,IF(入力!$F$6="生産者価格","","error"))</f>
        <v>error</v>
      </c>
      <c r="F19" s="214" t="str">
        <f>IF(入力!$F$6="購入者価格",入力!$E19*マージン率!E19,IF(入力!$F$6="生産者価格","","error"))</f>
        <v>error</v>
      </c>
      <c r="G19" s="74" t="str">
        <f>IF(入力!$F$6="購入者価格",D19-E19-F19,IF(入力!$F$6="生産者価格",入力!E19,"error"))</f>
        <v>error</v>
      </c>
      <c r="H19" s="118">
        <f>IF(入力!D19="",その他の係数表!D19,入力!D19)</f>
        <v>0.10313505657635214</v>
      </c>
      <c r="I19" s="123" t="e">
        <f t="shared" si="4"/>
        <v>#VALUE!</v>
      </c>
      <c r="J19" s="114" t="e">
        <f>I19*その他の係数表!E19</f>
        <v>#VALUE!</v>
      </c>
      <c r="K19" s="214" t="e">
        <f>I19*その他の係数表!F19</f>
        <v>#VALUE!</v>
      </c>
      <c r="L19" s="206" t="e">
        <f>I19*その他の係数表!G19*100</f>
        <v>#VALUE!</v>
      </c>
      <c r="M19" s="210" t="e">
        <f>I19*その他の係数表!H19*100</f>
        <v>#VALUE!</v>
      </c>
      <c r="N19" s="101" t="e">
        <v>#VALUE!</v>
      </c>
      <c r="O19" s="118">
        <f>その他の係数表!D19</f>
        <v>0.10313505657635214</v>
      </c>
      <c r="P19" s="101" t="e">
        <f t="shared" si="5"/>
        <v>#VALUE!</v>
      </c>
      <c r="Q19" s="123" t="e">
        <v>#VALUE!</v>
      </c>
      <c r="R19" s="114" t="e">
        <f>Q19*その他の係数表!E19</f>
        <v>#VALUE!</v>
      </c>
      <c r="S19" s="214" t="e">
        <f>Q19*その他の係数表!F19</f>
        <v>#VALUE!</v>
      </c>
      <c r="T19" s="206" t="e">
        <f>Q19*その他の係数表!G19*100</f>
        <v>#VALUE!</v>
      </c>
      <c r="U19" s="210" t="e">
        <f>Q19*その他の係数表!H19*100</f>
        <v>#VALUE!</v>
      </c>
      <c r="V19" s="152"/>
      <c r="W19" s="101" t="e">
        <f>SUM($K$45,$S$45)*$V$45*その他の係数表!I19</f>
        <v>#VALUE!</v>
      </c>
      <c r="X19" s="118">
        <f>その他の係数表!D19</f>
        <v>0.10313505657635214</v>
      </c>
      <c r="Y19" s="101" t="e">
        <f t="shared" si="6"/>
        <v>#VALUE!</v>
      </c>
      <c r="Z19" s="123" t="e">
        <v>#VALUE!</v>
      </c>
      <c r="AA19" s="114" t="e">
        <f>Z19*その他の係数表!E19</f>
        <v>#VALUE!</v>
      </c>
      <c r="AB19" s="214" t="e">
        <f>Z19*その他の係数表!F19</f>
        <v>#VALUE!</v>
      </c>
      <c r="AC19" s="206" t="e">
        <f>Z19*その他の係数表!G19*100</f>
        <v>#VALUE!</v>
      </c>
      <c r="AD19" s="210" t="e">
        <f>Z19*その他の係数表!H19*100</f>
        <v>#VALUE!</v>
      </c>
      <c r="AE19" s="123" t="e">
        <f t="shared" si="0"/>
        <v>#VALUE!</v>
      </c>
      <c r="AF19" s="114" t="e">
        <f t="shared" si="1"/>
        <v>#VALUE!</v>
      </c>
      <c r="AG19" s="214" t="e">
        <f t="shared" si="2"/>
        <v>#VALUE!</v>
      </c>
      <c r="AH19" s="206" t="e">
        <f t="shared" si="3"/>
        <v>#VALUE!</v>
      </c>
      <c r="AI19" s="210" t="e">
        <f t="shared" si="7"/>
        <v>#VALUE!</v>
      </c>
    </row>
    <row r="20" spans="2:35" ht="12.95" customHeight="1" x14ac:dyDescent="0.15">
      <c r="B20" s="41" t="str">
        <f>入力!B20</f>
        <v>15</v>
      </c>
      <c r="C20" s="42" t="str">
        <f>入力!C20</f>
        <v>はん用機械</v>
      </c>
      <c r="D20" s="94" t="str">
        <f>IF(入力!$F$6="購入者価格",入力!E20,IF(入力!$F$6="生産者価格","","error"))</f>
        <v>error</v>
      </c>
      <c r="E20" s="218" t="str">
        <f>IF(入力!$F$6="購入者価格",入力!$E20*マージン率!D20,IF(入力!$F$6="生産者価格","","error"))</f>
        <v>error</v>
      </c>
      <c r="F20" s="214" t="str">
        <f>IF(入力!$F$6="購入者価格",入力!$E20*マージン率!E20,IF(入力!$F$6="生産者価格","","error"))</f>
        <v>error</v>
      </c>
      <c r="G20" s="74" t="str">
        <f>IF(入力!$F$6="購入者価格",D20-E20-F20,IF(入力!$F$6="生産者価格",入力!E20,"error"))</f>
        <v>error</v>
      </c>
      <c r="H20" s="118">
        <f>IF(入力!D20="",その他の係数表!D20,入力!D20)</f>
        <v>1.7539321192052926E-2</v>
      </c>
      <c r="I20" s="123" t="e">
        <f t="shared" si="4"/>
        <v>#VALUE!</v>
      </c>
      <c r="J20" s="114" t="e">
        <f>I20*その他の係数表!E20</f>
        <v>#VALUE!</v>
      </c>
      <c r="K20" s="214" t="e">
        <f>I20*その他の係数表!F20</f>
        <v>#VALUE!</v>
      </c>
      <c r="L20" s="206" t="e">
        <f>I20*その他の係数表!G20*100</f>
        <v>#VALUE!</v>
      </c>
      <c r="M20" s="210" t="e">
        <f>I20*その他の係数表!H20*100</f>
        <v>#VALUE!</v>
      </c>
      <c r="N20" s="101" t="e">
        <v>#VALUE!</v>
      </c>
      <c r="O20" s="118">
        <f>その他の係数表!D20</f>
        <v>1.7539321192052926E-2</v>
      </c>
      <c r="P20" s="101" t="e">
        <f t="shared" si="5"/>
        <v>#VALUE!</v>
      </c>
      <c r="Q20" s="123" t="e">
        <v>#VALUE!</v>
      </c>
      <c r="R20" s="114" t="e">
        <f>Q20*その他の係数表!E20</f>
        <v>#VALUE!</v>
      </c>
      <c r="S20" s="214" t="e">
        <f>Q20*その他の係数表!F20</f>
        <v>#VALUE!</v>
      </c>
      <c r="T20" s="206" t="e">
        <f>Q20*その他の係数表!G20*100</f>
        <v>#VALUE!</v>
      </c>
      <c r="U20" s="210" t="e">
        <f>Q20*その他の係数表!H20*100</f>
        <v>#VALUE!</v>
      </c>
      <c r="V20" s="152"/>
      <c r="W20" s="101" t="e">
        <f>SUM($K$45,$S$45)*$V$45*その他の係数表!I20</f>
        <v>#VALUE!</v>
      </c>
      <c r="X20" s="118">
        <f>その他の係数表!D20</f>
        <v>1.7539321192052926E-2</v>
      </c>
      <c r="Y20" s="101" t="e">
        <f t="shared" si="6"/>
        <v>#VALUE!</v>
      </c>
      <c r="Z20" s="123" t="e">
        <v>#VALUE!</v>
      </c>
      <c r="AA20" s="114" t="e">
        <f>Z20*その他の係数表!E20</f>
        <v>#VALUE!</v>
      </c>
      <c r="AB20" s="214" t="e">
        <f>Z20*その他の係数表!F20</f>
        <v>#VALUE!</v>
      </c>
      <c r="AC20" s="206" t="e">
        <f>Z20*その他の係数表!G20*100</f>
        <v>#VALUE!</v>
      </c>
      <c r="AD20" s="210" t="e">
        <f>Z20*その他の係数表!H20*100</f>
        <v>#VALUE!</v>
      </c>
      <c r="AE20" s="123" t="e">
        <f t="shared" si="0"/>
        <v>#VALUE!</v>
      </c>
      <c r="AF20" s="114" t="e">
        <f t="shared" si="1"/>
        <v>#VALUE!</v>
      </c>
      <c r="AG20" s="214" t="e">
        <f t="shared" si="2"/>
        <v>#VALUE!</v>
      </c>
      <c r="AH20" s="206" t="e">
        <f t="shared" si="3"/>
        <v>#VALUE!</v>
      </c>
      <c r="AI20" s="210" t="e">
        <f t="shared" si="7"/>
        <v>#VALUE!</v>
      </c>
    </row>
    <row r="21" spans="2:35" ht="12.95" customHeight="1" x14ac:dyDescent="0.15">
      <c r="B21" s="41" t="str">
        <f>入力!B21</f>
        <v>16</v>
      </c>
      <c r="C21" s="42" t="str">
        <f>入力!C21</f>
        <v>生産用機械</v>
      </c>
      <c r="D21" s="94" t="str">
        <f>IF(入力!$F$6="購入者価格",入力!E21,IF(入力!$F$6="生産者価格","","error"))</f>
        <v>error</v>
      </c>
      <c r="E21" s="218" t="str">
        <f>IF(入力!$F$6="購入者価格",入力!$E21*マージン率!D21,IF(入力!$F$6="生産者価格","","error"))</f>
        <v>error</v>
      </c>
      <c r="F21" s="214" t="str">
        <f>IF(入力!$F$6="購入者価格",入力!$E21*マージン率!E21,IF(入力!$F$6="生産者価格","","error"))</f>
        <v>error</v>
      </c>
      <c r="G21" s="74" t="str">
        <f>IF(入力!$F$6="購入者価格",D21-E21-F21,IF(入力!$F$6="生産者価格",入力!E21,"error"))</f>
        <v>error</v>
      </c>
      <c r="H21" s="118">
        <f>IF(入力!D21="",その他の係数表!D21,入力!D21)</f>
        <v>3.5009657836644559E-2</v>
      </c>
      <c r="I21" s="123" t="e">
        <f t="shared" si="4"/>
        <v>#VALUE!</v>
      </c>
      <c r="J21" s="114" t="e">
        <f>I21*その他の係数表!E21</f>
        <v>#VALUE!</v>
      </c>
      <c r="K21" s="214" t="e">
        <f>I21*その他の係数表!F21</f>
        <v>#VALUE!</v>
      </c>
      <c r="L21" s="206" t="e">
        <f>I21*その他の係数表!G21*100</f>
        <v>#VALUE!</v>
      </c>
      <c r="M21" s="210" t="e">
        <f>I21*その他の係数表!H21*100</f>
        <v>#VALUE!</v>
      </c>
      <c r="N21" s="101" t="e">
        <v>#VALUE!</v>
      </c>
      <c r="O21" s="118">
        <f>その他の係数表!D21</f>
        <v>3.5009657836644559E-2</v>
      </c>
      <c r="P21" s="101" t="e">
        <f t="shared" si="5"/>
        <v>#VALUE!</v>
      </c>
      <c r="Q21" s="123" t="e">
        <v>#VALUE!</v>
      </c>
      <c r="R21" s="114" t="e">
        <f>Q21*その他の係数表!E21</f>
        <v>#VALUE!</v>
      </c>
      <c r="S21" s="214" t="e">
        <f>Q21*その他の係数表!F21</f>
        <v>#VALUE!</v>
      </c>
      <c r="T21" s="206" t="e">
        <f>Q21*その他の係数表!G21*100</f>
        <v>#VALUE!</v>
      </c>
      <c r="U21" s="210" t="e">
        <f>Q21*その他の係数表!H21*100</f>
        <v>#VALUE!</v>
      </c>
      <c r="V21" s="152"/>
      <c r="W21" s="101" t="e">
        <f>SUM($K$45,$S$45)*$V$45*その他の係数表!I21</f>
        <v>#VALUE!</v>
      </c>
      <c r="X21" s="118">
        <f>その他の係数表!D21</f>
        <v>3.5009657836644559E-2</v>
      </c>
      <c r="Y21" s="101" t="e">
        <f t="shared" si="6"/>
        <v>#VALUE!</v>
      </c>
      <c r="Z21" s="123" t="e">
        <v>#VALUE!</v>
      </c>
      <c r="AA21" s="114" t="e">
        <f>Z21*その他の係数表!E21</f>
        <v>#VALUE!</v>
      </c>
      <c r="AB21" s="214" t="e">
        <f>Z21*その他の係数表!F21</f>
        <v>#VALUE!</v>
      </c>
      <c r="AC21" s="206" t="e">
        <f>Z21*その他の係数表!G21*100</f>
        <v>#VALUE!</v>
      </c>
      <c r="AD21" s="210" t="e">
        <f>Z21*その他の係数表!H21*100</f>
        <v>#VALUE!</v>
      </c>
      <c r="AE21" s="123" t="e">
        <f t="shared" si="0"/>
        <v>#VALUE!</v>
      </c>
      <c r="AF21" s="114" t="e">
        <f t="shared" si="1"/>
        <v>#VALUE!</v>
      </c>
      <c r="AG21" s="214" t="e">
        <f t="shared" si="2"/>
        <v>#VALUE!</v>
      </c>
      <c r="AH21" s="206" t="e">
        <f t="shared" si="3"/>
        <v>#VALUE!</v>
      </c>
      <c r="AI21" s="210" t="e">
        <f t="shared" si="7"/>
        <v>#VALUE!</v>
      </c>
    </row>
    <row r="22" spans="2:35" ht="12.95" customHeight="1" x14ac:dyDescent="0.15">
      <c r="B22" s="41" t="str">
        <f>入力!B22</f>
        <v>17</v>
      </c>
      <c r="C22" s="42" t="str">
        <f>入力!C22</f>
        <v>業務用機械</v>
      </c>
      <c r="D22" s="94" t="str">
        <f>IF(入力!$F$6="購入者価格",入力!E22,IF(入力!$F$6="生産者価格","","error"))</f>
        <v>error</v>
      </c>
      <c r="E22" s="218" t="str">
        <f>IF(入力!$F$6="購入者価格",入力!$E22*マージン率!D22,IF(入力!$F$6="生産者価格","","error"))</f>
        <v>error</v>
      </c>
      <c r="F22" s="214" t="str">
        <f>IF(入力!$F$6="購入者価格",入力!$E22*マージン率!E22,IF(入力!$F$6="生産者価格","","error"))</f>
        <v>error</v>
      </c>
      <c r="G22" s="74" t="str">
        <f>IF(入力!$F$6="購入者価格",D22-E22-F22,IF(入力!$F$6="生産者価格",入力!E22,"error"))</f>
        <v>error</v>
      </c>
      <c r="H22" s="118">
        <f>IF(入力!D22="",その他の係数表!D22,入力!D22)</f>
        <v>3.6160571245480444E-3</v>
      </c>
      <c r="I22" s="123" t="e">
        <f t="shared" si="4"/>
        <v>#VALUE!</v>
      </c>
      <c r="J22" s="114" t="e">
        <f>I22*その他の係数表!E22</f>
        <v>#VALUE!</v>
      </c>
      <c r="K22" s="214" t="e">
        <f>I22*その他の係数表!F22</f>
        <v>#VALUE!</v>
      </c>
      <c r="L22" s="206" t="e">
        <f>I22*その他の係数表!G22*100</f>
        <v>#VALUE!</v>
      </c>
      <c r="M22" s="210" t="e">
        <f>I22*その他の係数表!H22*100</f>
        <v>#VALUE!</v>
      </c>
      <c r="N22" s="101" t="e">
        <v>#VALUE!</v>
      </c>
      <c r="O22" s="118">
        <f>その他の係数表!D22</f>
        <v>3.6160571245480444E-3</v>
      </c>
      <c r="P22" s="101" t="e">
        <f t="shared" si="5"/>
        <v>#VALUE!</v>
      </c>
      <c r="Q22" s="123" t="e">
        <v>#VALUE!</v>
      </c>
      <c r="R22" s="114" t="e">
        <f>Q22*その他の係数表!E22</f>
        <v>#VALUE!</v>
      </c>
      <c r="S22" s="214" t="e">
        <f>Q22*その他の係数表!F22</f>
        <v>#VALUE!</v>
      </c>
      <c r="T22" s="206" t="e">
        <f>Q22*その他の係数表!G22*100</f>
        <v>#VALUE!</v>
      </c>
      <c r="U22" s="210" t="e">
        <f>Q22*その他の係数表!H22*100</f>
        <v>#VALUE!</v>
      </c>
      <c r="V22" s="152"/>
      <c r="W22" s="101" t="e">
        <f>SUM($K$45,$S$45)*$V$45*その他の係数表!I22</f>
        <v>#VALUE!</v>
      </c>
      <c r="X22" s="118">
        <f>その他の係数表!D22</f>
        <v>3.6160571245480444E-3</v>
      </c>
      <c r="Y22" s="101" t="e">
        <f t="shared" si="6"/>
        <v>#VALUE!</v>
      </c>
      <c r="Z22" s="123" t="e">
        <v>#VALUE!</v>
      </c>
      <c r="AA22" s="114" t="e">
        <f>Z22*その他の係数表!E22</f>
        <v>#VALUE!</v>
      </c>
      <c r="AB22" s="214" t="e">
        <f>Z22*その他の係数表!F22</f>
        <v>#VALUE!</v>
      </c>
      <c r="AC22" s="206" t="e">
        <f>Z22*その他の係数表!G22*100</f>
        <v>#VALUE!</v>
      </c>
      <c r="AD22" s="210" t="e">
        <f>Z22*その他の係数表!H22*100</f>
        <v>#VALUE!</v>
      </c>
      <c r="AE22" s="123" t="e">
        <f t="shared" si="0"/>
        <v>#VALUE!</v>
      </c>
      <c r="AF22" s="114" t="e">
        <f t="shared" si="1"/>
        <v>#VALUE!</v>
      </c>
      <c r="AG22" s="214" t="e">
        <f t="shared" si="2"/>
        <v>#VALUE!</v>
      </c>
      <c r="AH22" s="206" t="e">
        <f t="shared" si="3"/>
        <v>#VALUE!</v>
      </c>
      <c r="AI22" s="210" t="e">
        <f t="shared" si="7"/>
        <v>#VALUE!</v>
      </c>
    </row>
    <row r="23" spans="2:35" ht="12.95" customHeight="1" x14ac:dyDescent="0.15">
      <c r="B23" s="41" t="str">
        <f>入力!B23</f>
        <v>18</v>
      </c>
      <c r="C23" s="42" t="str">
        <f>入力!C23</f>
        <v>電子部品</v>
      </c>
      <c r="D23" s="94" t="str">
        <f>IF(入力!$F$6="購入者価格",入力!E23,IF(入力!$F$6="生産者価格","","error"))</f>
        <v>error</v>
      </c>
      <c r="E23" s="218" t="str">
        <f>IF(入力!$F$6="購入者価格",入力!$E23*マージン率!D23,IF(入力!$F$6="生産者価格","","error"))</f>
        <v>error</v>
      </c>
      <c r="F23" s="214" t="str">
        <f>IF(入力!$F$6="購入者価格",入力!$E23*マージン率!E23,IF(入力!$F$6="生産者価格","","error"))</f>
        <v>error</v>
      </c>
      <c r="G23" s="74" t="str">
        <f>IF(入力!$F$6="購入者価格",D23-E23-F23,IF(入力!$F$6="生産者価格",入力!E23,"error"))</f>
        <v>error</v>
      </c>
      <c r="H23" s="118">
        <f>IF(入力!D23="",その他の係数表!D23,入力!D23)</f>
        <v>6.9896499414329183E-3</v>
      </c>
      <c r="I23" s="123" t="e">
        <f t="shared" si="4"/>
        <v>#VALUE!</v>
      </c>
      <c r="J23" s="114" t="e">
        <f>I23*その他の係数表!E23</f>
        <v>#VALUE!</v>
      </c>
      <c r="K23" s="214" t="e">
        <f>I23*その他の係数表!F23</f>
        <v>#VALUE!</v>
      </c>
      <c r="L23" s="206" t="e">
        <f>I23*その他の係数表!G23*100</f>
        <v>#VALUE!</v>
      </c>
      <c r="M23" s="210" t="e">
        <f>I23*その他の係数表!H23*100</f>
        <v>#VALUE!</v>
      </c>
      <c r="N23" s="101" t="e">
        <v>#VALUE!</v>
      </c>
      <c r="O23" s="118">
        <f>その他の係数表!D23</f>
        <v>6.9896499414329183E-3</v>
      </c>
      <c r="P23" s="101" t="e">
        <f t="shared" si="5"/>
        <v>#VALUE!</v>
      </c>
      <c r="Q23" s="123" t="e">
        <v>#VALUE!</v>
      </c>
      <c r="R23" s="114" t="e">
        <f>Q23*その他の係数表!E23</f>
        <v>#VALUE!</v>
      </c>
      <c r="S23" s="214" t="e">
        <f>Q23*その他の係数表!F23</f>
        <v>#VALUE!</v>
      </c>
      <c r="T23" s="206" t="e">
        <f>Q23*その他の係数表!G23*100</f>
        <v>#VALUE!</v>
      </c>
      <c r="U23" s="210" t="e">
        <f>Q23*その他の係数表!H23*100</f>
        <v>#VALUE!</v>
      </c>
      <c r="V23" s="152"/>
      <c r="W23" s="101" t="e">
        <f>SUM($K$45,$S$45)*$V$45*その他の係数表!I23</f>
        <v>#VALUE!</v>
      </c>
      <c r="X23" s="118">
        <f>その他の係数表!D23</f>
        <v>6.9896499414329183E-3</v>
      </c>
      <c r="Y23" s="101" t="e">
        <f t="shared" si="6"/>
        <v>#VALUE!</v>
      </c>
      <c r="Z23" s="123" t="e">
        <v>#VALUE!</v>
      </c>
      <c r="AA23" s="114" t="e">
        <f>Z23*その他の係数表!E23</f>
        <v>#VALUE!</v>
      </c>
      <c r="AB23" s="214" t="e">
        <f>Z23*その他の係数表!F23</f>
        <v>#VALUE!</v>
      </c>
      <c r="AC23" s="206" t="e">
        <f>Z23*その他の係数表!G23*100</f>
        <v>#VALUE!</v>
      </c>
      <c r="AD23" s="210" t="e">
        <f>Z23*その他の係数表!H23*100</f>
        <v>#VALUE!</v>
      </c>
      <c r="AE23" s="123" t="e">
        <f t="shared" si="0"/>
        <v>#VALUE!</v>
      </c>
      <c r="AF23" s="114" t="e">
        <f t="shared" si="1"/>
        <v>#VALUE!</v>
      </c>
      <c r="AG23" s="214" t="e">
        <f t="shared" si="2"/>
        <v>#VALUE!</v>
      </c>
      <c r="AH23" s="206" t="e">
        <f t="shared" si="3"/>
        <v>#VALUE!</v>
      </c>
      <c r="AI23" s="210" t="e">
        <f t="shared" si="7"/>
        <v>#VALUE!</v>
      </c>
    </row>
    <row r="24" spans="2:35" ht="12.95" customHeight="1" x14ac:dyDescent="0.15">
      <c r="B24" s="41" t="str">
        <f>入力!B24</f>
        <v>19</v>
      </c>
      <c r="C24" s="42" t="str">
        <f>入力!C24</f>
        <v>電気機械</v>
      </c>
      <c r="D24" s="94" t="str">
        <f>IF(入力!$F$6="購入者価格",入力!E24,IF(入力!$F$6="生産者価格","","error"))</f>
        <v>error</v>
      </c>
      <c r="E24" s="218" t="str">
        <f>IF(入力!$F$6="購入者価格",入力!$E24*マージン率!D24,IF(入力!$F$6="生産者価格","","error"))</f>
        <v>error</v>
      </c>
      <c r="F24" s="214" t="str">
        <f>IF(入力!$F$6="購入者価格",入力!$E24*マージン率!E24,IF(入力!$F$6="生産者価格","","error"))</f>
        <v>error</v>
      </c>
      <c r="G24" s="74" t="str">
        <f>IF(入力!$F$6="購入者価格",D24-E24-F24,IF(入力!$F$6="生産者価格",入力!E24,"error"))</f>
        <v>error</v>
      </c>
      <c r="H24" s="118">
        <f>IF(入力!D24="",その他の係数表!D24,入力!D24)</f>
        <v>9.5299973030622542E-2</v>
      </c>
      <c r="I24" s="123" t="e">
        <f t="shared" si="4"/>
        <v>#VALUE!</v>
      </c>
      <c r="J24" s="114" t="e">
        <f>I24*その他の係数表!E24</f>
        <v>#VALUE!</v>
      </c>
      <c r="K24" s="214" t="e">
        <f>I24*その他の係数表!F24</f>
        <v>#VALUE!</v>
      </c>
      <c r="L24" s="206" t="e">
        <f>I24*その他の係数表!G24*100</f>
        <v>#VALUE!</v>
      </c>
      <c r="M24" s="210" t="e">
        <f>I24*その他の係数表!H24*100</f>
        <v>#VALUE!</v>
      </c>
      <c r="N24" s="101" t="e">
        <v>#VALUE!</v>
      </c>
      <c r="O24" s="118">
        <f>その他の係数表!D24</f>
        <v>9.5299973030622542E-2</v>
      </c>
      <c r="P24" s="101" t="e">
        <f t="shared" si="5"/>
        <v>#VALUE!</v>
      </c>
      <c r="Q24" s="123" t="e">
        <v>#VALUE!</v>
      </c>
      <c r="R24" s="114" t="e">
        <f>Q24*その他の係数表!E24</f>
        <v>#VALUE!</v>
      </c>
      <c r="S24" s="214" t="e">
        <f>Q24*その他の係数表!F24</f>
        <v>#VALUE!</v>
      </c>
      <c r="T24" s="206" t="e">
        <f>Q24*その他の係数表!G24*100</f>
        <v>#VALUE!</v>
      </c>
      <c r="U24" s="210" t="e">
        <f>Q24*その他の係数表!H24*100</f>
        <v>#VALUE!</v>
      </c>
      <c r="V24" s="152"/>
      <c r="W24" s="101" t="e">
        <f>SUM($K$45,$S$45)*$V$45*その他の係数表!I24</f>
        <v>#VALUE!</v>
      </c>
      <c r="X24" s="118">
        <f>その他の係数表!D24</f>
        <v>9.5299973030622542E-2</v>
      </c>
      <c r="Y24" s="101" t="e">
        <f t="shared" si="6"/>
        <v>#VALUE!</v>
      </c>
      <c r="Z24" s="123" t="e">
        <v>#VALUE!</v>
      </c>
      <c r="AA24" s="114" t="e">
        <f>Z24*その他の係数表!E24</f>
        <v>#VALUE!</v>
      </c>
      <c r="AB24" s="214" t="e">
        <f>Z24*その他の係数表!F24</f>
        <v>#VALUE!</v>
      </c>
      <c r="AC24" s="206" t="e">
        <f>Z24*その他の係数表!G24*100</f>
        <v>#VALUE!</v>
      </c>
      <c r="AD24" s="210" t="e">
        <f>Z24*その他の係数表!H24*100</f>
        <v>#VALUE!</v>
      </c>
      <c r="AE24" s="123" t="e">
        <f t="shared" si="0"/>
        <v>#VALUE!</v>
      </c>
      <c r="AF24" s="114" t="e">
        <f t="shared" si="1"/>
        <v>#VALUE!</v>
      </c>
      <c r="AG24" s="214" t="e">
        <f t="shared" si="2"/>
        <v>#VALUE!</v>
      </c>
      <c r="AH24" s="206" t="e">
        <f t="shared" si="3"/>
        <v>#VALUE!</v>
      </c>
      <c r="AI24" s="210" t="e">
        <f t="shared" si="7"/>
        <v>#VALUE!</v>
      </c>
    </row>
    <row r="25" spans="2:35" ht="12.95" customHeight="1" x14ac:dyDescent="0.15">
      <c r="B25" s="41" t="str">
        <f>入力!B25</f>
        <v>20</v>
      </c>
      <c r="C25" s="42" t="str">
        <f>入力!C25</f>
        <v>情報通信機器</v>
      </c>
      <c r="D25" s="94" t="str">
        <f>IF(入力!$F$6="購入者価格",入力!E25,IF(入力!$F$6="生産者価格","","error"))</f>
        <v>error</v>
      </c>
      <c r="E25" s="218" t="str">
        <f>IF(入力!$F$6="購入者価格",入力!$E25*マージン率!D25,IF(入力!$F$6="生産者価格","","error"))</f>
        <v>error</v>
      </c>
      <c r="F25" s="214" t="str">
        <f>IF(入力!$F$6="購入者価格",入力!$E25*マージン率!E25,IF(入力!$F$6="生産者価格","","error"))</f>
        <v>error</v>
      </c>
      <c r="G25" s="74" t="str">
        <f>IF(入力!$F$6="購入者価格",D25-E25-F25,IF(入力!$F$6="生産者価格",入力!E25,"error"))</f>
        <v>error</v>
      </c>
      <c r="H25" s="118">
        <f>IF(入力!D25="",その他の係数表!D25,入力!D25)</f>
        <v>2.7347622466067367E-4</v>
      </c>
      <c r="I25" s="123" t="e">
        <f t="shared" si="4"/>
        <v>#VALUE!</v>
      </c>
      <c r="J25" s="114" t="e">
        <f>I25*その他の係数表!E25</f>
        <v>#VALUE!</v>
      </c>
      <c r="K25" s="214" t="e">
        <f>I25*その他の係数表!F25</f>
        <v>#VALUE!</v>
      </c>
      <c r="L25" s="206" t="e">
        <f>I25*その他の係数表!G25*100</f>
        <v>#VALUE!</v>
      </c>
      <c r="M25" s="210" t="e">
        <f>I25*その他の係数表!H25*100</f>
        <v>#VALUE!</v>
      </c>
      <c r="N25" s="101" t="e">
        <v>#VALUE!</v>
      </c>
      <c r="O25" s="118">
        <f>その他の係数表!D25</f>
        <v>2.7347622466067367E-4</v>
      </c>
      <c r="P25" s="101" t="e">
        <f t="shared" si="5"/>
        <v>#VALUE!</v>
      </c>
      <c r="Q25" s="123" t="e">
        <v>#VALUE!</v>
      </c>
      <c r="R25" s="114" t="e">
        <f>Q25*その他の係数表!E25</f>
        <v>#VALUE!</v>
      </c>
      <c r="S25" s="214" t="e">
        <f>Q25*その他の係数表!F25</f>
        <v>#VALUE!</v>
      </c>
      <c r="T25" s="206" t="e">
        <f>Q25*その他の係数表!G25*100</f>
        <v>#VALUE!</v>
      </c>
      <c r="U25" s="210" t="e">
        <f>Q25*その他の係数表!H25*100</f>
        <v>#VALUE!</v>
      </c>
      <c r="V25" s="152"/>
      <c r="W25" s="101" t="e">
        <f>SUM($K$45,$S$45)*$V$45*その他の係数表!I25</f>
        <v>#VALUE!</v>
      </c>
      <c r="X25" s="118">
        <f>その他の係数表!D25</f>
        <v>2.7347622466067367E-4</v>
      </c>
      <c r="Y25" s="101" t="e">
        <f t="shared" si="6"/>
        <v>#VALUE!</v>
      </c>
      <c r="Z25" s="123" t="e">
        <v>#VALUE!</v>
      </c>
      <c r="AA25" s="114" t="e">
        <f>Z25*その他の係数表!E25</f>
        <v>#VALUE!</v>
      </c>
      <c r="AB25" s="214" t="e">
        <f>Z25*その他の係数表!F25</f>
        <v>#VALUE!</v>
      </c>
      <c r="AC25" s="206" t="e">
        <f>Z25*その他の係数表!G25*100</f>
        <v>#VALUE!</v>
      </c>
      <c r="AD25" s="210" t="e">
        <f>Z25*その他の係数表!H25*100</f>
        <v>#VALUE!</v>
      </c>
      <c r="AE25" s="123" t="e">
        <f t="shared" si="0"/>
        <v>#VALUE!</v>
      </c>
      <c r="AF25" s="114" t="e">
        <f t="shared" si="1"/>
        <v>#VALUE!</v>
      </c>
      <c r="AG25" s="214" t="e">
        <f t="shared" si="2"/>
        <v>#VALUE!</v>
      </c>
      <c r="AH25" s="206" t="e">
        <f t="shared" si="3"/>
        <v>#VALUE!</v>
      </c>
      <c r="AI25" s="210" t="e">
        <f t="shared" si="7"/>
        <v>#VALUE!</v>
      </c>
    </row>
    <row r="26" spans="2:35" ht="12.95" customHeight="1" x14ac:dyDescent="0.15">
      <c r="B26" s="41" t="str">
        <f>入力!B26</f>
        <v>21</v>
      </c>
      <c r="C26" s="42" t="str">
        <f>入力!C26</f>
        <v>輸送機械</v>
      </c>
      <c r="D26" s="94" t="str">
        <f>IF(入力!$F$6="購入者価格",入力!E26,IF(入力!$F$6="生産者価格","","error"))</f>
        <v>error</v>
      </c>
      <c r="E26" s="218" t="str">
        <f>IF(入力!$F$6="購入者価格",入力!$E26*マージン率!D26,IF(入力!$F$6="生産者価格","","error"))</f>
        <v>error</v>
      </c>
      <c r="F26" s="214" t="str">
        <f>IF(入力!$F$6="購入者価格",入力!$E26*マージン率!E26,IF(入力!$F$6="生産者価格","","error"))</f>
        <v>error</v>
      </c>
      <c r="G26" s="74" t="str">
        <f>IF(入力!$F$6="購入者価格",D26-E26-F26,IF(入力!$F$6="生産者価格",入力!E26,"error"))</f>
        <v>error</v>
      </c>
      <c r="H26" s="118">
        <f>IF(入力!D26="",その他の係数表!D26,入力!D26)</f>
        <v>2.3435400608160628E-2</v>
      </c>
      <c r="I26" s="123" t="e">
        <f t="shared" si="4"/>
        <v>#VALUE!</v>
      </c>
      <c r="J26" s="114" t="e">
        <f>I26*その他の係数表!E26</f>
        <v>#VALUE!</v>
      </c>
      <c r="K26" s="214" t="e">
        <f>I26*その他の係数表!F26</f>
        <v>#VALUE!</v>
      </c>
      <c r="L26" s="206" t="e">
        <f>I26*その他の係数表!G26*100</f>
        <v>#VALUE!</v>
      </c>
      <c r="M26" s="210" t="e">
        <f>I26*その他の係数表!H26*100</f>
        <v>#VALUE!</v>
      </c>
      <c r="N26" s="101" t="e">
        <v>#VALUE!</v>
      </c>
      <c r="O26" s="118">
        <f>その他の係数表!D26</f>
        <v>2.3435400608160628E-2</v>
      </c>
      <c r="P26" s="101" t="e">
        <f t="shared" si="5"/>
        <v>#VALUE!</v>
      </c>
      <c r="Q26" s="123" t="e">
        <v>#VALUE!</v>
      </c>
      <c r="R26" s="114" t="e">
        <f>Q26*その他の係数表!E26</f>
        <v>#VALUE!</v>
      </c>
      <c r="S26" s="214" t="e">
        <f>Q26*その他の係数表!F26</f>
        <v>#VALUE!</v>
      </c>
      <c r="T26" s="206" t="e">
        <f>Q26*その他の係数表!G26*100</f>
        <v>#VALUE!</v>
      </c>
      <c r="U26" s="210" t="e">
        <f>Q26*その他の係数表!H26*100</f>
        <v>#VALUE!</v>
      </c>
      <c r="V26" s="152"/>
      <c r="W26" s="101" t="e">
        <f>SUM($K$45,$S$45)*$V$45*その他の係数表!I26</f>
        <v>#VALUE!</v>
      </c>
      <c r="X26" s="118">
        <f>その他の係数表!D26</f>
        <v>2.3435400608160628E-2</v>
      </c>
      <c r="Y26" s="101" t="e">
        <f t="shared" si="6"/>
        <v>#VALUE!</v>
      </c>
      <c r="Z26" s="123" t="e">
        <v>#VALUE!</v>
      </c>
      <c r="AA26" s="114" t="e">
        <f>Z26*その他の係数表!E26</f>
        <v>#VALUE!</v>
      </c>
      <c r="AB26" s="214" t="e">
        <f>Z26*その他の係数表!F26</f>
        <v>#VALUE!</v>
      </c>
      <c r="AC26" s="206" t="e">
        <f>Z26*その他の係数表!G26*100</f>
        <v>#VALUE!</v>
      </c>
      <c r="AD26" s="210" t="e">
        <f>Z26*その他の係数表!H26*100</f>
        <v>#VALUE!</v>
      </c>
      <c r="AE26" s="123" t="e">
        <f t="shared" si="0"/>
        <v>#VALUE!</v>
      </c>
      <c r="AF26" s="114" t="e">
        <f t="shared" si="1"/>
        <v>#VALUE!</v>
      </c>
      <c r="AG26" s="214" t="e">
        <f t="shared" si="2"/>
        <v>#VALUE!</v>
      </c>
      <c r="AH26" s="206" t="e">
        <f t="shared" si="3"/>
        <v>#VALUE!</v>
      </c>
      <c r="AI26" s="210" t="e">
        <f t="shared" si="7"/>
        <v>#VALUE!</v>
      </c>
    </row>
    <row r="27" spans="2:35" ht="12.95" customHeight="1" x14ac:dyDescent="0.15">
      <c r="B27" s="41" t="str">
        <f>入力!B27</f>
        <v>22</v>
      </c>
      <c r="C27" s="42" t="str">
        <f>入力!C27</f>
        <v>その他の製造工業製品</v>
      </c>
      <c r="D27" s="94" t="str">
        <f>IF(入力!$F$6="購入者価格",入力!E27,IF(入力!$F$6="生産者価格","","error"))</f>
        <v>error</v>
      </c>
      <c r="E27" s="218" t="str">
        <f>IF(入力!$F$6="購入者価格",入力!$E27*マージン率!D27,IF(入力!$F$6="生産者価格","","error"))</f>
        <v>error</v>
      </c>
      <c r="F27" s="214" t="str">
        <f>IF(入力!$F$6="購入者価格",入力!$E27*マージン率!E27,IF(入力!$F$6="生産者価格","","error"))</f>
        <v>error</v>
      </c>
      <c r="G27" s="74" t="str">
        <f>IF(入力!$F$6="購入者価格",D27-E27-F27,IF(入力!$F$6="生産者価格",入力!E27,"error"))</f>
        <v>error</v>
      </c>
      <c r="H27" s="118">
        <f>IF(入力!D27="",その他の係数表!D27,入力!D27)</f>
        <v>0.25363397330952031</v>
      </c>
      <c r="I27" s="123" t="e">
        <f t="shared" si="4"/>
        <v>#VALUE!</v>
      </c>
      <c r="J27" s="114" t="e">
        <f>I27*その他の係数表!E27</f>
        <v>#VALUE!</v>
      </c>
      <c r="K27" s="214" t="e">
        <f>I27*その他の係数表!F27</f>
        <v>#VALUE!</v>
      </c>
      <c r="L27" s="206" t="e">
        <f>I27*その他の係数表!G27*100</f>
        <v>#VALUE!</v>
      </c>
      <c r="M27" s="210" t="e">
        <f>I27*その他の係数表!H27*100</f>
        <v>#VALUE!</v>
      </c>
      <c r="N27" s="101" t="e">
        <v>#VALUE!</v>
      </c>
      <c r="O27" s="118">
        <f>その他の係数表!D27</f>
        <v>0.25363397330952031</v>
      </c>
      <c r="P27" s="101" t="e">
        <f t="shared" si="5"/>
        <v>#VALUE!</v>
      </c>
      <c r="Q27" s="123" t="e">
        <v>#VALUE!</v>
      </c>
      <c r="R27" s="114" t="e">
        <f>Q27*その他の係数表!E27</f>
        <v>#VALUE!</v>
      </c>
      <c r="S27" s="214" t="e">
        <f>Q27*その他の係数表!F27</f>
        <v>#VALUE!</v>
      </c>
      <c r="T27" s="206" t="e">
        <f>Q27*その他の係数表!G27*100</f>
        <v>#VALUE!</v>
      </c>
      <c r="U27" s="210" t="e">
        <f>Q27*その他の係数表!H27*100</f>
        <v>#VALUE!</v>
      </c>
      <c r="V27" s="152"/>
      <c r="W27" s="101" t="e">
        <f>SUM($K$45,$S$45)*$V$45*その他の係数表!I27</f>
        <v>#VALUE!</v>
      </c>
      <c r="X27" s="118">
        <f>その他の係数表!D27</f>
        <v>0.25363397330952031</v>
      </c>
      <c r="Y27" s="101" t="e">
        <f t="shared" si="6"/>
        <v>#VALUE!</v>
      </c>
      <c r="Z27" s="123" t="e">
        <v>#VALUE!</v>
      </c>
      <c r="AA27" s="114" t="e">
        <f>Z27*その他の係数表!E27</f>
        <v>#VALUE!</v>
      </c>
      <c r="AB27" s="214" t="e">
        <f>Z27*その他の係数表!F27</f>
        <v>#VALUE!</v>
      </c>
      <c r="AC27" s="206" t="e">
        <f>Z27*その他の係数表!G27*100</f>
        <v>#VALUE!</v>
      </c>
      <c r="AD27" s="210" t="e">
        <f>Z27*その他の係数表!H27*100</f>
        <v>#VALUE!</v>
      </c>
      <c r="AE27" s="123" t="e">
        <f t="shared" si="0"/>
        <v>#VALUE!</v>
      </c>
      <c r="AF27" s="114" t="e">
        <f t="shared" si="1"/>
        <v>#VALUE!</v>
      </c>
      <c r="AG27" s="214" t="e">
        <f t="shared" si="2"/>
        <v>#VALUE!</v>
      </c>
      <c r="AH27" s="206" t="e">
        <f t="shared" si="3"/>
        <v>#VALUE!</v>
      </c>
      <c r="AI27" s="210" t="e">
        <f t="shared" si="7"/>
        <v>#VALUE!</v>
      </c>
    </row>
    <row r="28" spans="2:35" ht="12.95" customHeight="1" x14ac:dyDescent="0.15">
      <c r="B28" s="41" t="str">
        <f>入力!B28</f>
        <v>23</v>
      </c>
      <c r="C28" s="42" t="str">
        <f>入力!C28</f>
        <v>建設</v>
      </c>
      <c r="D28" s="94" t="str">
        <f>IF(入力!$F$6="購入者価格",入力!E28,IF(入力!$F$6="生産者価格","","error"))</f>
        <v>error</v>
      </c>
      <c r="E28" s="218" t="str">
        <f>IF(入力!$F$6="購入者価格",入力!$E28*マージン率!D28,IF(入力!$F$6="生産者価格","","error"))</f>
        <v>error</v>
      </c>
      <c r="F28" s="214" t="str">
        <f>IF(入力!$F$6="購入者価格",入力!$E28*マージン率!E28,IF(入力!$F$6="生産者価格","","error"))</f>
        <v>error</v>
      </c>
      <c r="G28" s="74" t="str">
        <f>IF(入力!$F$6="購入者価格",D28-E28-F28,IF(入力!$F$6="生産者価格",入力!E28,"error"))</f>
        <v>error</v>
      </c>
      <c r="H28" s="118">
        <f>IF(入力!D28="",その他の係数表!D28,入力!D28)</f>
        <v>1</v>
      </c>
      <c r="I28" s="123" t="e">
        <f t="shared" si="4"/>
        <v>#VALUE!</v>
      </c>
      <c r="J28" s="114" t="e">
        <f>I28*その他の係数表!E28</f>
        <v>#VALUE!</v>
      </c>
      <c r="K28" s="214" t="e">
        <f>I28*その他の係数表!F28</f>
        <v>#VALUE!</v>
      </c>
      <c r="L28" s="206" t="e">
        <f>I28*その他の係数表!G28*100</f>
        <v>#VALUE!</v>
      </c>
      <c r="M28" s="210" t="e">
        <f>I28*その他の係数表!H28*100</f>
        <v>#VALUE!</v>
      </c>
      <c r="N28" s="101" t="e">
        <v>#VALUE!</v>
      </c>
      <c r="O28" s="118">
        <f>その他の係数表!D28</f>
        <v>1</v>
      </c>
      <c r="P28" s="101" t="e">
        <f t="shared" si="5"/>
        <v>#VALUE!</v>
      </c>
      <c r="Q28" s="123" t="e">
        <v>#VALUE!</v>
      </c>
      <c r="R28" s="114" t="e">
        <f>Q28*その他の係数表!E28</f>
        <v>#VALUE!</v>
      </c>
      <c r="S28" s="214" t="e">
        <f>Q28*その他の係数表!F28</f>
        <v>#VALUE!</v>
      </c>
      <c r="T28" s="206" t="e">
        <f>Q28*その他の係数表!G28*100</f>
        <v>#VALUE!</v>
      </c>
      <c r="U28" s="210" t="e">
        <f>Q28*その他の係数表!H28*100</f>
        <v>#VALUE!</v>
      </c>
      <c r="V28" s="152"/>
      <c r="W28" s="101" t="e">
        <f>SUM($K$45,$S$45)*$V$45*その他の係数表!I28</f>
        <v>#VALUE!</v>
      </c>
      <c r="X28" s="118">
        <f>その他の係数表!D28</f>
        <v>1</v>
      </c>
      <c r="Y28" s="101" t="e">
        <f t="shared" si="6"/>
        <v>#VALUE!</v>
      </c>
      <c r="Z28" s="123" t="e">
        <v>#VALUE!</v>
      </c>
      <c r="AA28" s="114" t="e">
        <f>Z28*その他の係数表!E28</f>
        <v>#VALUE!</v>
      </c>
      <c r="AB28" s="214" t="e">
        <f>Z28*その他の係数表!F28</f>
        <v>#VALUE!</v>
      </c>
      <c r="AC28" s="206" t="e">
        <f>Z28*その他の係数表!G28*100</f>
        <v>#VALUE!</v>
      </c>
      <c r="AD28" s="210" t="e">
        <f>Z28*その他の係数表!H28*100</f>
        <v>#VALUE!</v>
      </c>
      <c r="AE28" s="123" t="e">
        <f t="shared" si="0"/>
        <v>#VALUE!</v>
      </c>
      <c r="AF28" s="114" t="e">
        <f t="shared" si="1"/>
        <v>#VALUE!</v>
      </c>
      <c r="AG28" s="214" t="e">
        <f t="shared" si="2"/>
        <v>#VALUE!</v>
      </c>
      <c r="AH28" s="206" t="e">
        <f t="shared" si="3"/>
        <v>#VALUE!</v>
      </c>
      <c r="AI28" s="210" t="e">
        <f t="shared" si="7"/>
        <v>#VALUE!</v>
      </c>
    </row>
    <row r="29" spans="2:35" ht="12.95" customHeight="1" x14ac:dyDescent="0.15">
      <c r="B29" s="41" t="str">
        <f>入力!B29</f>
        <v>24</v>
      </c>
      <c r="C29" s="42" t="str">
        <f>入力!C29</f>
        <v>電力・ガス・熱供給</v>
      </c>
      <c r="D29" s="94" t="str">
        <f>IF(入力!$F$6="購入者価格",入力!E29,IF(入力!$F$6="生産者価格","","error"))</f>
        <v>error</v>
      </c>
      <c r="E29" s="218" t="str">
        <f>IF(入力!$F$6="購入者価格",入力!$E29*マージン率!D29,IF(入力!$F$6="生産者価格","","error"))</f>
        <v>error</v>
      </c>
      <c r="F29" s="214" t="str">
        <f>IF(入力!$F$6="購入者価格",入力!$E29*マージン率!E29,IF(入力!$F$6="生産者価格","","error"))</f>
        <v>error</v>
      </c>
      <c r="G29" s="74" t="str">
        <f>IF(入力!$F$6="購入者価格",D29-E29-F29,IF(入力!$F$6="生産者価格",入力!E29,"error"))</f>
        <v>error</v>
      </c>
      <c r="H29" s="118">
        <f>IF(入力!D29="",その他の係数表!D29,入力!D29)</f>
        <v>0.79066463723997971</v>
      </c>
      <c r="I29" s="123" t="e">
        <f t="shared" si="4"/>
        <v>#VALUE!</v>
      </c>
      <c r="J29" s="114" t="e">
        <f>I29*その他の係数表!E29</f>
        <v>#VALUE!</v>
      </c>
      <c r="K29" s="214" t="e">
        <f>I29*その他の係数表!F29</f>
        <v>#VALUE!</v>
      </c>
      <c r="L29" s="206" t="e">
        <f>I29*その他の係数表!G29*100</f>
        <v>#VALUE!</v>
      </c>
      <c r="M29" s="210" t="e">
        <f>I29*その他の係数表!H29*100</f>
        <v>#VALUE!</v>
      </c>
      <c r="N29" s="101" t="e">
        <v>#VALUE!</v>
      </c>
      <c r="O29" s="118">
        <f>その他の係数表!D29</f>
        <v>0.79066463723997971</v>
      </c>
      <c r="P29" s="101" t="e">
        <f t="shared" si="5"/>
        <v>#VALUE!</v>
      </c>
      <c r="Q29" s="123" t="e">
        <v>#VALUE!</v>
      </c>
      <c r="R29" s="114" t="e">
        <f>Q29*その他の係数表!E29</f>
        <v>#VALUE!</v>
      </c>
      <c r="S29" s="214" t="e">
        <f>Q29*その他の係数表!F29</f>
        <v>#VALUE!</v>
      </c>
      <c r="T29" s="206" t="e">
        <f>Q29*その他の係数表!G29*100</f>
        <v>#VALUE!</v>
      </c>
      <c r="U29" s="210" t="e">
        <f>Q29*その他の係数表!H29*100</f>
        <v>#VALUE!</v>
      </c>
      <c r="V29" s="152"/>
      <c r="W29" s="101" t="e">
        <f>SUM($K$45,$S$45)*$V$45*その他の係数表!I29</f>
        <v>#VALUE!</v>
      </c>
      <c r="X29" s="118">
        <f>その他の係数表!D29</f>
        <v>0.79066463723997971</v>
      </c>
      <c r="Y29" s="101" t="e">
        <f t="shared" si="6"/>
        <v>#VALUE!</v>
      </c>
      <c r="Z29" s="123" t="e">
        <v>#VALUE!</v>
      </c>
      <c r="AA29" s="114" t="e">
        <f>Z29*その他の係数表!E29</f>
        <v>#VALUE!</v>
      </c>
      <c r="AB29" s="214" t="e">
        <f>Z29*その他の係数表!F29</f>
        <v>#VALUE!</v>
      </c>
      <c r="AC29" s="206" t="e">
        <f>Z29*その他の係数表!G29*100</f>
        <v>#VALUE!</v>
      </c>
      <c r="AD29" s="210" t="e">
        <f>Z29*その他の係数表!H29*100</f>
        <v>#VALUE!</v>
      </c>
      <c r="AE29" s="123" t="e">
        <f t="shared" si="0"/>
        <v>#VALUE!</v>
      </c>
      <c r="AF29" s="114" t="e">
        <f t="shared" si="1"/>
        <v>#VALUE!</v>
      </c>
      <c r="AG29" s="214" t="e">
        <f t="shared" si="2"/>
        <v>#VALUE!</v>
      </c>
      <c r="AH29" s="206" t="e">
        <f t="shared" si="3"/>
        <v>#VALUE!</v>
      </c>
      <c r="AI29" s="210" t="e">
        <f t="shared" si="7"/>
        <v>#VALUE!</v>
      </c>
    </row>
    <row r="30" spans="2:35" ht="12.95" customHeight="1" x14ac:dyDescent="0.15">
      <c r="B30" s="41" t="str">
        <f>入力!B30</f>
        <v>25</v>
      </c>
      <c r="C30" s="42" t="str">
        <f>入力!C30</f>
        <v>水道</v>
      </c>
      <c r="D30" s="94" t="str">
        <f>IF(入力!$F$6="購入者価格",入力!E30,IF(入力!$F$6="生産者価格","","error"))</f>
        <v>error</v>
      </c>
      <c r="E30" s="218" t="str">
        <f>IF(入力!$F$6="購入者価格",入力!$E30*マージン率!D30,IF(入力!$F$6="生産者価格","","error"))</f>
        <v>error</v>
      </c>
      <c r="F30" s="214" t="str">
        <f>IF(入力!$F$6="購入者価格",入力!$E30*マージン率!E30,IF(入力!$F$6="生産者価格","","error"))</f>
        <v>error</v>
      </c>
      <c r="G30" s="74" t="str">
        <f>IF(入力!$F$6="購入者価格",D30-E30-F30,IF(入力!$F$6="生産者価格",入力!E30,"error"))</f>
        <v>error</v>
      </c>
      <c r="H30" s="118">
        <f>IF(入力!D30="",その他の係数表!D30,入力!D30)</f>
        <v>0.99991182046646976</v>
      </c>
      <c r="I30" s="123" t="e">
        <f t="shared" si="4"/>
        <v>#VALUE!</v>
      </c>
      <c r="J30" s="114" t="e">
        <f>I30*その他の係数表!E30</f>
        <v>#VALUE!</v>
      </c>
      <c r="K30" s="214" t="e">
        <f>I30*その他の係数表!F30</f>
        <v>#VALUE!</v>
      </c>
      <c r="L30" s="206" t="e">
        <f>I30*その他の係数表!G30*100</f>
        <v>#VALUE!</v>
      </c>
      <c r="M30" s="210" t="e">
        <f>I30*その他の係数表!H30*100</f>
        <v>#VALUE!</v>
      </c>
      <c r="N30" s="101" t="e">
        <v>#VALUE!</v>
      </c>
      <c r="O30" s="118">
        <f>その他の係数表!D30</f>
        <v>0.99991182046646976</v>
      </c>
      <c r="P30" s="101" t="e">
        <f t="shared" si="5"/>
        <v>#VALUE!</v>
      </c>
      <c r="Q30" s="123" t="e">
        <v>#VALUE!</v>
      </c>
      <c r="R30" s="114" t="e">
        <f>Q30*その他の係数表!E30</f>
        <v>#VALUE!</v>
      </c>
      <c r="S30" s="214" t="e">
        <f>Q30*その他の係数表!F30</f>
        <v>#VALUE!</v>
      </c>
      <c r="T30" s="206" t="e">
        <f>Q30*その他の係数表!G30*100</f>
        <v>#VALUE!</v>
      </c>
      <c r="U30" s="210" t="e">
        <f>Q30*その他の係数表!H30*100</f>
        <v>#VALUE!</v>
      </c>
      <c r="V30" s="152"/>
      <c r="W30" s="101" t="e">
        <f>SUM($K$45,$S$45)*$V$45*その他の係数表!I30</f>
        <v>#VALUE!</v>
      </c>
      <c r="X30" s="118">
        <f>その他の係数表!D30</f>
        <v>0.99991182046646976</v>
      </c>
      <c r="Y30" s="101" t="e">
        <f t="shared" si="6"/>
        <v>#VALUE!</v>
      </c>
      <c r="Z30" s="123" t="e">
        <v>#VALUE!</v>
      </c>
      <c r="AA30" s="114" t="e">
        <f>Z30*その他の係数表!E30</f>
        <v>#VALUE!</v>
      </c>
      <c r="AB30" s="214" t="e">
        <f>Z30*その他の係数表!F30</f>
        <v>#VALUE!</v>
      </c>
      <c r="AC30" s="206" t="e">
        <f>Z30*その他の係数表!G30*100</f>
        <v>#VALUE!</v>
      </c>
      <c r="AD30" s="210" t="e">
        <f>Z30*その他の係数表!H30*100</f>
        <v>#VALUE!</v>
      </c>
      <c r="AE30" s="123" t="e">
        <f t="shared" si="0"/>
        <v>#VALUE!</v>
      </c>
      <c r="AF30" s="114" t="e">
        <f t="shared" si="1"/>
        <v>#VALUE!</v>
      </c>
      <c r="AG30" s="214" t="e">
        <f t="shared" si="2"/>
        <v>#VALUE!</v>
      </c>
      <c r="AH30" s="206" t="e">
        <f t="shared" si="3"/>
        <v>#VALUE!</v>
      </c>
      <c r="AI30" s="210" t="e">
        <f t="shared" si="7"/>
        <v>#VALUE!</v>
      </c>
    </row>
    <row r="31" spans="2:35" ht="12.95" customHeight="1" x14ac:dyDescent="0.15">
      <c r="B31" s="41" t="str">
        <f>入力!B31</f>
        <v>26</v>
      </c>
      <c r="C31" s="42" t="str">
        <f>入力!C31</f>
        <v>廃棄物処理</v>
      </c>
      <c r="D31" s="94" t="str">
        <f>IF(入力!$F$6="購入者価格",入力!E31,IF(入力!$F$6="生産者価格","","error"))</f>
        <v>error</v>
      </c>
      <c r="E31" s="218" t="str">
        <f>IF(入力!$F$6="購入者価格",入力!$E31*マージン率!D31,IF(入力!$F$6="生産者価格","","error"))</f>
        <v>error</v>
      </c>
      <c r="F31" s="214" t="str">
        <f>IF(入力!$F$6="購入者価格",入力!$E31*マージン率!E31,IF(入力!$F$6="生産者価格","","error"))</f>
        <v>error</v>
      </c>
      <c r="G31" s="74" t="str">
        <f>IF(入力!$F$6="購入者価格",D31-E31-F31,IF(入力!$F$6="生産者価格",入力!E31,"error"))</f>
        <v>error</v>
      </c>
      <c r="H31" s="118">
        <f>IF(入力!D31="",その他の係数表!D31,入力!D31)</f>
        <v>0.90718285638696594</v>
      </c>
      <c r="I31" s="123" t="e">
        <f t="shared" si="4"/>
        <v>#VALUE!</v>
      </c>
      <c r="J31" s="114" t="e">
        <f>I31*その他の係数表!E31</f>
        <v>#VALUE!</v>
      </c>
      <c r="K31" s="214" t="e">
        <f>I31*その他の係数表!F31</f>
        <v>#VALUE!</v>
      </c>
      <c r="L31" s="206" t="e">
        <f>I31*その他の係数表!G31*100</f>
        <v>#VALUE!</v>
      </c>
      <c r="M31" s="210" t="e">
        <f>I31*その他の係数表!H31*100</f>
        <v>#VALUE!</v>
      </c>
      <c r="N31" s="101" t="e">
        <v>#VALUE!</v>
      </c>
      <c r="O31" s="118">
        <f>その他の係数表!D31</f>
        <v>0.90718285638696594</v>
      </c>
      <c r="P31" s="101" t="e">
        <f t="shared" si="5"/>
        <v>#VALUE!</v>
      </c>
      <c r="Q31" s="123" t="e">
        <v>#VALUE!</v>
      </c>
      <c r="R31" s="114" t="e">
        <f>Q31*その他の係数表!E31</f>
        <v>#VALUE!</v>
      </c>
      <c r="S31" s="214" t="e">
        <f>Q31*その他の係数表!F31</f>
        <v>#VALUE!</v>
      </c>
      <c r="T31" s="206" t="e">
        <f>Q31*その他の係数表!G31*100</f>
        <v>#VALUE!</v>
      </c>
      <c r="U31" s="210" t="e">
        <f>Q31*その他の係数表!H31*100</f>
        <v>#VALUE!</v>
      </c>
      <c r="V31" s="152"/>
      <c r="W31" s="101" t="e">
        <f>SUM($K$45,$S$45)*$V$45*その他の係数表!I31</f>
        <v>#VALUE!</v>
      </c>
      <c r="X31" s="118">
        <f>その他の係数表!D31</f>
        <v>0.90718285638696594</v>
      </c>
      <c r="Y31" s="101" t="e">
        <f t="shared" si="6"/>
        <v>#VALUE!</v>
      </c>
      <c r="Z31" s="123" t="e">
        <v>#VALUE!</v>
      </c>
      <c r="AA31" s="114" t="e">
        <f>Z31*その他の係数表!E31</f>
        <v>#VALUE!</v>
      </c>
      <c r="AB31" s="214" t="e">
        <f>Z31*その他の係数表!F31</f>
        <v>#VALUE!</v>
      </c>
      <c r="AC31" s="206" t="e">
        <f>Z31*その他の係数表!G31*100</f>
        <v>#VALUE!</v>
      </c>
      <c r="AD31" s="210" t="e">
        <f>Z31*その他の係数表!H31*100</f>
        <v>#VALUE!</v>
      </c>
      <c r="AE31" s="123" t="e">
        <f t="shared" si="0"/>
        <v>#VALUE!</v>
      </c>
      <c r="AF31" s="114" t="e">
        <f t="shared" si="1"/>
        <v>#VALUE!</v>
      </c>
      <c r="AG31" s="214" t="e">
        <f t="shared" si="2"/>
        <v>#VALUE!</v>
      </c>
      <c r="AH31" s="206" t="e">
        <f t="shared" si="3"/>
        <v>#VALUE!</v>
      </c>
      <c r="AI31" s="210" t="e">
        <f t="shared" si="7"/>
        <v>#VALUE!</v>
      </c>
    </row>
    <row r="32" spans="2:35" ht="12.95" customHeight="1" x14ac:dyDescent="0.15">
      <c r="B32" s="41" t="str">
        <f>入力!B32</f>
        <v>27</v>
      </c>
      <c r="C32" s="42" t="str">
        <f>入力!C32</f>
        <v>商業</v>
      </c>
      <c r="D32" s="94" t="str">
        <f>IF(入力!$F$6="購入者価格",入力!E32,IF(入力!$F$6="生産者価格","","error"))</f>
        <v>error</v>
      </c>
      <c r="E32" s="218" t="str">
        <f>IF(入力!$F$6="購入者価格",-SUM(E6:E31,E33:E44),IF(入力!$F$6="生産者価格","","error"))</f>
        <v>error</v>
      </c>
      <c r="F32" s="214" t="str">
        <f>IF(入力!$F$6="購入者価格",入力!$E32*マージン率!E32,IF(入力!$F$6="生産者価格","","error"))</f>
        <v>error</v>
      </c>
      <c r="G32" s="74" t="str">
        <f>IF(入力!$F$6="購入者価格",D32-E32-F32,IF(入力!$F$6="生産者価格",入力!E32,"error"))</f>
        <v>error</v>
      </c>
      <c r="H32" s="118">
        <f>IF(入力!D32="",その他の係数表!D32,入力!D32)</f>
        <v>0.80902465623078801</v>
      </c>
      <c r="I32" s="123" t="e">
        <f t="shared" si="4"/>
        <v>#VALUE!</v>
      </c>
      <c r="J32" s="114" t="e">
        <f>I32*その他の係数表!E32</f>
        <v>#VALUE!</v>
      </c>
      <c r="K32" s="214" t="e">
        <f>I32*その他の係数表!F32</f>
        <v>#VALUE!</v>
      </c>
      <c r="L32" s="206" t="e">
        <f>I32*その他の係数表!G32*100</f>
        <v>#VALUE!</v>
      </c>
      <c r="M32" s="210" t="e">
        <f>I32*その他の係数表!H32*100</f>
        <v>#VALUE!</v>
      </c>
      <c r="N32" s="101" t="e">
        <v>#VALUE!</v>
      </c>
      <c r="O32" s="118">
        <f>その他の係数表!D32</f>
        <v>0.80902465623078801</v>
      </c>
      <c r="P32" s="101" t="e">
        <f t="shared" si="5"/>
        <v>#VALUE!</v>
      </c>
      <c r="Q32" s="123" t="e">
        <v>#VALUE!</v>
      </c>
      <c r="R32" s="114" t="e">
        <f>Q32*その他の係数表!E32</f>
        <v>#VALUE!</v>
      </c>
      <c r="S32" s="214" t="e">
        <f>Q32*その他の係数表!F32</f>
        <v>#VALUE!</v>
      </c>
      <c r="T32" s="206" t="e">
        <f>Q32*その他の係数表!G32*100</f>
        <v>#VALUE!</v>
      </c>
      <c r="U32" s="210" t="e">
        <f>Q32*その他の係数表!H32*100</f>
        <v>#VALUE!</v>
      </c>
      <c r="V32" s="152"/>
      <c r="W32" s="101" t="e">
        <f>SUM($K$45,$S$45)*$V$45*その他の係数表!I32</f>
        <v>#VALUE!</v>
      </c>
      <c r="X32" s="118">
        <f>その他の係数表!D32</f>
        <v>0.80902465623078801</v>
      </c>
      <c r="Y32" s="101" t="e">
        <f t="shared" si="6"/>
        <v>#VALUE!</v>
      </c>
      <c r="Z32" s="123" t="e">
        <v>#VALUE!</v>
      </c>
      <c r="AA32" s="114" t="e">
        <f>Z32*その他の係数表!E32</f>
        <v>#VALUE!</v>
      </c>
      <c r="AB32" s="214" t="e">
        <f>Z32*その他の係数表!F32</f>
        <v>#VALUE!</v>
      </c>
      <c r="AC32" s="206" t="e">
        <f>Z32*その他の係数表!G32*100</f>
        <v>#VALUE!</v>
      </c>
      <c r="AD32" s="210" t="e">
        <f>Z32*その他の係数表!H32*100</f>
        <v>#VALUE!</v>
      </c>
      <c r="AE32" s="123" t="e">
        <f t="shared" si="0"/>
        <v>#VALUE!</v>
      </c>
      <c r="AF32" s="114" t="e">
        <f t="shared" si="1"/>
        <v>#VALUE!</v>
      </c>
      <c r="AG32" s="214" t="e">
        <f t="shared" si="2"/>
        <v>#VALUE!</v>
      </c>
      <c r="AH32" s="206" t="e">
        <f t="shared" si="3"/>
        <v>#VALUE!</v>
      </c>
      <c r="AI32" s="210" t="e">
        <f t="shared" si="7"/>
        <v>#VALUE!</v>
      </c>
    </row>
    <row r="33" spans="2:35" ht="12.95" customHeight="1" x14ac:dyDescent="0.15">
      <c r="B33" s="41" t="str">
        <f>入力!B33</f>
        <v>28</v>
      </c>
      <c r="C33" s="42" t="str">
        <f>入力!C33</f>
        <v>金融・保険</v>
      </c>
      <c r="D33" s="94" t="str">
        <f>IF(入力!$F$6="購入者価格",入力!E33,IF(入力!$F$6="生産者価格","","error"))</f>
        <v>error</v>
      </c>
      <c r="E33" s="218" t="str">
        <f>IF(入力!$F$6="購入者価格",入力!$E33*マージン率!D33,IF(入力!$F$6="生産者価格","","error"))</f>
        <v>error</v>
      </c>
      <c r="F33" s="214" t="str">
        <f>IF(入力!$F$6="購入者価格",入力!$E33*マージン率!E33,IF(入力!$F$6="生産者価格","","error"))</f>
        <v>error</v>
      </c>
      <c r="G33" s="74" t="str">
        <f>IF(入力!$F$6="購入者価格",D33-E33-F33,IF(入力!$F$6="生産者価格",入力!E33,"error"))</f>
        <v>error</v>
      </c>
      <c r="H33" s="118">
        <f>IF(入力!D33="",その他の係数表!D33,入力!D33)</f>
        <v>0.92313790078039615</v>
      </c>
      <c r="I33" s="123" t="e">
        <f t="shared" si="4"/>
        <v>#VALUE!</v>
      </c>
      <c r="J33" s="114" t="e">
        <f>I33*その他の係数表!E33</f>
        <v>#VALUE!</v>
      </c>
      <c r="K33" s="214" t="e">
        <f>I33*その他の係数表!F33</f>
        <v>#VALUE!</v>
      </c>
      <c r="L33" s="206" t="e">
        <f>I33*その他の係数表!G33*100</f>
        <v>#VALUE!</v>
      </c>
      <c r="M33" s="210" t="e">
        <f>I33*その他の係数表!H33*100</f>
        <v>#VALUE!</v>
      </c>
      <c r="N33" s="101" t="e">
        <v>#VALUE!</v>
      </c>
      <c r="O33" s="118">
        <f>その他の係数表!D33</f>
        <v>0.92313790078039615</v>
      </c>
      <c r="P33" s="101" t="e">
        <f t="shared" si="5"/>
        <v>#VALUE!</v>
      </c>
      <c r="Q33" s="123" t="e">
        <v>#VALUE!</v>
      </c>
      <c r="R33" s="114" t="e">
        <f>Q33*その他の係数表!E33</f>
        <v>#VALUE!</v>
      </c>
      <c r="S33" s="214" t="e">
        <f>Q33*その他の係数表!F33</f>
        <v>#VALUE!</v>
      </c>
      <c r="T33" s="206" t="e">
        <f>Q33*その他の係数表!G33*100</f>
        <v>#VALUE!</v>
      </c>
      <c r="U33" s="210" t="e">
        <f>Q33*その他の係数表!H33*100</f>
        <v>#VALUE!</v>
      </c>
      <c r="V33" s="152"/>
      <c r="W33" s="101" t="e">
        <f>SUM($K$45,$S$45)*$V$45*その他の係数表!I33</f>
        <v>#VALUE!</v>
      </c>
      <c r="X33" s="118">
        <f>その他の係数表!D33</f>
        <v>0.92313790078039615</v>
      </c>
      <c r="Y33" s="101" t="e">
        <f t="shared" si="6"/>
        <v>#VALUE!</v>
      </c>
      <c r="Z33" s="123" t="e">
        <v>#VALUE!</v>
      </c>
      <c r="AA33" s="114" t="e">
        <f>Z33*その他の係数表!E33</f>
        <v>#VALUE!</v>
      </c>
      <c r="AB33" s="214" t="e">
        <f>Z33*その他の係数表!F33</f>
        <v>#VALUE!</v>
      </c>
      <c r="AC33" s="206" t="e">
        <f>Z33*その他の係数表!G33*100</f>
        <v>#VALUE!</v>
      </c>
      <c r="AD33" s="210" t="e">
        <f>Z33*その他の係数表!H33*100</f>
        <v>#VALUE!</v>
      </c>
      <c r="AE33" s="123" t="e">
        <f t="shared" si="0"/>
        <v>#VALUE!</v>
      </c>
      <c r="AF33" s="114" t="e">
        <f t="shared" si="1"/>
        <v>#VALUE!</v>
      </c>
      <c r="AG33" s="214" t="e">
        <f t="shared" si="2"/>
        <v>#VALUE!</v>
      </c>
      <c r="AH33" s="206" t="e">
        <f t="shared" si="3"/>
        <v>#VALUE!</v>
      </c>
      <c r="AI33" s="210" t="e">
        <f t="shared" si="7"/>
        <v>#VALUE!</v>
      </c>
    </row>
    <row r="34" spans="2:35" ht="12.95" customHeight="1" x14ac:dyDescent="0.15">
      <c r="B34" s="41" t="str">
        <f>入力!B34</f>
        <v>29</v>
      </c>
      <c r="C34" s="42" t="str">
        <f>入力!C34</f>
        <v>不動産</v>
      </c>
      <c r="D34" s="94" t="str">
        <f>IF(入力!$F$6="購入者価格",入力!E34,IF(入力!$F$6="生産者価格","","error"))</f>
        <v>error</v>
      </c>
      <c r="E34" s="218" t="str">
        <f>IF(入力!$F$6="購入者価格",入力!$E34*マージン率!D34,IF(入力!$F$6="生産者価格","","error"))</f>
        <v>error</v>
      </c>
      <c r="F34" s="214" t="str">
        <f>IF(入力!$F$6="購入者価格",入力!$E34*マージン率!E34,IF(入力!$F$6="生産者価格","","error"))</f>
        <v>error</v>
      </c>
      <c r="G34" s="74" t="str">
        <f>IF(入力!$F$6="購入者価格",D34-E34-F34,IF(入力!$F$6="生産者価格",入力!E34,"error"))</f>
        <v>error</v>
      </c>
      <c r="H34" s="118">
        <f>IF(入力!D34="",その他の係数表!D34,入力!D34)</f>
        <v>0.99996351416927232</v>
      </c>
      <c r="I34" s="123" t="e">
        <f t="shared" si="4"/>
        <v>#VALUE!</v>
      </c>
      <c r="J34" s="114" t="e">
        <f>I34*その他の係数表!E34</f>
        <v>#VALUE!</v>
      </c>
      <c r="K34" s="214" t="e">
        <f>I34*その他の係数表!F34</f>
        <v>#VALUE!</v>
      </c>
      <c r="L34" s="206" t="e">
        <f>I34*その他の係数表!G34*100</f>
        <v>#VALUE!</v>
      </c>
      <c r="M34" s="210" t="e">
        <f>I34*その他の係数表!H34*100</f>
        <v>#VALUE!</v>
      </c>
      <c r="N34" s="101" t="e">
        <v>#VALUE!</v>
      </c>
      <c r="O34" s="118">
        <f>その他の係数表!D34</f>
        <v>0.99996351416927232</v>
      </c>
      <c r="P34" s="101" t="e">
        <f t="shared" si="5"/>
        <v>#VALUE!</v>
      </c>
      <c r="Q34" s="123" t="e">
        <v>#VALUE!</v>
      </c>
      <c r="R34" s="114" t="e">
        <f>Q34*その他の係数表!E34</f>
        <v>#VALUE!</v>
      </c>
      <c r="S34" s="214" t="e">
        <f>Q34*その他の係数表!F34</f>
        <v>#VALUE!</v>
      </c>
      <c r="T34" s="206" t="e">
        <f>Q34*その他の係数表!G34*100</f>
        <v>#VALUE!</v>
      </c>
      <c r="U34" s="210" t="e">
        <f>Q34*その他の係数表!H34*100</f>
        <v>#VALUE!</v>
      </c>
      <c r="V34" s="152"/>
      <c r="W34" s="101" t="e">
        <f>SUM($K$45,$S$45)*$V$45*その他の係数表!I34</f>
        <v>#VALUE!</v>
      </c>
      <c r="X34" s="118">
        <f>その他の係数表!D34</f>
        <v>0.99996351416927232</v>
      </c>
      <c r="Y34" s="101" t="e">
        <f t="shared" si="6"/>
        <v>#VALUE!</v>
      </c>
      <c r="Z34" s="123" t="e">
        <v>#VALUE!</v>
      </c>
      <c r="AA34" s="114" t="e">
        <f>Z34*その他の係数表!E34</f>
        <v>#VALUE!</v>
      </c>
      <c r="AB34" s="214" t="e">
        <f>Z34*その他の係数表!F34</f>
        <v>#VALUE!</v>
      </c>
      <c r="AC34" s="206" t="e">
        <f>Z34*その他の係数表!G34*100</f>
        <v>#VALUE!</v>
      </c>
      <c r="AD34" s="210" t="e">
        <f>Z34*その他の係数表!H34*100</f>
        <v>#VALUE!</v>
      </c>
      <c r="AE34" s="123" t="e">
        <f t="shared" si="0"/>
        <v>#VALUE!</v>
      </c>
      <c r="AF34" s="114" t="e">
        <f t="shared" si="1"/>
        <v>#VALUE!</v>
      </c>
      <c r="AG34" s="214" t="e">
        <f t="shared" si="2"/>
        <v>#VALUE!</v>
      </c>
      <c r="AH34" s="206" t="e">
        <f t="shared" si="3"/>
        <v>#VALUE!</v>
      </c>
      <c r="AI34" s="210" t="e">
        <f t="shared" si="7"/>
        <v>#VALUE!</v>
      </c>
    </row>
    <row r="35" spans="2:35" ht="12.95" customHeight="1" x14ac:dyDescent="0.15">
      <c r="B35" s="41" t="str">
        <f>入力!B35</f>
        <v>30</v>
      </c>
      <c r="C35" s="42" t="str">
        <f>入力!C35</f>
        <v>運輸・郵便</v>
      </c>
      <c r="D35" s="94" t="str">
        <f>IF(入力!$F$6="購入者価格",入力!E35,IF(入力!$F$6="生産者価格","","error"))</f>
        <v>error</v>
      </c>
      <c r="E35" s="218" t="str">
        <f>IF(入力!$F$6="購入者価格",入力!$E35*マージン率!D35,IF(入力!$F$6="生産者価格","","error"))</f>
        <v>error</v>
      </c>
      <c r="F35" s="214" t="str">
        <f>IF(入力!$F$6="購入者価格",-SUM(F6:F34,F36:F44),IF(入力!$F$6="生産者価格","","error"))</f>
        <v>error</v>
      </c>
      <c r="G35" s="74" t="str">
        <f>IF(入力!$F$6="購入者価格",D35-E35-F35,IF(入力!$F$6="生産者価格",入力!E35,"error"))</f>
        <v>error</v>
      </c>
      <c r="H35" s="118">
        <f>IF(入力!D35="",その他の係数表!D35,入力!D35)</f>
        <v>0.81063284624163623</v>
      </c>
      <c r="I35" s="123" t="e">
        <f t="shared" si="4"/>
        <v>#VALUE!</v>
      </c>
      <c r="J35" s="114" t="e">
        <f>I35*その他の係数表!E35</f>
        <v>#VALUE!</v>
      </c>
      <c r="K35" s="214" t="e">
        <f>I35*その他の係数表!F35</f>
        <v>#VALUE!</v>
      </c>
      <c r="L35" s="206" t="e">
        <f>I35*その他の係数表!G35*100</f>
        <v>#VALUE!</v>
      </c>
      <c r="M35" s="210" t="e">
        <f>I35*その他の係数表!H35*100</f>
        <v>#VALUE!</v>
      </c>
      <c r="N35" s="101" t="e">
        <v>#VALUE!</v>
      </c>
      <c r="O35" s="118">
        <f>その他の係数表!D35</f>
        <v>0.81063284624163623</v>
      </c>
      <c r="P35" s="101" t="e">
        <f t="shared" si="5"/>
        <v>#VALUE!</v>
      </c>
      <c r="Q35" s="123" t="e">
        <v>#VALUE!</v>
      </c>
      <c r="R35" s="114" t="e">
        <f>Q35*その他の係数表!E35</f>
        <v>#VALUE!</v>
      </c>
      <c r="S35" s="214" t="e">
        <f>Q35*その他の係数表!F35</f>
        <v>#VALUE!</v>
      </c>
      <c r="T35" s="206" t="e">
        <f>Q35*その他の係数表!G35*100</f>
        <v>#VALUE!</v>
      </c>
      <c r="U35" s="210" t="e">
        <f>Q35*その他の係数表!H35*100</f>
        <v>#VALUE!</v>
      </c>
      <c r="V35" s="152"/>
      <c r="W35" s="101" t="e">
        <f>SUM($K$45,$S$45)*$V$45*その他の係数表!I35</f>
        <v>#VALUE!</v>
      </c>
      <c r="X35" s="118">
        <f>その他の係数表!D35</f>
        <v>0.81063284624163623</v>
      </c>
      <c r="Y35" s="101" t="e">
        <f t="shared" si="6"/>
        <v>#VALUE!</v>
      </c>
      <c r="Z35" s="123" t="e">
        <v>#VALUE!</v>
      </c>
      <c r="AA35" s="114" t="e">
        <f>Z35*その他の係数表!E35</f>
        <v>#VALUE!</v>
      </c>
      <c r="AB35" s="214" t="e">
        <f>Z35*その他の係数表!F35</f>
        <v>#VALUE!</v>
      </c>
      <c r="AC35" s="206" t="e">
        <f>Z35*その他の係数表!G35*100</f>
        <v>#VALUE!</v>
      </c>
      <c r="AD35" s="210" t="e">
        <f>Z35*その他の係数表!H35*100</f>
        <v>#VALUE!</v>
      </c>
      <c r="AE35" s="123" t="e">
        <f t="shared" si="0"/>
        <v>#VALUE!</v>
      </c>
      <c r="AF35" s="114" t="e">
        <f t="shared" si="1"/>
        <v>#VALUE!</v>
      </c>
      <c r="AG35" s="214" t="e">
        <f t="shared" si="2"/>
        <v>#VALUE!</v>
      </c>
      <c r="AH35" s="206" t="e">
        <f t="shared" si="3"/>
        <v>#VALUE!</v>
      </c>
      <c r="AI35" s="210" t="e">
        <f t="shared" si="7"/>
        <v>#VALUE!</v>
      </c>
    </row>
    <row r="36" spans="2:35" ht="12.95" customHeight="1" x14ac:dyDescent="0.15">
      <c r="B36" s="41" t="str">
        <f>入力!B36</f>
        <v>31</v>
      </c>
      <c r="C36" s="42" t="str">
        <f>入力!C36</f>
        <v>情報通信</v>
      </c>
      <c r="D36" s="94" t="str">
        <f>IF(入力!$F$6="購入者価格",入力!E36,IF(入力!$F$6="生産者価格","","error"))</f>
        <v>error</v>
      </c>
      <c r="E36" s="218" t="str">
        <f>IF(入力!$F$6="購入者価格",入力!$E36*マージン率!D36,IF(入力!$F$6="生産者価格","","error"))</f>
        <v>error</v>
      </c>
      <c r="F36" s="214" t="str">
        <f>IF(入力!$F$6="購入者価格",入力!$E36*マージン率!E36,IF(入力!$F$6="生産者価格","","error"))</f>
        <v>error</v>
      </c>
      <c r="G36" s="74" t="str">
        <f>IF(入力!$F$6="購入者価格",D36-E36-F36,IF(入力!$F$6="生産者価格",入力!E36,"error"))</f>
        <v>error</v>
      </c>
      <c r="H36" s="118">
        <f>IF(入力!D36="",その他の係数表!D36,入力!D36)</f>
        <v>0.68149219128175076</v>
      </c>
      <c r="I36" s="123" t="e">
        <f t="shared" si="4"/>
        <v>#VALUE!</v>
      </c>
      <c r="J36" s="114" t="e">
        <f>I36*その他の係数表!E36</f>
        <v>#VALUE!</v>
      </c>
      <c r="K36" s="214" t="e">
        <f>I36*その他の係数表!F36</f>
        <v>#VALUE!</v>
      </c>
      <c r="L36" s="206" t="e">
        <f>I36*その他の係数表!G36*100</f>
        <v>#VALUE!</v>
      </c>
      <c r="M36" s="210" t="e">
        <f>I36*その他の係数表!H36*100</f>
        <v>#VALUE!</v>
      </c>
      <c r="N36" s="101" t="e">
        <v>#VALUE!</v>
      </c>
      <c r="O36" s="118">
        <f>その他の係数表!D36</f>
        <v>0.68149219128175076</v>
      </c>
      <c r="P36" s="101" t="e">
        <f t="shared" si="5"/>
        <v>#VALUE!</v>
      </c>
      <c r="Q36" s="123" t="e">
        <v>#VALUE!</v>
      </c>
      <c r="R36" s="114" t="e">
        <f>Q36*その他の係数表!E36</f>
        <v>#VALUE!</v>
      </c>
      <c r="S36" s="214" t="e">
        <f>Q36*その他の係数表!F36</f>
        <v>#VALUE!</v>
      </c>
      <c r="T36" s="206" t="e">
        <f>Q36*その他の係数表!G36*100</f>
        <v>#VALUE!</v>
      </c>
      <c r="U36" s="210" t="e">
        <f>Q36*その他の係数表!H36*100</f>
        <v>#VALUE!</v>
      </c>
      <c r="V36" s="152"/>
      <c r="W36" s="101" t="e">
        <f>SUM($K$45,$S$45)*$V$45*その他の係数表!I36</f>
        <v>#VALUE!</v>
      </c>
      <c r="X36" s="118">
        <f>その他の係数表!D36</f>
        <v>0.68149219128175076</v>
      </c>
      <c r="Y36" s="101" t="e">
        <f t="shared" si="6"/>
        <v>#VALUE!</v>
      </c>
      <c r="Z36" s="123" t="e">
        <v>#VALUE!</v>
      </c>
      <c r="AA36" s="114" t="e">
        <f>Z36*その他の係数表!E36</f>
        <v>#VALUE!</v>
      </c>
      <c r="AB36" s="214" t="e">
        <f>Z36*その他の係数表!F36</f>
        <v>#VALUE!</v>
      </c>
      <c r="AC36" s="206" t="e">
        <f>Z36*その他の係数表!G36*100</f>
        <v>#VALUE!</v>
      </c>
      <c r="AD36" s="210" t="e">
        <f>Z36*その他の係数表!H36*100</f>
        <v>#VALUE!</v>
      </c>
      <c r="AE36" s="123" t="e">
        <f t="shared" si="0"/>
        <v>#VALUE!</v>
      </c>
      <c r="AF36" s="114" t="e">
        <f t="shared" si="1"/>
        <v>#VALUE!</v>
      </c>
      <c r="AG36" s="214" t="e">
        <f t="shared" si="2"/>
        <v>#VALUE!</v>
      </c>
      <c r="AH36" s="206" t="e">
        <f t="shared" si="3"/>
        <v>#VALUE!</v>
      </c>
      <c r="AI36" s="210" t="e">
        <f t="shared" si="7"/>
        <v>#VALUE!</v>
      </c>
    </row>
    <row r="37" spans="2:35" ht="12.95" customHeight="1" x14ac:dyDescent="0.15">
      <c r="B37" s="41" t="str">
        <f>入力!B37</f>
        <v>32</v>
      </c>
      <c r="C37" s="42" t="str">
        <f>入力!C37</f>
        <v>公務</v>
      </c>
      <c r="D37" s="94" t="str">
        <f>IF(入力!$F$6="購入者価格",入力!E37,IF(入力!$F$6="生産者価格","","error"))</f>
        <v>error</v>
      </c>
      <c r="E37" s="218" t="str">
        <f>IF(入力!$F$6="購入者価格",入力!$E37*マージン率!D37,IF(入力!$F$6="生産者価格","","error"))</f>
        <v>error</v>
      </c>
      <c r="F37" s="214" t="str">
        <f>IF(入力!$F$6="購入者価格",入力!$E37*マージン率!E37,IF(入力!$F$6="生産者価格","","error"))</f>
        <v>error</v>
      </c>
      <c r="G37" s="74" t="str">
        <f>IF(入力!$F$6="購入者価格",D37-E37-F37,IF(入力!$F$6="生産者価格",入力!E37,"error"))</f>
        <v>error</v>
      </c>
      <c r="H37" s="118">
        <f>IF(入力!D37="",その他の係数表!D37,入力!D37)</f>
        <v>1</v>
      </c>
      <c r="I37" s="123" t="e">
        <f t="shared" si="4"/>
        <v>#VALUE!</v>
      </c>
      <c r="J37" s="114" t="e">
        <f>I37*その他の係数表!E37</f>
        <v>#VALUE!</v>
      </c>
      <c r="K37" s="214" t="e">
        <f>I37*その他の係数表!F37</f>
        <v>#VALUE!</v>
      </c>
      <c r="L37" s="206" t="e">
        <f>I37*その他の係数表!G37*100</f>
        <v>#VALUE!</v>
      </c>
      <c r="M37" s="210" t="e">
        <f>I37*その他の係数表!H37*100</f>
        <v>#VALUE!</v>
      </c>
      <c r="N37" s="101" t="e">
        <v>#VALUE!</v>
      </c>
      <c r="O37" s="118">
        <f>その他の係数表!D37</f>
        <v>1</v>
      </c>
      <c r="P37" s="101" t="e">
        <f t="shared" si="5"/>
        <v>#VALUE!</v>
      </c>
      <c r="Q37" s="123" t="e">
        <v>#VALUE!</v>
      </c>
      <c r="R37" s="114" t="e">
        <f>Q37*その他の係数表!E37</f>
        <v>#VALUE!</v>
      </c>
      <c r="S37" s="214" t="e">
        <f>Q37*その他の係数表!F37</f>
        <v>#VALUE!</v>
      </c>
      <c r="T37" s="206" t="e">
        <f>Q37*その他の係数表!G37*100</f>
        <v>#VALUE!</v>
      </c>
      <c r="U37" s="210" t="e">
        <f>Q37*その他の係数表!H37*100</f>
        <v>#VALUE!</v>
      </c>
      <c r="V37" s="152"/>
      <c r="W37" s="101" t="e">
        <f>SUM($K$45,$S$45)*$V$45*その他の係数表!I37</f>
        <v>#VALUE!</v>
      </c>
      <c r="X37" s="118">
        <f>その他の係数表!D37</f>
        <v>1</v>
      </c>
      <c r="Y37" s="101" t="e">
        <f t="shared" si="6"/>
        <v>#VALUE!</v>
      </c>
      <c r="Z37" s="123" t="e">
        <v>#VALUE!</v>
      </c>
      <c r="AA37" s="114" t="e">
        <f>Z37*その他の係数表!E37</f>
        <v>#VALUE!</v>
      </c>
      <c r="AB37" s="214" t="e">
        <f>Z37*その他の係数表!F37</f>
        <v>#VALUE!</v>
      </c>
      <c r="AC37" s="206" t="e">
        <f>Z37*その他の係数表!G37*100</f>
        <v>#VALUE!</v>
      </c>
      <c r="AD37" s="210" t="e">
        <f>Z37*その他の係数表!H37*100</f>
        <v>#VALUE!</v>
      </c>
      <c r="AE37" s="123" t="e">
        <f t="shared" si="0"/>
        <v>#VALUE!</v>
      </c>
      <c r="AF37" s="114" t="e">
        <f t="shared" si="1"/>
        <v>#VALUE!</v>
      </c>
      <c r="AG37" s="214" t="e">
        <f t="shared" si="2"/>
        <v>#VALUE!</v>
      </c>
      <c r="AH37" s="206" t="e">
        <f t="shared" si="3"/>
        <v>#VALUE!</v>
      </c>
      <c r="AI37" s="210" t="e">
        <f t="shared" si="7"/>
        <v>#VALUE!</v>
      </c>
    </row>
    <row r="38" spans="2:35" ht="12.95" customHeight="1" x14ac:dyDescent="0.15">
      <c r="B38" s="41" t="str">
        <f>入力!B38</f>
        <v>33</v>
      </c>
      <c r="C38" s="42" t="str">
        <f>入力!C38</f>
        <v>教育・研究</v>
      </c>
      <c r="D38" s="94" t="str">
        <f>IF(入力!$F$6="購入者価格",入力!E38,IF(入力!$F$6="生産者価格","","error"))</f>
        <v>error</v>
      </c>
      <c r="E38" s="218" t="str">
        <f>IF(入力!$F$6="購入者価格",入力!$E38*マージン率!D38,IF(入力!$F$6="生産者価格","","error"))</f>
        <v>error</v>
      </c>
      <c r="F38" s="214" t="str">
        <f>IF(入力!$F$6="購入者価格",入力!$E38*マージン率!E38,IF(入力!$F$6="生産者価格","","error"))</f>
        <v>error</v>
      </c>
      <c r="G38" s="74" t="str">
        <f>IF(入力!$F$6="購入者価格",D38-E38-F38,IF(入力!$F$6="生産者価格",入力!E38,"error"))</f>
        <v>error</v>
      </c>
      <c r="H38" s="118">
        <f>IF(入力!D38="",その他の係数表!D38,入力!D38)</f>
        <v>0.97855437556598335</v>
      </c>
      <c r="I38" s="123" t="e">
        <f t="shared" si="4"/>
        <v>#VALUE!</v>
      </c>
      <c r="J38" s="114" t="e">
        <f>I38*その他の係数表!E38</f>
        <v>#VALUE!</v>
      </c>
      <c r="K38" s="214" t="e">
        <f>I38*その他の係数表!F38</f>
        <v>#VALUE!</v>
      </c>
      <c r="L38" s="206" t="e">
        <f>I38*その他の係数表!G38*100</f>
        <v>#VALUE!</v>
      </c>
      <c r="M38" s="210" t="e">
        <f>I38*その他の係数表!H38*100</f>
        <v>#VALUE!</v>
      </c>
      <c r="N38" s="101" t="e">
        <v>#VALUE!</v>
      </c>
      <c r="O38" s="118">
        <f>その他の係数表!D38</f>
        <v>0.97855437556598335</v>
      </c>
      <c r="P38" s="101" t="e">
        <f t="shared" si="5"/>
        <v>#VALUE!</v>
      </c>
      <c r="Q38" s="123" t="e">
        <v>#VALUE!</v>
      </c>
      <c r="R38" s="114" t="e">
        <f>Q38*その他の係数表!E38</f>
        <v>#VALUE!</v>
      </c>
      <c r="S38" s="214" t="e">
        <f>Q38*その他の係数表!F38</f>
        <v>#VALUE!</v>
      </c>
      <c r="T38" s="206" t="e">
        <f>Q38*その他の係数表!G38*100</f>
        <v>#VALUE!</v>
      </c>
      <c r="U38" s="210" t="e">
        <f>Q38*その他の係数表!H38*100</f>
        <v>#VALUE!</v>
      </c>
      <c r="V38" s="152"/>
      <c r="W38" s="101" t="e">
        <f>SUM($K$45,$S$45)*$V$45*その他の係数表!I38</f>
        <v>#VALUE!</v>
      </c>
      <c r="X38" s="118">
        <f>その他の係数表!D38</f>
        <v>0.97855437556598335</v>
      </c>
      <c r="Y38" s="101" t="e">
        <f t="shared" si="6"/>
        <v>#VALUE!</v>
      </c>
      <c r="Z38" s="123" t="e">
        <v>#VALUE!</v>
      </c>
      <c r="AA38" s="114" t="e">
        <f>Z38*その他の係数表!E38</f>
        <v>#VALUE!</v>
      </c>
      <c r="AB38" s="214" t="e">
        <f>Z38*その他の係数表!F38</f>
        <v>#VALUE!</v>
      </c>
      <c r="AC38" s="206" t="e">
        <f>Z38*その他の係数表!G38*100</f>
        <v>#VALUE!</v>
      </c>
      <c r="AD38" s="210" t="e">
        <f>Z38*その他の係数表!H38*100</f>
        <v>#VALUE!</v>
      </c>
      <c r="AE38" s="123" t="e">
        <f t="shared" si="0"/>
        <v>#VALUE!</v>
      </c>
      <c r="AF38" s="114" t="e">
        <f t="shared" si="1"/>
        <v>#VALUE!</v>
      </c>
      <c r="AG38" s="214" t="e">
        <f t="shared" si="2"/>
        <v>#VALUE!</v>
      </c>
      <c r="AH38" s="206" t="e">
        <f t="shared" si="3"/>
        <v>#VALUE!</v>
      </c>
      <c r="AI38" s="210" t="e">
        <f t="shared" si="7"/>
        <v>#VALUE!</v>
      </c>
    </row>
    <row r="39" spans="2:35" ht="12.95" customHeight="1" x14ac:dyDescent="0.15">
      <c r="B39" s="41" t="str">
        <f>入力!B39</f>
        <v>34</v>
      </c>
      <c r="C39" s="42" t="str">
        <f>入力!C39</f>
        <v>医療・福祉</v>
      </c>
      <c r="D39" s="94" t="str">
        <f>IF(入力!$F$6="購入者価格",入力!E39,IF(入力!$F$6="生産者価格","","error"))</f>
        <v>error</v>
      </c>
      <c r="E39" s="218" t="str">
        <f>IF(入力!$F$6="購入者価格",入力!$E39*マージン率!D39,IF(入力!$F$6="生産者価格","","error"))</f>
        <v>error</v>
      </c>
      <c r="F39" s="214" t="str">
        <f>IF(入力!$F$6="購入者価格",入力!$E39*マージン率!E39,IF(入力!$F$6="生産者価格","","error"))</f>
        <v>error</v>
      </c>
      <c r="G39" s="74" t="str">
        <f>IF(入力!$F$6="購入者価格",D39-E39-F39,IF(入力!$F$6="生産者価格",入力!E39,"error"))</f>
        <v>error</v>
      </c>
      <c r="H39" s="118">
        <f>IF(入力!D39="",その他の係数表!D39,入力!D39)</f>
        <v>0.99995742700149859</v>
      </c>
      <c r="I39" s="123" t="e">
        <f t="shared" si="4"/>
        <v>#VALUE!</v>
      </c>
      <c r="J39" s="114" t="e">
        <f>I39*その他の係数表!E39</f>
        <v>#VALUE!</v>
      </c>
      <c r="K39" s="214" t="e">
        <f>I39*その他の係数表!F39</f>
        <v>#VALUE!</v>
      </c>
      <c r="L39" s="206" t="e">
        <f>I39*その他の係数表!G39*100</f>
        <v>#VALUE!</v>
      </c>
      <c r="M39" s="210" t="e">
        <f>I39*その他の係数表!H39*100</f>
        <v>#VALUE!</v>
      </c>
      <c r="N39" s="101" t="e">
        <v>#VALUE!</v>
      </c>
      <c r="O39" s="118">
        <f>その他の係数表!D39</f>
        <v>0.99995742700149859</v>
      </c>
      <c r="P39" s="101" t="e">
        <f t="shared" si="5"/>
        <v>#VALUE!</v>
      </c>
      <c r="Q39" s="123" t="e">
        <v>#VALUE!</v>
      </c>
      <c r="R39" s="114" t="e">
        <f>Q39*その他の係数表!E39</f>
        <v>#VALUE!</v>
      </c>
      <c r="S39" s="214" t="e">
        <f>Q39*その他の係数表!F39</f>
        <v>#VALUE!</v>
      </c>
      <c r="T39" s="206" t="e">
        <f>Q39*その他の係数表!G39*100</f>
        <v>#VALUE!</v>
      </c>
      <c r="U39" s="210" t="e">
        <f>Q39*その他の係数表!H39*100</f>
        <v>#VALUE!</v>
      </c>
      <c r="V39" s="152"/>
      <c r="W39" s="101" t="e">
        <f>SUM($K$45,$S$45)*$V$45*その他の係数表!I39</f>
        <v>#VALUE!</v>
      </c>
      <c r="X39" s="118">
        <f>その他の係数表!D39</f>
        <v>0.99995742700149859</v>
      </c>
      <c r="Y39" s="101" t="e">
        <f t="shared" si="6"/>
        <v>#VALUE!</v>
      </c>
      <c r="Z39" s="123" t="e">
        <v>#VALUE!</v>
      </c>
      <c r="AA39" s="114" t="e">
        <f>Z39*その他の係数表!E39</f>
        <v>#VALUE!</v>
      </c>
      <c r="AB39" s="214" t="e">
        <f>Z39*その他の係数表!F39</f>
        <v>#VALUE!</v>
      </c>
      <c r="AC39" s="206" t="e">
        <f>Z39*その他の係数表!G39*100</f>
        <v>#VALUE!</v>
      </c>
      <c r="AD39" s="210" t="e">
        <f>Z39*その他の係数表!H39*100</f>
        <v>#VALUE!</v>
      </c>
      <c r="AE39" s="123" t="e">
        <f t="shared" si="0"/>
        <v>#VALUE!</v>
      </c>
      <c r="AF39" s="114" t="e">
        <f t="shared" si="1"/>
        <v>#VALUE!</v>
      </c>
      <c r="AG39" s="214" t="e">
        <f>SUM(K39,S39,AB39)</f>
        <v>#VALUE!</v>
      </c>
      <c r="AH39" s="206" t="e">
        <f t="shared" si="3"/>
        <v>#VALUE!</v>
      </c>
      <c r="AI39" s="210" t="e">
        <f t="shared" si="7"/>
        <v>#VALUE!</v>
      </c>
    </row>
    <row r="40" spans="2:35" ht="12.95" customHeight="1" x14ac:dyDescent="0.15">
      <c r="B40" s="41" t="str">
        <f>入力!B40</f>
        <v>35</v>
      </c>
      <c r="C40" s="42" t="str">
        <f>入力!C40</f>
        <v>他に分類されない会員制団体</v>
      </c>
      <c r="D40" s="94" t="str">
        <f>IF(入力!$F$6="購入者価格",入力!E40,IF(入力!$F$6="生産者価格","","error"))</f>
        <v>error</v>
      </c>
      <c r="E40" s="218" t="str">
        <f>IF(入力!$F$6="購入者価格",入力!$E40*マージン率!D40,IF(入力!$F$6="生産者価格","","error"))</f>
        <v>error</v>
      </c>
      <c r="F40" s="214" t="str">
        <f>IF(入力!$F$6="購入者価格",入力!$E40*マージン率!E40,IF(入力!$F$6="生産者価格","","error"))</f>
        <v>error</v>
      </c>
      <c r="G40" s="74" t="str">
        <f>IF(入力!$F$6="購入者価格",D40-E40-F40,IF(入力!$F$6="生産者価格",入力!E40,"error"))</f>
        <v>error</v>
      </c>
      <c r="H40" s="118">
        <f>IF(入力!D40="",その他の係数表!D40,入力!D40)</f>
        <v>1</v>
      </c>
      <c r="I40" s="123" t="e">
        <f t="shared" si="4"/>
        <v>#VALUE!</v>
      </c>
      <c r="J40" s="114" t="e">
        <f>I40*その他の係数表!E40</f>
        <v>#VALUE!</v>
      </c>
      <c r="K40" s="214" t="e">
        <f>I40*その他の係数表!F40</f>
        <v>#VALUE!</v>
      </c>
      <c r="L40" s="206" t="e">
        <f>I40*その他の係数表!G40*100</f>
        <v>#VALUE!</v>
      </c>
      <c r="M40" s="210" t="e">
        <f>I40*その他の係数表!H40*100</f>
        <v>#VALUE!</v>
      </c>
      <c r="N40" s="101" t="e">
        <v>#VALUE!</v>
      </c>
      <c r="O40" s="118">
        <f>その他の係数表!D40</f>
        <v>1</v>
      </c>
      <c r="P40" s="101" t="e">
        <f t="shared" si="5"/>
        <v>#VALUE!</v>
      </c>
      <c r="Q40" s="123" t="e">
        <v>#VALUE!</v>
      </c>
      <c r="R40" s="114" t="e">
        <f>Q40*その他の係数表!E40</f>
        <v>#VALUE!</v>
      </c>
      <c r="S40" s="214" t="e">
        <f>Q40*その他の係数表!F40</f>
        <v>#VALUE!</v>
      </c>
      <c r="T40" s="206" t="e">
        <f>Q40*その他の係数表!G40*100</f>
        <v>#VALUE!</v>
      </c>
      <c r="U40" s="210" t="e">
        <f>Q40*その他の係数表!H40*100</f>
        <v>#VALUE!</v>
      </c>
      <c r="V40" s="152"/>
      <c r="W40" s="101" t="e">
        <f>SUM($K$45,$S$45)*$V$45*その他の係数表!I40</f>
        <v>#VALUE!</v>
      </c>
      <c r="X40" s="118">
        <f>その他の係数表!D40</f>
        <v>1</v>
      </c>
      <c r="Y40" s="101" t="e">
        <f t="shared" si="6"/>
        <v>#VALUE!</v>
      </c>
      <c r="Z40" s="123" t="e">
        <v>#VALUE!</v>
      </c>
      <c r="AA40" s="114" t="e">
        <f>Z40*その他の係数表!E40</f>
        <v>#VALUE!</v>
      </c>
      <c r="AB40" s="214" t="e">
        <f>Z40*その他の係数表!F40</f>
        <v>#VALUE!</v>
      </c>
      <c r="AC40" s="206" t="e">
        <f>Z40*その他の係数表!G40*100</f>
        <v>#VALUE!</v>
      </c>
      <c r="AD40" s="210" t="e">
        <f>Z40*その他の係数表!H40*100</f>
        <v>#VALUE!</v>
      </c>
      <c r="AE40" s="123" t="e">
        <f t="shared" si="0"/>
        <v>#VALUE!</v>
      </c>
      <c r="AF40" s="114" t="e">
        <f t="shared" si="1"/>
        <v>#VALUE!</v>
      </c>
      <c r="AG40" s="214" t="e">
        <f t="shared" si="2"/>
        <v>#VALUE!</v>
      </c>
      <c r="AH40" s="206" t="e">
        <f t="shared" si="3"/>
        <v>#VALUE!</v>
      </c>
      <c r="AI40" s="210" t="e">
        <f t="shared" si="7"/>
        <v>#VALUE!</v>
      </c>
    </row>
    <row r="41" spans="2:35" ht="12.95" customHeight="1" x14ac:dyDescent="0.15">
      <c r="B41" s="41" t="str">
        <f>入力!B41</f>
        <v>36</v>
      </c>
      <c r="C41" s="42" t="str">
        <f>入力!C41</f>
        <v>対事業所サービス</v>
      </c>
      <c r="D41" s="94" t="str">
        <f>IF(入力!$F$6="購入者価格",入力!E41,IF(入力!$F$6="生産者価格","","error"))</f>
        <v>error</v>
      </c>
      <c r="E41" s="218" t="str">
        <f>IF(入力!$F$6="購入者価格",入力!$E41*マージン率!D41,IF(入力!$F$6="生産者価格","","error"))</f>
        <v>error</v>
      </c>
      <c r="F41" s="214" t="str">
        <f>IF(入力!$F$6="購入者価格",入力!$E41*マージン率!E41,IF(入力!$F$6="生産者価格","","error"))</f>
        <v>error</v>
      </c>
      <c r="G41" s="74" t="str">
        <f>IF(入力!$F$6="購入者価格",D41-E41-F41,IF(入力!$F$6="生産者価格",入力!E41,"error"))</f>
        <v>error</v>
      </c>
      <c r="H41" s="118">
        <f>IF(入力!D41="",その他の係数表!D41,入力!D41)</f>
        <v>0.5317068860255133</v>
      </c>
      <c r="I41" s="123" t="e">
        <f t="shared" si="4"/>
        <v>#VALUE!</v>
      </c>
      <c r="J41" s="114" t="e">
        <f>I41*その他の係数表!E41</f>
        <v>#VALUE!</v>
      </c>
      <c r="K41" s="214" t="e">
        <f>I41*その他の係数表!F41</f>
        <v>#VALUE!</v>
      </c>
      <c r="L41" s="206" t="e">
        <f>I41*その他の係数表!G41*100</f>
        <v>#VALUE!</v>
      </c>
      <c r="M41" s="210" t="e">
        <f>I41*その他の係数表!H41*100</f>
        <v>#VALUE!</v>
      </c>
      <c r="N41" s="101" t="e">
        <v>#VALUE!</v>
      </c>
      <c r="O41" s="118">
        <f>その他の係数表!D41</f>
        <v>0.5317068860255133</v>
      </c>
      <c r="P41" s="101" t="e">
        <f t="shared" si="5"/>
        <v>#VALUE!</v>
      </c>
      <c r="Q41" s="123" t="e">
        <v>#VALUE!</v>
      </c>
      <c r="R41" s="114" t="e">
        <f>Q41*その他の係数表!E41</f>
        <v>#VALUE!</v>
      </c>
      <c r="S41" s="214" t="e">
        <f>Q41*その他の係数表!F41</f>
        <v>#VALUE!</v>
      </c>
      <c r="T41" s="206" t="e">
        <f>Q41*その他の係数表!G41*100</f>
        <v>#VALUE!</v>
      </c>
      <c r="U41" s="210" t="e">
        <f>Q41*その他の係数表!H41*100</f>
        <v>#VALUE!</v>
      </c>
      <c r="V41" s="152"/>
      <c r="W41" s="101" t="e">
        <f>SUM($K$45,$S$45)*$V$45*その他の係数表!I41</f>
        <v>#VALUE!</v>
      </c>
      <c r="X41" s="118">
        <f>その他の係数表!D41</f>
        <v>0.5317068860255133</v>
      </c>
      <c r="Y41" s="101" t="e">
        <f t="shared" si="6"/>
        <v>#VALUE!</v>
      </c>
      <c r="Z41" s="123" t="e">
        <v>#VALUE!</v>
      </c>
      <c r="AA41" s="114" t="e">
        <f>Z41*その他の係数表!E41</f>
        <v>#VALUE!</v>
      </c>
      <c r="AB41" s="214" t="e">
        <f>Z41*その他の係数表!F41</f>
        <v>#VALUE!</v>
      </c>
      <c r="AC41" s="206" t="e">
        <f>Z41*その他の係数表!G41*100</f>
        <v>#VALUE!</v>
      </c>
      <c r="AD41" s="210" t="e">
        <f>Z41*その他の係数表!H41*100</f>
        <v>#VALUE!</v>
      </c>
      <c r="AE41" s="123" t="e">
        <f t="shared" si="0"/>
        <v>#VALUE!</v>
      </c>
      <c r="AF41" s="114" t="e">
        <f t="shared" si="1"/>
        <v>#VALUE!</v>
      </c>
      <c r="AG41" s="214" t="e">
        <f t="shared" si="2"/>
        <v>#VALUE!</v>
      </c>
      <c r="AH41" s="206" t="e">
        <f t="shared" si="3"/>
        <v>#VALUE!</v>
      </c>
      <c r="AI41" s="210" t="e">
        <f t="shared" si="7"/>
        <v>#VALUE!</v>
      </c>
    </row>
    <row r="42" spans="2:35" ht="12.95" customHeight="1" x14ac:dyDescent="0.15">
      <c r="B42" s="41" t="str">
        <f>入力!B42</f>
        <v>37</v>
      </c>
      <c r="C42" s="42" t="str">
        <f>入力!C42</f>
        <v>対個人サービス</v>
      </c>
      <c r="D42" s="94" t="str">
        <f>IF(入力!$F$6="購入者価格",入力!E42,IF(入力!$F$6="生産者価格","","error"))</f>
        <v>error</v>
      </c>
      <c r="E42" s="218" t="str">
        <f>IF(入力!$F$6="購入者価格",入力!$E42*マージン率!D42,IF(入力!$F$6="生産者価格","","error"))</f>
        <v>error</v>
      </c>
      <c r="F42" s="214" t="str">
        <f>IF(入力!$F$6="購入者価格",入力!$E42*マージン率!E42,IF(入力!$F$6="生産者価格","","error"))</f>
        <v>error</v>
      </c>
      <c r="G42" s="74" t="str">
        <f>IF(入力!$F$6="購入者価格",D42-E42-F42,IF(入力!$F$6="生産者価格",入力!E42,"error"))</f>
        <v>error</v>
      </c>
      <c r="H42" s="118">
        <f>IF(入力!D42="",その他の係数表!D42,入力!D42)</f>
        <v>0.8715243916942178</v>
      </c>
      <c r="I42" s="123" t="e">
        <f t="shared" si="4"/>
        <v>#VALUE!</v>
      </c>
      <c r="J42" s="114" t="e">
        <f>I42*その他の係数表!E42</f>
        <v>#VALUE!</v>
      </c>
      <c r="K42" s="214" t="e">
        <f>I42*その他の係数表!F42</f>
        <v>#VALUE!</v>
      </c>
      <c r="L42" s="206" t="e">
        <f>I42*その他の係数表!G42*100</f>
        <v>#VALUE!</v>
      </c>
      <c r="M42" s="210" t="e">
        <f>I42*その他の係数表!H42*100</f>
        <v>#VALUE!</v>
      </c>
      <c r="N42" s="101" t="e">
        <v>#VALUE!</v>
      </c>
      <c r="O42" s="118">
        <f>その他の係数表!D42</f>
        <v>0.8715243916942178</v>
      </c>
      <c r="P42" s="101" t="e">
        <f t="shared" si="5"/>
        <v>#VALUE!</v>
      </c>
      <c r="Q42" s="123" t="e">
        <v>#VALUE!</v>
      </c>
      <c r="R42" s="114" t="e">
        <f>Q42*その他の係数表!E42</f>
        <v>#VALUE!</v>
      </c>
      <c r="S42" s="214" t="e">
        <f>Q42*その他の係数表!F42</f>
        <v>#VALUE!</v>
      </c>
      <c r="T42" s="206" t="e">
        <f>Q42*その他の係数表!G42*100</f>
        <v>#VALUE!</v>
      </c>
      <c r="U42" s="210" t="e">
        <f>Q42*その他の係数表!H42*100</f>
        <v>#VALUE!</v>
      </c>
      <c r="V42" s="152"/>
      <c r="W42" s="101" t="e">
        <f>SUM($K$45,$S$45)*$V$45*その他の係数表!I42</f>
        <v>#VALUE!</v>
      </c>
      <c r="X42" s="118">
        <f>その他の係数表!D42</f>
        <v>0.8715243916942178</v>
      </c>
      <c r="Y42" s="101" t="e">
        <f t="shared" si="6"/>
        <v>#VALUE!</v>
      </c>
      <c r="Z42" s="123" t="e">
        <v>#VALUE!</v>
      </c>
      <c r="AA42" s="114" t="e">
        <f>Z42*その他の係数表!E42</f>
        <v>#VALUE!</v>
      </c>
      <c r="AB42" s="214" t="e">
        <f>Z42*その他の係数表!F42</f>
        <v>#VALUE!</v>
      </c>
      <c r="AC42" s="206" t="e">
        <f>Z42*その他の係数表!G42*100</f>
        <v>#VALUE!</v>
      </c>
      <c r="AD42" s="210" t="e">
        <f>Z42*その他の係数表!H42*100</f>
        <v>#VALUE!</v>
      </c>
      <c r="AE42" s="123" t="e">
        <f t="shared" si="0"/>
        <v>#VALUE!</v>
      </c>
      <c r="AF42" s="114" t="e">
        <f t="shared" si="1"/>
        <v>#VALUE!</v>
      </c>
      <c r="AG42" s="214" t="e">
        <f t="shared" si="2"/>
        <v>#VALUE!</v>
      </c>
      <c r="AH42" s="206" t="e">
        <f t="shared" si="3"/>
        <v>#VALUE!</v>
      </c>
      <c r="AI42" s="210" t="e">
        <f t="shared" si="7"/>
        <v>#VALUE!</v>
      </c>
    </row>
    <row r="43" spans="2:35" ht="12.95" customHeight="1" x14ac:dyDescent="0.15">
      <c r="B43" s="41" t="str">
        <f>入力!B43</f>
        <v>38</v>
      </c>
      <c r="C43" s="42" t="str">
        <f>入力!C43</f>
        <v>事務用品</v>
      </c>
      <c r="D43" s="94" t="str">
        <f>IF(入力!$F$6="購入者価格",入力!E43,IF(入力!$F$6="生産者価格","","error"))</f>
        <v>error</v>
      </c>
      <c r="E43" s="218" t="str">
        <f>IF(入力!$F$6="購入者価格",入力!$E43*マージン率!D43,IF(入力!$F$6="生産者価格","","error"))</f>
        <v>error</v>
      </c>
      <c r="F43" s="214" t="str">
        <f>IF(入力!$F$6="購入者価格",入力!$E43*マージン率!E43,IF(入力!$F$6="生産者価格","","error"))</f>
        <v>error</v>
      </c>
      <c r="G43" s="74" t="str">
        <f>IF(入力!$F$6="購入者価格",D43-E43-F43,IF(入力!$F$6="生産者価格",入力!E43,"error"))</f>
        <v>error</v>
      </c>
      <c r="H43" s="118">
        <f>IF(入力!D43="",その他の係数表!D43,入力!D43)</f>
        <v>1</v>
      </c>
      <c r="I43" s="123" t="e">
        <f t="shared" si="4"/>
        <v>#VALUE!</v>
      </c>
      <c r="J43" s="114" t="e">
        <f>I43*その他の係数表!E43</f>
        <v>#VALUE!</v>
      </c>
      <c r="K43" s="214" t="e">
        <f>I43*その他の係数表!F43</f>
        <v>#VALUE!</v>
      </c>
      <c r="L43" s="206" t="e">
        <f>I43*その他の係数表!G43*100</f>
        <v>#VALUE!</v>
      </c>
      <c r="M43" s="210" t="e">
        <f>I43*その他の係数表!H43*100</f>
        <v>#VALUE!</v>
      </c>
      <c r="N43" s="101" t="e">
        <v>#VALUE!</v>
      </c>
      <c r="O43" s="118">
        <f>その他の係数表!D43</f>
        <v>1</v>
      </c>
      <c r="P43" s="101" t="e">
        <f t="shared" si="5"/>
        <v>#VALUE!</v>
      </c>
      <c r="Q43" s="123" t="e">
        <v>#VALUE!</v>
      </c>
      <c r="R43" s="114" t="e">
        <f>Q43*その他の係数表!E43</f>
        <v>#VALUE!</v>
      </c>
      <c r="S43" s="214" t="e">
        <f>Q43*その他の係数表!F43</f>
        <v>#VALUE!</v>
      </c>
      <c r="T43" s="206" t="e">
        <f>Q43*その他の係数表!G43*100</f>
        <v>#VALUE!</v>
      </c>
      <c r="U43" s="210" t="e">
        <f>Q43*その他の係数表!H43*100</f>
        <v>#VALUE!</v>
      </c>
      <c r="V43" s="152"/>
      <c r="W43" s="101" t="e">
        <f>SUM($K$45,$S$45)*$V$45*その他の係数表!I43</f>
        <v>#VALUE!</v>
      </c>
      <c r="X43" s="118">
        <f>その他の係数表!D43</f>
        <v>1</v>
      </c>
      <c r="Y43" s="101" t="e">
        <f t="shared" si="6"/>
        <v>#VALUE!</v>
      </c>
      <c r="Z43" s="123" t="e">
        <v>#VALUE!</v>
      </c>
      <c r="AA43" s="114" t="e">
        <f>Z43*その他の係数表!E43</f>
        <v>#VALUE!</v>
      </c>
      <c r="AB43" s="214" t="e">
        <f>Z43*その他の係数表!F43</f>
        <v>#VALUE!</v>
      </c>
      <c r="AC43" s="206" t="e">
        <f>Z43*その他の係数表!G43*100</f>
        <v>#VALUE!</v>
      </c>
      <c r="AD43" s="210" t="e">
        <f>Z43*その他の係数表!H43*100</f>
        <v>#VALUE!</v>
      </c>
      <c r="AE43" s="123" t="e">
        <f t="shared" si="0"/>
        <v>#VALUE!</v>
      </c>
      <c r="AF43" s="114" t="e">
        <f t="shared" si="1"/>
        <v>#VALUE!</v>
      </c>
      <c r="AG43" s="214" t="e">
        <f t="shared" si="2"/>
        <v>#VALUE!</v>
      </c>
      <c r="AH43" s="206" t="e">
        <f t="shared" si="3"/>
        <v>#VALUE!</v>
      </c>
      <c r="AI43" s="210" t="e">
        <f t="shared" si="7"/>
        <v>#VALUE!</v>
      </c>
    </row>
    <row r="44" spans="2:35" ht="12.95" customHeight="1" x14ac:dyDescent="0.15">
      <c r="B44" s="43" t="str">
        <f>入力!B44</f>
        <v>39</v>
      </c>
      <c r="C44" s="44" t="str">
        <f>入力!C44</f>
        <v>分類不明</v>
      </c>
      <c r="D44" s="95" t="str">
        <f>IF(入力!$F$6="購入者価格",入力!E44,IF(入力!$F$6="生産者価格","","error"))</f>
        <v>error</v>
      </c>
      <c r="E44" s="219" t="str">
        <f>IF(入力!$F$6="購入者価格",入力!$E44*マージン率!D44,IF(入力!$F$6="生産者価格","","error"))</f>
        <v>error</v>
      </c>
      <c r="F44" s="215" t="str">
        <f>IF(入力!$F$6="購入者価格",入力!$E44*マージン率!E44,IF(入力!$F$6="生産者価格","","error"))</f>
        <v>error</v>
      </c>
      <c r="G44" s="98" t="str">
        <f>IF(入力!$F$6="購入者価格",D44-E44-F44,IF(入力!$F$6="生産者価格",入力!E44,"error"))</f>
        <v>error</v>
      </c>
      <c r="H44" s="119">
        <f>IF(入力!D44="",その他の係数表!D44,入力!D44)</f>
        <v>0.99982018700551423</v>
      </c>
      <c r="I44" s="103" t="e">
        <f t="shared" si="4"/>
        <v>#VALUE!</v>
      </c>
      <c r="J44" s="115" t="e">
        <f>I44*その他の係数表!E44</f>
        <v>#VALUE!</v>
      </c>
      <c r="K44" s="215" t="e">
        <f>I44*その他の係数表!F44</f>
        <v>#VALUE!</v>
      </c>
      <c r="L44" s="207" t="e">
        <f>I44*その他の係数表!G44*100</f>
        <v>#VALUE!</v>
      </c>
      <c r="M44" s="211" t="e">
        <f>I44*その他の係数表!H44*100</f>
        <v>#VALUE!</v>
      </c>
      <c r="N44" s="102" t="e">
        <v>#VALUE!</v>
      </c>
      <c r="O44" s="119">
        <f>その他の係数表!D44</f>
        <v>0.99982018700551423</v>
      </c>
      <c r="P44" s="102" t="e">
        <f t="shared" si="5"/>
        <v>#VALUE!</v>
      </c>
      <c r="Q44" s="103" t="e">
        <v>#VALUE!</v>
      </c>
      <c r="R44" s="115" t="e">
        <f>Q44*その他の係数表!E44</f>
        <v>#VALUE!</v>
      </c>
      <c r="S44" s="215" t="e">
        <f>Q44*その他の係数表!F44</f>
        <v>#VALUE!</v>
      </c>
      <c r="T44" s="207" t="e">
        <f>Q44*その他の係数表!G44*100</f>
        <v>#VALUE!</v>
      </c>
      <c r="U44" s="211" t="e">
        <f>Q44*その他の係数表!H44*100</f>
        <v>#VALUE!</v>
      </c>
      <c r="V44" s="153"/>
      <c r="W44" s="102" t="e">
        <f>SUM($K$45,$S$45)*$V$45*その他の係数表!I44</f>
        <v>#VALUE!</v>
      </c>
      <c r="X44" s="119">
        <f>その他の係数表!D44</f>
        <v>0.99982018700551423</v>
      </c>
      <c r="Y44" s="102" t="e">
        <f t="shared" si="6"/>
        <v>#VALUE!</v>
      </c>
      <c r="Z44" s="103" t="e">
        <v>#VALUE!</v>
      </c>
      <c r="AA44" s="115" t="e">
        <f>Z44*その他の係数表!E44</f>
        <v>#VALUE!</v>
      </c>
      <c r="AB44" s="215" t="e">
        <f>Z44*その他の係数表!F44</f>
        <v>#VALUE!</v>
      </c>
      <c r="AC44" s="207" t="e">
        <f>Z44*その他の係数表!G44*100</f>
        <v>#VALUE!</v>
      </c>
      <c r="AD44" s="211" t="e">
        <f>Z44*その他の係数表!H44*100</f>
        <v>#VALUE!</v>
      </c>
      <c r="AE44" s="103" t="e">
        <f t="shared" si="0"/>
        <v>#VALUE!</v>
      </c>
      <c r="AF44" s="115" t="e">
        <f t="shared" si="1"/>
        <v>#VALUE!</v>
      </c>
      <c r="AG44" s="215" t="e">
        <f t="shared" si="2"/>
        <v>#VALUE!</v>
      </c>
      <c r="AH44" s="207" t="e">
        <f t="shared" si="3"/>
        <v>#VALUE!</v>
      </c>
      <c r="AI44" s="211" t="e">
        <f t="shared" si="7"/>
        <v>#VALUE!</v>
      </c>
    </row>
    <row r="45" spans="2:35" ht="12.95" customHeight="1" x14ac:dyDescent="0.15">
      <c r="B45" s="96"/>
      <c r="C45" s="97" t="s">
        <v>38</v>
      </c>
      <c r="D45" s="98" t="str">
        <f>IF(入力!$F$6="購入者価格",入力!E45,IF(入力!$F$6="生産者価格","","error"))</f>
        <v>error</v>
      </c>
      <c r="E45" s="220">
        <f>SUM(E6:E44)</f>
        <v>0</v>
      </c>
      <c r="F45" s="216">
        <f>SUM(F6:F44)</f>
        <v>0</v>
      </c>
      <c r="G45" s="98">
        <f>SUM(G6:G44)</f>
        <v>0</v>
      </c>
      <c r="H45" s="120"/>
      <c r="I45" s="103" t="e">
        <f t="shared" ref="I45:N45" si="8">SUM(I6:I44)</f>
        <v>#VALUE!</v>
      </c>
      <c r="J45" s="116" t="e">
        <f t="shared" si="8"/>
        <v>#VALUE!</v>
      </c>
      <c r="K45" s="216" t="e">
        <f t="shared" si="8"/>
        <v>#VALUE!</v>
      </c>
      <c r="L45" s="208" t="e">
        <f t="shared" si="8"/>
        <v>#VALUE!</v>
      </c>
      <c r="M45" s="212" t="e">
        <f t="shared" si="8"/>
        <v>#VALUE!</v>
      </c>
      <c r="N45" s="103" t="e">
        <f t="shared" si="8"/>
        <v>#VALUE!</v>
      </c>
      <c r="O45" s="120"/>
      <c r="P45" s="103" t="e">
        <f t="shared" ref="P45:W45" si="9">SUM(P6:P44)</f>
        <v>#VALUE!</v>
      </c>
      <c r="Q45" s="103" t="e">
        <f t="shared" si="9"/>
        <v>#VALUE!</v>
      </c>
      <c r="R45" s="116" t="e">
        <f t="shared" si="9"/>
        <v>#VALUE!</v>
      </c>
      <c r="S45" s="216" t="e">
        <f t="shared" si="9"/>
        <v>#VALUE!</v>
      </c>
      <c r="T45" s="208" t="e">
        <f t="shared" si="9"/>
        <v>#VALUE!</v>
      </c>
      <c r="U45" s="212" t="e">
        <f t="shared" si="9"/>
        <v>#VALUE!</v>
      </c>
      <c r="V45" s="120">
        <f>IF(入力!$H$6="",INDEX(消費転換!$C:$G,MATCH(MAX(消費転換!$C:$C),消費転換!$C:$C,0),5),INDEX(消費転換!$C:$G,MATCH(入力!$H$6,消費転換!$C:$C,0),5))</f>
        <v>0.58930949432783419</v>
      </c>
      <c r="W45" s="103" t="e">
        <f t="shared" si="9"/>
        <v>#VALUE!</v>
      </c>
      <c r="X45" s="120"/>
      <c r="Y45" s="103" t="e">
        <f t="shared" ref="Y45:AI45" si="10">SUM(Y6:Y44)</f>
        <v>#VALUE!</v>
      </c>
      <c r="Z45" s="103" t="e">
        <f t="shared" si="10"/>
        <v>#VALUE!</v>
      </c>
      <c r="AA45" s="116" t="e">
        <f t="shared" si="10"/>
        <v>#VALUE!</v>
      </c>
      <c r="AB45" s="216" t="e">
        <f t="shared" si="10"/>
        <v>#VALUE!</v>
      </c>
      <c r="AC45" s="208" t="e">
        <f t="shared" si="10"/>
        <v>#VALUE!</v>
      </c>
      <c r="AD45" s="212" t="e">
        <f t="shared" si="10"/>
        <v>#VALUE!</v>
      </c>
      <c r="AE45" s="103" t="e">
        <f t="shared" si="10"/>
        <v>#VALUE!</v>
      </c>
      <c r="AF45" s="116" t="e">
        <f t="shared" si="10"/>
        <v>#VALUE!</v>
      </c>
      <c r="AG45" s="216" t="e">
        <f t="shared" si="10"/>
        <v>#VALUE!</v>
      </c>
      <c r="AH45" s="208" t="e">
        <f t="shared" si="10"/>
        <v>#VALUE!</v>
      </c>
      <c r="AI45" s="212" t="e">
        <f t="shared" si="10"/>
        <v>#VALUE!</v>
      </c>
    </row>
  </sheetData>
  <sheetProtection sheet="1" objects="1" scenarios="1"/>
  <phoneticPr fontId="2"/>
  <pageMargins left="0.78740157480314965" right="0.39370078740157483" top="0.78740157480314965" bottom="0.78740157480314965" header="0.51181102362204722" footer="0.51181102362204722"/>
  <pageSetup paperSize="9" scale="65" orientation="landscape" r:id="rId1"/>
  <headerFooter alignWithMargins="0">
    <oddFooter>&amp;C&amp;P／&amp;N</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tint="4.9989318521683403E-2"/>
  </sheetPr>
  <dimension ref="B1:H45"/>
  <sheetViews>
    <sheetView showGridLines="0" workbookViewId="0">
      <pane xSplit="3" ySplit="5" topLeftCell="D6" activePane="bottomRight" state="frozen"/>
      <selection pane="topRight" activeCell="D1" sqref="D1"/>
      <selection pane="bottomLeft" activeCell="A6" sqref="A6"/>
      <selection pane="bottomRight"/>
    </sheetView>
  </sheetViews>
  <sheetFormatPr defaultColWidth="8.83203125" defaultRowHeight="12" x14ac:dyDescent="0.15"/>
  <cols>
    <col min="1" max="1" width="1.83203125" style="23" customWidth="1"/>
    <col min="2" max="2" width="8.83203125" style="25" customWidth="1"/>
    <col min="3" max="3" width="32.83203125" style="22" customWidth="1"/>
    <col min="4" max="5" width="15.83203125" style="23" customWidth="1"/>
    <col min="6" max="6" width="1.83203125" style="23" customWidth="1"/>
    <col min="7" max="16384" width="8.83203125" style="23"/>
  </cols>
  <sheetData>
    <row r="1" spans="2:8" ht="20.100000000000001" customHeight="1" x14ac:dyDescent="0.15">
      <c r="B1" s="240" t="str">
        <f>入力!B1</f>
        <v>平成27年鳥取県産業連関表：経済波及効果推計ツール1 ver.1.03</v>
      </c>
    </row>
    <row r="2" spans="2:8" ht="20.100000000000001" customHeight="1" x14ac:dyDescent="0.15">
      <c r="B2" s="32" t="s">
        <v>72</v>
      </c>
      <c r="D2" s="33"/>
      <c r="E2" s="33"/>
    </row>
    <row r="3" spans="2:8" ht="12.95" customHeight="1" x14ac:dyDescent="0.15">
      <c r="B3" s="53" t="s">
        <v>109</v>
      </c>
      <c r="C3" s="31"/>
      <c r="D3" s="30"/>
      <c r="E3" s="30"/>
    </row>
    <row r="4" spans="2:8" s="22" customFormat="1" ht="12.95" customHeight="1" x14ac:dyDescent="0.15">
      <c r="B4" s="45"/>
      <c r="C4" s="47"/>
      <c r="D4" s="48"/>
      <c r="E4" s="48"/>
    </row>
    <row r="5" spans="2:8" s="22" customFormat="1" ht="39.950000000000003" customHeight="1" x14ac:dyDescent="0.15">
      <c r="B5" s="46"/>
      <c r="C5" s="44"/>
      <c r="D5" s="49" t="s">
        <v>36</v>
      </c>
      <c r="E5" s="49" t="s">
        <v>37</v>
      </c>
    </row>
    <row r="6" spans="2:8" ht="12.95" customHeight="1" x14ac:dyDescent="0.15">
      <c r="B6" s="39" t="str">
        <f>入力!B6</f>
        <v>01</v>
      </c>
      <c r="C6" s="40" t="str">
        <f>入力!C6</f>
        <v>農業</v>
      </c>
      <c r="D6" s="90">
        <v>0.26082787370824906</v>
      </c>
      <c r="E6" s="90">
        <v>4.0829104752855346E-2</v>
      </c>
      <c r="G6" s="72" t="s">
        <v>68</v>
      </c>
      <c r="H6" s="71" t="s">
        <v>215</v>
      </c>
    </row>
    <row r="7" spans="2:8" ht="12.95" customHeight="1" x14ac:dyDescent="0.15">
      <c r="B7" s="41" t="str">
        <f>入力!B7</f>
        <v>02</v>
      </c>
      <c r="C7" s="42" t="str">
        <f>入力!C7</f>
        <v>林業</v>
      </c>
      <c r="D7" s="91">
        <v>0.21797701872036809</v>
      </c>
      <c r="E7" s="91">
        <v>3.1804802074933601E-2</v>
      </c>
      <c r="G7" s="72"/>
      <c r="H7" s="243" t="s">
        <v>214</v>
      </c>
    </row>
    <row r="8" spans="2:8" ht="12.95" customHeight="1" x14ac:dyDescent="0.15">
      <c r="B8" s="41" t="str">
        <f>入力!B8</f>
        <v>03</v>
      </c>
      <c r="C8" s="42" t="str">
        <f>入力!C8</f>
        <v>漁業</v>
      </c>
      <c r="D8" s="91">
        <v>0.24930029364152415</v>
      </c>
      <c r="E8" s="91">
        <v>3.3308393561263416E-2</v>
      </c>
      <c r="G8" s="72" t="s">
        <v>70</v>
      </c>
      <c r="H8" s="67" t="s">
        <v>107</v>
      </c>
    </row>
    <row r="9" spans="2:8" ht="12.95" customHeight="1" x14ac:dyDescent="0.15">
      <c r="B9" s="41" t="str">
        <f>入力!B9</f>
        <v>04</v>
      </c>
      <c r="C9" s="42" t="str">
        <f>入力!C9</f>
        <v>鉱業</v>
      </c>
      <c r="D9" s="91">
        <v>2.2528180695691236E-2</v>
      </c>
      <c r="E9" s="91">
        <v>6.6403067077407646E-2</v>
      </c>
      <c r="G9" s="72"/>
      <c r="H9" s="150" t="s">
        <v>102</v>
      </c>
    </row>
    <row r="10" spans="2:8" ht="12.95" customHeight="1" x14ac:dyDescent="0.15">
      <c r="B10" s="41" t="str">
        <f>入力!B10</f>
        <v>05</v>
      </c>
      <c r="C10" s="42" t="str">
        <f>入力!C10</f>
        <v>飲食料品</v>
      </c>
      <c r="D10" s="91">
        <v>0.32257496101304423</v>
      </c>
      <c r="E10" s="91">
        <v>3.2171338179978581E-2</v>
      </c>
      <c r="H10" s="151" t="s">
        <v>103</v>
      </c>
    </row>
    <row r="11" spans="2:8" ht="12.95" customHeight="1" x14ac:dyDescent="0.15">
      <c r="B11" s="41" t="str">
        <f>入力!B11</f>
        <v>06</v>
      </c>
      <c r="C11" s="42" t="str">
        <f>入力!C11</f>
        <v>繊維製品</v>
      </c>
      <c r="D11" s="91">
        <v>0.43944914757410253</v>
      </c>
      <c r="E11" s="91">
        <v>2.4548546158944525E-2</v>
      </c>
    </row>
    <row r="12" spans="2:8" ht="12.95" customHeight="1" x14ac:dyDescent="0.15">
      <c r="B12" s="41" t="str">
        <f>入力!B12</f>
        <v>07</v>
      </c>
      <c r="C12" s="42" t="str">
        <f>入力!C12</f>
        <v>パルプ・紙・木製品</v>
      </c>
      <c r="D12" s="91">
        <v>0.23349686800485506</v>
      </c>
      <c r="E12" s="91">
        <v>5.8003940153580597E-2</v>
      </c>
    </row>
    <row r="13" spans="2:8" ht="12.95" customHeight="1" x14ac:dyDescent="0.15">
      <c r="B13" s="41" t="str">
        <f>入力!B13</f>
        <v>08</v>
      </c>
      <c r="C13" s="42" t="str">
        <f>入力!C13</f>
        <v>化学製品</v>
      </c>
      <c r="D13" s="91">
        <v>0.20029497135644653</v>
      </c>
      <c r="E13" s="91">
        <v>2.6939157259421205E-2</v>
      </c>
    </row>
    <row r="14" spans="2:8" ht="12.95" customHeight="1" x14ac:dyDescent="0.15">
      <c r="B14" s="41" t="str">
        <f>入力!B14</f>
        <v>09</v>
      </c>
      <c r="C14" s="42" t="str">
        <f>入力!C14</f>
        <v>石油・石炭製品</v>
      </c>
      <c r="D14" s="91">
        <v>0.19636393192438267</v>
      </c>
      <c r="E14" s="91">
        <v>2.1219492730162302E-2</v>
      </c>
    </row>
    <row r="15" spans="2:8" ht="12.95" customHeight="1" x14ac:dyDescent="0.15">
      <c r="B15" s="41" t="str">
        <f>入力!B15</f>
        <v>10</v>
      </c>
      <c r="C15" s="42" t="str">
        <f>入力!C15</f>
        <v>プラスチック・ゴム製品</v>
      </c>
      <c r="D15" s="91">
        <v>0.18202198670756728</v>
      </c>
      <c r="E15" s="91">
        <v>3.0404336512004349E-2</v>
      </c>
    </row>
    <row r="16" spans="2:8" ht="12.95" customHeight="1" x14ac:dyDescent="0.15">
      <c r="B16" s="41" t="str">
        <f>入力!B16</f>
        <v>11</v>
      </c>
      <c r="C16" s="42" t="str">
        <f>入力!C16</f>
        <v>窯業・土石製品</v>
      </c>
      <c r="D16" s="91">
        <v>0.17440420627094513</v>
      </c>
      <c r="E16" s="91">
        <v>5.2555253025537728E-2</v>
      </c>
    </row>
    <row r="17" spans="2:5" ht="12.95" customHeight="1" x14ac:dyDescent="0.15">
      <c r="B17" s="41" t="str">
        <f>入力!B17</f>
        <v>12</v>
      </c>
      <c r="C17" s="42" t="str">
        <f>入力!C17</f>
        <v>鉄鋼</v>
      </c>
      <c r="D17" s="91">
        <v>5.915135091480242E-2</v>
      </c>
      <c r="E17" s="91">
        <v>2.707816710740028E-2</v>
      </c>
    </row>
    <row r="18" spans="2:5" ht="12.95" customHeight="1" x14ac:dyDescent="0.15">
      <c r="B18" s="41" t="str">
        <f>入力!B18</f>
        <v>13</v>
      </c>
      <c r="C18" s="42" t="str">
        <f>入力!C18</f>
        <v>非鉄金属</v>
      </c>
      <c r="D18" s="91">
        <v>0.10162141323543349</v>
      </c>
      <c r="E18" s="91">
        <v>2.9411655995861995E-2</v>
      </c>
    </row>
    <row r="19" spans="2:5" ht="12.95" customHeight="1" x14ac:dyDescent="0.15">
      <c r="B19" s="41" t="str">
        <f>入力!B19</f>
        <v>14</v>
      </c>
      <c r="C19" s="42" t="str">
        <f>入力!C19</f>
        <v>金属製品</v>
      </c>
      <c r="D19" s="91">
        <v>0.13281570784749258</v>
      </c>
      <c r="E19" s="91">
        <v>4.3831298767209842E-2</v>
      </c>
    </row>
    <row r="20" spans="2:5" ht="12.95" customHeight="1" x14ac:dyDescent="0.15">
      <c r="B20" s="41" t="str">
        <f>入力!B20</f>
        <v>15</v>
      </c>
      <c r="C20" s="42" t="str">
        <f>入力!C20</f>
        <v>はん用機械</v>
      </c>
      <c r="D20" s="91">
        <v>0.1028494212078634</v>
      </c>
      <c r="E20" s="91">
        <v>1.3194883965273208E-2</v>
      </c>
    </row>
    <row r="21" spans="2:5" ht="12.95" customHeight="1" x14ac:dyDescent="0.15">
      <c r="B21" s="41" t="str">
        <f>入力!B21</f>
        <v>16</v>
      </c>
      <c r="C21" s="42" t="str">
        <f>入力!C21</f>
        <v>生産用機械</v>
      </c>
      <c r="D21" s="91">
        <v>0.12245219012281004</v>
      </c>
      <c r="E21" s="91">
        <v>1.1635144444581075E-2</v>
      </c>
    </row>
    <row r="22" spans="2:5" ht="12.95" customHeight="1" x14ac:dyDescent="0.15">
      <c r="B22" s="41" t="str">
        <f>入力!B22</f>
        <v>17</v>
      </c>
      <c r="C22" s="42" t="str">
        <f>入力!C22</f>
        <v>業務用機械</v>
      </c>
      <c r="D22" s="91">
        <v>0.17571592604245978</v>
      </c>
      <c r="E22" s="91">
        <v>1.3860496878000344E-2</v>
      </c>
    </row>
    <row r="23" spans="2:5" ht="12.95" customHeight="1" x14ac:dyDescent="0.15">
      <c r="B23" s="41" t="str">
        <f>入力!B23</f>
        <v>18</v>
      </c>
      <c r="C23" s="42" t="str">
        <f>入力!C23</f>
        <v>電子部品</v>
      </c>
      <c r="D23" s="91">
        <v>5.8936764006462181E-2</v>
      </c>
      <c r="E23" s="91">
        <v>9.511640978592693E-3</v>
      </c>
    </row>
    <row r="24" spans="2:5" ht="12.95" customHeight="1" x14ac:dyDescent="0.15">
      <c r="B24" s="41" t="str">
        <f>入力!B24</f>
        <v>19</v>
      </c>
      <c r="C24" s="42" t="str">
        <f>入力!C24</f>
        <v>電気機械</v>
      </c>
      <c r="D24" s="91">
        <v>0.17344672221905641</v>
      </c>
      <c r="E24" s="91">
        <v>9.1142445996991728E-3</v>
      </c>
    </row>
    <row r="25" spans="2:5" ht="12.95" customHeight="1" x14ac:dyDescent="0.15">
      <c r="B25" s="41" t="str">
        <f>入力!B25</f>
        <v>20</v>
      </c>
      <c r="C25" s="42" t="str">
        <f>入力!C25</f>
        <v>情報通信機器</v>
      </c>
      <c r="D25" s="91">
        <v>0.17793432092939027</v>
      </c>
      <c r="E25" s="91">
        <v>7.9091600037316089E-3</v>
      </c>
    </row>
    <row r="26" spans="2:5" ht="12.95" customHeight="1" x14ac:dyDescent="0.15">
      <c r="B26" s="41" t="str">
        <f>入力!B26</f>
        <v>21</v>
      </c>
      <c r="C26" s="42" t="str">
        <f>入力!C26</f>
        <v>輸送機械</v>
      </c>
      <c r="D26" s="91">
        <v>8.6643705768600074E-2</v>
      </c>
      <c r="E26" s="91">
        <v>1.5744121851926307E-2</v>
      </c>
    </row>
    <row r="27" spans="2:5" ht="12.95" customHeight="1" x14ac:dyDescent="0.15">
      <c r="B27" s="41" t="str">
        <f>入力!B27</f>
        <v>22</v>
      </c>
      <c r="C27" s="42" t="str">
        <f>入力!C27</f>
        <v>その他の製造工業製品</v>
      </c>
      <c r="D27" s="91">
        <v>0.31630659187034799</v>
      </c>
      <c r="E27" s="91">
        <v>3.5669638098325747E-2</v>
      </c>
    </row>
    <row r="28" spans="2:5" ht="12.95" customHeight="1" x14ac:dyDescent="0.15">
      <c r="B28" s="41" t="str">
        <f>入力!B28</f>
        <v>23</v>
      </c>
      <c r="C28" s="42" t="str">
        <f>入力!C28</f>
        <v>建設</v>
      </c>
      <c r="D28" s="91">
        <v>0</v>
      </c>
      <c r="E28" s="91">
        <v>0</v>
      </c>
    </row>
    <row r="29" spans="2:5" ht="12.95" customHeight="1" x14ac:dyDescent="0.15">
      <c r="B29" s="41" t="str">
        <f>入力!B29</f>
        <v>24</v>
      </c>
      <c r="C29" s="42" t="str">
        <f>入力!C29</f>
        <v>電力・ガス・熱供給</v>
      </c>
      <c r="D29" s="91">
        <v>0</v>
      </c>
      <c r="E29" s="91">
        <v>0</v>
      </c>
    </row>
    <row r="30" spans="2:5" ht="12.95" customHeight="1" x14ac:dyDescent="0.15">
      <c r="B30" s="41" t="str">
        <f>入力!B30</f>
        <v>25</v>
      </c>
      <c r="C30" s="42" t="str">
        <f>入力!C30</f>
        <v>水道</v>
      </c>
      <c r="D30" s="91">
        <v>0</v>
      </c>
      <c r="E30" s="91">
        <v>0</v>
      </c>
    </row>
    <row r="31" spans="2:5" ht="12.95" customHeight="1" x14ac:dyDescent="0.15">
      <c r="B31" s="41" t="str">
        <f>入力!B31</f>
        <v>26</v>
      </c>
      <c r="C31" s="42" t="str">
        <f>入力!C31</f>
        <v>廃棄物処理</v>
      </c>
      <c r="D31" s="91">
        <v>0</v>
      </c>
      <c r="E31" s="91">
        <v>0</v>
      </c>
    </row>
    <row r="32" spans="2:5" ht="12.95" customHeight="1" x14ac:dyDescent="0.15">
      <c r="B32" s="41" t="str">
        <f>入力!B32</f>
        <v>27</v>
      </c>
      <c r="C32" s="42" t="str">
        <f>入力!C32</f>
        <v>商業</v>
      </c>
      <c r="D32" s="91"/>
      <c r="E32" s="91">
        <v>0</v>
      </c>
    </row>
    <row r="33" spans="2:5" ht="12.95" customHeight="1" x14ac:dyDescent="0.15">
      <c r="B33" s="41" t="str">
        <f>入力!B33</f>
        <v>28</v>
      </c>
      <c r="C33" s="42" t="str">
        <f>入力!C33</f>
        <v>金融・保険</v>
      </c>
      <c r="D33" s="91">
        <v>0</v>
      </c>
      <c r="E33" s="91">
        <v>0</v>
      </c>
    </row>
    <row r="34" spans="2:5" ht="12.95" customHeight="1" x14ac:dyDescent="0.15">
      <c r="B34" s="41" t="str">
        <f>入力!B34</f>
        <v>29</v>
      </c>
      <c r="C34" s="42" t="str">
        <f>入力!C34</f>
        <v>不動産</v>
      </c>
      <c r="D34" s="91">
        <v>0</v>
      </c>
      <c r="E34" s="91">
        <v>0</v>
      </c>
    </row>
    <row r="35" spans="2:5" ht="12.95" customHeight="1" x14ac:dyDescent="0.15">
      <c r="B35" s="41" t="str">
        <f>入力!B35</f>
        <v>30</v>
      </c>
      <c r="C35" s="42" t="str">
        <f>入力!C35</f>
        <v>運輸・郵便</v>
      </c>
      <c r="D35" s="91">
        <v>0</v>
      </c>
      <c r="E35" s="91"/>
    </row>
    <row r="36" spans="2:5" ht="12.95" customHeight="1" x14ac:dyDescent="0.15">
      <c r="B36" s="41" t="str">
        <f>入力!B36</f>
        <v>31</v>
      </c>
      <c r="C36" s="42" t="str">
        <f>入力!C36</f>
        <v>情報通信</v>
      </c>
      <c r="D36" s="91">
        <v>4.1768910156901172E-2</v>
      </c>
      <c r="E36" s="91">
        <v>4.1083551813920855E-3</v>
      </c>
    </row>
    <row r="37" spans="2:5" ht="12.95" customHeight="1" x14ac:dyDescent="0.15">
      <c r="B37" s="41" t="str">
        <f>入力!B37</f>
        <v>32</v>
      </c>
      <c r="C37" s="42" t="str">
        <f>入力!C37</f>
        <v>公務</v>
      </c>
      <c r="D37" s="91">
        <v>0</v>
      </c>
      <c r="E37" s="91">
        <v>0</v>
      </c>
    </row>
    <row r="38" spans="2:5" ht="12.95" customHeight="1" x14ac:dyDescent="0.15">
      <c r="B38" s="41" t="str">
        <f>入力!B38</f>
        <v>33</v>
      </c>
      <c r="C38" s="42" t="str">
        <f>入力!C38</f>
        <v>教育・研究</v>
      </c>
      <c r="D38" s="91">
        <v>0</v>
      </c>
      <c r="E38" s="91">
        <v>1.3798717042961616E-5</v>
      </c>
    </row>
    <row r="39" spans="2:5" ht="12.95" customHeight="1" x14ac:dyDescent="0.15">
      <c r="B39" s="41" t="str">
        <f>入力!B39</f>
        <v>34</v>
      </c>
      <c r="C39" s="42" t="str">
        <f>入力!C39</f>
        <v>医療・福祉</v>
      </c>
      <c r="D39" s="91">
        <v>0</v>
      </c>
      <c r="E39" s="91">
        <v>0</v>
      </c>
    </row>
    <row r="40" spans="2:5" ht="12.95" customHeight="1" x14ac:dyDescent="0.15">
      <c r="B40" s="41" t="str">
        <f>入力!B40</f>
        <v>35</v>
      </c>
      <c r="C40" s="42" t="str">
        <f>入力!C40</f>
        <v>他に分類されない会員制団体</v>
      </c>
      <c r="D40" s="91">
        <v>0</v>
      </c>
      <c r="E40" s="91">
        <v>0</v>
      </c>
    </row>
    <row r="41" spans="2:5" ht="12.95" customHeight="1" x14ac:dyDescent="0.15">
      <c r="B41" s="41" t="str">
        <f>入力!B41</f>
        <v>36</v>
      </c>
      <c r="C41" s="42" t="str">
        <f>入力!C41</f>
        <v>対事業所サービス</v>
      </c>
      <c r="D41" s="91">
        <v>0</v>
      </c>
      <c r="E41" s="91">
        <v>0</v>
      </c>
    </row>
    <row r="42" spans="2:5" ht="12.95" customHeight="1" x14ac:dyDescent="0.15">
      <c r="B42" s="41" t="str">
        <f>入力!B42</f>
        <v>37</v>
      </c>
      <c r="C42" s="42" t="str">
        <f>入力!C42</f>
        <v>対個人サービス</v>
      </c>
      <c r="D42" s="91">
        <v>1.7652529534375841E-5</v>
      </c>
      <c r="E42" s="91">
        <v>6.2586241076423432E-6</v>
      </c>
    </row>
    <row r="43" spans="2:5" ht="12.95" customHeight="1" x14ac:dyDescent="0.15">
      <c r="B43" s="41" t="str">
        <f>入力!B43</f>
        <v>38</v>
      </c>
      <c r="C43" s="42" t="str">
        <f>入力!C43</f>
        <v>事務用品</v>
      </c>
      <c r="D43" s="91">
        <v>0</v>
      </c>
      <c r="E43" s="91">
        <v>0</v>
      </c>
    </row>
    <row r="44" spans="2:5" ht="12.95" customHeight="1" x14ac:dyDescent="0.15">
      <c r="B44" s="43" t="str">
        <f>入力!B44</f>
        <v>39</v>
      </c>
      <c r="C44" s="44" t="str">
        <f>入力!C44</f>
        <v>分類不明</v>
      </c>
      <c r="D44" s="92">
        <v>2.3505125679551809E-2</v>
      </c>
      <c r="E44" s="92">
        <v>3.0097892967934352E-2</v>
      </c>
    </row>
    <row r="45" spans="2:5" ht="12.95" customHeight="1" x14ac:dyDescent="0.15">
      <c r="D45" s="33"/>
      <c r="E45" s="33"/>
    </row>
  </sheetData>
  <sheetProtection sheet="1" objects="1" scenarios="1"/>
  <phoneticPr fontId="2"/>
  <hyperlinks>
    <hyperlink ref="H7" r:id="rId1" xr:uid="{00000000-0004-0000-0300-000000000000}"/>
  </hyperlinks>
  <pageMargins left="0.78740157480314965" right="0.39370078740157483" top="0.78740157480314965" bottom="0.78740157480314965" header="0.51181102362204722" footer="0.51181102362204722"/>
  <pageSetup paperSize="9" scale="65" orientation="landscape" r:id="rId2"/>
  <headerFooter alignWithMargins="0">
    <oddFooter>&amp;C&amp;P／&amp;N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1" tint="4.9989318521683403E-2"/>
  </sheetPr>
  <dimension ref="B1:BE54"/>
  <sheetViews>
    <sheetView showGridLines="0" zoomScaleNormal="100" workbookViewId="0">
      <pane xSplit="3" ySplit="5" topLeftCell="AL12" activePane="bottomRight" state="frozen"/>
      <selection pane="topRight" activeCell="C1" sqref="C1"/>
      <selection pane="bottomLeft" activeCell="A6" sqref="A6"/>
      <selection pane="bottomRight"/>
    </sheetView>
  </sheetViews>
  <sheetFormatPr defaultColWidth="8.83203125" defaultRowHeight="12.95" customHeight="1" x14ac:dyDescent="0.15"/>
  <cols>
    <col min="1" max="1" width="1.83203125" style="23" customWidth="1"/>
    <col min="2" max="2" width="8.83203125" style="25" customWidth="1"/>
    <col min="3" max="3" width="32.83203125" style="22" customWidth="1"/>
    <col min="4" max="57" width="12.83203125" style="23" customWidth="1"/>
    <col min="58" max="16384" width="8.83203125" style="23"/>
  </cols>
  <sheetData>
    <row r="1" spans="2:57" ht="20.100000000000001" customHeight="1" x14ac:dyDescent="0.15">
      <c r="B1" s="240" t="str">
        <f>入力!B1</f>
        <v>平成27年鳥取県産業連関表：経済波及効果推計ツール1 ver.1.03</v>
      </c>
    </row>
    <row r="2" spans="2:57" ht="20.100000000000001" customHeight="1" x14ac:dyDescent="0.15">
      <c r="B2" s="32" t="s">
        <v>98</v>
      </c>
      <c r="D2" s="33"/>
      <c r="E2" s="33"/>
      <c r="F2" s="33"/>
      <c r="I2" s="33"/>
      <c r="AC2" s="33"/>
      <c r="AR2" s="33"/>
      <c r="AS2" s="33"/>
      <c r="AT2" s="33"/>
      <c r="AU2" s="33"/>
      <c r="AV2" s="33"/>
      <c r="AW2" s="33"/>
      <c r="AZ2" s="33"/>
      <c r="BC2" s="33"/>
      <c r="BE2" s="26"/>
    </row>
    <row r="3" spans="2:57" ht="12.95" customHeight="1" x14ac:dyDescent="0.15">
      <c r="B3" s="104" t="s">
        <v>67</v>
      </c>
      <c r="C3" s="31"/>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t="s">
        <v>64</v>
      </c>
      <c r="AR3" s="30"/>
      <c r="AS3" s="30"/>
      <c r="AT3" s="30"/>
      <c r="AU3" s="30"/>
      <c r="AV3" s="30"/>
      <c r="AW3" s="30"/>
      <c r="AX3" s="30" t="s">
        <v>203</v>
      </c>
      <c r="AY3" s="30" t="s">
        <v>204</v>
      </c>
      <c r="AZ3" s="30"/>
      <c r="BA3" s="30" t="s">
        <v>205</v>
      </c>
      <c r="BB3" s="30" t="s">
        <v>206</v>
      </c>
      <c r="BC3" s="30"/>
      <c r="BD3" s="30" t="s">
        <v>207</v>
      </c>
      <c r="BE3" s="30" t="s">
        <v>208</v>
      </c>
    </row>
    <row r="4" spans="2:57" s="22" customFormat="1" ht="12.95" customHeight="1" x14ac:dyDescent="0.15">
      <c r="B4" s="45"/>
      <c r="C4" s="47"/>
      <c r="D4" s="160" t="s">
        <v>137</v>
      </c>
      <c r="E4" s="160" t="s">
        <v>138</v>
      </c>
      <c r="F4" s="160" t="s">
        <v>139</v>
      </c>
      <c r="G4" s="160" t="s">
        <v>140</v>
      </c>
      <c r="H4" s="160" t="s">
        <v>141</v>
      </c>
      <c r="I4" s="160" t="s">
        <v>142</v>
      </c>
      <c r="J4" s="160" t="s">
        <v>143</v>
      </c>
      <c r="K4" s="160" t="s">
        <v>144</v>
      </c>
      <c r="L4" s="160" t="s">
        <v>145</v>
      </c>
      <c r="M4" s="160" t="s">
        <v>146</v>
      </c>
      <c r="N4" s="160" t="s">
        <v>147</v>
      </c>
      <c r="O4" s="160" t="s">
        <v>148</v>
      </c>
      <c r="P4" s="160" t="s">
        <v>149</v>
      </c>
      <c r="Q4" s="160" t="s">
        <v>150</v>
      </c>
      <c r="R4" s="160" t="s">
        <v>151</v>
      </c>
      <c r="S4" s="160" t="s">
        <v>152</v>
      </c>
      <c r="T4" s="160" t="s">
        <v>153</v>
      </c>
      <c r="U4" s="160" t="s">
        <v>154</v>
      </c>
      <c r="V4" s="160" t="s">
        <v>155</v>
      </c>
      <c r="W4" s="160" t="s">
        <v>156</v>
      </c>
      <c r="X4" s="160" t="s">
        <v>157</v>
      </c>
      <c r="Y4" s="160" t="s">
        <v>158</v>
      </c>
      <c r="Z4" s="160" t="s">
        <v>159</v>
      </c>
      <c r="AA4" s="160" t="s">
        <v>160</v>
      </c>
      <c r="AB4" s="160" t="s">
        <v>161</v>
      </c>
      <c r="AC4" s="160" t="s">
        <v>162</v>
      </c>
      <c r="AD4" s="160" t="s">
        <v>163</v>
      </c>
      <c r="AE4" s="160" t="s">
        <v>164</v>
      </c>
      <c r="AF4" s="160" t="s">
        <v>165</v>
      </c>
      <c r="AG4" s="160" t="s">
        <v>166</v>
      </c>
      <c r="AH4" s="160" t="s">
        <v>167</v>
      </c>
      <c r="AI4" s="160" t="s">
        <v>168</v>
      </c>
      <c r="AJ4" s="160" t="s">
        <v>169</v>
      </c>
      <c r="AK4" s="160" t="s">
        <v>170</v>
      </c>
      <c r="AL4" s="160" t="s">
        <v>171</v>
      </c>
      <c r="AM4" s="160" t="s">
        <v>172</v>
      </c>
      <c r="AN4" s="160" t="s">
        <v>173</v>
      </c>
      <c r="AO4" s="160" t="s">
        <v>174</v>
      </c>
      <c r="AP4" s="160" t="s">
        <v>175</v>
      </c>
      <c r="AQ4" s="161" t="s">
        <v>176</v>
      </c>
      <c r="AR4" s="160" t="s">
        <v>177</v>
      </c>
      <c r="AS4" s="160" t="s">
        <v>178</v>
      </c>
      <c r="AT4" s="160" t="s">
        <v>179</v>
      </c>
      <c r="AU4" s="160" t="s">
        <v>180</v>
      </c>
      <c r="AV4" s="160" t="s">
        <v>181</v>
      </c>
      <c r="AW4" s="160" t="s">
        <v>182</v>
      </c>
      <c r="AX4" s="161" t="s">
        <v>183</v>
      </c>
      <c r="AY4" s="161" t="s">
        <v>184</v>
      </c>
      <c r="AZ4" s="162" t="s">
        <v>185</v>
      </c>
      <c r="BA4" s="161" t="s">
        <v>186</v>
      </c>
      <c r="BB4" s="161" t="s">
        <v>187</v>
      </c>
      <c r="BC4" s="162" t="s">
        <v>188</v>
      </c>
      <c r="BD4" s="161" t="s">
        <v>189</v>
      </c>
      <c r="BE4" s="161" t="s">
        <v>190</v>
      </c>
    </row>
    <row r="5" spans="2:57" s="22" customFormat="1" ht="39.950000000000003" customHeight="1" x14ac:dyDescent="0.15">
      <c r="B5" s="46"/>
      <c r="C5" s="44"/>
      <c r="D5" s="37" t="s">
        <v>58</v>
      </c>
      <c r="E5" s="37" t="s">
        <v>60</v>
      </c>
      <c r="F5" s="37" t="s">
        <v>63</v>
      </c>
      <c r="G5" s="37" t="s">
        <v>0</v>
      </c>
      <c r="H5" s="37" t="s">
        <v>39</v>
      </c>
      <c r="I5" s="37" t="s">
        <v>1</v>
      </c>
      <c r="J5" s="37" t="s">
        <v>2</v>
      </c>
      <c r="K5" s="37" t="s">
        <v>3</v>
      </c>
      <c r="L5" s="37" t="s">
        <v>4</v>
      </c>
      <c r="M5" s="37" t="s">
        <v>191</v>
      </c>
      <c r="N5" s="37" t="s">
        <v>5</v>
      </c>
      <c r="O5" s="37" t="s">
        <v>6</v>
      </c>
      <c r="P5" s="37" t="s">
        <v>7</v>
      </c>
      <c r="Q5" s="37" t="s">
        <v>8</v>
      </c>
      <c r="R5" s="37" t="s">
        <v>41</v>
      </c>
      <c r="S5" s="37" t="s">
        <v>42</v>
      </c>
      <c r="T5" s="37" t="s">
        <v>43</v>
      </c>
      <c r="U5" s="37" t="s">
        <v>44</v>
      </c>
      <c r="V5" s="37" t="s">
        <v>45</v>
      </c>
      <c r="W5" s="37" t="s">
        <v>192</v>
      </c>
      <c r="X5" s="37" t="s">
        <v>47</v>
      </c>
      <c r="Y5" s="37" t="s">
        <v>9</v>
      </c>
      <c r="Z5" s="37" t="s">
        <v>10</v>
      </c>
      <c r="AA5" s="37" t="s">
        <v>11</v>
      </c>
      <c r="AB5" s="37" t="s">
        <v>48</v>
      </c>
      <c r="AC5" s="37" t="s">
        <v>49</v>
      </c>
      <c r="AD5" s="37" t="s">
        <v>12</v>
      </c>
      <c r="AE5" s="37" t="s">
        <v>13</v>
      </c>
      <c r="AF5" s="37" t="s">
        <v>14</v>
      </c>
      <c r="AG5" s="37" t="s">
        <v>50</v>
      </c>
      <c r="AH5" s="37" t="s">
        <v>51</v>
      </c>
      <c r="AI5" s="37" t="s">
        <v>15</v>
      </c>
      <c r="AJ5" s="37" t="s">
        <v>16</v>
      </c>
      <c r="AK5" s="37" t="s">
        <v>52</v>
      </c>
      <c r="AL5" s="37" t="s">
        <v>193</v>
      </c>
      <c r="AM5" s="37" t="s">
        <v>17</v>
      </c>
      <c r="AN5" s="37" t="s">
        <v>18</v>
      </c>
      <c r="AO5" s="37" t="s">
        <v>19</v>
      </c>
      <c r="AP5" s="37" t="s">
        <v>20</v>
      </c>
      <c r="AQ5" s="55" t="s">
        <v>21</v>
      </c>
      <c r="AR5" s="37" t="s">
        <v>55</v>
      </c>
      <c r="AS5" s="37" t="s">
        <v>27</v>
      </c>
      <c r="AT5" s="37" t="s">
        <v>56</v>
      </c>
      <c r="AU5" s="37" t="s">
        <v>194</v>
      </c>
      <c r="AV5" s="37" t="s">
        <v>195</v>
      </c>
      <c r="AW5" s="37" t="s">
        <v>28</v>
      </c>
      <c r="AX5" s="55" t="s">
        <v>196</v>
      </c>
      <c r="AY5" s="55" t="s">
        <v>197</v>
      </c>
      <c r="AZ5" s="49" t="s">
        <v>198</v>
      </c>
      <c r="BA5" s="55" t="s">
        <v>29</v>
      </c>
      <c r="BB5" s="55" t="s">
        <v>30</v>
      </c>
      <c r="BC5" s="49" t="s">
        <v>199</v>
      </c>
      <c r="BD5" s="55" t="s">
        <v>57</v>
      </c>
      <c r="BE5" s="55" t="s">
        <v>200</v>
      </c>
    </row>
    <row r="6" spans="2:57" ht="12.95" customHeight="1" x14ac:dyDescent="0.15">
      <c r="B6" s="39" t="s">
        <v>137</v>
      </c>
      <c r="C6" s="40" t="s">
        <v>58</v>
      </c>
      <c r="D6" s="38">
        <v>9699</v>
      </c>
      <c r="E6" s="38">
        <v>6</v>
      </c>
      <c r="F6" s="38">
        <v>0</v>
      </c>
      <c r="G6" s="38">
        <v>0</v>
      </c>
      <c r="H6" s="38">
        <v>29008</v>
      </c>
      <c r="I6" s="38">
        <v>169</v>
      </c>
      <c r="J6" s="38">
        <v>148</v>
      </c>
      <c r="K6" s="38">
        <v>0</v>
      </c>
      <c r="L6" s="38">
        <v>0</v>
      </c>
      <c r="M6" s="38">
        <v>26</v>
      </c>
      <c r="N6" s="38">
        <v>0</v>
      </c>
      <c r="O6" s="38">
        <v>0</v>
      </c>
      <c r="P6" s="38">
        <v>0</v>
      </c>
      <c r="Q6" s="38">
        <v>0</v>
      </c>
      <c r="R6" s="38">
        <v>0</v>
      </c>
      <c r="S6" s="38">
        <v>0</v>
      </c>
      <c r="T6" s="38">
        <v>0</v>
      </c>
      <c r="U6" s="38">
        <v>0</v>
      </c>
      <c r="V6" s="38">
        <v>0</v>
      </c>
      <c r="W6" s="38">
        <v>0</v>
      </c>
      <c r="X6" s="38">
        <v>0</v>
      </c>
      <c r="Y6" s="38">
        <v>29</v>
      </c>
      <c r="Z6" s="38">
        <v>339</v>
      </c>
      <c r="AA6" s="38">
        <v>0</v>
      </c>
      <c r="AB6" s="38">
        <v>0</v>
      </c>
      <c r="AC6" s="38">
        <v>0</v>
      </c>
      <c r="AD6" s="38">
        <v>51</v>
      </c>
      <c r="AE6" s="38">
        <v>0</v>
      </c>
      <c r="AF6" s="38">
        <v>1</v>
      </c>
      <c r="AG6" s="38">
        <v>4</v>
      </c>
      <c r="AH6" s="38">
        <v>0</v>
      </c>
      <c r="AI6" s="38">
        <v>5</v>
      </c>
      <c r="AJ6" s="38">
        <v>428</v>
      </c>
      <c r="AK6" s="38">
        <v>941</v>
      </c>
      <c r="AL6" s="38">
        <v>49</v>
      </c>
      <c r="AM6" s="38">
        <v>2</v>
      </c>
      <c r="AN6" s="38">
        <v>3325</v>
      </c>
      <c r="AO6" s="38">
        <v>0</v>
      </c>
      <c r="AP6" s="38">
        <v>0</v>
      </c>
      <c r="AQ6" s="56">
        <v>44230</v>
      </c>
      <c r="AR6" s="38">
        <v>163</v>
      </c>
      <c r="AS6" s="38">
        <v>10090</v>
      </c>
      <c r="AT6" s="38">
        <v>0</v>
      </c>
      <c r="AU6" s="38">
        <v>0</v>
      </c>
      <c r="AV6" s="38">
        <v>908</v>
      </c>
      <c r="AW6" s="38">
        <v>-129</v>
      </c>
      <c r="AX6" s="56">
        <v>11032</v>
      </c>
      <c r="AY6" s="56">
        <v>55262</v>
      </c>
      <c r="AZ6" s="50">
        <v>34373</v>
      </c>
      <c r="BA6" s="56">
        <v>45405</v>
      </c>
      <c r="BB6" s="56">
        <v>89636</v>
      </c>
      <c r="BC6" s="50">
        <v>-13455</v>
      </c>
      <c r="BD6" s="56">
        <v>31951</v>
      </c>
      <c r="BE6" s="56">
        <v>76181</v>
      </c>
    </row>
    <row r="7" spans="2:57" ht="12.95" customHeight="1" x14ac:dyDescent="0.15">
      <c r="B7" s="41" t="s">
        <v>138</v>
      </c>
      <c r="C7" s="42" t="s">
        <v>60</v>
      </c>
      <c r="D7" s="28">
        <v>14</v>
      </c>
      <c r="E7" s="28">
        <v>724</v>
      </c>
      <c r="F7" s="28">
        <v>0</v>
      </c>
      <c r="G7" s="28">
        <v>0</v>
      </c>
      <c r="H7" s="28">
        <v>35</v>
      </c>
      <c r="I7" s="28">
        <v>0</v>
      </c>
      <c r="J7" s="28">
        <v>3141</v>
      </c>
      <c r="K7" s="28">
        <v>0</v>
      </c>
      <c r="L7" s="28">
        <v>0</v>
      </c>
      <c r="M7" s="28">
        <v>0</v>
      </c>
      <c r="N7" s="28">
        <v>0</v>
      </c>
      <c r="O7" s="28">
        <v>0</v>
      </c>
      <c r="P7" s="28">
        <v>0</v>
      </c>
      <c r="Q7" s="28">
        <v>0</v>
      </c>
      <c r="R7" s="28">
        <v>0</v>
      </c>
      <c r="S7" s="28">
        <v>0</v>
      </c>
      <c r="T7" s="28">
        <v>0</v>
      </c>
      <c r="U7" s="28">
        <v>0</v>
      </c>
      <c r="V7" s="28">
        <v>0</v>
      </c>
      <c r="W7" s="28">
        <v>0</v>
      </c>
      <c r="X7" s="28">
        <v>0</v>
      </c>
      <c r="Y7" s="28">
        <v>1</v>
      </c>
      <c r="Z7" s="28">
        <v>14</v>
      </c>
      <c r="AA7" s="28">
        <v>0</v>
      </c>
      <c r="AB7" s="28">
        <v>0</v>
      </c>
      <c r="AC7" s="28">
        <v>0</v>
      </c>
      <c r="AD7" s="28">
        <v>0</v>
      </c>
      <c r="AE7" s="28">
        <v>0</v>
      </c>
      <c r="AF7" s="28">
        <v>0</v>
      </c>
      <c r="AG7" s="28">
        <v>0</v>
      </c>
      <c r="AH7" s="28">
        <v>0</v>
      </c>
      <c r="AI7" s="28">
        <v>1</v>
      </c>
      <c r="AJ7" s="28">
        <v>10</v>
      </c>
      <c r="AK7" s="28">
        <v>26</v>
      </c>
      <c r="AL7" s="28">
        <v>0</v>
      </c>
      <c r="AM7" s="28">
        <v>0</v>
      </c>
      <c r="AN7" s="28">
        <v>207</v>
      </c>
      <c r="AO7" s="28">
        <v>0</v>
      </c>
      <c r="AP7" s="28">
        <v>0</v>
      </c>
      <c r="AQ7" s="57">
        <v>4174</v>
      </c>
      <c r="AR7" s="28">
        <v>10</v>
      </c>
      <c r="AS7" s="28">
        <v>578</v>
      </c>
      <c r="AT7" s="28">
        <v>0</v>
      </c>
      <c r="AU7" s="28">
        <v>0</v>
      </c>
      <c r="AV7" s="28">
        <v>0</v>
      </c>
      <c r="AW7" s="28">
        <v>1913</v>
      </c>
      <c r="AX7" s="57">
        <v>2502</v>
      </c>
      <c r="AY7" s="57">
        <v>6676</v>
      </c>
      <c r="AZ7" s="51">
        <v>453</v>
      </c>
      <c r="BA7" s="57">
        <v>2955</v>
      </c>
      <c r="BB7" s="57">
        <v>7129</v>
      </c>
      <c r="BC7" s="51">
        <v>-1608</v>
      </c>
      <c r="BD7" s="57">
        <v>1347</v>
      </c>
      <c r="BE7" s="57">
        <v>5521</v>
      </c>
    </row>
    <row r="8" spans="2:57" ht="12.95" customHeight="1" x14ac:dyDescent="0.15">
      <c r="B8" s="41" t="s">
        <v>139</v>
      </c>
      <c r="C8" s="42" t="s">
        <v>63</v>
      </c>
      <c r="D8" s="28">
        <v>0</v>
      </c>
      <c r="E8" s="28">
        <v>0</v>
      </c>
      <c r="F8" s="28">
        <v>160</v>
      </c>
      <c r="G8" s="28">
        <v>0</v>
      </c>
      <c r="H8" s="28">
        <v>18464</v>
      </c>
      <c r="I8" s="28">
        <v>0</v>
      </c>
      <c r="J8" s="28">
        <v>0</v>
      </c>
      <c r="K8" s="28">
        <v>0</v>
      </c>
      <c r="L8" s="28">
        <v>0</v>
      </c>
      <c r="M8" s="28">
        <v>0</v>
      </c>
      <c r="N8" s="28">
        <v>0</v>
      </c>
      <c r="O8" s="28">
        <v>0</v>
      </c>
      <c r="P8" s="28">
        <v>0</v>
      </c>
      <c r="Q8" s="28">
        <v>0</v>
      </c>
      <c r="R8" s="28">
        <v>0</v>
      </c>
      <c r="S8" s="28">
        <v>0</v>
      </c>
      <c r="T8" s="28">
        <v>0</v>
      </c>
      <c r="U8" s="28">
        <v>0</v>
      </c>
      <c r="V8" s="28">
        <v>0</v>
      </c>
      <c r="W8" s="28">
        <v>0</v>
      </c>
      <c r="X8" s="28">
        <v>0</v>
      </c>
      <c r="Y8" s="28">
        <v>12</v>
      </c>
      <c r="Z8" s="28">
        <v>0</v>
      </c>
      <c r="AA8" s="28">
        <v>0</v>
      </c>
      <c r="AB8" s="28">
        <v>0</v>
      </c>
      <c r="AC8" s="28">
        <v>0</v>
      </c>
      <c r="AD8" s="28">
        <v>0</v>
      </c>
      <c r="AE8" s="28">
        <v>0</v>
      </c>
      <c r="AF8" s="28">
        <v>0</v>
      </c>
      <c r="AG8" s="28">
        <v>0</v>
      </c>
      <c r="AH8" s="28">
        <v>0</v>
      </c>
      <c r="AI8" s="28">
        <v>1</v>
      </c>
      <c r="AJ8" s="28">
        <v>10</v>
      </c>
      <c r="AK8" s="28">
        <v>222</v>
      </c>
      <c r="AL8" s="28">
        <v>0</v>
      </c>
      <c r="AM8" s="28">
        <v>0</v>
      </c>
      <c r="AN8" s="28">
        <v>742</v>
      </c>
      <c r="AO8" s="28">
        <v>0</v>
      </c>
      <c r="AP8" s="28">
        <v>0</v>
      </c>
      <c r="AQ8" s="57">
        <v>19612</v>
      </c>
      <c r="AR8" s="28">
        <v>47</v>
      </c>
      <c r="AS8" s="28">
        <v>1158</v>
      </c>
      <c r="AT8" s="28">
        <v>0</v>
      </c>
      <c r="AU8" s="28">
        <v>0</v>
      </c>
      <c r="AV8" s="28">
        <v>0</v>
      </c>
      <c r="AW8" s="28">
        <v>11</v>
      </c>
      <c r="AX8" s="57">
        <v>1216</v>
      </c>
      <c r="AY8" s="57">
        <v>20827</v>
      </c>
      <c r="AZ8" s="51">
        <v>9556</v>
      </c>
      <c r="BA8" s="57">
        <v>10772</v>
      </c>
      <c r="BB8" s="57">
        <v>30384</v>
      </c>
      <c r="BC8" s="51">
        <v>-10322</v>
      </c>
      <c r="BD8" s="57">
        <v>450</v>
      </c>
      <c r="BE8" s="57">
        <v>20062</v>
      </c>
    </row>
    <row r="9" spans="2:57" ht="12.95" customHeight="1" x14ac:dyDescent="0.15">
      <c r="B9" s="41" t="s">
        <v>140</v>
      </c>
      <c r="C9" s="42" t="s">
        <v>0</v>
      </c>
      <c r="D9" s="28">
        <v>1</v>
      </c>
      <c r="E9" s="28">
        <v>2</v>
      </c>
      <c r="F9" s="28">
        <v>0</v>
      </c>
      <c r="G9" s="28">
        <v>0</v>
      </c>
      <c r="H9" s="28">
        <v>36</v>
      </c>
      <c r="I9" s="28">
        <v>3</v>
      </c>
      <c r="J9" s="28">
        <v>1374</v>
      </c>
      <c r="K9" s="28">
        <v>20</v>
      </c>
      <c r="L9" s="28">
        <v>114</v>
      </c>
      <c r="M9" s="28">
        <v>2</v>
      </c>
      <c r="N9" s="28">
        <v>612</v>
      </c>
      <c r="O9" s="28">
        <v>13</v>
      </c>
      <c r="P9" s="28">
        <v>3</v>
      </c>
      <c r="Q9" s="28">
        <v>9</v>
      </c>
      <c r="R9" s="28">
        <v>0</v>
      </c>
      <c r="S9" s="28">
        <v>2</v>
      </c>
      <c r="T9" s="28">
        <v>0</v>
      </c>
      <c r="U9" s="28">
        <v>31</v>
      </c>
      <c r="V9" s="28">
        <v>2</v>
      </c>
      <c r="W9" s="28">
        <v>0</v>
      </c>
      <c r="X9" s="28">
        <v>4</v>
      </c>
      <c r="Y9" s="28">
        <v>4</v>
      </c>
      <c r="Z9" s="28">
        <v>2124</v>
      </c>
      <c r="AA9" s="28">
        <v>16478</v>
      </c>
      <c r="AB9" s="28">
        <v>0</v>
      </c>
      <c r="AC9" s="28">
        <v>0</v>
      </c>
      <c r="AD9" s="28">
        <v>1</v>
      </c>
      <c r="AE9" s="28">
        <v>0</v>
      </c>
      <c r="AF9" s="28">
        <v>0</v>
      </c>
      <c r="AG9" s="28">
        <v>1</v>
      </c>
      <c r="AH9" s="28">
        <v>0</v>
      </c>
      <c r="AI9" s="28">
        <v>2</v>
      </c>
      <c r="AJ9" s="28">
        <v>3</v>
      </c>
      <c r="AK9" s="28">
        <v>3</v>
      </c>
      <c r="AL9" s="28">
        <v>2</v>
      </c>
      <c r="AM9" s="28">
        <v>1</v>
      </c>
      <c r="AN9" s="28">
        <v>5</v>
      </c>
      <c r="AO9" s="28">
        <v>0</v>
      </c>
      <c r="AP9" s="28">
        <v>4</v>
      </c>
      <c r="AQ9" s="57">
        <v>20856</v>
      </c>
      <c r="AR9" s="28">
        <v>-17</v>
      </c>
      <c r="AS9" s="28">
        <v>-25</v>
      </c>
      <c r="AT9" s="28">
        <v>0</v>
      </c>
      <c r="AU9" s="28">
        <v>0</v>
      </c>
      <c r="AV9" s="28">
        <v>0</v>
      </c>
      <c r="AW9" s="28">
        <v>-9</v>
      </c>
      <c r="AX9" s="57">
        <v>-51</v>
      </c>
      <c r="AY9" s="57">
        <v>20805</v>
      </c>
      <c r="AZ9" s="51">
        <v>0</v>
      </c>
      <c r="BA9" s="57">
        <v>-51</v>
      </c>
      <c r="BB9" s="57">
        <v>20805</v>
      </c>
      <c r="BC9" s="51">
        <v>-19110</v>
      </c>
      <c r="BD9" s="57">
        <v>-19161</v>
      </c>
      <c r="BE9" s="57">
        <v>1695</v>
      </c>
    </row>
    <row r="10" spans="2:57" ht="12.95" customHeight="1" x14ac:dyDescent="0.15">
      <c r="B10" s="41" t="s">
        <v>141</v>
      </c>
      <c r="C10" s="42" t="s">
        <v>39</v>
      </c>
      <c r="D10" s="28">
        <v>10841</v>
      </c>
      <c r="E10" s="28">
        <v>67</v>
      </c>
      <c r="F10" s="28">
        <v>856</v>
      </c>
      <c r="G10" s="28">
        <v>0</v>
      </c>
      <c r="H10" s="28">
        <v>24885</v>
      </c>
      <c r="I10" s="28">
        <v>4</v>
      </c>
      <c r="J10" s="28">
        <v>354</v>
      </c>
      <c r="K10" s="28">
        <v>20</v>
      </c>
      <c r="L10" s="28">
        <v>0</v>
      </c>
      <c r="M10" s="28">
        <v>0</v>
      </c>
      <c r="N10" s="28">
        <v>1</v>
      </c>
      <c r="O10" s="28">
        <v>0</v>
      </c>
      <c r="P10" s="28">
        <v>0</v>
      </c>
      <c r="Q10" s="28">
        <v>0</v>
      </c>
      <c r="R10" s="28">
        <v>0</v>
      </c>
      <c r="S10" s="28">
        <v>0</v>
      </c>
      <c r="T10" s="28">
        <v>0</v>
      </c>
      <c r="U10" s="28">
        <v>0</v>
      </c>
      <c r="V10" s="28">
        <v>0</v>
      </c>
      <c r="W10" s="28">
        <v>0</v>
      </c>
      <c r="X10" s="28">
        <v>0</v>
      </c>
      <c r="Y10" s="28">
        <v>26</v>
      </c>
      <c r="Z10" s="28">
        <v>12</v>
      </c>
      <c r="AA10" s="28">
        <v>0</v>
      </c>
      <c r="AB10" s="28">
        <v>0</v>
      </c>
      <c r="AC10" s="28">
        <v>0</v>
      </c>
      <c r="AD10" s="28">
        <v>46</v>
      </c>
      <c r="AE10" s="28">
        <v>0</v>
      </c>
      <c r="AF10" s="28">
        <v>0</v>
      </c>
      <c r="AG10" s="28">
        <v>20</v>
      </c>
      <c r="AH10" s="28">
        <v>0</v>
      </c>
      <c r="AI10" s="28">
        <v>58</v>
      </c>
      <c r="AJ10" s="28">
        <v>1048</v>
      </c>
      <c r="AK10" s="28">
        <v>3522</v>
      </c>
      <c r="AL10" s="28">
        <v>33</v>
      </c>
      <c r="AM10" s="28">
        <v>1</v>
      </c>
      <c r="AN10" s="28">
        <v>25042</v>
      </c>
      <c r="AO10" s="28">
        <v>0</v>
      </c>
      <c r="AP10" s="28">
        <v>51</v>
      </c>
      <c r="AQ10" s="57">
        <v>66886</v>
      </c>
      <c r="AR10" s="28">
        <v>2827</v>
      </c>
      <c r="AS10" s="28">
        <v>96178</v>
      </c>
      <c r="AT10" s="28">
        <v>0</v>
      </c>
      <c r="AU10" s="28">
        <v>0</v>
      </c>
      <c r="AV10" s="28">
        <v>0</v>
      </c>
      <c r="AW10" s="28">
        <v>-3</v>
      </c>
      <c r="AX10" s="57">
        <v>99003</v>
      </c>
      <c r="AY10" s="57">
        <v>165890</v>
      </c>
      <c r="AZ10" s="51">
        <v>116998</v>
      </c>
      <c r="BA10" s="57">
        <v>216001</v>
      </c>
      <c r="BB10" s="57">
        <v>282887</v>
      </c>
      <c r="BC10" s="51">
        <v>-131700</v>
      </c>
      <c r="BD10" s="57">
        <v>84300</v>
      </c>
      <c r="BE10" s="57">
        <v>151187</v>
      </c>
    </row>
    <row r="11" spans="2:57" ht="12.95" customHeight="1" x14ac:dyDescent="0.15">
      <c r="B11" s="41" t="s">
        <v>142</v>
      </c>
      <c r="C11" s="42" t="s">
        <v>1</v>
      </c>
      <c r="D11" s="28">
        <v>314</v>
      </c>
      <c r="E11" s="28">
        <v>6</v>
      </c>
      <c r="F11" s="28">
        <v>532</v>
      </c>
      <c r="G11" s="28">
        <v>7</v>
      </c>
      <c r="H11" s="28">
        <v>139</v>
      </c>
      <c r="I11" s="28">
        <v>10108</v>
      </c>
      <c r="J11" s="28">
        <v>463</v>
      </c>
      <c r="K11" s="28">
        <v>1</v>
      </c>
      <c r="L11" s="28">
        <v>0</v>
      </c>
      <c r="M11" s="28">
        <v>83</v>
      </c>
      <c r="N11" s="28">
        <v>11</v>
      </c>
      <c r="O11" s="28">
        <v>15</v>
      </c>
      <c r="P11" s="28">
        <v>1</v>
      </c>
      <c r="Q11" s="28">
        <v>44</v>
      </c>
      <c r="R11" s="28">
        <v>5</v>
      </c>
      <c r="S11" s="28">
        <v>19</v>
      </c>
      <c r="T11" s="28">
        <v>7</v>
      </c>
      <c r="U11" s="28">
        <v>378</v>
      </c>
      <c r="V11" s="28">
        <v>308</v>
      </c>
      <c r="W11" s="28">
        <v>2</v>
      </c>
      <c r="X11" s="28">
        <v>10</v>
      </c>
      <c r="Y11" s="28">
        <v>54</v>
      </c>
      <c r="Z11" s="28">
        <v>698</v>
      </c>
      <c r="AA11" s="28">
        <v>12</v>
      </c>
      <c r="AB11" s="28">
        <v>27</v>
      </c>
      <c r="AC11" s="28">
        <v>40</v>
      </c>
      <c r="AD11" s="28">
        <v>1398</v>
      </c>
      <c r="AE11" s="28">
        <v>177</v>
      </c>
      <c r="AF11" s="28">
        <v>6</v>
      </c>
      <c r="AG11" s="28">
        <v>211</v>
      </c>
      <c r="AH11" s="28">
        <v>84</v>
      </c>
      <c r="AI11" s="28">
        <v>750</v>
      </c>
      <c r="AJ11" s="28">
        <v>114</v>
      </c>
      <c r="AK11" s="28">
        <v>1108</v>
      </c>
      <c r="AL11" s="28">
        <v>758</v>
      </c>
      <c r="AM11" s="28">
        <v>284</v>
      </c>
      <c r="AN11" s="28">
        <v>808</v>
      </c>
      <c r="AO11" s="28">
        <v>111</v>
      </c>
      <c r="AP11" s="28">
        <v>8</v>
      </c>
      <c r="AQ11" s="57">
        <v>19103</v>
      </c>
      <c r="AR11" s="28">
        <v>358</v>
      </c>
      <c r="AS11" s="28">
        <v>12724</v>
      </c>
      <c r="AT11" s="28">
        <v>0</v>
      </c>
      <c r="AU11" s="28">
        <v>5</v>
      </c>
      <c r="AV11" s="28">
        <v>981</v>
      </c>
      <c r="AW11" s="28">
        <v>80</v>
      </c>
      <c r="AX11" s="57">
        <v>14148</v>
      </c>
      <c r="AY11" s="57">
        <v>33250</v>
      </c>
      <c r="AZ11" s="51">
        <v>36152</v>
      </c>
      <c r="BA11" s="57">
        <v>50300</v>
      </c>
      <c r="BB11" s="57">
        <v>69402</v>
      </c>
      <c r="BC11" s="51">
        <v>-31407</v>
      </c>
      <c r="BD11" s="57">
        <v>18892</v>
      </c>
      <c r="BE11" s="57">
        <v>37995</v>
      </c>
    </row>
    <row r="12" spans="2:57" ht="12.95" customHeight="1" x14ac:dyDescent="0.15">
      <c r="B12" s="41" t="s">
        <v>143</v>
      </c>
      <c r="C12" s="42" t="s">
        <v>2</v>
      </c>
      <c r="D12" s="28">
        <v>2084</v>
      </c>
      <c r="E12" s="28">
        <v>28</v>
      </c>
      <c r="F12" s="28">
        <v>45</v>
      </c>
      <c r="G12" s="28">
        <v>4</v>
      </c>
      <c r="H12" s="28">
        <v>2514</v>
      </c>
      <c r="I12" s="28">
        <v>216</v>
      </c>
      <c r="J12" s="28">
        <v>47936</v>
      </c>
      <c r="K12" s="28">
        <v>17</v>
      </c>
      <c r="L12" s="28">
        <v>0</v>
      </c>
      <c r="M12" s="28">
        <v>132</v>
      </c>
      <c r="N12" s="28">
        <v>19</v>
      </c>
      <c r="O12" s="28">
        <v>15</v>
      </c>
      <c r="P12" s="28">
        <v>6</v>
      </c>
      <c r="Q12" s="28">
        <v>97</v>
      </c>
      <c r="R12" s="28">
        <v>6</v>
      </c>
      <c r="S12" s="28">
        <v>20</v>
      </c>
      <c r="T12" s="28">
        <v>37</v>
      </c>
      <c r="U12" s="28">
        <v>888</v>
      </c>
      <c r="V12" s="28">
        <v>720</v>
      </c>
      <c r="W12" s="28">
        <v>6</v>
      </c>
      <c r="X12" s="28">
        <v>25</v>
      </c>
      <c r="Y12" s="28">
        <v>1463</v>
      </c>
      <c r="Z12" s="28">
        <v>10049</v>
      </c>
      <c r="AA12" s="28">
        <v>292</v>
      </c>
      <c r="AB12" s="28">
        <v>102</v>
      </c>
      <c r="AC12" s="28">
        <v>73</v>
      </c>
      <c r="AD12" s="28">
        <v>2507</v>
      </c>
      <c r="AE12" s="28">
        <v>551</v>
      </c>
      <c r="AF12" s="28">
        <v>101</v>
      </c>
      <c r="AG12" s="28">
        <v>173</v>
      </c>
      <c r="AH12" s="28">
        <v>1544</v>
      </c>
      <c r="AI12" s="28">
        <v>270</v>
      </c>
      <c r="AJ12" s="28">
        <v>1021</v>
      </c>
      <c r="AK12" s="28">
        <v>2113</v>
      </c>
      <c r="AL12" s="28">
        <v>481</v>
      </c>
      <c r="AM12" s="28">
        <v>796</v>
      </c>
      <c r="AN12" s="28">
        <v>1109</v>
      </c>
      <c r="AO12" s="28">
        <v>2462</v>
      </c>
      <c r="AP12" s="28">
        <v>20</v>
      </c>
      <c r="AQ12" s="57">
        <v>79942</v>
      </c>
      <c r="AR12" s="28">
        <v>233</v>
      </c>
      <c r="AS12" s="28">
        <v>1302</v>
      </c>
      <c r="AT12" s="28">
        <v>13</v>
      </c>
      <c r="AU12" s="28">
        <v>84</v>
      </c>
      <c r="AV12" s="28">
        <v>1360</v>
      </c>
      <c r="AW12" s="28">
        <v>3010</v>
      </c>
      <c r="AX12" s="57">
        <v>6003</v>
      </c>
      <c r="AY12" s="57">
        <v>85946</v>
      </c>
      <c r="AZ12" s="51">
        <v>111985</v>
      </c>
      <c r="BA12" s="57">
        <v>117988</v>
      </c>
      <c r="BB12" s="57">
        <v>197931</v>
      </c>
      <c r="BC12" s="51">
        <v>-60707</v>
      </c>
      <c r="BD12" s="57">
        <v>57281</v>
      </c>
      <c r="BE12" s="57">
        <v>137224</v>
      </c>
    </row>
    <row r="13" spans="2:57" ht="12.95" customHeight="1" x14ac:dyDescent="0.15">
      <c r="B13" s="41" t="s">
        <v>144</v>
      </c>
      <c r="C13" s="42" t="s">
        <v>3</v>
      </c>
      <c r="D13" s="28">
        <v>4456</v>
      </c>
      <c r="E13" s="28">
        <v>4</v>
      </c>
      <c r="F13" s="28">
        <v>64</v>
      </c>
      <c r="G13" s="28">
        <v>23</v>
      </c>
      <c r="H13" s="28">
        <v>1222</v>
      </c>
      <c r="I13" s="28">
        <v>2083</v>
      </c>
      <c r="J13" s="28">
        <v>5252</v>
      </c>
      <c r="K13" s="28">
        <v>314</v>
      </c>
      <c r="L13" s="28">
        <v>71</v>
      </c>
      <c r="M13" s="28">
        <v>3487</v>
      </c>
      <c r="N13" s="28">
        <v>103</v>
      </c>
      <c r="O13" s="28">
        <v>73</v>
      </c>
      <c r="P13" s="28">
        <v>2</v>
      </c>
      <c r="Q13" s="28">
        <v>423</v>
      </c>
      <c r="R13" s="28">
        <v>21</v>
      </c>
      <c r="S13" s="28">
        <v>78</v>
      </c>
      <c r="T13" s="28">
        <v>91</v>
      </c>
      <c r="U13" s="28">
        <v>2161</v>
      </c>
      <c r="V13" s="28">
        <v>1432</v>
      </c>
      <c r="W13" s="28">
        <v>13</v>
      </c>
      <c r="X13" s="28">
        <v>104</v>
      </c>
      <c r="Y13" s="28">
        <v>482</v>
      </c>
      <c r="Z13" s="28">
        <v>1216</v>
      </c>
      <c r="AA13" s="28">
        <v>32</v>
      </c>
      <c r="AB13" s="28">
        <v>236</v>
      </c>
      <c r="AC13" s="28">
        <v>298</v>
      </c>
      <c r="AD13" s="28">
        <v>3</v>
      </c>
      <c r="AE13" s="28">
        <v>3</v>
      </c>
      <c r="AF13" s="28">
        <v>10</v>
      </c>
      <c r="AG13" s="28">
        <v>55</v>
      </c>
      <c r="AH13" s="28">
        <v>156</v>
      </c>
      <c r="AI13" s="28">
        <v>184</v>
      </c>
      <c r="AJ13" s="28">
        <v>681</v>
      </c>
      <c r="AK13" s="28">
        <v>42941</v>
      </c>
      <c r="AL13" s="28">
        <v>66</v>
      </c>
      <c r="AM13" s="28">
        <v>616</v>
      </c>
      <c r="AN13" s="28">
        <v>1175</v>
      </c>
      <c r="AO13" s="28">
        <v>53</v>
      </c>
      <c r="AP13" s="28">
        <v>122</v>
      </c>
      <c r="AQ13" s="57">
        <v>69803</v>
      </c>
      <c r="AR13" s="28">
        <v>561</v>
      </c>
      <c r="AS13" s="28">
        <v>8252</v>
      </c>
      <c r="AT13" s="28">
        <v>0</v>
      </c>
      <c r="AU13" s="28">
        <v>0</v>
      </c>
      <c r="AV13" s="28">
        <v>0</v>
      </c>
      <c r="AW13" s="28">
        <v>201</v>
      </c>
      <c r="AX13" s="57">
        <v>9014</v>
      </c>
      <c r="AY13" s="57">
        <v>78818</v>
      </c>
      <c r="AZ13" s="51">
        <v>997</v>
      </c>
      <c r="BA13" s="57">
        <v>10011</v>
      </c>
      <c r="BB13" s="57">
        <v>79814</v>
      </c>
      <c r="BC13" s="51">
        <v>-78674</v>
      </c>
      <c r="BD13" s="57">
        <v>-68664</v>
      </c>
      <c r="BE13" s="57">
        <v>1140</v>
      </c>
    </row>
    <row r="14" spans="2:57" ht="12.95" customHeight="1" x14ac:dyDescent="0.15">
      <c r="B14" s="41" t="s">
        <v>145</v>
      </c>
      <c r="C14" s="42" t="s">
        <v>4</v>
      </c>
      <c r="D14" s="28">
        <v>478</v>
      </c>
      <c r="E14" s="28">
        <v>44</v>
      </c>
      <c r="F14" s="28">
        <v>1361</v>
      </c>
      <c r="G14" s="28">
        <v>53</v>
      </c>
      <c r="H14" s="28">
        <v>465</v>
      </c>
      <c r="I14" s="28">
        <v>81</v>
      </c>
      <c r="J14" s="28">
        <v>762</v>
      </c>
      <c r="K14" s="28">
        <v>16</v>
      </c>
      <c r="L14" s="28">
        <v>613</v>
      </c>
      <c r="M14" s="28">
        <v>30</v>
      </c>
      <c r="N14" s="28">
        <v>83</v>
      </c>
      <c r="O14" s="28">
        <v>155</v>
      </c>
      <c r="P14" s="28">
        <v>5</v>
      </c>
      <c r="Q14" s="28">
        <v>101</v>
      </c>
      <c r="R14" s="28">
        <v>5</v>
      </c>
      <c r="S14" s="28">
        <v>24</v>
      </c>
      <c r="T14" s="28">
        <v>5</v>
      </c>
      <c r="U14" s="28">
        <v>156</v>
      </c>
      <c r="V14" s="28">
        <v>82</v>
      </c>
      <c r="W14" s="28">
        <v>1</v>
      </c>
      <c r="X14" s="28">
        <v>56</v>
      </c>
      <c r="Y14" s="28">
        <v>27</v>
      </c>
      <c r="Z14" s="28">
        <v>4845</v>
      </c>
      <c r="AA14" s="28">
        <v>4580</v>
      </c>
      <c r="AB14" s="28">
        <v>434</v>
      </c>
      <c r="AC14" s="28">
        <v>235</v>
      </c>
      <c r="AD14" s="28">
        <v>564</v>
      </c>
      <c r="AE14" s="28">
        <v>58</v>
      </c>
      <c r="AF14" s="28">
        <v>96</v>
      </c>
      <c r="AG14" s="28">
        <v>26346</v>
      </c>
      <c r="AH14" s="28">
        <v>93</v>
      </c>
      <c r="AI14" s="28">
        <v>1904</v>
      </c>
      <c r="AJ14" s="28">
        <v>605</v>
      </c>
      <c r="AK14" s="28">
        <v>814</v>
      </c>
      <c r="AL14" s="28">
        <v>94</v>
      </c>
      <c r="AM14" s="28">
        <v>306</v>
      </c>
      <c r="AN14" s="28">
        <v>959</v>
      </c>
      <c r="AO14" s="28">
        <v>0</v>
      </c>
      <c r="AP14" s="28">
        <v>323</v>
      </c>
      <c r="AQ14" s="57">
        <v>46859</v>
      </c>
      <c r="AR14" s="28">
        <v>51</v>
      </c>
      <c r="AS14" s="28">
        <v>27554</v>
      </c>
      <c r="AT14" s="28">
        <v>0</v>
      </c>
      <c r="AU14" s="28">
        <v>0</v>
      </c>
      <c r="AV14" s="28">
        <v>0</v>
      </c>
      <c r="AW14" s="28">
        <v>237</v>
      </c>
      <c r="AX14" s="57">
        <v>27842</v>
      </c>
      <c r="AY14" s="57">
        <v>74701</v>
      </c>
      <c r="AZ14" s="51">
        <v>93</v>
      </c>
      <c r="BA14" s="57">
        <v>27935</v>
      </c>
      <c r="BB14" s="57">
        <v>74794</v>
      </c>
      <c r="BC14" s="51">
        <v>-72923</v>
      </c>
      <c r="BD14" s="57">
        <v>-44987</v>
      </c>
      <c r="BE14" s="57">
        <v>1872</v>
      </c>
    </row>
    <row r="15" spans="2:57" ht="12.95" customHeight="1" x14ac:dyDescent="0.15">
      <c r="B15" s="41" t="s">
        <v>146</v>
      </c>
      <c r="C15" s="42" t="s">
        <v>191</v>
      </c>
      <c r="D15" s="28">
        <v>536</v>
      </c>
      <c r="E15" s="28">
        <v>37</v>
      </c>
      <c r="F15" s="28">
        <v>376</v>
      </c>
      <c r="G15" s="28">
        <v>6</v>
      </c>
      <c r="H15" s="28">
        <v>1994</v>
      </c>
      <c r="I15" s="28">
        <v>304</v>
      </c>
      <c r="J15" s="28">
        <v>1871</v>
      </c>
      <c r="K15" s="28">
        <v>30</v>
      </c>
      <c r="L15" s="28">
        <v>1</v>
      </c>
      <c r="M15" s="28">
        <v>4230</v>
      </c>
      <c r="N15" s="28">
        <v>15</v>
      </c>
      <c r="O15" s="28">
        <v>14</v>
      </c>
      <c r="P15" s="28">
        <v>4</v>
      </c>
      <c r="Q15" s="28">
        <v>104</v>
      </c>
      <c r="R15" s="28">
        <v>60</v>
      </c>
      <c r="S15" s="28">
        <v>289</v>
      </c>
      <c r="T15" s="28">
        <v>311</v>
      </c>
      <c r="U15" s="28">
        <v>1686</v>
      </c>
      <c r="V15" s="28">
        <v>4039</v>
      </c>
      <c r="W15" s="28">
        <v>59</v>
      </c>
      <c r="X15" s="28">
        <v>600</v>
      </c>
      <c r="Y15" s="28">
        <v>976</v>
      </c>
      <c r="Z15" s="28">
        <v>3322</v>
      </c>
      <c r="AA15" s="28">
        <v>0</v>
      </c>
      <c r="AB15" s="28">
        <v>1076</v>
      </c>
      <c r="AC15" s="28">
        <v>294</v>
      </c>
      <c r="AD15" s="28">
        <v>2029</v>
      </c>
      <c r="AE15" s="28">
        <v>365</v>
      </c>
      <c r="AF15" s="28">
        <v>148</v>
      </c>
      <c r="AG15" s="28">
        <v>634</v>
      </c>
      <c r="AH15" s="28">
        <v>235</v>
      </c>
      <c r="AI15" s="28">
        <v>371</v>
      </c>
      <c r="AJ15" s="28">
        <v>335</v>
      </c>
      <c r="AK15" s="28">
        <v>768</v>
      </c>
      <c r="AL15" s="28">
        <v>226</v>
      </c>
      <c r="AM15" s="28">
        <v>2328</v>
      </c>
      <c r="AN15" s="28">
        <v>548</v>
      </c>
      <c r="AO15" s="28">
        <v>270</v>
      </c>
      <c r="AP15" s="28">
        <v>66</v>
      </c>
      <c r="AQ15" s="57">
        <v>30559</v>
      </c>
      <c r="AR15" s="28">
        <v>82</v>
      </c>
      <c r="AS15" s="28">
        <v>3011</v>
      </c>
      <c r="AT15" s="28">
        <v>3</v>
      </c>
      <c r="AU15" s="28">
        <v>0</v>
      </c>
      <c r="AV15" s="28">
        <v>0</v>
      </c>
      <c r="AW15" s="28">
        <v>-277</v>
      </c>
      <c r="AX15" s="57">
        <v>2818</v>
      </c>
      <c r="AY15" s="57">
        <v>33378</v>
      </c>
      <c r="AZ15" s="51">
        <v>15355</v>
      </c>
      <c r="BA15" s="57">
        <v>18173</v>
      </c>
      <c r="BB15" s="57">
        <v>48732</v>
      </c>
      <c r="BC15" s="51">
        <v>-29954</v>
      </c>
      <c r="BD15" s="57">
        <v>-11781</v>
      </c>
      <c r="BE15" s="57">
        <v>18778</v>
      </c>
    </row>
    <row r="16" spans="2:57" ht="12.95" customHeight="1" x14ac:dyDescent="0.15">
      <c r="B16" s="41" t="s">
        <v>147</v>
      </c>
      <c r="C16" s="42" t="s">
        <v>5</v>
      </c>
      <c r="D16" s="28">
        <v>200</v>
      </c>
      <c r="E16" s="28">
        <v>2</v>
      </c>
      <c r="F16" s="28">
        <v>1</v>
      </c>
      <c r="G16" s="28">
        <v>0</v>
      </c>
      <c r="H16" s="28">
        <v>163</v>
      </c>
      <c r="I16" s="28">
        <v>21</v>
      </c>
      <c r="J16" s="28">
        <v>154</v>
      </c>
      <c r="K16" s="28">
        <v>18</v>
      </c>
      <c r="L16" s="28">
        <v>20</v>
      </c>
      <c r="M16" s="28">
        <v>60</v>
      </c>
      <c r="N16" s="28">
        <v>1554</v>
      </c>
      <c r="O16" s="28">
        <v>160</v>
      </c>
      <c r="P16" s="28">
        <v>1</v>
      </c>
      <c r="Q16" s="28">
        <v>138</v>
      </c>
      <c r="R16" s="28">
        <v>35</v>
      </c>
      <c r="S16" s="28">
        <v>69</v>
      </c>
      <c r="T16" s="28">
        <v>144</v>
      </c>
      <c r="U16" s="28">
        <v>6063</v>
      </c>
      <c r="V16" s="28">
        <v>583</v>
      </c>
      <c r="W16" s="28">
        <v>2</v>
      </c>
      <c r="X16" s="28">
        <v>47</v>
      </c>
      <c r="Y16" s="28">
        <v>39</v>
      </c>
      <c r="Z16" s="28">
        <v>14222</v>
      </c>
      <c r="AA16" s="28">
        <v>3</v>
      </c>
      <c r="AB16" s="28">
        <v>138</v>
      </c>
      <c r="AC16" s="28">
        <v>10</v>
      </c>
      <c r="AD16" s="28">
        <v>72</v>
      </c>
      <c r="AE16" s="28">
        <v>1</v>
      </c>
      <c r="AF16" s="28">
        <v>21</v>
      </c>
      <c r="AG16" s="28">
        <v>4</v>
      </c>
      <c r="AH16" s="28">
        <v>1</v>
      </c>
      <c r="AI16" s="28">
        <v>41</v>
      </c>
      <c r="AJ16" s="28">
        <v>471</v>
      </c>
      <c r="AK16" s="28">
        <v>290</v>
      </c>
      <c r="AL16" s="28">
        <v>14</v>
      </c>
      <c r="AM16" s="28">
        <v>194</v>
      </c>
      <c r="AN16" s="28">
        <v>269</v>
      </c>
      <c r="AO16" s="28">
        <v>28</v>
      </c>
      <c r="AP16" s="28">
        <v>78</v>
      </c>
      <c r="AQ16" s="57">
        <v>25332</v>
      </c>
      <c r="AR16" s="28">
        <v>38</v>
      </c>
      <c r="AS16" s="28">
        <v>1225</v>
      </c>
      <c r="AT16" s="28">
        <v>0</v>
      </c>
      <c r="AU16" s="28">
        <v>0</v>
      </c>
      <c r="AV16" s="28">
        <v>0</v>
      </c>
      <c r="AW16" s="28">
        <v>-22</v>
      </c>
      <c r="AX16" s="57">
        <v>1242</v>
      </c>
      <c r="AY16" s="57">
        <v>26574</v>
      </c>
      <c r="AZ16" s="51">
        <v>1443</v>
      </c>
      <c r="BA16" s="57">
        <v>2684</v>
      </c>
      <c r="BB16" s="57">
        <v>28016</v>
      </c>
      <c r="BC16" s="51">
        <v>-17735</v>
      </c>
      <c r="BD16" s="57">
        <v>-15051</v>
      </c>
      <c r="BE16" s="57">
        <v>10281</v>
      </c>
    </row>
    <row r="17" spans="2:57" ht="12.95" customHeight="1" x14ac:dyDescent="0.15">
      <c r="B17" s="41" t="s">
        <v>148</v>
      </c>
      <c r="C17" s="42" t="s">
        <v>6</v>
      </c>
      <c r="D17" s="28">
        <v>3</v>
      </c>
      <c r="E17" s="28">
        <v>0</v>
      </c>
      <c r="F17" s="28">
        <v>2</v>
      </c>
      <c r="G17" s="28">
        <v>2</v>
      </c>
      <c r="H17" s="28">
        <v>0</v>
      </c>
      <c r="I17" s="28">
        <v>1</v>
      </c>
      <c r="J17" s="28">
        <v>68</v>
      </c>
      <c r="K17" s="28">
        <v>0</v>
      </c>
      <c r="L17" s="28">
        <v>0</v>
      </c>
      <c r="M17" s="28">
        <v>44</v>
      </c>
      <c r="N17" s="28">
        <v>121</v>
      </c>
      <c r="O17" s="28">
        <v>2703</v>
      </c>
      <c r="P17" s="28">
        <v>0</v>
      </c>
      <c r="Q17" s="28">
        <v>9063</v>
      </c>
      <c r="R17" s="28">
        <v>453</v>
      </c>
      <c r="S17" s="28">
        <v>1890</v>
      </c>
      <c r="T17" s="28">
        <v>151</v>
      </c>
      <c r="U17" s="28">
        <v>1106</v>
      </c>
      <c r="V17" s="28">
        <v>3613</v>
      </c>
      <c r="W17" s="28">
        <v>6</v>
      </c>
      <c r="X17" s="28">
        <v>927</v>
      </c>
      <c r="Y17" s="28">
        <v>37</v>
      </c>
      <c r="Z17" s="28">
        <v>5414</v>
      </c>
      <c r="AA17" s="28">
        <v>0</v>
      </c>
      <c r="AB17" s="28">
        <v>1</v>
      </c>
      <c r="AC17" s="28">
        <v>0</v>
      </c>
      <c r="AD17" s="28">
        <v>0</v>
      </c>
      <c r="AE17" s="28">
        <v>0</v>
      </c>
      <c r="AF17" s="28">
        <v>0</v>
      </c>
      <c r="AG17" s="28">
        <v>1</v>
      </c>
      <c r="AH17" s="28">
        <v>0</v>
      </c>
      <c r="AI17" s="28">
        <v>5</v>
      </c>
      <c r="AJ17" s="28">
        <v>0</v>
      </c>
      <c r="AK17" s="28">
        <v>1</v>
      </c>
      <c r="AL17" s="28">
        <v>0</v>
      </c>
      <c r="AM17" s="28">
        <v>20</v>
      </c>
      <c r="AN17" s="28">
        <v>4</v>
      </c>
      <c r="AO17" s="28">
        <v>0</v>
      </c>
      <c r="AP17" s="28">
        <v>82</v>
      </c>
      <c r="AQ17" s="57">
        <v>25719</v>
      </c>
      <c r="AR17" s="28">
        <v>0</v>
      </c>
      <c r="AS17" s="28">
        <v>-140</v>
      </c>
      <c r="AT17" s="28">
        <v>0</v>
      </c>
      <c r="AU17" s="28">
        <v>0</v>
      </c>
      <c r="AV17" s="28">
        <v>0</v>
      </c>
      <c r="AW17" s="28">
        <v>-111</v>
      </c>
      <c r="AX17" s="57">
        <v>-251</v>
      </c>
      <c r="AY17" s="57">
        <v>25467</v>
      </c>
      <c r="AZ17" s="51">
        <v>11312</v>
      </c>
      <c r="BA17" s="57">
        <v>11061</v>
      </c>
      <c r="BB17" s="57">
        <v>36780</v>
      </c>
      <c r="BC17" s="51">
        <v>-25703</v>
      </c>
      <c r="BD17" s="57">
        <v>-14642</v>
      </c>
      <c r="BE17" s="57">
        <v>11077</v>
      </c>
    </row>
    <row r="18" spans="2:57" ht="12.95" customHeight="1" x14ac:dyDescent="0.15">
      <c r="B18" s="41" t="s">
        <v>149</v>
      </c>
      <c r="C18" s="42" t="s">
        <v>7</v>
      </c>
      <c r="D18" s="28">
        <v>0</v>
      </c>
      <c r="E18" s="28">
        <v>0</v>
      </c>
      <c r="F18" s="28">
        <v>0</v>
      </c>
      <c r="G18" s="28">
        <v>0</v>
      </c>
      <c r="H18" s="28">
        <v>192</v>
      </c>
      <c r="I18" s="28">
        <v>0</v>
      </c>
      <c r="J18" s="28">
        <v>35</v>
      </c>
      <c r="K18" s="28">
        <v>28</v>
      </c>
      <c r="L18" s="28">
        <v>0</v>
      </c>
      <c r="M18" s="28">
        <v>42</v>
      </c>
      <c r="N18" s="28">
        <v>7</v>
      </c>
      <c r="O18" s="28">
        <v>25</v>
      </c>
      <c r="P18" s="28">
        <v>1452</v>
      </c>
      <c r="Q18" s="28">
        <v>1713</v>
      </c>
      <c r="R18" s="28">
        <v>189</v>
      </c>
      <c r="S18" s="28">
        <v>435</v>
      </c>
      <c r="T18" s="28">
        <v>169</v>
      </c>
      <c r="U18" s="28">
        <v>7718</v>
      </c>
      <c r="V18" s="28">
        <v>6401</v>
      </c>
      <c r="W18" s="28">
        <v>26</v>
      </c>
      <c r="X18" s="28">
        <v>961</v>
      </c>
      <c r="Y18" s="28">
        <v>92</v>
      </c>
      <c r="Z18" s="28">
        <v>1736</v>
      </c>
      <c r="AA18" s="28">
        <v>28</v>
      </c>
      <c r="AB18" s="28">
        <v>4</v>
      </c>
      <c r="AC18" s="28">
        <v>0</v>
      </c>
      <c r="AD18" s="28">
        <v>4</v>
      </c>
      <c r="AE18" s="28">
        <v>0</v>
      </c>
      <c r="AF18" s="28">
        <v>0</v>
      </c>
      <c r="AG18" s="28">
        <v>0</v>
      </c>
      <c r="AH18" s="28">
        <v>11</v>
      </c>
      <c r="AI18" s="28">
        <v>32</v>
      </c>
      <c r="AJ18" s="28">
        <v>7</v>
      </c>
      <c r="AK18" s="28">
        <v>420</v>
      </c>
      <c r="AL18" s="28">
        <v>6</v>
      </c>
      <c r="AM18" s="28">
        <v>57</v>
      </c>
      <c r="AN18" s="28">
        <v>71</v>
      </c>
      <c r="AO18" s="28">
        <v>5</v>
      </c>
      <c r="AP18" s="28">
        <v>64</v>
      </c>
      <c r="AQ18" s="57">
        <v>21932</v>
      </c>
      <c r="AR18" s="28">
        <v>4</v>
      </c>
      <c r="AS18" s="28">
        <v>8</v>
      </c>
      <c r="AT18" s="28">
        <v>0</v>
      </c>
      <c r="AU18" s="28">
        <v>0</v>
      </c>
      <c r="AV18" s="28">
        <v>902</v>
      </c>
      <c r="AW18" s="28">
        <v>-168</v>
      </c>
      <c r="AX18" s="57">
        <v>746</v>
      </c>
      <c r="AY18" s="57">
        <v>22678</v>
      </c>
      <c r="AZ18" s="51">
        <v>2475</v>
      </c>
      <c r="BA18" s="57">
        <v>3221</v>
      </c>
      <c r="BB18" s="57">
        <v>25153</v>
      </c>
      <c r="BC18" s="51">
        <v>-22950</v>
      </c>
      <c r="BD18" s="57">
        <v>-19729</v>
      </c>
      <c r="BE18" s="57">
        <v>2202</v>
      </c>
    </row>
    <row r="19" spans="2:57" ht="12.95" customHeight="1" x14ac:dyDescent="0.15">
      <c r="B19" s="41" t="s">
        <v>150</v>
      </c>
      <c r="C19" s="42" t="s">
        <v>8</v>
      </c>
      <c r="D19" s="28">
        <v>117</v>
      </c>
      <c r="E19" s="28">
        <v>4</v>
      </c>
      <c r="F19" s="28">
        <v>25</v>
      </c>
      <c r="G19" s="28">
        <v>38</v>
      </c>
      <c r="H19" s="28">
        <v>777</v>
      </c>
      <c r="I19" s="28">
        <v>193</v>
      </c>
      <c r="J19" s="28">
        <v>461</v>
      </c>
      <c r="K19" s="28">
        <v>13</v>
      </c>
      <c r="L19" s="28">
        <v>0</v>
      </c>
      <c r="M19" s="28">
        <v>142</v>
      </c>
      <c r="N19" s="28">
        <v>80</v>
      </c>
      <c r="O19" s="28">
        <v>141</v>
      </c>
      <c r="P19" s="28">
        <v>1</v>
      </c>
      <c r="Q19" s="28">
        <v>2213</v>
      </c>
      <c r="R19" s="28">
        <v>174</v>
      </c>
      <c r="S19" s="28">
        <v>635</v>
      </c>
      <c r="T19" s="28">
        <v>317</v>
      </c>
      <c r="U19" s="28">
        <v>3451</v>
      </c>
      <c r="V19" s="28">
        <v>2415</v>
      </c>
      <c r="W19" s="28">
        <v>47</v>
      </c>
      <c r="X19" s="28">
        <v>240</v>
      </c>
      <c r="Y19" s="28">
        <v>119</v>
      </c>
      <c r="Z19" s="28">
        <v>20799</v>
      </c>
      <c r="AA19" s="28">
        <v>30</v>
      </c>
      <c r="AB19" s="28">
        <v>18</v>
      </c>
      <c r="AC19" s="28">
        <v>3</v>
      </c>
      <c r="AD19" s="28">
        <v>827</v>
      </c>
      <c r="AE19" s="28">
        <v>14</v>
      </c>
      <c r="AF19" s="28">
        <v>89</v>
      </c>
      <c r="AG19" s="28">
        <v>135</v>
      </c>
      <c r="AH19" s="28">
        <v>52</v>
      </c>
      <c r="AI19" s="28">
        <v>756</v>
      </c>
      <c r="AJ19" s="28">
        <v>30</v>
      </c>
      <c r="AK19" s="28">
        <v>121</v>
      </c>
      <c r="AL19" s="28">
        <v>69</v>
      </c>
      <c r="AM19" s="28">
        <v>143</v>
      </c>
      <c r="AN19" s="28">
        <v>444</v>
      </c>
      <c r="AO19" s="28">
        <v>2</v>
      </c>
      <c r="AP19" s="28">
        <v>97</v>
      </c>
      <c r="AQ19" s="57">
        <v>35233</v>
      </c>
      <c r="AR19" s="28">
        <v>98</v>
      </c>
      <c r="AS19" s="28">
        <v>1097</v>
      </c>
      <c r="AT19" s="28">
        <v>1</v>
      </c>
      <c r="AU19" s="28">
        <v>109</v>
      </c>
      <c r="AV19" s="28">
        <v>1890</v>
      </c>
      <c r="AW19" s="28">
        <v>105</v>
      </c>
      <c r="AX19" s="57">
        <v>3299</v>
      </c>
      <c r="AY19" s="57">
        <v>38532</v>
      </c>
      <c r="AZ19" s="51">
        <v>32851</v>
      </c>
      <c r="BA19" s="57">
        <v>36149</v>
      </c>
      <c r="BB19" s="57">
        <v>71383</v>
      </c>
      <c r="BC19" s="51">
        <v>-34558</v>
      </c>
      <c r="BD19" s="57">
        <v>1592</v>
      </c>
      <c r="BE19" s="57">
        <v>36825</v>
      </c>
    </row>
    <row r="20" spans="2:57" ht="12.95" customHeight="1" x14ac:dyDescent="0.15">
      <c r="B20" s="41" t="s">
        <v>151</v>
      </c>
      <c r="C20" s="42" t="s">
        <v>41</v>
      </c>
      <c r="D20" s="28">
        <v>0</v>
      </c>
      <c r="E20" s="28">
        <v>0</v>
      </c>
      <c r="F20" s="28">
        <v>0</v>
      </c>
      <c r="G20" s="28">
        <v>6</v>
      </c>
      <c r="H20" s="28">
        <v>0</v>
      </c>
      <c r="I20" s="28">
        <v>0</v>
      </c>
      <c r="J20" s="28">
        <v>26</v>
      </c>
      <c r="K20" s="28">
        <v>0</v>
      </c>
      <c r="L20" s="28">
        <v>0</v>
      </c>
      <c r="M20" s="28">
        <v>7</v>
      </c>
      <c r="N20" s="28">
        <v>1</v>
      </c>
      <c r="O20" s="28">
        <v>23</v>
      </c>
      <c r="P20" s="28">
        <v>0</v>
      </c>
      <c r="Q20" s="28">
        <v>42</v>
      </c>
      <c r="R20" s="28">
        <v>661</v>
      </c>
      <c r="S20" s="28">
        <v>873</v>
      </c>
      <c r="T20" s="28">
        <v>133</v>
      </c>
      <c r="U20" s="28">
        <v>322</v>
      </c>
      <c r="V20" s="28">
        <v>943</v>
      </c>
      <c r="W20" s="28">
        <v>1</v>
      </c>
      <c r="X20" s="28">
        <v>150</v>
      </c>
      <c r="Y20" s="28">
        <v>1</v>
      </c>
      <c r="Z20" s="28">
        <v>1581</v>
      </c>
      <c r="AA20" s="28">
        <v>0</v>
      </c>
      <c r="AB20" s="28">
        <v>384</v>
      </c>
      <c r="AC20" s="28">
        <v>0</v>
      </c>
      <c r="AD20" s="28">
        <v>1</v>
      </c>
      <c r="AE20" s="28">
        <v>0</v>
      </c>
      <c r="AF20" s="28">
        <v>0</v>
      </c>
      <c r="AG20" s="28">
        <v>5</v>
      </c>
      <c r="AH20" s="28">
        <v>1</v>
      </c>
      <c r="AI20" s="28">
        <v>54</v>
      </c>
      <c r="AJ20" s="28">
        <v>0</v>
      </c>
      <c r="AK20" s="28">
        <v>0</v>
      </c>
      <c r="AL20" s="28">
        <v>0</v>
      </c>
      <c r="AM20" s="28">
        <v>742</v>
      </c>
      <c r="AN20" s="28">
        <v>1</v>
      </c>
      <c r="AO20" s="28">
        <v>0</v>
      </c>
      <c r="AP20" s="28">
        <v>0</v>
      </c>
      <c r="AQ20" s="57">
        <v>5959</v>
      </c>
      <c r="AR20" s="28">
        <v>0</v>
      </c>
      <c r="AS20" s="28">
        <v>0</v>
      </c>
      <c r="AT20" s="28">
        <v>0</v>
      </c>
      <c r="AU20" s="28">
        <v>927</v>
      </c>
      <c r="AV20" s="28">
        <v>12392</v>
      </c>
      <c r="AW20" s="28">
        <v>49</v>
      </c>
      <c r="AX20" s="57">
        <v>13369</v>
      </c>
      <c r="AY20" s="57">
        <v>19328</v>
      </c>
      <c r="AZ20" s="51">
        <v>3988</v>
      </c>
      <c r="BA20" s="57">
        <v>17356</v>
      </c>
      <c r="BB20" s="57">
        <v>23316</v>
      </c>
      <c r="BC20" s="51">
        <v>-18989</v>
      </c>
      <c r="BD20" s="57">
        <v>-1632</v>
      </c>
      <c r="BE20" s="57">
        <v>4327</v>
      </c>
    </row>
    <row r="21" spans="2:57" ht="12.95" customHeight="1" x14ac:dyDescent="0.15">
      <c r="B21" s="41" t="s">
        <v>152</v>
      </c>
      <c r="C21" s="42" t="s">
        <v>42</v>
      </c>
      <c r="D21" s="28">
        <v>0</v>
      </c>
      <c r="E21" s="28">
        <v>1</v>
      </c>
      <c r="F21" s="28">
        <v>0</v>
      </c>
      <c r="G21" s="28">
        <v>4</v>
      </c>
      <c r="H21" s="28">
        <v>0</v>
      </c>
      <c r="I21" s="28">
        <v>0</v>
      </c>
      <c r="J21" s="28">
        <v>1</v>
      </c>
      <c r="K21" s="28">
        <v>0</v>
      </c>
      <c r="L21" s="28">
        <v>0</v>
      </c>
      <c r="M21" s="28">
        <v>50</v>
      </c>
      <c r="N21" s="28">
        <v>2</v>
      </c>
      <c r="O21" s="28">
        <v>20</v>
      </c>
      <c r="P21" s="28">
        <v>0</v>
      </c>
      <c r="Q21" s="28">
        <v>16</v>
      </c>
      <c r="R21" s="28">
        <v>22</v>
      </c>
      <c r="S21" s="28">
        <v>2395</v>
      </c>
      <c r="T21" s="28">
        <v>14</v>
      </c>
      <c r="U21" s="28">
        <v>350</v>
      </c>
      <c r="V21" s="28">
        <v>133</v>
      </c>
      <c r="W21" s="28">
        <v>1</v>
      </c>
      <c r="X21" s="28">
        <v>17</v>
      </c>
      <c r="Y21" s="28">
        <v>0</v>
      </c>
      <c r="Z21" s="28">
        <v>25</v>
      </c>
      <c r="AA21" s="28">
        <v>0</v>
      </c>
      <c r="AB21" s="28">
        <v>9</v>
      </c>
      <c r="AC21" s="28">
        <v>0</v>
      </c>
      <c r="AD21" s="28">
        <v>1</v>
      </c>
      <c r="AE21" s="28">
        <v>0</v>
      </c>
      <c r="AF21" s="28">
        <v>0</v>
      </c>
      <c r="AG21" s="28">
        <v>4</v>
      </c>
      <c r="AH21" s="28">
        <v>0</v>
      </c>
      <c r="AI21" s="28">
        <v>3</v>
      </c>
      <c r="AJ21" s="28">
        <v>0</v>
      </c>
      <c r="AK21" s="28">
        <v>0</v>
      </c>
      <c r="AL21" s="28">
        <v>0</v>
      </c>
      <c r="AM21" s="28">
        <v>1069</v>
      </c>
      <c r="AN21" s="28">
        <v>1</v>
      </c>
      <c r="AO21" s="28">
        <v>0</v>
      </c>
      <c r="AP21" s="28">
        <v>0</v>
      </c>
      <c r="AQ21" s="57">
        <v>4139</v>
      </c>
      <c r="AR21" s="28">
        <v>0</v>
      </c>
      <c r="AS21" s="28">
        <v>28</v>
      </c>
      <c r="AT21" s="28">
        <v>0</v>
      </c>
      <c r="AU21" s="28">
        <v>588</v>
      </c>
      <c r="AV21" s="28">
        <v>24291</v>
      </c>
      <c r="AW21" s="28">
        <v>-54</v>
      </c>
      <c r="AX21" s="57">
        <v>24853</v>
      </c>
      <c r="AY21" s="57">
        <v>28992</v>
      </c>
      <c r="AZ21" s="51">
        <v>17446</v>
      </c>
      <c r="BA21" s="57">
        <v>42299</v>
      </c>
      <c r="BB21" s="57">
        <v>46438</v>
      </c>
      <c r="BC21" s="51">
        <v>-27977</v>
      </c>
      <c r="BD21" s="57">
        <v>14323</v>
      </c>
      <c r="BE21" s="57">
        <v>18461</v>
      </c>
    </row>
    <row r="22" spans="2:57" ht="12.95" customHeight="1" x14ac:dyDescent="0.15">
      <c r="B22" s="41" t="s">
        <v>153</v>
      </c>
      <c r="C22" s="42" t="s">
        <v>43</v>
      </c>
      <c r="D22" s="28">
        <v>15</v>
      </c>
      <c r="E22" s="28">
        <v>0</v>
      </c>
      <c r="F22" s="28">
        <v>0</v>
      </c>
      <c r="G22" s="28">
        <v>0</v>
      </c>
      <c r="H22" s="28">
        <v>0</v>
      </c>
      <c r="I22" s="28">
        <v>0</v>
      </c>
      <c r="J22" s="28">
        <v>0</v>
      </c>
      <c r="K22" s="28">
        <v>0</v>
      </c>
      <c r="L22" s="28">
        <v>0</v>
      </c>
      <c r="M22" s="28">
        <v>0</v>
      </c>
      <c r="N22" s="28">
        <v>0</v>
      </c>
      <c r="O22" s="28">
        <v>0</v>
      </c>
      <c r="P22" s="28">
        <v>0</v>
      </c>
      <c r="Q22" s="28">
        <v>1</v>
      </c>
      <c r="R22" s="28">
        <v>11</v>
      </c>
      <c r="S22" s="28">
        <v>105</v>
      </c>
      <c r="T22" s="28">
        <v>991</v>
      </c>
      <c r="U22" s="28">
        <v>22</v>
      </c>
      <c r="V22" s="28">
        <v>28</v>
      </c>
      <c r="W22" s="28">
        <v>3</v>
      </c>
      <c r="X22" s="28">
        <v>2</v>
      </c>
      <c r="Y22" s="28">
        <v>1</v>
      </c>
      <c r="Z22" s="28">
        <v>48</v>
      </c>
      <c r="AA22" s="28">
        <v>0</v>
      </c>
      <c r="AB22" s="28">
        <v>3</v>
      </c>
      <c r="AC22" s="28">
        <v>1</v>
      </c>
      <c r="AD22" s="28">
        <v>273</v>
      </c>
      <c r="AE22" s="28">
        <v>1</v>
      </c>
      <c r="AF22" s="28">
        <v>0</v>
      </c>
      <c r="AG22" s="28">
        <v>2</v>
      </c>
      <c r="AH22" s="28">
        <v>15</v>
      </c>
      <c r="AI22" s="28">
        <v>505</v>
      </c>
      <c r="AJ22" s="28">
        <v>0</v>
      </c>
      <c r="AK22" s="28">
        <v>3481</v>
      </c>
      <c r="AL22" s="28">
        <v>0</v>
      </c>
      <c r="AM22" s="28">
        <v>397</v>
      </c>
      <c r="AN22" s="28">
        <v>135</v>
      </c>
      <c r="AO22" s="28">
        <v>141</v>
      </c>
      <c r="AP22" s="28">
        <v>0</v>
      </c>
      <c r="AQ22" s="57">
        <v>6181</v>
      </c>
      <c r="AR22" s="28">
        <v>8</v>
      </c>
      <c r="AS22" s="28">
        <v>298</v>
      </c>
      <c r="AT22" s="28">
        <v>1</v>
      </c>
      <c r="AU22" s="28">
        <v>2627</v>
      </c>
      <c r="AV22" s="28">
        <v>12691</v>
      </c>
      <c r="AW22" s="28">
        <v>42</v>
      </c>
      <c r="AX22" s="57">
        <v>15666</v>
      </c>
      <c r="AY22" s="57">
        <v>21847</v>
      </c>
      <c r="AZ22" s="51">
        <v>7331</v>
      </c>
      <c r="BA22" s="57">
        <v>22997</v>
      </c>
      <c r="BB22" s="57">
        <v>29178</v>
      </c>
      <c r="BC22" s="51">
        <v>-21768</v>
      </c>
      <c r="BD22" s="57">
        <v>1229</v>
      </c>
      <c r="BE22" s="57">
        <v>7410</v>
      </c>
    </row>
    <row r="23" spans="2:57" ht="12.95" customHeight="1" x14ac:dyDescent="0.15">
      <c r="B23" s="41" t="s">
        <v>154</v>
      </c>
      <c r="C23" s="42" t="s">
        <v>44</v>
      </c>
      <c r="D23" s="28">
        <v>0</v>
      </c>
      <c r="E23" s="28">
        <v>0</v>
      </c>
      <c r="F23" s="28">
        <v>0</v>
      </c>
      <c r="G23" s="28">
        <v>0</v>
      </c>
      <c r="H23" s="28">
        <v>0</v>
      </c>
      <c r="I23" s="28">
        <v>0</v>
      </c>
      <c r="J23" s="28">
        <v>2</v>
      </c>
      <c r="K23" s="28">
        <v>0</v>
      </c>
      <c r="L23" s="28">
        <v>0</v>
      </c>
      <c r="M23" s="28">
        <v>0</v>
      </c>
      <c r="N23" s="28">
        <v>0</v>
      </c>
      <c r="O23" s="28">
        <v>0</v>
      </c>
      <c r="P23" s="28">
        <v>0</v>
      </c>
      <c r="Q23" s="28">
        <v>9</v>
      </c>
      <c r="R23" s="28">
        <v>21</v>
      </c>
      <c r="S23" s="28">
        <v>260</v>
      </c>
      <c r="T23" s="28">
        <v>1051</v>
      </c>
      <c r="U23" s="28">
        <v>39683</v>
      </c>
      <c r="V23" s="28">
        <v>8415</v>
      </c>
      <c r="W23" s="28">
        <v>452</v>
      </c>
      <c r="X23" s="28">
        <v>159</v>
      </c>
      <c r="Y23" s="28">
        <v>11</v>
      </c>
      <c r="Z23" s="28">
        <v>60</v>
      </c>
      <c r="AA23" s="28">
        <v>0</v>
      </c>
      <c r="AB23" s="28">
        <v>1</v>
      </c>
      <c r="AC23" s="28">
        <v>0</v>
      </c>
      <c r="AD23" s="28">
        <v>9</v>
      </c>
      <c r="AE23" s="28">
        <v>5</v>
      </c>
      <c r="AF23" s="28">
        <v>0</v>
      </c>
      <c r="AG23" s="28">
        <v>1</v>
      </c>
      <c r="AH23" s="28">
        <v>127</v>
      </c>
      <c r="AI23" s="28">
        <v>347</v>
      </c>
      <c r="AJ23" s="28">
        <v>111</v>
      </c>
      <c r="AK23" s="28">
        <v>1</v>
      </c>
      <c r="AL23" s="28">
        <v>0</v>
      </c>
      <c r="AM23" s="28">
        <v>1068</v>
      </c>
      <c r="AN23" s="28">
        <v>2</v>
      </c>
      <c r="AO23" s="28">
        <v>205</v>
      </c>
      <c r="AP23" s="28">
        <v>0</v>
      </c>
      <c r="AQ23" s="57">
        <v>52000</v>
      </c>
      <c r="AR23" s="28">
        <v>2</v>
      </c>
      <c r="AS23" s="28">
        <v>369</v>
      </c>
      <c r="AT23" s="28">
        <v>0</v>
      </c>
      <c r="AU23" s="28">
        <v>0</v>
      </c>
      <c r="AV23" s="28">
        <v>0</v>
      </c>
      <c r="AW23" s="28">
        <v>-295</v>
      </c>
      <c r="AX23" s="57">
        <v>77</v>
      </c>
      <c r="AY23" s="57">
        <v>52077</v>
      </c>
      <c r="AZ23" s="51">
        <v>137271</v>
      </c>
      <c r="BA23" s="57">
        <v>137348</v>
      </c>
      <c r="BB23" s="57">
        <v>189348</v>
      </c>
      <c r="BC23" s="51">
        <v>-51713</v>
      </c>
      <c r="BD23" s="57">
        <v>85634</v>
      </c>
      <c r="BE23" s="57">
        <v>137635</v>
      </c>
    </row>
    <row r="24" spans="2:57" ht="12.95" customHeight="1" x14ac:dyDescent="0.15">
      <c r="B24" s="41" t="s">
        <v>155</v>
      </c>
      <c r="C24" s="42" t="s">
        <v>45</v>
      </c>
      <c r="D24" s="28">
        <v>4</v>
      </c>
      <c r="E24" s="28">
        <v>0</v>
      </c>
      <c r="F24" s="28">
        <v>47</v>
      </c>
      <c r="G24" s="28">
        <v>0</v>
      </c>
      <c r="H24" s="28">
        <v>0</v>
      </c>
      <c r="I24" s="28">
        <v>0</v>
      </c>
      <c r="J24" s="28">
        <v>3</v>
      </c>
      <c r="K24" s="28">
        <v>0</v>
      </c>
      <c r="L24" s="28">
        <v>0</v>
      </c>
      <c r="M24" s="28">
        <v>0</v>
      </c>
      <c r="N24" s="28">
        <v>0</v>
      </c>
      <c r="O24" s="28">
        <v>0</v>
      </c>
      <c r="P24" s="28">
        <v>0</v>
      </c>
      <c r="Q24" s="28">
        <v>11</v>
      </c>
      <c r="R24" s="28">
        <v>99</v>
      </c>
      <c r="S24" s="28">
        <v>539</v>
      </c>
      <c r="T24" s="28">
        <v>163</v>
      </c>
      <c r="U24" s="28">
        <v>1861</v>
      </c>
      <c r="V24" s="28">
        <v>9342</v>
      </c>
      <c r="W24" s="28">
        <v>18</v>
      </c>
      <c r="X24" s="28">
        <v>979</v>
      </c>
      <c r="Y24" s="28">
        <v>4</v>
      </c>
      <c r="Z24" s="28">
        <v>1771</v>
      </c>
      <c r="AA24" s="28">
        <v>0</v>
      </c>
      <c r="AB24" s="28">
        <v>7</v>
      </c>
      <c r="AC24" s="28">
        <v>0</v>
      </c>
      <c r="AD24" s="28">
        <v>66</v>
      </c>
      <c r="AE24" s="28">
        <v>0</v>
      </c>
      <c r="AF24" s="28">
        <v>3</v>
      </c>
      <c r="AG24" s="28">
        <v>29</v>
      </c>
      <c r="AH24" s="28">
        <v>24</v>
      </c>
      <c r="AI24" s="28">
        <v>316</v>
      </c>
      <c r="AJ24" s="28">
        <v>137</v>
      </c>
      <c r="AK24" s="28">
        <v>24</v>
      </c>
      <c r="AL24" s="28">
        <v>0</v>
      </c>
      <c r="AM24" s="28">
        <v>901</v>
      </c>
      <c r="AN24" s="28">
        <v>29</v>
      </c>
      <c r="AO24" s="28">
        <v>0</v>
      </c>
      <c r="AP24" s="28">
        <v>19</v>
      </c>
      <c r="AQ24" s="57">
        <v>16396</v>
      </c>
      <c r="AR24" s="28">
        <v>215</v>
      </c>
      <c r="AS24" s="28">
        <v>10046</v>
      </c>
      <c r="AT24" s="28">
        <v>0</v>
      </c>
      <c r="AU24" s="28">
        <v>1773</v>
      </c>
      <c r="AV24" s="28">
        <v>13360</v>
      </c>
      <c r="AW24" s="28">
        <v>-1003</v>
      </c>
      <c r="AX24" s="57">
        <v>24391</v>
      </c>
      <c r="AY24" s="57">
        <v>40787</v>
      </c>
      <c r="AZ24" s="51">
        <v>75803</v>
      </c>
      <c r="BA24" s="57">
        <v>100194</v>
      </c>
      <c r="BB24" s="57">
        <v>116590</v>
      </c>
      <c r="BC24" s="51">
        <v>-36900</v>
      </c>
      <c r="BD24" s="57">
        <v>63294</v>
      </c>
      <c r="BE24" s="57">
        <v>79690</v>
      </c>
    </row>
    <row r="25" spans="2:57" ht="12.95" customHeight="1" x14ac:dyDescent="0.15">
      <c r="B25" s="41" t="s">
        <v>156</v>
      </c>
      <c r="C25" s="42" t="s">
        <v>192</v>
      </c>
      <c r="D25" s="28">
        <v>0</v>
      </c>
      <c r="E25" s="28">
        <v>1</v>
      </c>
      <c r="F25" s="28">
        <v>1</v>
      </c>
      <c r="G25" s="28">
        <v>0</v>
      </c>
      <c r="H25" s="28">
        <v>3</v>
      </c>
      <c r="I25" s="28">
        <v>0</v>
      </c>
      <c r="J25" s="28">
        <v>1</v>
      </c>
      <c r="K25" s="28">
        <v>0</v>
      </c>
      <c r="L25" s="28">
        <v>0</v>
      </c>
      <c r="M25" s="28">
        <v>0</v>
      </c>
      <c r="N25" s="28">
        <v>0</v>
      </c>
      <c r="O25" s="28">
        <v>0</v>
      </c>
      <c r="P25" s="28">
        <v>0</v>
      </c>
      <c r="Q25" s="28">
        <v>2</v>
      </c>
      <c r="R25" s="28">
        <v>1</v>
      </c>
      <c r="S25" s="28">
        <v>3</v>
      </c>
      <c r="T25" s="28">
        <v>0</v>
      </c>
      <c r="U25" s="28">
        <v>4</v>
      </c>
      <c r="V25" s="28">
        <v>3</v>
      </c>
      <c r="W25" s="28">
        <v>66</v>
      </c>
      <c r="X25" s="28">
        <v>11</v>
      </c>
      <c r="Y25" s="28">
        <v>0</v>
      </c>
      <c r="Z25" s="28">
        <v>460</v>
      </c>
      <c r="AA25" s="28">
        <v>1</v>
      </c>
      <c r="AB25" s="28">
        <v>0</v>
      </c>
      <c r="AC25" s="28">
        <v>0</v>
      </c>
      <c r="AD25" s="28">
        <v>94</v>
      </c>
      <c r="AE25" s="28">
        <v>17</v>
      </c>
      <c r="AF25" s="28">
        <v>13</v>
      </c>
      <c r="AG25" s="28">
        <v>22</v>
      </c>
      <c r="AH25" s="28">
        <v>21</v>
      </c>
      <c r="AI25" s="28">
        <v>257</v>
      </c>
      <c r="AJ25" s="28">
        <v>11</v>
      </c>
      <c r="AK25" s="28">
        <v>8</v>
      </c>
      <c r="AL25" s="28">
        <v>2</v>
      </c>
      <c r="AM25" s="28">
        <v>169</v>
      </c>
      <c r="AN25" s="28">
        <v>27</v>
      </c>
      <c r="AO25" s="28">
        <v>0</v>
      </c>
      <c r="AP25" s="28">
        <v>0</v>
      </c>
      <c r="AQ25" s="57">
        <v>1201</v>
      </c>
      <c r="AR25" s="28">
        <v>121</v>
      </c>
      <c r="AS25" s="28">
        <v>10557</v>
      </c>
      <c r="AT25" s="28">
        <v>0</v>
      </c>
      <c r="AU25" s="28">
        <v>5921</v>
      </c>
      <c r="AV25" s="28">
        <v>11526</v>
      </c>
      <c r="AW25" s="28">
        <v>-72</v>
      </c>
      <c r="AX25" s="57">
        <v>28052</v>
      </c>
      <c r="AY25" s="57">
        <v>29253</v>
      </c>
      <c r="AZ25" s="51">
        <v>1329</v>
      </c>
      <c r="BA25" s="57">
        <v>29381</v>
      </c>
      <c r="BB25" s="57">
        <v>30581</v>
      </c>
      <c r="BC25" s="51">
        <v>-29245</v>
      </c>
      <c r="BD25" s="57">
        <v>136</v>
      </c>
      <c r="BE25" s="57">
        <v>1337</v>
      </c>
    </row>
    <row r="26" spans="2:57" ht="12.95" customHeight="1" x14ac:dyDescent="0.15">
      <c r="B26" s="41" t="s">
        <v>157</v>
      </c>
      <c r="C26" s="42" t="s">
        <v>47</v>
      </c>
      <c r="D26" s="28">
        <v>0</v>
      </c>
      <c r="E26" s="28">
        <v>0</v>
      </c>
      <c r="F26" s="28">
        <v>1168</v>
      </c>
      <c r="G26" s="28">
        <v>0</v>
      </c>
      <c r="H26" s="28">
        <v>0</v>
      </c>
      <c r="I26" s="28">
        <v>0</v>
      </c>
      <c r="J26" s="28">
        <v>0</v>
      </c>
      <c r="K26" s="28">
        <v>0</v>
      </c>
      <c r="L26" s="28">
        <v>0</v>
      </c>
      <c r="M26" s="28">
        <v>0</v>
      </c>
      <c r="N26" s="28">
        <v>0</v>
      </c>
      <c r="O26" s="28">
        <v>0</v>
      </c>
      <c r="P26" s="28">
        <v>0</v>
      </c>
      <c r="Q26" s="28">
        <v>0</v>
      </c>
      <c r="R26" s="28">
        <v>0</v>
      </c>
      <c r="S26" s="28">
        <v>4</v>
      </c>
      <c r="T26" s="28">
        <v>0</v>
      </c>
      <c r="U26" s="28">
        <v>0</v>
      </c>
      <c r="V26" s="28">
        <v>0</v>
      </c>
      <c r="W26" s="28">
        <v>0</v>
      </c>
      <c r="X26" s="28">
        <v>5840</v>
      </c>
      <c r="Y26" s="28">
        <v>0</v>
      </c>
      <c r="Z26" s="28">
        <v>0</v>
      </c>
      <c r="AA26" s="28">
        <v>0</v>
      </c>
      <c r="AB26" s="28">
        <v>0</v>
      </c>
      <c r="AC26" s="28">
        <v>0</v>
      </c>
      <c r="AD26" s="28">
        <v>0</v>
      </c>
      <c r="AE26" s="28">
        <v>0</v>
      </c>
      <c r="AF26" s="28">
        <v>0</v>
      </c>
      <c r="AG26" s="28">
        <v>1379</v>
      </c>
      <c r="AH26" s="28">
        <v>0</v>
      </c>
      <c r="AI26" s="28">
        <v>860</v>
      </c>
      <c r="AJ26" s="28">
        <v>22</v>
      </c>
      <c r="AK26" s="28">
        <v>0</v>
      </c>
      <c r="AL26" s="28">
        <v>0</v>
      </c>
      <c r="AM26" s="28">
        <v>7371</v>
      </c>
      <c r="AN26" s="28">
        <v>4</v>
      </c>
      <c r="AO26" s="28">
        <v>0</v>
      </c>
      <c r="AP26" s="28">
        <v>0</v>
      </c>
      <c r="AQ26" s="57">
        <v>16648</v>
      </c>
      <c r="AR26" s="28">
        <v>0</v>
      </c>
      <c r="AS26" s="28">
        <v>25693</v>
      </c>
      <c r="AT26" s="28">
        <v>0</v>
      </c>
      <c r="AU26" s="28">
        <v>5065</v>
      </c>
      <c r="AV26" s="28">
        <v>23033</v>
      </c>
      <c r="AW26" s="28">
        <v>267</v>
      </c>
      <c r="AX26" s="57">
        <v>54058</v>
      </c>
      <c r="AY26" s="57">
        <v>70705</v>
      </c>
      <c r="AZ26" s="51">
        <v>15715</v>
      </c>
      <c r="BA26" s="57">
        <v>69772</v>
      </c>
      <c r="BB26" s="57">
        <v>86420</v>
      </c>
      <c r="BC26" s="51">
        <v>-69048</v>
      </c>
      <c r="BD26" s="57">
        <v>725</v>
      </c>
      <c r="BE26" s="57">
        <v>17373</v>
      </c>
    </row>
    <row r="27" spans="2:57" ht="12.95" customHeight="1" x14ac:dyDescent="0.15">
      <c r="B27" s="41" t="s">
        <v>158</v>
      </c>
      <c r="C27" s="42" t="s">
        <v>9</v>
      </c>
      <c r="D27" s="28">
        <v>93</v>
      </c>
      <c r="E27" s="28">
        <v>16</v>
      </c>
      <c r="F27" s="28">
        <v>186</v>
      </c>
      <c r="G27" s="28">
        <v>9</v>
      </c>
      <c r="H27" s="28">
        <v>1255</v>
      </c>
      <c r="I27" s="28">
        <v>1188</v>
      </c>
      <c r="J27" s="28">
        <v>2198</v>
      </c>
      <c r="K27" s="28">
        <v>4</v>
      </c>
      <c r="L27" s="28">
        <v>2</v>
      </c>
      <c r="M27" s="28">
        <v>40</v>
      </c>
      <c r="N27" s="28">
        <v>19</v>
      </c>
      <c r="O27" s="28">
        <v>120</v>
      </c>
      <c r="P27" s="28">
        <v>127</v>
      </c>
      <c r="Q27" s="28">
        <v>53</v>
      </c>
      <c r="R27" s="28">
        <v>6</v>
      </c>
      <c r="S27" s="28">
        <v>49</v>
      </c>
      <c r="T27" s="28">
        <v>70</v>
      </c>
      <c r="U27" s="28">
        <v>627</v>
      </c>
      <c r="V27" s="28">
        <v>480</v>
      </c>
      <c r="W27" s="28">
        <v>6</v>
      </c>
      <c r="X27" s="28">
        <v>21</v>
      </c>
      <c r="Y27" s="28">
        <v>1173</v>
      </c>
      <c r="Z27" s="28">
        <v>895</v>
      </c>
      <c r="AA27" s="28">
        <v>703</v>
      </c>
      <c r="AB27" s="28">
        <v>108</v>
      </c>
      <c r="AC27" s="28">
        <v>85</v>
      </c>
      <c r="AD27" s="28">
        <v>2163</v>
      </c>
      <c r="AE27" s="28">
        <v>2008</v>
      </c>
      <c r="AF27" s="28">
        <v>11</v>
      </c>
      <c r="AG27" s="28">
        <v>359</v>
      </c>
      <c r="AH27" s="28">
        <v>1884</v>
      </c>
      <c r="AI27" s="28">
        <v>1803</v>
      </c>
      <c r="AJ27" s="28">
        <v>2612</v>
      </c>
      <c r="AK27" s="28">
        <v>1499</v>
      </c>
      <c r="AL27" s="28">
        <v>1176</v>
      </c>
      <c r="AM27" s="28">
        <v>1157</v>
      </c>
      <c r="AN27" s="28">
        <v>1147</v>
      </c>
      <c r="AO27" s="28">
        <v>837</v>
      </c>
      <c r="AP27" s="28">
        <v>28</v>
      </c>
      <c r="AQ27" s="57">
        <v>26219</v>
      </c>
      <c r="AR27" s="28">
        <v>712</v>
      </c>
      <c r="AS27" s="28">
        <v>9028</v>
      </c>
      <c r="AT27" s="28">
        <v>0</v>
      </c>
      <c r="AU27" s="28">
        <v>658</v>
      </c>
      <c r="AV27" s="28">
        <v>3571</v>
      </c>
      <c r="AW27" s="28">
        <v>126</v>
      </c>
      <c r="AX27" s="57">
        <v>14095</v>
      </c>
      <c r="AY27" s="57">
        <v>40314</v>
      </c>
      <c r="AZ27" s="51">
        <v>5474</v>
      </c>
      <c r="BA27" s="57">
        <v>19569</v>
      </c>
      <c r="BB27" s="57">
        <v>45788</v>
      </c>
      <c r="BC27" s="51">
        <v>-30089</v>
      </c>
      <c r="BD27" s="57">
        <v>-10520</v>
      </c>
      <c r="BE27" s="57">
        <v>15699</v>
      </c>
    </row>
    <row r="28" spans="2:57" ht="12.95" customHeight="1" x14ac:dyDescent="0.15">
      <c r="B28" s="41" t="s">
        <v>159</v>
      </c>
      <c r="C28" s="42" t="s">
        <v>10</v>
      </c>
      <c r="D28" s="28">
        <v>182</v>
      </c>
      <c r="E28" s="28">
        <v>5</v>
      </c>
      <c r="F28" s="28">
        <v>4</v>
      </c>
      <c r="G28" s="28">
        <v>6</v>
      </c>
      <c r="H28" s="28">
        <v>80</v>
      </c>
      <c r="I28" s="28">
        <v>82</v>
      </c>
      <c r="J28" s="28">
        <v>571</v>
      </c>
      <c r="K28" s="28">
        <v>4</v>
      </c>
      <c r="L28" s="28">
        <v>7</v>
      </c>
      <c r="M28" s="28">
        <v>58</v>
      </c>
      <c r="N28" s="28">
        <v>44</v>
      </c>
      <c r="O28" s="28">
        <v>61</v>
      </c>
      <c r="P28" s="28">
        <v>7</v>
      </c>
      <c r="Q28" s="28">
        <v>114</v>
      </c>
      <c r="R28" s="28">
        <v>7</v>
      </c>
      <c r="S28" s="28">
        <v>26</v>
      </c>
      <c r="T28" s="28">
        <v>6</v>
      </c>
      <c r="U28" s="28">
        <v>571</v>
      </c>
      <c r="V28" s="28">
        <v>123</v>
      </c>
      <c r="W28" s="28">
        <v>2</v>
      </c>
      <c r="X28" s="28">
        <v>16</v>
      </c>
      <c r="Y28" s="28">
        <v>21</v>
      </c>
      <c r="Z28" s="28">
        <v>148</v>
      </c>
      <c r="AA28" s="28">
        <v>848</v>
      </c>
      <c r="AB28" s="28">
        <v>688</v>
      </c>
      <c r="AC28" s="28">
        <v>58</v>
      </c>
      <c r="AD28" s="28">
        <v>981</v>
      </c>
      <c r="AE28" s="28">
        <v>316</v>
      </c>
      <c r="AF28" s="28">
        <v>2495</v>
      </c>
      <c r="AG28" s="28">
        <v>981</v>
      </c>
      <c r="AH28" s="28">
        <v>545</v>
      </c>
      <c r="AI28" s="28">
        <v>1896</v>
      </c>
      <c r="AJ28" s="28">
        <v>775</v>
      </c>
      <c r="AK28" s="28">
        <v>834</v>
      </c>
      <c r="AL28" s="28">
        <v>51</v>
      </c>
      <c r="AM28" s="28">
        <v>172</v>
      </c>
      <c r="AN28" s="28">
        <v>386</v>
      </c>
      <c r="AO28" s="28">
        <v>0</v>
      </c>
      <c r="AP28" s="28">
        <v>0</v>
      </c>
      <c r="AQ28" s="57">
        <v>13170</v>
      </c>
      <c r="AR28" s="28">
        <v>0</v>
      </c>
      <c r="AS28" s="28">
        <v>0</v>
      </c>
      <c r="AT28" s="28">
        <v>0</v>
      </c>
      <c r="AU28" s="28">
        <v>142346</v>
      </c>
      <c r="AV28" s="28">
        <v>98108</v>
      </c>
      <c r="AW28" s="28">
        <v>0</v>
      </c>
      <c r="AX28" s="57">
        <v>240454</v>
      </c>
      <c r="AY28" s="57">
        <v>253624</v>
      </c>
      <c r="AZ28" s="51">
        <v>0</v>
      </c>
      <c r="BA28" s="57">
        <v>240454</v>
      </c>
      <c r="BB28" s="57">
        <v>253624</v>
      </c>
      <c r="BC28" s="51">
        <v>0</v>
      </c>
      <c r="BD28" s="57">
        <v>240454</v>
      </c>
      <c r="BE28" s="57">
        <v>253624</v>
      </c>
    </row>
    <row r="29" spans="2:57" ht="12.95" customHeight="1" x14ac:dyDescent="0.15">
      <c r="B29" s="41" t="s">
        <v>160</v>
      </c>
      <c r="C29" s="42" t="s">
        <v>11</v>
      </c>
      <c r="D29" s="28">
        <v>678</v>
      </c>
      <c r="E29" s="28">
        <v>19</v>
      </c>
      <c r="F29" s="28">
        <v>19</v>
      </c>
      <c r="G29" s="28">
        <v>38</v>
      </c>
      <c r="H29" s="28">
        <v>1866</v>
      </c>
      <c r="I29" s="28">
        <v>885</v>
      </c>
      <c r="J29" s="28">
        <v>9079</v>
      </c>
      <c r="K29" s="28">
        <v>54</v>
      </c>
      <c r="L29" s="28">
        <v>41</v>
      </c>
      <c r="M29" s="28">
        <v>541</v>
      </c>
      <c r="N29" s="28">
        <v>382</v>
      </c>
      <c r="O29" s="28">
        <v>1351</v>
      </c>
      <c r="P29" s="28">
        <v>47</v>
      </c>
      <c r="Q29" s="28">
        <v>778</v>
      </c>
      <c r="R29" s="28">
        <v>50</v>
      </c>
      <c r="S29" s="28">
        <v>191</v>
      </c>
      <c r="T29" s="28">
        <v>74</v>
      </c>
      <c r="U29" s="28">
        <v>3575</v>
      </c>
      <c r="V29" s="28">
        <v>631</v>
      </c>
      <c r="W29" s="28">
        <v>8</v>
      </c>
      <c r="X29" s="28">
        <v>256</v>
      </c>
      <c r="Y29" s="28">
        <v>284</v>
      </c>
      <c r="Z29" s="28">
        <v>593</v>
      </c>
      <c r="AA29" s="28">
        <v>5652</v>
      </c>
      <c r="AB29" s="28">
        <v>1287</v>
      </c>
      <c r="AC29" s="28">
        <v>1467</v>
      </c>
      <c r="AD29" s="28">
        <v>8020</v>
      </c>
      <c r="AE29" s="28">
        <v>613</v>
      </c>
      <c r="AF29" s="28">
        <v>876</v>
      </c>
      <c r="AG29" s="28">
        <v>1098</v>
      </c>
      <c r="AH29" s="28">
        <v>823</v>
      </c>
      <c r="AI29" s="28">
        <v>2142</v>
      </c>
      <c r="AJ29" s="28">
        <v>4070</v>
      </c>
      <c r="AK29" s="28">
        <v>3727</v>
      </c>
      <c r="AL29" s="28">
        <v>94</v>
      </c>
      <c r="AM29" s="28">
        <v>645</v>
      </c>
      <c r="AN29" s="28">
        <v>5889</v>
      </c>
      <c r="AO29" s="28">
        <v>0</v>
      </c>
      <c r="AP29" s="28">
        <v>76</v>
      </c>
      <c r="AQ29" s="57">
        <v>57918</v>
      </c>
      <c r="AR29" s="28">
        <v>22</v>
      </c>
      <c r="AS29" s="28">
        <v>20900</v>
      </c>
      <c r="AT29" s="28">
        <v>0</v>
      </c>
      <c r="AU29" s="28">
        <v>0</v>
      </c>
      <c r="AV29" s="28">
        <v>0</v>
      </c>
      <c r="AW29" s="28">
        <v>0</v>
      </c>
      <c r="AX29" s="57">
        <v>20922</v>
      </c>
      <c r="AY29" s="57">
        <v>78840</v>
      </c>
      <c r="AZ29" s="51">
        <v>1476</v>
      </c>
      <c r="BA29" s="57">
        <v>22398</v>
      </c>
      <c r="BB29" s="57">
        <v>80317</v>
      </c>
      <c r="BC29" s="51">
        <v>-16504</v>
      </c>
      <c r="BD29" s="57">
        <v>5895</v>
      </c>
      <c r="BE29" s="57">
        <v>63813</v>
      </c>
    </row>
    <row r="30" spans="2:57" ht="12.95" customHeight="1" x14ac:dyDescent="0.15">
      <c r="B30" s="41" t="s">
        <v>161</v>
      </c>
      <c r="C30" s="42" t="s">
        <v>48</v>
      </c>
      <c r="D30" s="28">
        <v>56</v>
      </c>
      <c r="E30" s="28">
        <v>1</v>
      </c>
      <c r="F30" s="28">
        <v>1</v>
      </c>
      <c r="G30" s="28">
        <v>3</v>
      </c>
      <c r="H30" s="28">
        <v>305</v>
      </c>
      <c r="I30" s="28">
        <v>51</v>
      </c>
      <c r="J30" s="28">
        <v>363</v>
      </c>
      <c r="K30" s="28">
        <v>3</v>
      </c>
      <c r="L30" s="28">
        <v>1</v>
      </c>
      <c r="M30" s="28">
        <v>18</v>
      </c>
      <c r="N30" s="28">
        <v>13</v>
      </c>
      <c r="O30" s="28">
        <v>7</v>
      </c>
      <c r="P30" s="28">
        <v>2</v>
      </c>
      <c r="Q30" s="28">
        <v>26</v>
      </c>
      <c r="R30" s="28">
        <v>3</v>
      </c>
      <c r="S30" s="28">
        <v>11</v>
      </c>
      <c r="T30" s="28">
        <v>3</v>
      </c>
      <c r="U30" s="28">
        <v>279</v>
      </c>
      <c r="V30" s="28">
        <v>45</v>
      </c>
      <c r="W30" s="28">
        <v>0</v>
      </c>
      <c r="X30" s="28">
        <v>11</v>
      </c>
      <c r="Y30" s="28">
        <v>10</v>
      </c>
      <c r="Z30" s="28">
        <v>175</v>
      </c>
      <c r="AA30" s="28">
        <v>36</v>
      </c>
      <c r="AB30" s="28">
        <v>1336</v>
      </c>
      <c r="AC30" s="28">
        <v>192</v>
      </c>
      <c r="AD30" s="28">
        <v>897</v>
      </c>
      <c r="AE30" s="28">
        <v>156</v>
      </c>
      <c r="AF30" s="28">
        <v>97</v>
      </c>
      <c r="AG30" s="28">
        <v>739</v>
      </c>
      <c r="AH30" s="28">
        <v>335</v>
      </c>
      <c r="AI30" s="28">
        <v>854</v>
      </c>
      <c r="AJ30" s="28">
        <v>2006</v>
      </c>
      <c r="AK30" s="28">
        <v>1815</v>
      </c>
      <c r="AL30" s="28">
        <v>58</v>
      </c>
      <c r="AM30" s="28">
        <v>102</v>
      </c>
      <c r="AN30" s="28">
        <v>1809</v>
      </c>
      <c r="AO30" s="28">
        <v>0</v>
      </c>
      <c r="AP30" s="28">
        <v>23</v>
      </c>
      <c r="AQ30" s="57">
        <v>11845</v>
      </c>
      <c r="AR30" s="28">
        <v>9</v>
      </c>
      <c r="AS30" s="28">
        <v>11059</v>
      </c>
      <c r="AT30" s="28">
        <v>-231</v>
      </c>
      <c r="AU30" s="28">
        <v>0</v>
      </c>
      <c r="AV30" s="28">
        <v>0</v>
      </c>
      <c r="AW30" s="28">
        <v>0</v>
      </c>
      <c r="AX30" s="57">
        <v>10836</v>
      </c>
      <c r="AY30" s="57">
        <v>22681</v>
      </c>
      <c r="AZ30" s="51">
        <v>0</v>
      </c>
      <c r="BA30" s="57">
        <v>10836</v>
      </c>
      <c r="BB30" s="57">
        <v>22681</v>
      </c>
      <c r="BC30" s="51">
        <v>-2</v>
      </c>
      <c r="BD30" s="57">
        <v>10834</v>
      </c>
      <c r="BE30" s="57">
        <v>22679</v>
      </c>
    </row>
    <row r="31" spans="2:57" ht="12.95" customHeight="1" x14ac:dyDescent="0.15">
      <c r="B31" s="41" t="s">
        <v>162</v>
      </c>
      <c r="C31" s="42" t="s">
        <v>49</v>
      </c>
      <c r="D31" s="28">
        <v>41</v>
      </c>
      <c r="E31" s="28">
        <v>1</v>
      </c>
      <c r="F31" s="28">
        <v>0</v>
      </c>
      <c r="G31" s="28">
        <v>3</v>
      </c>
      <c r="H31" s="28">
        <v>198</v>
      </c>
      <c r="I31" s="28">
        <v>13</v>
      </c>
      <c r="J31" s="28">
        <v>102</v>
      </c>
      <c r="K31" s="28">
        <v>3</v>
      </c>
      <c r="L31" s="28">
        <v>0</v>
      </c>
      <c r="M31" s="28">
        <v>1</v>
      </c>
      <c r="N31" s="28">
        <v>38</v>
      </c>
      <c r="O31" s="28">
        <v>1</v>
      </c>
      <c r="P31" s="28">
        <v>0</v>
      </c>
      <c r="Q31" s="28">
        <v>3</v>
      </c>
      <c r="R31" s="28">
        <v>1</v>
      </c>
      <c r="S31" s="28">
        <v>0</v>
      </c>
      <c r="T31" s="28">
        <v>1</v>
      </c>
      <c r="U31" s="28">
        <v>84</v>
      </c>
      <c r="V31" s="28">
        <v>12</v>
      </c>
      <c r="W31" s="28">
        <v>0</v>
      </c>
      <c r="X31" s="28">
        <v>26</v>
      </c>
      <c r="Y31" s="28">
        <v>6</v>
      </c>
      <c r="Z31" s="28">
        <v>616</v>
      </c>
      <c r="AA31" s="28">
        <v>981</v>
      </c>
      <c r="AB31" s="28">
        <v>28</v>
      </c>
      <c r="AC31" s="28">
        <v>0</v>
      </c>
      <c r="AD31" s="28">
        <v>449</v>
      </c>
      <c r="AE31" s="28">
        <v>395</v>
      </c>
      <c r="AF31" s="28">
        <v>3</v>
      </c>
      <c r="AG31" s="28">
        <v>436</v>
      </c>
      <c r="AH31" s="28">
        <v>680</v>
      </c>
      <c r="AI31" s="28">
        <v>6375</v>
      </c>
      <c r="AJ31" s="28">
        <v>1017</v>
      </c>
      <c r="AK31" s="28">
        <v>1242</v>
      </c>
      <c r="AL31" s="28">
        <v>1</v>
      </c>
      <c r="AM31" s="28">
        <v>51</v>
      </c>
      <c r="AN31" s="28">
        <v>3906</v>
      </c>
      <c r="AO31" s="28">
        <v>0</v>
      </c>
      <c r="AP31" s="28">
        <v>239</v>
      </c>
      <c r="AQ31" s="57">
        <v>16951</v>
      </c>
      <c r="AR31" s="28">
        <v>0</v>
      </c>
      <c r="AS31" s="28">
        <v>1094</v>
      </c>
      <c r="AT31" s="28">
        <v>4634</v>
      </c>
      <c r="AU31" s="28">
        <v>0</v>
      </c>
      <c r="AV31" s="28">
        <v>0</v>
      </c>
      <c r="AW31" s="28">
        <v>0</v>
      </c>
      <c r="AX31" s="57">
        <v>5728</v>
      </c>
      <c r="AY31" s="57">
        <v>22679</v>
      </c>
      <c r="AZ31" s="51">
        <v>0</v>
      </c>
      <c r="BA31" s="57">
        <v>5728</v>
      </c>
      <c r="BB31" s="57">
        <v>22679</v>
      </c>
      <c r="BC31" s="51">
        <v>-2105</v>
      </c>
      <c r="BD31" s="57">
        <v>3623</v>
      </c>
      <c r="BE31" s="57">
        <v>20574</v>
      </c>
    </row>
    <row r="32" spans="2:57" ht="12.95" customHeight="1" x14ac:dyDescent="0.15">
      <c r="B32" s="41" t="s">
        <v>163</v>
      </c>
      <c r="C32" s="42" t="s">
        <v>12</v>
      </c>
      <c r="D32" s="28">
        <v>5162</v>
      </c>
      <c r="E32" s="28">
        <v>72</v>
      </c>
      <c r="F32" s="28">
        <v>801</v>
      </c>
      <c r="G32" s="28">
        <v>41</v>
      </c>
      <c r="H32" s="28">
        <v>11130</v>
      </c>
      <c r="I32" s="28">
        <v>3203</v>
      </c>
      <c r="J32" s="28">
        <v>10012</v>
      </c>
      <c r="K32" s="28">
        <v>50</v>
      </c>
      <c r="L32" s="28">
        <v>104</v>
      </c>
      <c r="M32" s="28">
        <v>1047</v>
      </c>
      <c r="N32" s="28">
        <v>336</v>
      </c>
      <c r="O32" s="28">
        <v>398</v>
      </c>
      <c r="P32" s="28">
        <v>153</v>
      </c>
      <c r="Q32" s="28">
        <v>1647</v>
      </c>
      <c r="R32" s="28">
        <v>181</v>
      </c>
      <c r="S32" s="28">
        <v>764</v>
      </c>
      <c r="T32" s="28">
        <v>397</v>
      </c>
      <c r="U32" s="28">
        <v>5474</v>
      </c>
      <c r="V32" s="28">
        <v>4268</v>
      </c>
      <c r="W32" s="28">
        <v>52</v>
      </c>
      <c r="X32" s="28">
        <v>1067</v>
      </c>
      <c r="Y32" s="28">
        <v>1116</v>
      </c>
      <c r="Z32" s="28">
        <v>13231</v>
      </c>
      <c r="AA32" s="28">
        <v>1107</v>
      </c>
      <c r="AB32" s="28">
        <v>558</v>
      </c>
      <c r="AC32" s="28">
        <v>313</v>
      </c>
      <c r="AD32" s="28">
        <v>3398</v>
      </c>
      <c r="AE32" s="28">
        <v>668</v>
      </c>
      <c r="AF32" s="28">
        <v>302</v>
      </c>
      <c r="AG32" s="28">
        <v>7508</v>
      </c>
      <c r="AH32" s="28">
        <v>1160</v>
      </c>
      <c r="AI32" s="28">
        <v>1990</v>
      </c>
      <c r="AJ32" s="28">
        <v>2759</v>
      </c>
      <c r="AK32" s="28">
        <v>17337</v>
      </c>
      <c r="AL32" s="28">
        <v>1034</v>
      </c>
      <c r="AM32" s="28">
        <v>3276</v>
      </c>
      <c r="AN32" s="28">
        <v>14890</v>
      </c>
      <c r="AO32" s="28">
        <v>1293</v>
      </c>
      <c r="AP32" s="28">
        <v>168</v>
      </c>
      <c r="AQ32" s="57">
        <v>118466</v>
      </c>
      <c r="AR32" s="28">
        <v>5389</v>
      </c>
      <c r="AS32" s="28">
        <v>174041</v>
      </c>
      <c r="AT32" s="28">
        <v>44</v>
      </c>
      <c r="AU32" s="28">
        <v>3016</v>
      </c>
      <c r="AV32" s="28">
        <v>22115</v>
      </c>
      <c r="AW32" s="28">
        <v>620</v>
      </c>
      <c r="AX32" s="57">
        <v>205226</v>
      </c>
      <c r="AY32" s="57">
        <v>323691</v>
      </c>
      <c r="AZ32" s="51">
        <v>57905</v>
      </c>
      <c r="BA32" s="57">
        <v>263131</v>
      </c>
      <c r="BB32" s="57">
        <v>381597</v>
      </c>
      <c r="BC32" s="51">
        <v>-61817</v>
      </c>
      <c r="BD32" s="57">
        <v>201314</v>
      </c>
      <c r="BE32" s="57">
        <v>319780</v>
      </c>
    </row>
    <row r="33" spans="2:57" ht="12.95" customHeight="1" x14ac:dyDescent="0.15">
      <c r="B33" s="41" t="s">
        <v>164</v>
      </c>
      <c r="C33" s="42" t="s">
        <v>13</v>
      </c>
      <c r="D33" s="28">
        <v>377</v>
      </c>
      <c r="E33" s="28">
        <v>49</v>
      </c>
      <c r="F33" s="28">
        <v>177</v>
      </c>
      <c r="G33" s="28">
        <v>85</v>
      </c>
      <c r="H33" s="28">
        <v>545</v>
      </c>
      <c r="I33" s="28">
        <v>699</v>
      </c>
      <c r="J33" s="28">
        <v>1158</v>
      </c>
      <c r="K33" s="28">
        <v>6</v>
      </c>
      <c r="L33" s="28">
        <v>4</v>
      </c>
      <c r="M33" s="28">
        <v>72</v>
      </c>
      <c r="N33" s="28">
        <v>104</v>
      </c>
      <c r="O33" s="28">
        <v>80</v>
      </c>
      <c r="P33" s="28">
        <v>11</v>
      </c>
      <c r="Q33" s="28">
        <v>389</v>
      </c>
      <c r="R33" s="28">
        <v>25</v>
      </c>
      <c r="S33" s="28">
        <v>135</v>
      </c>
      <c r="T33" s="28">
        <v>56</v>
      </c>
      <c r="U33" s="28">
        <v>953</v>
      </c>
      <c r="V33" s="28">
        <v>471</v>
      </c>
      <c r="W33" s="28">
        <v>12</v>
      </c>
      <c r="X33" s="28">
        <v>85</v>
      </c>
      <c r="Y33" s="28">
        <v>191</v>
      </c>
      <c r="Z33" s="28">
        <v>3529</v>
      </c>
      <c r="AA33" s="28">
        <v>1140</v>
      </c>
      <c r="AB33" s="28">
        <v>779</v>
      </c>
      <c r="AC33" s="28">
        <v>687</v>
      </c>
      <c r="AD33" s="28">
        <v>5218</v>
      </c>
      <c r="AE33" s="28">
        <v>5253</v>
      </c>
      <c r="AF33" s="28">
        <v>20522</v>
      </c>
      <c r="AG33" s="28">
        <v>4145</v>
      </c>
      <c r="AH33" s="28">
        <v>797</v>
      </c>
      <c r="AI33" s="28">
        <v>4138</v>
      </c>
      <c r="AJ33" s="28">
        <v>1540</v>
      </c>
      <c r="AK33" s="28">
        <v>3443</v>
      </c>
      <c r="AL33" s="28">
        <v>626</v>
      </c>
      <c r="AM33" s="28">
        <v>1359</v>
      </c>
      <c r="AN33" s="28">
        <v>1564</v>
      </c>
      <c r="AO33" s="28">
        <v>0</v>
      </c>
      <c r="AP33" s="28">
        <v>48</v>
      </c>
      <c r="AQ33" s="57">
        <v>60472</v>
      </c>
      <c r="AR33" s="28">
        <v>1</v>
      </c>
      <c r="AS33" s="28">
        <v>69461</v>
      </c>
      <c r="AT33" s="28">
        <v>0</v>
      </c>
      <c r="AU33" s="28">
        <v>0</v>
      </c>
      <c r="AV33" s="28">
        <v>0</v>
      </c>
      <c r="AW33" s="28">
        <v>0</v>
      </c>
      <c r="AX33" s="57">
        <v>69462</v>
      </c>
      <c r="AY33" s="57">
        <v>129934</v>
      </c>
      <c r="AZ33" s="51">
        <v>4566</v>
      </c>
      <c r="BA33" s="57">
        <v>74028</v>
      </c>
      <c r="BB33" s="57">
        <v>134500</v>
      </c>
      <c r="BC33" s="51">
        <v>-9987</v>
      </c>
      <c r="BD33" s="57">
        <v>64041</v>
      </c>
      <c r="BE33" s="57">
        <v>124513</v>
      </c>
    </row>
    <row r="34" spans="2:57" ht="12.95" customHeight="1" x14ac:dyDescent="0.15">
      <c r="B34" s="41" t="s">
        <v>165</v>
      </c>
      <c r="C34" s="42" t="s">
        <v>14</v>
      </c>
      <c r="D34" s="28">
        <v>87</v>
      </c>
      <c r="E34" s="28">
        <v>3</v>
      </c>
      <c r="F34" s="28">
        <v>9</v>
      </c>
      <c r="G34" s="28">
        <v>10</v>
      </c>
      <c r="H34" s="28">
        <v>367</v>
      </c>
      <c r="I34" s="28">
        <v>176</v>
      </c>
      <c r="J34" s="28">
        <v>263</v>
      </c>
      <c r="K34" s="28">
        <v>2</v>
      </c>
      <c r="L34" s="28">
        <v>3</v>
      </c>
      <c r="M34" s="28">
        <v>62</v>
      </c>
      <c r="N34" s="28">
        <v>47</v>
      </c>
      <c r="O34" s="28">
        <v>37</v>
      </c>
      <c r="P34" s="28">
        <v>2</v>
      </c>
      <c r="Q34" s="28">
        <v>192</v>
      </c>
      <c r="R34" s="28">
        <v>14</v>
      </c>
      <c r="S34" s="28">
        <v>55</v>
      </c>
      <c r="T34" s="28">
        <v>17</v>
      </c>
      <c r="U34" s="28">
        <v>214</v>
      </c>
      <c r="V34" s="28">
        <v>291</v>
      </c>
      <c r="W34" s="28">
        <v>3</v>
      </c>
      <c r="X34" s="28">
        <v>14</v>
      </c>
      <c r="Y34" s="28">
        <v>51</v>
      </c>
      <c r="Z34" s="28">
        <v>911</v>
      </c>
      <c r="AA34" s="28">
        <v>377</v>
      </c>
      <c r="AB34" s="28">
        <v>22</v>
      </c>
      <c r="AC34" s="28">
        <v>42</v>
      </c>
      <c r="AD34" s="28">
        <v>8168</v>
      </c>
      <c r="AE34" s="28">
        <v>1889</v>
      </c>
      <c r="AF34" s="28">
        <v>6529</v>
      </c>
      <c r="AG34" s="28">
        <v>2833</v>
      </c>
      <c r="AH34" s="28">
        <v>1638</v>
      </c>
      <c r="AI34" s="28">
        <v>274</v>
      </c>
      <c r="AJ34" s="28">
        <v>652</v>
      </c>
      <c r="AK34" s="28">
        <v>5125</v>
      </c>
      <c r="AL34" s="28">
        <v>500</v>
      </c>
      <c r="AM34" s="28">
        <v>1201</v>
      </c>
      <c r="AN34" s="28">
        <v>2643</v>
      </c>
      <c r="AO34" s="28">
        <v>0</v>
      </c>
      <c r="AP34" s="28">
        <v>525</v>
      </c>
      <c r="AQ34" s="57">
        <v>35247</v>
      </c>
      <c r="AR34" s="28">
        <v>0</v>
      </c>
      <c r="AS34" s="28">
        <v>233167</v>
      </c>
      <c r="AT34" s="28">
        <v>38</v>
      </c>
      <c r="AU34" s="28">
        <v>0</v>
      </c>
      <c r="AV34" s="28">
        <v>5627</v>
      </c>
      <c r="AW34" s="28">
        <v>0</v>
      </c>
      <c r="AX34" s="57">
        <v>238833</v>
      </c>
      <c r="AY34" s="57">
        <v>274079</v>
      </c>
      <c r="AZ34" s="51">
        <v>0</v>
      </c>
      <c r="BA34" s="57">
        <v>238833</v>
      </c>
      <c r="BB34" s="57">
        <v>274079</v>
      </c>
      <c r="BC34" s="51">
        <v>-10</v>
      </c>
      <c r="BD34" s="57">
        <v>238823</v>
      </c>
      <c r="BE34" s="57">
        <v>274070</v>
      </c>
    </row>
    <row r="35" spans="2:57" ht="12.95" customHeight="1" x14ac:dyDescent="0.15">
      <c r="B35" s="41" t="s">
        <v>166</v>
      </c>
      <c r="C35" s="42" t="s">
        <v>50</v>
      </c>
      <c r="D35" s="28">
        <v>6216</v>
      </c>
      <c r="E35" s="28">
        <v>401</v>
      </c>
      <c r="F35" s="28">
        <v>1145</v>
      </c>
      <c r="G35" s="28">
        <v>747</v>
      </c>
      <c r="H35" s="28">
        <v>6134</v>
      </c>
      <c r="I35" s="28">
        <v>1181</v>
      </c>
      <c r="J35" s="28">
        <v>5925</v>
      </c>
      <c r="K35" s="28">
        <v>30</v>
      </c>
      <c r="L35" s="28">
        <v>118</v>
      </c>
      <c r="M35" s="28">
        <v>382</v>
      </c>
      <c r="N35" s="28">
        <v>1204</v>
      </c>
      <c r="O35" s="28">
        <v>508</v>
      </c>
      <c r="P35" s="28">
        <v>101</v>
      </c>
      <c r="Q35" s="28">
        <v>1326</v>
      </c>
      <c r="R35" s="28">
        <v>104</v>
      </c>
      <c r="S35" s="28">
        <v>428</v>
      </c>
      <c r="T35" s="28">
        <v>222</v>
      </c>
      <c r="U35" s="28">
        <v>2563</v>
      </c>
      <c r="V35" s="28">
        <v>1836</v>
      </c>
      <c r="W35" s="28">
        <v>35</v>
      </c>
      <c r="X35" s="28">
        <v>277</v>
      </c>
      <c r="Y35" s="28">
        <v>1155</v>
      </c>
      <c r="Z35" s="28">
        <v>14157</v>
      </c>
      <c r="AA35" s="28">
        <v>2326</v>
      </c>
      <c r="AB35" s="28">
        <v>749</v>
      </c>
      <c r="AC35" s="28">
        <v>1554</v>
      </c>
      <c r="AD35" s="28">
        <v>22585</v>
      </c>
      <c r="AE35" s="28">
        <v>5005</v>
      </c>
      <c r="AF35" s="28">
        <v>843</v>
      </c>
      <c r="AG35" s="28">
        <v>16343</v>
      </c>
      <c r="AH35" s="28">
        <v>3551</v>
      </c>
      <c r="AI35" s="28">
        <v>8357</v>
      </c>
      <c r="AJ35" s="28">
        <v>6762</v>
      </c>
      <c r="AK35" s="28">
        <v>6297</v>
      </c>
      <c r="AL35" s="28">
        <v>1191</v>
      </c>
      <c r="AM35" s="28">
        <v>2904</v>
      </c>
      <c r="AN35" s="28">
        <v>9792</v>
      </c>
      <c r="AO35" s="28">
        <v>289</v>
      </c>
      <c r="AP35" s="28">
        <v>1704</v>
      </c>
      <c r="AQ35" s="57">
        <v>136449</v>
      </c>
      <c r="AR35" s="28">
        <v>1348</v>
      </c>
      <c r="AS35" s="28">
        <v>37152</v>
      </c>
      <c r="AT35" s="28">
        <v>485</v>
      </c>
      <c r="AU35" s="28">
        <v>409</v>
      </c>
      <c r="AV35" s="28">
        <v>2706</v>
      </c>
      <c r="AW35" s="28">
        <v>199</v>
      </c>
      <c r="AX35" s="57">
        <v>42299</v>
      </c>
      <c r="AY35" s="57">
        <v>178748</v>
      </c>
      <c r="AZ35" s="51">
        <v>33295</v>
      </c>
      <c r="BA35" s="57">
        <v>75593</v>
      </c>
      <c r="BB35" s="57">
        <v>212043</v>
      </c>
      <c r="BC35" s="51">
        <v>-33849</v>
      </c>
      <c r="BD35" s="57">
        <v>41744</v>
      </c>
      <c r="BE35" s="57">
        <v>178193</v>
      </c>
    </row>
    <row r="36" spans="2:57" ht="12.95" customHeight="1" x14ac:dyDescent="0.15">
      <c r="B36" s="41" t="s">
        <v>167</v>
      </c>
      <c r="C36" s="42" t="s">
        <v>51</v>
      </c>
      <c r="D36" s="28">
        <v>264</v>
      </c>
      <c r="E36" s="28">
        <v>9</v>
      </c>
      <c r="F36" s="28">
        <v>120</v>
      </c>
      <c r="G36" s="28">
        <v>6</v>
      </c>
      <c r="H36" s="28">
        <v>687</v>
      </c>
      <c r="I36" s="28">
        <v>219</v>
      </c>
      <c r="J36" s="28">
        <v>779</v>
      </c>
      <c r="K36" s="28">
        <v>7</v>
      </c>
      <c r="L36" s="28">
        <v>7</v>
      </c>
      <c r="M36" s="28">
        <v>118</v>
      </c>
      <c r="N36" s="28">
        <v>44</v>
      </c>
      <c r="O36" s="28">
        <v>60</v>
      </c>
      <c r="P36" s="28">
        <v>8</v>
      </c>
      <c r="Q36" s="28">
        <v>254</v>
      </c>
      <c r="R36" s="28">
        <v>31</v>
      </c>
      <c r="S36" s="28">
        <v>158</v>
      </c>
      <c r="T36" s="28">
        <v>48</v>
      </c>
      <c r="U36" s="28">
        <v>1355</v>
      </c>
      <c r="V36" s="28">
        <v>770</v>
      </c>
      <c r="W36" s="28">
        <v>40</v>
      </c>
      <c r="X36" s="28">
        <v>47</v>
      </c>
      <c r="Y36" s="28">
        <v>114</v>
      </c>
      <c r="Z36" s="28">
        <v>2189</v>
      </c>
      <c r="AA36" s="28">
        <v>824</v>
      </c>
      <c r="AB36" s="28">
        <v>1221</v>
      </c>
      <c r="AC36" s="28">
        <v>199</v>
      </c>
      <c r="AD36" s="28">
        <v>12492</v>
      </c>
      <c r="AE36" s="28">
        <v>7250</v>
      </c>
      <c r="AF36" s="28">
        <v>695</v>
      </c>
      <c r="AG36" s="28">
        <v>1535</v>
      </c>
      <c r="AH36" s="28">
        <v>22889</v>
      </c>
      <c r="AI36" s="28">
        <v>6111</v>
      </c>
      <c r="AJ36" s="28">
        <v>3677</v>
      </c>
      <c r="AK36" s="28">
        <v>4032</v>
      </c>
      <c r="AL36" s="28">
        <v>1896</v>
      </c>
      <c r="AM36" s="28">
        <v>4961</v>
      </c>
      <c r="AN36" s="28">
        <v>3738</v>
      </c>
      <c r="AO36" s="28">
        <v>0</v>
      </c>
      <c r="AP36" s="28">
        <v>1260</v>
      </c>
      <c r="AQ36" s="57">
        <v>80115</v>
      </c>
      <c r="AR36" s="28">
        <v>585</v>
      </c>
      <c r="AS36" s="28">
        <v>54518</v>
      </c>
      <c r="AT36" s="28">
        <v>20</v>
      </c>
      <c r="AU36" s="28">
        <v>6230</v>
      </c>
      <c r="AV36" s="28">
        <v>15637</v>
      </c>
      <c r="AW36" s="28">
        <v>-102</v>
      </c>
      <c r="AX36" s="57">
        <v>76889</v>
      </c>
      <c r="AY36" s="57">
        <v>157004</v>
      </c>
      <c r="AZ36" s="51">
        <v>6755</v>
      </c>
      <c r="BA36" s="57">
        <v>83644</v>
      </c>
      <c r="BB36" s="57">
        <v>163759</v>
      </c>
      <c r="BC36" s="51">
        <v>-50007</v>
      </c>
      <c r="BD36" s="57">
        <v>33637</v>
      </c>
      <c r="BE36" s="57">
        <v>113752</v>
      </c>
    </row>
    <row r="37" spans="2:57" ht="12.95" customHeight="1" x14ac:dyDescent="0.15">
      <c r="B37" s="41" t="s">
        <v>168</v>
      </c>
      <c r="C37" s="42" t="s">
        <v>15</v>
      </c>
      <c r="D37" s="28">
        <v>0</v>
      </c>
      <c r="E37" s="28">
        <v>0</v>
      </c>
      <c r="F37" s="28">
        <v>0</v>
      </c>
      <c r="G37" s="28">
        <v>0</v>
      </c>
      <c r="H37" s="28">
        <v>0</v>
      </c>
      <c r="I37" s="28">
        <v>0</v>
      </c>
      <c r="J37" s="28">
        <v>0</v>
      </c>
      <c r="K37" s="28">
        <v>0</v>
      </c>
      <c r="L37" s="28">
        <v>0</v>
      </c>
      <c r="M37" s="28">
        <v>0</v>
      </c>
      <c r="N37" s="28">
        <v>0</v>
      </c>
      <c r="O37" s="28">
        <v>0</v>
      </c>
      <c r="P37" s="28">
        <v>0</v>
      </c>
      <c r="Q37" s="28">
        <v>0</v>
      </c>
      <c r="R37" s="28">
        <v>0</v>
      </c>
      <c r="S37" s="28">
        <v>0</v>
      </c>
      <c r="T37" s="28">
        <v>0</v>
      </c>
      <c r="U37" s="28">
        <v>0</v>
      </c>
      <c r="V37" s="28">
        <v>0</v>
      </c>
      <c r="W37" s="28">
        <v>0</v>
      </c>
      <c r="X37" s="28">
        <v>0</v>
      </c>
      <c r="Y37" s="28">
        <v>0</v>
      </c>
      <c r="Z37" s="28">
        <v>0</v>
      </c>
      <c r="AA37" s="28">
        <v>0</v>
      </c>
      <c r="AB37" s="28">
        <v>0</v>
      </c>
      <c r="AC37" s="28">
        <v>0</v>
      </c>
      <c r="AD37" s="28">
        <v>0</v>
      </c>
      <c r="AE37" s="28">
        <v>0</v>
      </c>
      <c r="AF37" s="28">
        <v>0</v>
      </c>
      <c r="AG37" s="28">
        <v>0</v>
      </c>
      <c r="AH37" s="28">
        <v>0</v>
      </c>
      <c r="AI37" s="28">
        <v>0</v>
      </c>
      <c r="AJ37" s="28">
        <v>0</v>
      </c>
      <c r="AK37" s="28">
        <v>0</v>
      </c>
      <c r="AL37" s="28">
        <v>0</v>
      </c>
      <c r="AM37" s="28">
        <v>0</v>
      </c>
      <c r="AN37" s="28">
        <v>0</v>
      </c>
      <c r="AO37" s="28">
        <v>0</v>
      </c>
      <c r="AP37" s="28">
        <v>4114</v>
      </c>
      <c r="AQ37" s="57">
        <v>4114</v>
      </c>
      <c r="AR37" s="28">
        <v>0</v>
      </c>
      <c r="AS37" s="28">
        <v>4103</v>
      </c>
      <c r="AT37" s="28">
        <v>198604</v>
      </c>
      <c r="AU37" s="28">
        <v>0</v>
      </c>
      <c r="AV37" s="28">
        <v>0</v>
      </c>
      <c r="AW37" s="28">
        <v>0</v>
      </c>
      <c r="AX37" s="57">
        <v>202707</v>
      </c>
      <c r="AY37" s="57">
        <v>206820</v>
      </c>
      <c r="AZ37" s="51">
        <v>0</v>
      </c>
      <c r="BA37" s="57">
        <v>202707</v>
      </c>
      <c r="BB37" s="57">
        <v>206820</v>
      </c>
      <c r="BC37" s="51">
        <v>0</v>
      </c>
      <c r="BD37" s="57">
        <v>202707</v>
      </c>
      <c r="BE37" s="57">
        <v>206820</v>
      </c>
    </row>
    <row r="38" spans="2:57" ht="12.95" customHeight="1" x14ac:dyDescent="0.15">
      <c r="B38" s="41" t="s">
        <v>169</v>
      </c>
      <c r="C38" s="42" t="s">
        <v>16</v>
      </c>
      <c r="D38" s="28">
        <v>1</v>
      </c>
      <c r="E38" s="28">
        <v>1</v>
      </c>
      <c r="F38" s="28">
        <v>0</v>
      </c>
      <c r="G38" s="28">
        <v>0</v>
      </c>
      <c r="H38" s="28">
        <v>51</v>
      </c>
      <c r="I38" s="28">
        <v>2</v>
      </c>
      <c r="J38" s="28">
        <v>25</v>
      </c>
      <c r="K38" s="28">
        <v>0</v>
      </c>
      <c r="L38" s="28">
        <v>0</v>
      </c>
      <c r="M38" s="28">
        <v>2</v>
      </c>
      <c r="N38" s="28">
        <v>2</v>
      </c>
      <c r="O38" s="28">
        <v>5</v>
      </c>
      <c r="P38" s="28">
        <v>0</v>
      </c>
      <c r="Q38" s="28">
        <v>21</v>
      </c>
      <c r="R38" s="28">
        <v>2</v>
      </c>
      <c r="S38" s="28">
        <v>6</v>
      </c>
      <c r="T38" s="28">
        <v>2</v>
      </c>
      <c r="U38" s="28">
        <v>179</v>
      </c>
      <c r="V38" s="28">
        <v>114</v>
      </c>
      <c r="W38" s="28">
        <v>1</v>
      </c>
      <c r="X38" s="28">
        <v>7</v>
      </c>
      <c r="Y38" s="28">
        <v>0</v>
      </c>
      <c r="Z38" s="28">
        <v>40</v>
      </c>
      <c r="AA38" s="28">
        <v>48</v>
      </c>
      <c r="AB38" s="28">
        <v>2</v>
      </c>
      <c r="AC38" s="28">
        <v>3</v>
      </c>
      <c r="AD38" s="28">
        <v>71</v>
      </c>
      <c r="AE38" s="28">
        <v>28</v>
      </c>
      <c r="AF38" s="28">
        <v>0</v>
      </c>
      <c r="AG38" s="28">
        <v>104</v>
      </c>
      <c r="AH38" s="28">
        <v>467</v>
      </c>
      <c r="AI38" s="28">
        <v>20</v>
      </c>
      <c r="AJ38" s="28">
        <v>0</v>
      </c>
      <c r="AK38" s="28">
        <v>27</v>
      </c>
      <c r="AL38" s="28">
        <v>0</v>
      </c>
      <c r="AM38" s="28">
        <v>50</v>
      </c>
      <c r="AN38" s="28">
        <v>82</v>
      </c>
      <c r="AO38" s="28">
        <v>0</v>
      </c>
      <c r="AP38" s="28">
        <v>3</v>
      </c>
      <c r="AQ38" s="57">
        <v>1368</v>
      </c>
      <c r="AR38" s="28">
        <v>0</v>
      </c>
      <c r="AS38" s="28">
        <v>22470</v>
      </c>
      <c r="AT38" s="28">
        <v>105611</v>
      </c>
      <c r="AU38" s="28">
        <v>37153</v>
      </c>
      <c r="AV38" s="28">
        <v>27751</v>
      </c>
      <c r="AW38" s="28">
        <v>0</v>
      </c>
      <c r="AX38" s="57">
        <v>192984</v>
      </c>
      <c r="AY38" s="57">
        <v>194352</v>
      </c>
      <c r="AZ38" s="51">
        <v>1606</v>
      </c>
      <c r="BA38" s="57">
        <v>194591</v>
      </c>
      <c r="BB38" s="57">
        <v>195958</v>
      </c>
      <c r="BC38" s="51">
        <v>-4168</v>
      </c>
      <c r="BD38" s="57">
        <v>190423</v>
      </c>
      <c r="BE38" s="57">
        <v>191791</v>
      </c>
    </row>
    <row r="39" spans="2:57" ht="12.95" customHeight="1" x14ac:dyDescent="0.15">
      <c r="B39" s="41" t="s">
        <v>170</v>
      </c>
      <c r="C39" s="42" t="s">
        <v>52</v>
      </c>
      <c r="D39" s="28">
        <v>17</v>
      </c>
      <c r="E39" s="28">
        <v>0</v>
      </c>
      <c r="F39" s="28">
        <v>0</v>
      </c>
      <c r="G39" s="28">
        <v>0</v>
      </c>
      <c r="H39" s="28">
        <v>0</v>
      </c>
      <c r="I39" s="28">
        <v>0</v>
      </c>
      <c r="J39" s="28">
        <v>0</v>
      </c>
      <c r="K39" s="28">
        <v>0</v>
      </c>
      <c r="L39" s="28">
        <v>0</v>
      </c>
      <c r="M39" s="28">
        <v>0</v>
      </c>
      <c r="N39" s="28">
        <v>0</v>
      </c>
      <c r="O39" s="28">
        <v>0</v>
      </c>
      <c r="P39" s="28">
        <v>0</v>
      </c>
      <c r="Q39" s="28">
        <v>0</v>
      </c>
      <c r="R39" s="28">
        <v>0</v>
      </c>
      <c r="S39" s="28">
        <v>0</v>
      </c>
      <c r="T39" s="28">
        <v>0</v>
      </c>
      <c r="U39" s="28">
        <v>0</v>
      </c>
      <c r="V39" s="28">
        <v>0</v>
      </c>
      <c r="W39" s="28">
        <v>0</v>
      </c>
      <c r="X39" s="28">
        <v>0</v>
      </c>
      <c r="Y39" s="28">
        <v>0</v>
      </c>
      <c r="Z39" s="28">
        <v>0</v>
      </c>
      <c r="AA39" s="28">
        <v>4</v>
      </c>
      <c r="AB39" s="28">
        <v>4</v>
      </c>
      <c r="AC39" s="28">
        <v>0</v>
      </c>
      <c r="AD39" s="28">
        <v>9</v>
      </c>
      <c r="AE39" s="28">
        <v>20</v>
      </c>
      <c r="AF39" s="28">
        <v>1</v>
      </c>
      <c r="AG39" s="28">
        <v>78</v>
      </c>
      <c r="AH39" s="28">
        <v>99</v>
      </c>
      <c r="AI39" s="28">
        <v>5</v>
      </c>
      <c r="AJ39" s="28">
        <v>5</v>
      </c>
      <c r="AK39" s="28">
        <v>5094</v>
      </c>
      <c r="AL39" s="28">
        <v>0</v>
      </c>
      <c r="AM39" s="28">
        <v>5</v>
      </c>
      <c r="AN39" s="28">
        <v>13</v>
      </c>
      <c r="AO39" s="28">
        <v>0</v>
      </c>
      <c r="AP39" s="28">
        <v>41</v>
      </c>
      <c r="AQ39" s="57">
        <v>5397</v>
      </c>
      <c r="AR39" s="28">
        <v>2595</v>
      </c>
      <c r="AS39" s="28">
        <v>67101</v>
      </c>
      <c r="AT39" s="28">
        <v>277243</v>
      </c>
      <c r="AU39" s="28">
        <v>0</v>
      </c>
      <c r="AV39" s="28">
        <v>0</v>
      </c>
      <c r="AW39" s="28">
        <v>0</v>
      </c>
      <c r="AX39" s="57">
        <v>346939</v>
      </c>
      <c r="AY39" s="57">
        <v>352336</v>
      </c>
      <c r="AZ39" s="51">
        <v>3749</v>
      </c>
      <c r="BA39" s="57">
        <v>350688</v>
      </c>
      <c r="BB39" s="57">
        <v>356084</v>
      </c>
      <c r="BC39" s="51">
        <v>-15</v>
      </c>
      <c r="BD39" s="57">
        <v>350673</v>
      </c>
      <c r="BE39" s="57">
        <v>356070</v>
      </c>
    </row>
    <row r="40" spans="2:57" ht="12.95" customHeight="1" x14ac:dyDescent="0.15">
      <c r="B40" s="41" t="s">
        <v>171</v>
      </c>
      <c r="C40" s="42" t="s">
        <v>193</v>
      </c>
      <c r="D40" s="28">
        <v>4</v>
      </c>
      <c r="E40" s="28">
        <v>0</v>
      </c>
      <c r="F40" s="28">
        <v>108</v>
      </c>
      <c r="G40" s="28">
        <v>4</v>
      </c>
      <c r="H40" s="28">
        <v>132</v>
      </c>
      <c r="I40" s="28">
        <v>47</v>
      </c>
      <c r="J40" s="28">
        <v>113</v>
      </c>
      <c r="K40" s="28">
        <v>6</v>
      </c>
      <c r="L40" s="28">
        <v>2</v>
      </c>
      <c r="M40" s="28">
        <v>8</v>
      </c>
      <c r="N40" s="28">
        <v>18</v>
      </c>
      <c r="O40" s="28">
        <v>10</v>
      </c>
      <c r="P40" s="28">
        <v>1</v>
      </c>
      <c r="Q40" s="28">
        <v>37</v>
      </c>
      <c r="R40" s="28">
        <v>11</v>
      </c>
      <c r="S40" s="28">
        <v>34</v>
      </c>
      <c r="T40" s="28">
        <v>14</v>
      </c>
      <c r="U40" s="28">
        <v>90</v>
      </c>
      <c r="V40" s="28">
        <v>48</v>
      </c>
      <c r="W40" s="28">
        <v>1</v>
      </c>
      <c r="X40" s="28">
        <v>3</v>
      </c>
      <c r="Y40" s="28">
        <v>10</v>
      </c>
      <c r="Z40" s="28">
        <v>277</v>
      </c>
      <c r="AA40" s="28">
        <v>84</v>
      </c>
      <c r="AB40" s="28">
        <v>131</v>
      </c>
      <c r="AC40" s="28">
        <v>40</v>
      </c>
      <c r="AD40" s="28">
        <v>205</v>
      </c>
      <c r="AE40" s="28">
        <v>391</v>
      </c>
      <c r="AF40" s="28">
        <v>67</v>
      </c>
      <c r="AG40" s="28">
        <v>178</v>
      </c>
      <c r="AH40" s="28">
        <v>164</v>
      </c>
      <c r="AI40" s="28">
        <v>0</v>
      </c>
      <c r="AJ40" s="28">
        <v>158</v>
      </c>
      <c r="AK40" s="28">
        <v>309</v>
      </c>
      <c r="AL40" s="28">
        <v>0</v>
      </c>
      <c r="AM40" s="28">
        <v>311</v>
      </c>
      <c r="AN40" s="28">
        <v>480</v>
      </c>
      <c r="AO40" s="28">
        <v>0</v>
      </c>
      <c r="AP40" s="28">
        <v>80</v>
      </c>
      <c r="AQ40" s="57">
        <v>3576</v>
      </c>
      <c r="AR40" s="28">
        <v>0</v>
      </c>
      <c r="AS40" s="28">
        <v>22400</v>
      </c>
      <c r="AT40" s="28">
        <v>0</v>
      </c>
      <c r="AU40" s="28">
        <v>0</v>
      </c>
      <c r="AV40" s="28">
        <v>0</v>
      </c>
      <c r="AW40" s="28">
        <v>0</v>
      </c>
      <c r="AX40" s="57">
        <v>22400</v>
      </c>
      <c r="AY40" s="57">
        <v>25976</v>
      </c>
      <c r="AZ40" s="51">
        <v>0</v>
      </c>
      <c r="BA40" s="57">
        <v>22400</v>
      </c>
      <c r="BB40" s="57">
        <v>25976</v>
      </c>
      <c r="BC40" s="51">
        <v>0</v>
      </c>
      <c r="BD40" s="57">
        <v>22400</v>
      </c>
      <c r="BE40" s="57">
        <v>25976</v>
      </c>
    </row>
    <row r="41" spans="2:57" ht="12.95" customHeight="1" x14ac:dyDescent="0.15">
      <c r="B41" s="41" t="s">
        <v>172</v>
      </c>
      <c r="C41" s="42" t="s">
        <v>17</v>
      </c>
      <c r="D41" s="28">
        <v>1465</v>
      </c>
      <c r="E41" s="28">
        <v>121</v>
      </c>
      <c r="F41" s="28">
        <v>235</v>
      </c>
      <c r="G41" s="28">
        <v>55</v>
      </c>
      <c r="H41" s="28">
        <v>4542</v>
      </c>
      <c r="I41" s="28">
        <v>1584</v>
      </c>
      <c r="J41" s="28">
        <v>2429</v>
      </c>
      <c r="K41" s="28">
        <v>61</v>
      </c>
      <c r="L41" s="28">
        <v>63</v>
      </c>
      <c r="M41" s="28">
        <v>718</v>
      </c>
      <c r="N41" s="28">
        <v>570</v>
      </c>
      <c r="O41" s="28">
        <v>314</v>
      </c>
      <c r="P41" s="28">
        <v>42</v>
      </c>
      <c r="Q41" s="28">
        <v>1137</v>
      </c>
      <c r="R41" s="28">
        <v>177</v>
      </c>
      <c r="S41" s="28">
        <v>602</v>
      </c>
      <c r="T41" s="28">
        <v>243</v>
      </c>
      <c r="U41" s="28">
        <v>5933</v>
      </c>
      <c r="V41" s="28">
        <v>2899</v>
      </c>
      <c r="W41" s="28">
        <v>50</v>
      </c>
      <c r="X41" s="28">
        <v>454</v>
      </c>
      <c r="Y41" s="28">
        <v>630</v>
      </c>
      <c r="Z41" s="28">
        <v>26954</v>
      </c>
      <c r="AA41" s="28">
        <v>5310</v>
      </c>
      <c r="AB41" s="28">
        <v>4367</v>
      </c>
      <c r="AC41" s="28">
        <v>1242</v>
      </c>
      <c r="AD41" s="28">
        <v>29098</v>
      </c>
      <c r="AE41" s="28">
        <v>14394</v>
      </c>
      <c r="AF41" s="28">
        <v>5926</v>
      </c>
      <c r="AG41" s="28">
        <v>27234</v>
      </c>
      <c r="AH41" s="28">
        <v>15642</v>
      </c>
      <c r="AI41" s="28">
        <v>18555</v>
      </c>
      <c r="AJ41" s="28">
        <v>14079</v>
      </c>
      <c r="AK41" s="28">
        <v>16514</v>
      </c>
      <c r="AL41" s="28">
        <v>2139</v>
      </c>
      <c r="AM41" s="28">
        <v>16564</v>
      </c>
      <c r="AN41" s="28">
        <v>6689</v>
      </c>
      <c r="AO41" s="28">
        <v>0</v>
      </c>
      <c r="AP41" s="28">
        <v>666</v>
      </c>
      <c r="AQ41" s="57">
        <v>229693</v>
      </c>
      <c r="AR41" s="28">
        <v>261</v>
      </c>
      <c r="AS41" s="28">
        <v>11912</v>
      </c>
      <c r="AT41" s="28">
        <v>0</v>
      </c>
      <c r="AU41" s="28">
        <v>1038</v>
      </c>
      <c r="AV41" s="28">
        <v>6064</v>
      </c>
      <c r="AW41" s="28">
        <v>0</v>
      </c>
      <c r="AX41" s="57">
        <v>19275</v>
      </c>
      <c r="AY41" s="57">
        <v>248968</v>
      </c>
      <c r="AZ41" s="51">
        <v>0</v>
      </c>
      <c r="BA41" s="57">
        <v>19275</v>
      </c>
      <c r="BB41" s="57">
        <v>248968</v>
      </c>
      <c r="BC41" s="51">
        <v>-116590</v>
      </c>
      <c r="BD41" s="57">
        <v>-97315</v>
      </c>
      <c r="BE41" s="57">
        <v>132378</v>
      </c>
    </row>
    <row r="42" spans="2:57" ht="12.95" customHeight="1" x14ac:dyDescent="0.15">
      <c r="B42" s="41" t="s">
        <v>173</v>
      </c>
      <c r="C42" s="42" t="s">
        <v>18</v>
      </c>
      <c r="D42" s="28">
        <v>5</v>
      </c>
      <c r="E42" s="28">
        <v>1</v>
      </c>
      <c r="F42" s="28">
        <v>21</v>
      </c>
      <c r="G42" s="28">
        <v>0</v>
      </c>
      <c r="H42" s="28">
        <v>32</v>
      </c>
      <c r="I42" s="28">
        <v>8</v>
      </c>
      <c r="J42" s="28">
        <v>12</v>
      </c>
      <c r="K42" s="28">
        <v>0</v>
      </c>
      <c r="L42" s="28">
        <v>0</v>
      </c>
      <c r="M42" s="28">
        <v>2</v>
      </c>
      <c r="N42" s="28">
        <v>1</v>
      </c>
      <c r="O42" s="28">
        <v>1</v>
      </c>
      <c r="P42" s="28">
        <v>0</v>
      </c>
      <c r="Q42" s="28">
        <v>4</v>
      </c>
      <c r="R42" s="28">
        <v>1</v>
      </c>
      <c r="S42" s="28">
        <v>2</v>
      </c>
      <c r="T42" s="28">
        <v>1</v>
      </c>
      <c r="U42" s="28">
        <v>19</v>
      </c>
      <c r="V42" s="28">
        <v>13</v>
      </c>
      <c r="W42" s="28">
        <v>0</v>
      </c>
      <c r="X42" s="28">
        <v>2</v>
      </c>
      <c r="Y42" s="28">
        <v>2</v>
      </c>
      <c r="Z42" s="28">
        <v>74</v>
      </c>
      <c r="AA42" s="28">
        <v>6</v>
      </c>
      <c r="AB42" s="28">
        <v>8</v>
      </c>
      <c r="AC42" s="28">
        <v>1</v>
      </c>
      <c r="AD42" s="28">
        <v>254</v>
      </c>
      <c r="AE42" s="28">
        <v>25</v>
      </c>
      <c r="AF42" s="28">
        <v>126</v>
      </c>
      <c r="AG42" s="28">
        <v>65</v>
      </c>
      <c r="AH42" s="28">
        <v>1176</v>
      </c>
      <c r="AI42" s="28">
        <v>93</v>
      </c>
      <c r="AJ42" s="28">
        <v>474</v>
      </c>
      <c r="AK42" s="28">
        <v>4717</v>
      </c>
      <c r="AL42" s="28">
        <v>68</v>
      </c>
      <c r="AM42" s="28">
        <v>144</v>
      </c>
      <c r="AN42" s="28">
        <v>2987</v>
      </c>
      <c r="AO42" s="28">
        <v>0</v>
      </c>
      <c r="AP42" s="28">
        <v>28</v>
      </c>
      <c r="AQ42" s="57">
        <v>10371</v>
      </c>
      <c r="AR42" s="28">
        <v>33052</v>
      </c>
      <c r="AS42" s="28">
        <v>124749</v>
      </c>
      <c r="AT42" s="28">
        <v>0</v>
      </c>
      <c r="AU42" s="28">
        <v>0</v>
      </c>
      <c r="AV42" s="28">
        <v>0</v>
      </c>
      <c r="AW42" s="28">
        <v>0</v>
      </c>
      <c r="AX42" s="57">
        <v>157801</v>
      </c>
      <c r="AY42" s="57">
        <v>168172</v>
      </c>
      <c r="AZ42" s="51">
        <v>45345</v>
      </c>
      <c r="BA42" s="57">
        <v>203146</v>
      </c>
      <c r="BB42" s="57">
        <v>213517</v>
      </c>
      <c r="BC42" s="51">
        <v>-21606</v>
      </c>
      <c r="BD42" s="57">
        <v>181539</v>
      </c>
      <c r="BE42" s="57">
        <v>191910</v>
      </c>
    </row>
    <row r="43" spans="2:57" ht="12.95" customHeight="1" x14ac:dyDescent="0.15">
      <c r="B43" s="41" t="s">
        <v>174</v>
      </c>
      <c r="C43" s="42" t="s">
        <v>19</v>
      </c>
      <c r="D43" s="28">
        <v>38</v>
      </c>
      <c r="E43" s="28">
        <v>12</v>
      </c>
      <c r="F43" s="28">
        <v>26</v>
      </c>
      <c r="G43" s="28">
        <v>1</v>
      </c>
      <c r="H43" s="28">
        <v>104</v>
      </c>
      <c r="I43" s="28">
        <v>51</v>
      </c>
      <c r="J43" s="28">
        <v>96</v>
      </c>
      <c r="K43" s="28">
        <v>1</v>
      </c>
      <c r="L43" s="28">
        <v>1</v>
      </c>
      <c r="M43" s="28">
        <v>3</v>
      </c>
      <c r="N43" s="28">
        <v>7</v>
      </c>
      <c r="O43" s="28">
        <v>3</v>
      </c>
      <c r="P43" s="28">
        <v>0</v>
      </c>
      <c r="Q43" s="28">
        <v>16</v>
      </c>
      <c r="R43" s="28">
        <v>3</v>
      </c>
      <c r="S43" s="28">
        <v>25</v>
      </c>
      <c r="T43" s="28">
        <v>8</v>
      </c>
      <c r="U43" s="28">
        <v>117</v>
      </c>
      <c r="V43" s="28">
        <v>73</v>
      </c>
      <c r="W43" s="28">
        <v>1</v>
      </c>
      <c r="X43" s="28">
        <v>11</v>
      </c>
      <c r="Y43" s="28">
        <v>17</v>
      </c>
      <c r="Z43" s="28">
        <v>336</v>
      </c>
      <c r="AA43" s="28">
        <v>3</v>
      </c>
      <c r="AB43" s="28">
        <v>31</v>
      </c>
      <c r="AC43" s="28">
        <v>67</v>
      </c>
      <c r="AD43" s="28">
        <v>685</v>
      </c>
      <c r="AE43" s="28">
        <v>443</v>
      </c>
      <c r="AF43" s="28">
        <v>67</v>
      </c>
      <c r="AG43" s="28">
        <v>292</v>
      </c>
      <c r="AH43" s="28">
        <v>264</v>
      </c>
      <c r="AI43" s="28">
        <v>624</v>
      </c>
      <c r="AJ43" s="28">
        <v>693</v>
      </c>
      <c r="AK43" s="28">
        <v>892</v>
      </c>
      <c r="AL43" s="28">
        <v>137</v>
      </c>
      <c r="AM43" s="28">
        <v>200</v>
      </c>
      <c r="AN43" s="28">
        <v>348</v>
      </c>
      <c r="AO43" s="28">
        <v>0</v>
      </c>
      <c r="AP43" s="28">
        <v>3</v>
      </c>
      <c r="AQ43" s="57">
        <v>5700</v>
      </c>
      <c r="AR43" s="28">
        <v>0</v>
      </c>
      <c r="AS43" s="28">
        <v>0</v>
      </c>
      <c r="AT43" s="28">
        <v>0</v>
      </c>
      <c r="AU43" s="28">
        <v>0</v>
      </c>
      <c r="AV43" s="28">
        <v>0</v>
      </c>
      <c r="AW43" s="28">
        <v>0</v>
      </c>
      <c r="AX43" s="57">
        <v>0</v>
      </c>
      <c r="AY43" s="57">
        <v>5700</v>
      </c>
      <c r="AZ43" s="51">
        <v>0</v>
      </c>
      <c r="BA43" s="57">
        <v>0</v>
      </c>
      <c r="BB43" s="57">
        <v>5700</v>
      </c>
      <c r="BC43" s="51">
        <v>0</v>
      </c>
      <c r="BD43" s="57">
        <v>0</v>
      </c>
      <c r="BE43" s="57">
        <v>5700</v>
      </c>
    </row>
    <row r="44" spans="2:57" ht="12.95" customHeight="1" x14ac:dyDescent="0.15">
      <c r="B44" s="41" t="s">
        <v>175</v>
      </c>
      <c r="C44" s="42" t="s">
        <v>20</v>
      </c>
      <c r="D44" s="28">
        <v>272</v>
      </c>
      <c r="E44" s="28">
        <v>21</v>
      </c>
      <c r="F44" s="28">
        <v>186</v>
      </c>
      <c r="G44" s="28">
        <v>18</v>
      </c>
      <c r="H44" s="28">
        <v>1233</v>
      </c>
      <c r="I44" s="28">
        <v>126</v>
      </c>
      <c r="J44" s="28">
        <v>498</v>
      </c>
      <c r="K44" s="28">
        <v>2</v>
      </c>
      <c r="L44" s="28">
        <v>9</v>
      </c>
      <c r="M44" s="28">
        <v>40</v>
      </c>
      <c r="N44" s="28">
        <v>102</v>
      </c>
      <c r="O44" s="28">
        <v>139</v>
      </c>
      <c r="P44" s="28">
        <v>5</v>
      </c>
      <c r="Q44" s="28">
        <v>121</v>
      </c>
      <c r="R44" s="28">
        <v>33</v>
      </c>
      <c r="S44" s="28">
        <v>103</v>
      </c>
      <c r="T44" s="28">
        <v>23</v>
      </c>
      <c r="U44" s="28">
        <v>89</v>
      </c>
      <c r="V44" s="28">
        <v>137</v>
      </c>
      <c r="W44" s="28">
        <v>2</v>
      </c>
      <c r="X44" s="28">
        <v>44</v>
      </c>
      <c r="Y44" s="28">
        <v>37</v>
      </c>
      <c r="Z44" s="28">
        <v>3122</v>
      </c>
      <c r="AA44" s="28">
        <v>204</v>
      </c>
      <c r="AB44" s="28">
        <v>237</v>
      </c>
      <c r="AC44" s="28">
        <v>397</v>
      </c>
      <c r="AD44" s="28">
        <v>2284</v>
      </c>
      <c r="AE44" s="28">
        <v>619</v>
      </c>
      <c r="AF44" s="28">
        <v>275</v>
      </c>
      <c r="AG44" s="28">
        <v>1319</v>
      </c>
      <c r="AH44" s="28">
        <v>379</v>
      </c>
      <c r="AI44" s="28">
        <v>183</v>
      </c>
      <c r="AJ44" s="28">
        <v>1583</v>
      </c>
      <c r="AK44" s="28">
        <v>1527</v>
      </c>
      <c r="AL44" s="28">
        <v>139</v>
      </c>
      <c r="AM44" s="28">
        <v>597</v>
      </c>
      <c r="AN44" s="28">
        <v>578</v>
      </c>
      <c r="AO44" s="28">
        <v>3</v>
      </c>
      <c r="AP44" s="28">
        <v>0</v>
      </c>
      <c r="AQ44" s="57">
        <v>16684</v>
      </c>
      <c r="AR44" s="28">
        <v>0</v>
      </c>
      <c r="AS44" s="28">
        <v>0</v>
      </c>
      <c r="AT44" s="28">
        <v>0</v>
      </c>
      <c r="AU44" s="28">
        <v>0</v>
      </c>
      <c r="AV44" s="28">
        <v>0</v>
      </c>
      <c r="AW44" s="28">
        <v>0</v>
      </c>
      <c r="AX44" s="57">
        <v>0</v>
      </c>
      <c r="AY44" s="57">
        <v>16684</v>
      </c>
      <c r="AZ44" s="51">
        <v>0</v>
      </c>
      <c r="BA44" s="57">
        <v>0</v>
      </c>
      <c r="BB44" s="57">
        <v>16684</v>
      </c>
      <c r="BC44" s="51">
        <v>-3</v>
      </c>
      <c r="BD44" s="57">
        <v>-3</v>
      </c>
      <c r="BE44" s="57">
        <v>16681</v>
      </c>
    </row>
    <row r="45" spans="2:57" ht="12.95" customHeight="1" x14ac:dyDescent="0.15">
      <c r="B45" s="58" t="s">
        <v>176</v>
      </c>
      <c r="C45" s="59" t="s">
        <v>21</v>
      </c>
      <c r="D45" s="60">
        <v>43718</v>
      </c>
      <c r="E45" s="60">
        <v>1657</v>
      </c>
      <c r="F45" s="60">
        <v>7677</v>
      </c>
      <c r="G45" s="60">
        <v>1170</v>
      </c>
      <c r="H45" s="60">
        <v>108560</v>
      </c>
      <c r="I45" s="60">
        <v>22696</v>
      </c>
      <c r="J45" s="60">
        <v>95677</v>
      </c>
      <c r="K45" s="60">
        <v>713</v>
      </c>
      <c r="L45" s="60">
        <v>1181</v>
      </c>
      <c r="M45" s="60">
        <v>11448</v>
      </c>
      <c r="N45" s="60">
        <v>5541</v>
      </c>
      <c r="O45" s="60">
        <v>6451</v>
      </c>
      <c r="P45" s="60">
        <v>1980</v>
      </c>
      <c r="Q45" s="60">
        <v>20108</v>
      </c>
      <c r="R45" s="60">
        <v>2415</v>
      </c>
      <c r="S45" s="60">
        <v>10230</v>
      </c>
      <c r="T45" s="60">
        <v>4768</v>
      </c>
      <c r="U45" s="60">
        <v>88002</v>
      </c>
      <c r="V45" s="60">
        <v>50670</v>
      </c>
      <c r="W45" s="60">
        <v>917</v>
      </c>
      <c r="X45" s="60">
        <v>12474</v>
      </c>
      <c r="Y45" s="60">
        <v>8195</v>
      </c>
      <c r="Z45" s="60">
        <v>135980</v>
      </c>
      <c r="AA45" s="60">
        <v>41111</v>
      </c>
      <c r="AB45" s="60">
        <v>13998</v>
      </c>
      <c r="AC45" s="60">
        <v>7302</v>
      </c>
      <c r="AD45" s="60">
        <v>104924</v>
      </c>
      <c r="AE45" s="60">
        <v>40666</v>
      </c>
      <c r="AF45" s="60">
        <v>39322</v>
      </c>
      <c r="AG45" s="60">
        <v>94273</v>
      </c>
      <c r="AH45" s="60">
        <v>54857</v>
      </c>
      <c r="AI45" s="60">
        <v>60141</v>
      </c>
      <c r="AJ45" s="60">
        <v>47904</v>
      </c>
      <c r="AK45" s="60">
        <v>131234</v>
      </c>
      <c r="AL45" s="60">
        <v>10910</v>
      </c>
      <c r="AM45" s="60">
        <v>50160</v>
      </c>
      <c r="AN45" s="60">
        <v>91849</v>
      </c>
      <c r="AO45" s="60">
        <v>5700</v>
      </c>
      <c r="AP45" s="60">
        <v>9939</v>
      </c>
      <c r="AQ45" s="61">
        <v>1446519</v>
      </c>
      <c r="AR45" s="60">
        <v>48776</v>
      </c>
      <c r="AS45" s="60">
        <v>1073158</v>
      </c>
      <c r="AT45" s="60">
        <v>586465</v>
      </c>
      <c r="AU45" s="60">
        <v>207948</v>
      </c>
      <c r="AV45" s="60">
        <v>284914</v>
      </c>
      <c r="AW45" s="60">
        <v>4616</v>
      </c>
      <c r="AX45" s="61">
        <v>2205877</v>
      </c>
      <c r="AY45" s="61">
        <v>3652396</v>
      </c>
      <c r="AZ45" s="61">
        <v>793095</v>
      </c>
      <c r="BA45" s="61">
        <v>2998972</v>
      </c>
      <c r="BB45" s="61">
        <v>4445491</v>
      </c>
      <c r="BC45" s="61">
        <v>-1153197</v>
      </c>
      <c r="BD45" s="61">
        <v>1845775</v>
      </c>
      <c r="BE45" s="61">
        <v>3292294</v>
      </c>
    </row>
    <row r="46" spans="2:57" ht="12.95" customHeight="1" x14ac:dyDescent="0.15">
      <c r="B46" s="41" t="s">
        <v>177</v>
      </c>
      <c r="C46" s="42" t="s">
        <v>54</v>
      </c>
      <c r="D46" s="7">
        <v>170</v>
      </c>
      <c r="E46" s="7">
        <v>54</v>
      </c>
      <c r="F46" s="7">
        <v>766</v>
      </c>
      <c r="G46" s="7">
        <v>63</v>
      </c>
      <c r="H46" s="7">
        <v>1948</v>
      </c>
      <c r="I46" s="7">
        <v>495</v>
      </c>
      <c r="J46" s="7">
        <v>2085</v>
      </c>
      <c r="K46" s="7">
        <v>13</v>
      </c>
      <c r="L46" s="7">
        <v>18</v>
      </c>
      <c r="M46" s="7">
        <v>351</v>
      </c>
      <c r="N46" s="7">
        <v>144</v>
      </c>
      <c r="O46" s="7">
        <v>71</v>
      </c>
      <c r="P46" s="7">
        <v>31</v>
      </c>
      <c r="Q46" s="7">
        <v>710</v>
      </c>
      <c r="R46" s="7">
        <v>69</v>
      </c>
      <c r="S46" s="7">
        <v>320</v>
      </c>
      <c r="T46" s="7">
        <v>115</v>
      </c>
      <c r="U46" s="7">
        <v>1866</v>
      </c>
      <c r="V46" s="7">
        <v>1358</v>
      </c>
      <c r="W46" s="7">
        <v>34</v>
      </c>
      <c r="X46" s="7">
        <v>150</v>
      </c>
      <c r="Y46" s="7">
        <v>307</v>
      </c>
      <c r="Z46" s="7">
        <v>5288</v>
      </c>
      <c r="AA46" s="7">
        <v>795</v>
      </c>
      <c r="AB46" s="7">
        <v>230</v>
      </c>
      <c r="AC46" s="7">
        <v>513</v>
      </c>
      <c r="AD46" s="7">
        <v>6979</v>
      </c>
      <c r="AE46" s="7">
        <v>3799</v>
      </c>
      <c r="AF46" s="7">
        <v>814</v>
      </c>
      <c r="AG46" s="7">
        <v>2305</v>
      </c>
      <c r="AH46" s="7">
        <v>1804</v>
      </c>
      <c r="AI46" s="7">
        <v>2084</v>
      </c>
      <c r="AJ46" s="7">
        <v>1833</v>
      </c>
      <c r="AK46" s="7">
        <v>3748</v>
      </c>
      <c r="AL46" s="7">
        <v>963</v>
      </c>
      <c r="AM46" s="7">
        <v>2122</v>
      </c>
      <c r="AN46" s="7">
        <v>4291</v>
      </c>
      <c r="AO46" s="7">
        <v>0</v>
      </c>
      <c r="AP46" s="7">
        <v>70</v>
      </c>
      <c r="AQ46" s="52">
        <v>48776</v>
      </c>
      <c r="AR46" s="27"/>
      <c r="AT46" s="7"/>
      <c r="AU46" s="7"/>
      <c r="AV46" s="7"/>
      <c r="AW46" s="7"/>
      <c r="AX46" s="7"/>
      <c r="AY46" s="27"/>
      <c r="AZ46" s="27"/>
      <c r="BA46" s="7"/>
      <c r="BB46" s="27"/>
      <c r="BC46" s="27"/>
      <c r="BD46" s="7"/>
      <c r="BE46" s="27"/>
    </row>
    <row r="47" spans="2:57" ht="12.95" customHeight="1" x14ac:dyDescent="0.15">
      <c r="B47" s="41" t="s">
        <v>178</v>
      </c>
      <c r="C47" s="42" t="s">
        <v>22</v>
      </c>
      <c r="D47" s="7">
        <v>6276</v>
      </c>
      <c r="E47" s="7">
        <v>1486</v>
      </c>
      <c r="F47" s="7">
        <v>4077</v>
      </c>
      <c r="G47" s="7">
        <v>429</v>
      </c>
      <c r="H47" s="7">
        <v>23259</v>
      </c>
      <c r="I47" s="7">
        <v>10455</v>
      </c>
      <c r="J47" s="7">
        <v>17367</v>
      </c>
      <c r="K47" s="7">
        <v>1189</v>
      </c>
      <c r="L47" s="7">
        <v>290</v>
      </c>
      <c r="M47" s="7">
        <v>6314</v>
      </c>
      <c r="N47" s="7">
        <v>2174</v>
      </c>
      <c r="O47" s="7">
        <v>2012</v>
      </c>
      <c r="P47" s="7">
        <v>473</v>
      </c>
      <c r="Q47" s="7">
        <v>11018</v>
      </c>
      <c r="R47" s="7">
        <v>4107</v>
      </c>
      <c r="S47" s="7">
        <v>6826</v>
      </c>
      <c r="T47" s="7">
        <v>1290</v>
      </c>
      <c r="U47" s="7">
        <v>32509</v>
      </c>
      <c r="V47" s="7">
        <v>15280</v>
      </c>
      <c r="W47" s="7">
        <v>1457</v>
      </c>
      <c r="X47" s="7">
        <v>5135</v>
      </c>
      <c r="Y47" s="7">
        <v>5349</v>
      </c>
      <c r="Z47" s="7">
        <v>88113</v>
      </c>
      <c r="AA47" s="7">
        <v>6757</v>
      </c>
      <c r="AB47" s="7">
        <v>2929</v>
      </c>
      <c r="AC47" s="7">
        <v>9790</v>
      </c>
      <c r="AD47" s="7">
        <v>129114</v>
      </c>
      <c r="AE47" s="7">
        <v>39607</v>
      </c>
      <c r="AF47" s="7">
        <v>11462</v>
      </c>
      <c r="AG47" s="7">
        <v>63335</v>
      </c>
      <c r="AH47" s="7">
        <v>15501</v>
      </c>
      <c r="AI47" s="7">
        <v>75373</v>
      </c>
      <c r="AJ47" s="7">
        <v>94417</v>
      </c>
      <c r="AK47" s="7">
        <v>186352</v>
      </c>
      <c r="AL47" s="7">
        <v>12787</v>
      </c>
      <c r="AM47" s="7">
        <v>51139</v>
      </c>
      <c r="AN47" s="7">
        <v>51165</v>
      </c>
      <c r="AO47" s="7">
        <v>0</v>
      </c>
      <c r="AP47" s="7">
        <v>211</v>
      </c>
      <c r="AQ47" s="52">
        <v>996823</v>
      </c>
      <c r="AR47" s="7"/>
      <c r="AS47" s="7"/>
      <c r="AT47" s="7"/>
      <c r="AU47" s="7"/>
      <c r="AV47" s="7"/>
      <c r="AW47" s="7"/>
      <c r="AX47" s="7"/>
      <c r="AY47" s="7"/>
      <c r="AZ47" s="27"/>
      <c r="BA47" s="7"/>
      <c r="BB47" s="27"/>
      <c r="BC47" s="27"/>
      <c r="BD47" s="7"/>
      <c r="BE47" s="7"/>
    </row>
    <row r="48" spans="2:57" ht="12.95" customHeight="1" x14ac:dyDescent="0.15">
      <c r="B48" s="41" t="s">
        <v>179</v>
      </c>
      <c r="C48" s="42" t="s">
        <v>23</v>
      </c>
      <c r="D48" s="7">
        <v>14308</v>
      </c>
      <c r="E48" s="7">
        <v>2020</v>
      </c>
      <c r="F48" s="7">
        <v>3226</v>
      </c>
      <c r="G48" s="7">
        <v>-184</v>
      </c>
      <c r="H48" s="7">
        <v>8713</v>
      </c>
      <c r="I48" s="7">
        <v>-476</v>
      </c>
      <c r="J48" s="7">
        <v>8391</v>
      </c>
      <c r="K48" s="7">
        <v>-912</v>
      </c>
      <c r="L48" s="7">
        <v>161</v>
      </c>
      <c r="M48" s="7">
        <v>-1814</v>
      </c>
      <c r="N48" s="7">
        <v>1004</v>
      </c>
      <c r="O48" s="7">
        <v>1529</v>
      </c>
      <c r="P48" s="7">
        <v>-383</v>
      </c>
      <c r="Q48" s="7">
        <v>808</v>
      </c>
      <c r="R48" s="7">
        <v>-2709</v>
      </c>
      <c r="S48" s="7">
        <v>-945</v>
      </c>
      <c r="T48" s="7">
        <v>209</v>
      </c>
      <c r="U48" s="7">
        <v>-9930</v>
      </c>
      <c r="V48" s="7">
        <v>-2884</v>
      </c>
      <c r="W48" s="7">
        <v>-1345</v>
      </c>
      <c r="X48" s="7">
        <v>-2226</v>
      </c>
      <c r="Y48" s="7">
        <v>-201</v>
      </c>
      <c r="Z48" s="7">
        <v>3754</v>
      </c>
      <c r="AA48" s="7">
        <v>-3903</v>
      </c>
      <c r="AB48" s="7">
        <v>1773</v>
      </c>
      <c r="AC48" s="7">
        <v>822</v>
      </c>
      <c r="AD48" s="7">
        <v>36940</v>
      </c>
      <c r="AE48" s="7">
        <v>30567</v>
      </c>
      <c r="AF48" s="7">
        <v>113405</v>
      </c>
      <c r="AG48" s="7">
        <v>-2281</v>
      </c>
      <c r="AH48" s="7">
        <v>21676</v>
      </c>
      <c r="AI48" s="7">
        <v>-1171</v>
      </c>
      <c r="AJ48" s="7">
        <v>985</v>
      </c>
      <c r="AK48" s="7">
        <v>10488</v>
      </c>
      <c r="AL48" s="7">
        <v>-382</v>
      </c>
      <c r="AM48" s="7">
        <v>7426</v>
      </c>
      <c r="AN48" s="7">
        <v>17897</v>
      </c>
      <c r="AO48" s="7">
        <v>0</v>
      </c>
      <c r="AP48" s="7">
        <v>5436</v>
      </c>
      <c r="AQ48" s="52">
        <v>259790</v>
      </c>
      <c r="AR48" s="7"/>
      <c r="AS48" s="27"/>
      <c r="AT48" s="7"/>
      <c r="AU48" s="7"/>
      <c r="AV48" s="7"/>
      <c r="AW48" s="7"/>
      <c r="AX48" s="27"/>
      <c r="AY48" s="7"/>
      <c r="AZ48" s="7"/>
      <c r="BA48" s="27"/>
      <c r="BB48" s="5"/>
      <c r="BC48" s="7"/>
      <c r="BD48" s="7"/>
      <c r="BE48" s="7"/>
    </row>
    <row r="49" spans="2:57" ht="12.95" customHeight="1" x14ac:dyDescent="0.15">
      <c r="B49" s="41" t="s">
        <v>180</v>
      </c>
      <c r="C49" s="42" t="s">
        <v>24</v>
      </c>
      <c r="D49" s="7">
        <v>12074</v>
      </c>
      <c r="E49" s="7">
        <v>437</v>
      </c>
      <c r="F49" s="7">
        <v>3199</v>
      </c>
      <c r="G49" s="7">
        <v>139</v>
      </c>
      <c r="H49" s="7">
        <v>7060</v>
      </c>
      <c r="I49" s="7">
        <v>3162</v>
      </c>
      <c r="J49" s="7">
        <v>10704</v>
      </c>
      <c r="K49" s="7">
        <v>117</v>
      </c>
      <c r="L49" s="7">
        <v>196</v>
      </c>
      <c r="M49" s="7">
        <v>1762</v>
      </c>
      <c r="N49" s="7">
        <v>970</v>
      </c>
      <c r="O49" s="7">
        <v>548</v>
      </c>
      <c r="P49" s="7">
        <v>84</v>
      </c>
      <c r="Q49" s="7">
        <v>3094</v>
      </c>
      <c r="R49" s="7">
        <v>410</v>
      </c>
      <c r="S49" s="7">
        <v>1893</v>
      </c>
      <c r="T49" s="7">
        <v>919</v>
      </c>
      <c r="U49" s="7">
        <v>23894</v>
      </c>
      <c r="V49" s="7">
        <v>14756</v>
      </c>
      <c r="W49" s="7">
        <v>264</v>
      </c>
      <c r="X49" s="7">
        <v>1796</v>
      </c>
      <c r="Y49" s="7">
        <v>1574</v>
      </c>
      <c r="Z49" s="7">
        <v>11649</v>
      </c>
      <c r="AA49" s="7">
        <v>16390</v>
      </c>
      <c r="AB49" s="7">
        <v>3569</v>
      </c>
      <c r="AC49" s="7">
        <v>1780</v>
      </c>
      <c r="AD49" s="7">
        <v>28814</v>
      </c>
      <c r="AE49" s="7">
        <v>9283</v>
      </c>
      <c r="AF49" s="7">
        <v>95983</v>
      </c>
      <c r="AG49" s="7">
        <v>12697</v>
      </c>
      <c r="AH49" s="7">
        <v>16021</v>
      </c>
      <c r="AI49" s="7">
        <v>70112</v>
      </c>
      <c r="AJ49" s="7">
        <v>44094</v>
      </c>
      <c r="AK49" s="7">
        <v>23134</v>
      </c>
      <c r="AL49" s="7">
        <v>1564</v>
      </c>
      <c r="AM49" s="7">
        <v>15573</v>
      </c>
      <c r="AN49" s="7">
        <v>18793</v>
      </c>
      <c r="AO49" s="7">
        <v>0</v>
      </c>
      <c r="AP49" s="7">
        <v>818</v>
      </c>
      <c r="AQ49" s="52">
        <v>459324</v>
      </c>
      <c r="AR49" s="27"/>
      <c r="AS49" s="7"/>
      <c r="AT49" s="7"/>
      <c r="AU49" s="7"/>
      <c r="AV49" s="7"/>
      <c r="AW49" s="7"/>
      <c r="AX49" s="7"/>
      <c r="AY49" s="7"/>
      <c r="AZ49" s="7"/>
      <c r="BA49" s="7"/>
      <c r="BB49" s="7"/>
      <c r="BC49" s="7"/>
      <c r="BD49" s="7"/>
      <c r="BE49" s="7"/>
    </row>
    <row r="50" spans="2:57" ht="12.95" customHeight="1" x14ac:dyDescent="0.15">
      <c r="B50" s="41" t="s">
        <v>181</v>
      </c>
      <c r="C50" s="42" t="s">
        <v>201</v>
      </c>
      <c r="D50" s="7">
        <v>3027</v>
      </c>
      <c r="E50" s="7">
        <v>134</v>
      </c>
      <c r="F50" s="7">
        <v>1143</v>
      </c>
      <c r="G50" s="7">
        <v>79</v>
      </c>
      <c r="H50" s="7">
        <v>2431</v>
      </c>
      <c r="I50" s="7">
        <v>1662</v>
      </c>
      <c r="J50" s="7">
        <v>3000</v>
      </c>
      <c r="K50" s="7">
        <v>19</v>
      </c>
      <c r="L50" s="7">
        <v>27</v>
      </c>
      <c r="M50" s="7">
        <v>717</v>
      </c>
      <c r="N50" s="7">
        <v>449</v>
      </c>
      <c r="O50" s="7">
        <v>466</v>
      </c>
      <c r="P50" s="7">
        <v>17</v>
      </c>
      <c r="Q50" s="7">
        <v>1087</v>
      </c>
      <c r="R50" s="7">
        <v>35</v>
      </c>
      <c r="S50" s="7">
        <v>138</v>
      </c>
      <c r="T50" s="7">
        <v>108</v>
      </c>
      <c r="U50" s="7">
        <v>1295</v>
      </c>
      <c r="V50" s="7">
        <v>510</v>
      </c>
      <c r="W50" s="7">
        <v>11</v>
      </c>
      <c r="X50" s="7">
        <v>44</v>
      </c>
      <c r="Y50" s="7">
        <v>474</v>
      </c>
      <c r="Z50" s="7">
        <v>9763</v>
      </c>
      <c r="AA50" s="7">
        <v>2675</v>
      </c>
      <c r="AB50" s="7">
        <v>888</v>
      </c>
      <c r="AC50" s="7">
        <v>368</v>
      </c>
      <c r="AD50" s="7">
        <v>13162</v>
      </c>
      <c r="AE50" s="7">
        <v>2479</v>
      </c>
      <c r="AF50" s="7">
        <v>13145</v>
      </c>
      <c r="AG50" s="7">
        <v>8163</v>
      </c>
      <c r="AH50" s="7">
        <v>3893</v>
      </c>
      <c r="AI50" s="7">
        <v>282</v>
      </c>
      <c r="AJ50" s="7">
        <v>2605</v>
      </c>
      <c r="AK50" s="7">
        <v>5119</v>
      </c>
      <c r="AL50" s="7">
        <v>867</v>
      </c>
      <c r="AM50" s="7">
        <v>5963</v>
      </c>
      <c r="AN50" s="7">
        <v>7917</v>
      </c>
      <c r="AO50" s="7">
        <v>0</v>
      </c>
      <c r="AP50" s="7">
        <v>292</v>
      </c>
      <c r="AQ50" s="52">
        <v>94455</v>
      </c>
      <c r="AR50" s="27"/>
      <c r="AS50" s="7"/>
      <c r="AT50" s="27"/>
      <c r="AU50" s="27"/>
      <c r="AV50" s="7"/>
      <c r="AW50" s="7"/>
      <c r="AX50" s="27"/>
      <c r="AY50" s="7"/>
      <c r="AZ50" s="7"/>
      <c r="BA50" s="27"/>
      <c r="BB50" s="7"/>
      <c r="BC50" s="7"/>
      <c r="BD50" s="7"/>
      <c r="BE50" s="7"/>
    </row>
    <row r="51" spans="2:57" ht="12.95" customHeight="1" x14ac:dyDescent="0.15">
      <c r="B51" s="41" t="s">
        <v>182</v>
      </c>
      <c r="C51" s="42" t="s">
        <v>25</v>
      </c>
      <c r="D51" s="7">
        <v>-3392</v>
      </c>
      <c r="E51" s="7">
        <v>-267</v>
      </c>
      <c r="F51" s="7">
        <v>-26</v>
      </c>
      <c r="G51" s="7">
        <v>0</v>
      </c>
      <c r="H51" s="7">
        <v>-784</v>
      </c>
      <c r="I51" s="7">
        <v>0</v>
      </c>
      <c r="J51" s="7">
        <v>-1</v>
      </c>
      <c r="K51" s="7">
        <v>0</v>
      </c>
      <c r="L51" s="7">
        <v>0</v>
      </c>
      <c r="M51" s="7">
        <v>0</v>
      </c>
      <c r="N51" s="7">
        <v>0</v>
      </c>
      <c r="O51" s="7">
        <v>0</v>
      </c>
      <c r="P51" s="7">
        <v>0</v>
      </c>
      <c r="Q51" s="7">
        <v>0</v>
      </c>
      <c r="R51" s="7">
        <v>0</v>
      </c>
      <c r="S51" s="7">
        <v>0</v>
      </c>
      <c r="T51" s="7">
        <v>0</v>
      </c>
      <c r="U51" s="7">
        <v>-1</v>
      </c>
      <c r="V51" s="7">
        <v>0</v>
      </c>
      <c r="W51" s="7">
        <v>0</v>
      </c>
      <c r="X51" s="7">
        <v>0</v>
      </c>
      <c r="Y51" s="7">
        <v>0</v>
      </c>
      <c r="Z51" s="7">
        <v>-923</v>
      </c>
      <c r="AA51" s="7">
        <v>-11</v>
      </c>
      <c r="AB51" s="7">
        <v>-709</v>
      </c>
      <c r="AC51" s="7">
        <v>0</v>
      </c>
      <c r="AD51" s="7">
        <v>-153</v>
      </c>
      <c r="AE51" s="7">
        <v>-1887</v>
      </c>
      <c r="AF51" s="7">
        <v>-61</v>
      </c>
      <c r="AG51" s="7">
        <v>-299</v>
      </c>
      <c r="AH51" s="7">
        <v>-1</v>
      </c>
      <c r="AI51" s="7">
        <v>0</v>
      </c>
      <c r="AJ51" s="7">
        <v>-47</v>
      </c>
      <c r="AK51" s="7">
        <v>-4004</v>
      </c>
      <c r="AL51" s="7">
        <v>-733</v>
      </c>
      <c r="AM51" s="7">
        <v>-5</v>
      </c>
      <c r="AN51" s="7">
        <v>-1</v>
      </c>
      <c r="AO51" s="7">
        <v>0</v>
      </c>
      <c r="AP51" s="7">
        <v>-84</v>
      </c>
      <c r="AQ51" s="52">
        <v>-13391</v>
      </c>
      <c r="AR51" s="7"/>
      <c r="AS51" s="27"/>
      <c r="AT51" s="7"/>
      <c r="AU51" s="7"/>
      <c r="AV51" s="7"/>
      <c r="AW51" s="7"/>
      <c r="AX51" s="7"/>
      <c r="AY51" s="7"/>
      <c r="AZ51" s="7"/>
      <c r="BA51" s="7"/>
      <c r="BB51" s="7"/>
      <c r="BC51" s="7"/>
      <c r="BD51" s="7"/>
      <c r="BE51" s="7"/>
    </row>
    <row r="52" spans="2:57" ht="12.95" customHeight="1" x14ac:dyDescent="0.15">
      <c r="B52" s="62" t="s">
        <v>183</v>
      </c>
      <c r="C52" s="63" t="s">
        <v>26</v>
      </c>
      <c r="D52" s="64">
        <v>32463</v>
      </c>
      <c r="E52" s="64">
        <v>3864</v>
      </c>
      <c r="F52" s="64">
        <v>12385</v>
      </c>
      <c r="G52" s="64">
        <v>525</v>
      </c>
      <c r="H52" s="64">
        <v>42627</v>
      </c>
      <c r="I52" s="64">
        <v>15298</v>
      </c>
      <c r="J52" s="64">
        <v>41547</v>
      </c>
      <c r="K52" s="64">
        <v>426</v>
      </c>
      <c r="L52" s="64">
        <v>691</v>
      </c>
      <c r="M52" s="64">
        <v>7330</v>
      </c>
      <c r="N52" s="64">
        <v>4740</v>
      </c>
      <c r="O52" s="64">
        <v>4626</v>
      </c>
      <c r="P52" s="64">
        <v>222</v>
      </c>
      <c r="Q52" s="64">
        <v>16717</v>
      </c>
      <c r="R52" s="64">
        <v>1911</v>
      </c>
      <c r="S52" s="64">
        <v>8232</v>
      </c>
      <c r="T52" s="64">
        <v>2642</v>
      </c>
      <c r="U52" s="64">
        <v>49633</v>
      </c>
      <c r="V52" s="64">
        <v>29020</v>
      </c>
      <c r="W52" s="64">
        <v>420</v>
      </c>
      <c r="X52" s="64">
        <v>4898</v>
      </c>
      <c r="Y52" s="64">
        <v>7504</v>
      </c>
      <c r="Z52" s="64">
        <v>117644</v>
      </c>
      <c r="AA52" s="64">
        <v>22702</v>
      </c>
      <c r="AB52" s="64">
        <v>8682</v>
      </c>
      <c r="AC52" s="64">
        <v>13273</v>
      </c>
      <c r="AD52" s="64">
        <v>214856</v>
      </c>
      <c r="AE52" s="64">
        <v>83847</v>
      </c>
      <c r="AF52" s="64">
        <v>234748</v>
      </c>
      <c r="AG52" s="64">
        <v>83920</v>
      </c>
      <c r="AH52" s="64">
        <v>58894</v>
      </c>
      <c r="AI52" s="64">
        <v>146679</v>
      </c>
      <c r="AJ52" s="64">
        <v>143887</v>
      </c>
      <c r="AK52" s="64">
        <v>224836</v>
      </c>
      <c r="AL52" s="64">
        <v>15066</v>
      </c>
      <c r="AM52" s="64">
        <v>82218</v>
      </c>
      <c r="AN52" s="64">
        <v>100062</v>
      </c>
      <c r="AO52" s="64">
        <v>0</v>
      </c>
      <c r="AP52" s="64">
        <v>6742</v>
      </c>
      <c r="AQ52" s="65">
        <v>1845775</v>
      </c>
      <c r="AR52" s="27"/>
      <c r="AS52" s="7"/>
      <c r="AT52" s="7"/>
      <c r="AU52" s="7"/>
      <c r="AV52" s="7"/>
      <c r="AW52" s="7"/>
      <c r="AX52" s="7"/>
      <c r="AY52" s="7"/>
      <c r="AZ52" s="7"/>
      <c r="BA52" s="7"/>
      <c r="BB52" s="7"/>
      <c r="BC52" s="7"/>
      <c r="BD52" s="7"/>
      <c r="BE52" s="7"/>
    </row>
    <row r="53" spans="2:57" ht="12.95" customHeight="1" x14ac:dyDescent="0.15">
      <c r="B53" s="62" t="s">
        <v>184</v>
      </c>
      <c r="C53" s="63" t="s">
        <v>202</v>
      </c>
      <c r="D53" s="64">
        <v>76181</v>
      </c>
      <c r="E53" s="64">
        <v>5521</v>
      </c>
      <c r="F53" s="64">
        <v>20062</v>
      </c>
      <c r="G53" s="64">
        <v>1695</v>
      </c>
      <c r="H53" s="64">
        <v>151187</v>
      </c>
      <c r="I53" s="64">
        <v>37995</v>
      </c>
      <c r="J53" s="64">
        <v>137224</v>
      </c>
      <c r="K53" s="64">
        <v>1140</v>
      </c>
      <c r="L53" s="64">
        <v>1872</v>
      </c>
      <c r="M53" s="64">
        <v>18778</v>
      </c>
      <c r="N53" s="64">
        <v>10281</v>
      </c>
      <c r="O53" s="64">
        <v>11077</v>
      </c>
      <c r="P53" s="64">
        <v>2202</v>
      </c>
      <c r="Q53" s="64">
        <v>36825</v>
      </c>
      <c r="R53" s="64">
        <v>4327</v>
      </c>
      <c r="S53" s="64">
        <v>18461</v>
      </c>
      <c r="T53" s="64">
        <v>7410</v>
      </c>
      <c r="U53" s="64">
        <v>137635</v>
      </c>
      <c r="V53" s="64">
        <v>79690</v>
      </c>
      <c r="W53" s="64">
        <v>1337</v>
      </c>
      <c r="X53" s="64">
        <v>17373</v>
      </c>
      <c r="Y53" s="64">
        <v>15699</v>
      </c>
      <c r="Z53" s="64">
        <v>253624</v>
      </c>
      <c r="AA53" s="64">
        <v>63813</v>
      </c>
      <c r="AB53" s="64">
        <v>22679</v>
      </c>
      <c r="AC53" s="64">
        <v>20574</v>
      </c>
      <c r="AD53" s="64">
        <v>319780</v>
      </c>
      <c r="AE53" s="64">
        <v>124513</v>
      </c>
      <c r="AF53" s="64">
        <v>274070</v>
      </c>
      <c r="AG53" s="64">
        <v>178193</v>
      </c>
      <c r="AH53" s="64">
        <v>113752</v>
      </c>
      <c r="AI53" s="64">
        <v>206820</v>
      </c>
      <c r="AJ53" s="64">
        <v>191791</v>
      </c>
      <c r="AK53" s="64">
        <v>356070</v>
      </c>
      <c r="AL53" s="64">
        <v>25976</v>
      </c>
      <c r="AM53" s="64">
        <v>132378</v>
      </c>
      <c r="AN53" s="64">
        <v>191910</v>
      </c>
      <c r="AO53" s="64">
        <v>5700</v>
      </c>
      <c r="AP53" s="64">
        <v>16681</v>
      </c>
      <c r="AQ53" s="65">
        <v>3292294</v>
      </c>
      <c r="AR53" s="7"/>
      <c r="AS53" s="7"/>
      <c r="AT53" s="7"/>
      <c r="AU53" s="7"/>
      <c r="AV53" s="7"/>
      <c r="AW53" s="7"/>
      <c r="AX53" s="7"/>
      <c r="AY53" s="7"/>
      <c r="AZ53" s="7"/>
      <c r="BA53" s="7"/>
      <c r="BB53" s="7"/>
      <c r="BC53" s="7"/>
      <c r="BD53" s="7"/>
      <c r="BE53" s="7"/>
    </row>
    <row r="54" spans="2:57" ht="12.95" customHeight="1" x14ac:dyDescent="0.15">
      <c r="BB54" s="7"/>
      <c r="BC54" s="7"/>
    </row>
  </sheetData>
  <sheetProtection sheet="1" objects="1" scenarios="1"/>
  <phoneticPr fontId="2"/>
  <pageMargins left="0.98425196850393704" right="0.39370078740157483" top="0.59055118110236227" bottom="0.78740157480314965" header="0.51181102362204722" footer="0.51181102362204722"/>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1" tint="4.9989318521683403E-2"/>
  </sheetPr>
  <dimension ref="B1:AP126"/>
  <sheetViews>
    <sheetView showGridLines="0" workbookViewId="0">
      <pane xSplit="3" ySplit="5" topLeftCell="W36" activePane="bottomRight" state="frozenSplit"/>
      <selection activeCell="B49" sqref="B49"/>
      <selection pane="topRight" activeCell="B49" sqref="B49"/>
      <selection pane="bottomLeft" activeCell="B49" sqref="B49"/>
      <selection pane="bottomRight"/>
    </sheetView>
  </sheetViews>
  <sheetFormatPr defaultColWidth="8.83203125" defaultRowHeight="12" x14ac:dyDescent="0.15"/>
  <cols>
    <col min="1" max="1" width="1.83203125" style="23" customWidth="1"/>
    <col min="2" max="2" width="8.83203125" style="25" customWidth="1"/>
    <col min="3" max="3" width="32.83203125" style="22" customWidth="1"/>
    <col min="4" max="42" width="12.83203125" style="23" customWidth="1"/>
    <col min="43" max="16384" width="8.83203125" style="23"/>
  </cols>
  <sheetData>
    <row r="1" spans="2:42" ht="20.100000000000001" customHeight="1" x14ac:dyDescent="0.15">
      <c r="B1" s="240" t="str">
        <f>入力!B1</f>
        <v>平成27年鳥取県産業連関表：経済波及効果推計ツール1 ver.1.03</v>
      </c>
    </row>
    <row r="2" spans="2:42" ht="20.100000000000001" customHeight="1" x14ac:dyDescent="0.15">
      <c r="B2" s="32" t="s">
        <v>99</v>
      </c>
      <c r="D2" s="33"/>
      <c r="E2" s="33"/>
      <c r="F2" s="33"/>
      <c r="I2" s="33"/>
      <c r="AC2" s="33"/>
    </row>
    <row r="3" spans="2:42" ht="12.95" customHeight="1" x14ac:dyDescent="0.15">
      <c r="B3" s="53"/>
      <c r="C3" s="31"/>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row>
    <row r="4" spans="2:42" s="22" customFormat="1" ht="12.95" customHeight="1" x14ac:dyDescent="0.15">
      <c r="B4" s="45"/>
      <c r="C4" s="47"/>
      <c r="D4" s="160" t="s">
        <v>137</v>
      </c>
      <c r="E4" s="160" t="s">
        <v>138</v>
      </c>
      <c r="F4" s="160" t="s">
        <v>139</v>
      </c>
      <c r="G4" s="160" t="s">
        <v>140</v>
      </c>
      <c r="H4" s="160" t="s">
        <v>141</v>
      </c>
      <c r="I4" s="160" t="s">
        <v>142</v>
      </c>
      <c r="J4" s="160" t="s">
        <v>143</v>
      </c>
      <c r="K4" s="160" t="s">
        <v>144</v>
      </c>
      <c r="L4" s="160" t="s">
        <v>145</v>
      </c>
      <c r="M4" s="160" t="s">
        <v>146</v>
      </c>
      <c r="N4" s="160" t="s">
        <v>147</v>
      </c>
      <c r="O4" s="160" t="s">
        <v>148</v>
      </c>
      <c r="P4" s="160" t="s">
        <v>149</v>
      </c>
      <c r="Q4" s="160" t="s">
        <v>150</v>
      </c>
      <c r="R4" s="160" t="s">
        <v>151</v>
      </c>
      <c r="S4" s="160" t="s">
        <v>152</v>
      </c>
      <c r="T4" s="160" t="s">
        <v>153</v>
      </c>
      <c r="U4" s="160" t="s">
        <v>154</v>
      </c>
      <c r="V4" s="160" t="s">
        <v>155</v>
      </c>
      <c r="W4" s="160" t="s">
        <v>156</v>
      </c>
      <c r="X4" s="160" t="s">
        <v>157</v>
      </c>
      <c r="Y4" s="160" t="s">
        <v>158</v>
      </c>
      <c r="Z4" s="160" t="s">
        <v>159</v>
      </c>
      <c r="AA4" s="160" t="s">
        <v>160</v>
      </c>
      <c r="AB4" s="160" t="s">
        <v>161</v>
      </c>
      <c r="AC4" s="160" t="s">
        <v>162</v>
      </c>
      <c r="AD4" s="160" t="s">
        <v>163</v>
      </c>
      <c r="AE4" s="160" t="s">
        <v>164</v>
      </c>
      <c r="AF4" s="160" t="s">
        <v>165</v>
      </c>
      <c r="AG4" s="160" t="s">
        <v>166</v>
      </c>
      <c r="AH4" s="160" t="s">
        <v>167</v>
      </c>
      <c r="AI4" s="160" t="s">
        <v>168</v>
      </c>
      <c r="AJ4" s="160" t="s">
        <v>169</v>
      </c>
      <c r="AK4" s="160" t="s">
        <v>170</v>
      </c>
      <c r="AL4" s="160" t="s">
        <v>171</v>
      </c>
      <c r="AM4" s="160" t="s">
        <v>172</v>
      </c>
      <c r="AN4" s="160" t="s">
        <v>173</v>
      </c>
      <c r="AO4" s="160" t="s">
        <v>174</v>
      </c>
      <c r="AP4" s="163" t="s">
        <v>175</v>
      </c>
    </row>
    <row r="5" spans="2:42" s="22" customFormat="1" ht="39.950000000000003" customHeight="1" x14ac:dyDescent="0.15">
      <c r="B5" s="46"/>
      <c r="C5" s="44"/>
      <c r="D5" s="37" t="s">
        <v>58</v>
      </c>
      <c r="E5" s="37" t="s">
        <v>60</v>
      </c>
      <c r="F5" s="37" t="s">
        <v>63</v>
      </c>
      <c r="G5" s="37" t="s">
        <v>0</v>
      </c>
      <c r="H5" s="37" t="s">
        <v>39</v>
      </c>
      <c r="I5" s="37" t="s">
        <v>1</v>
      </c>
      <c r="J5" s="37" t="s">
        <v>2</v>
      </c>
      <c r="K5" s="37" t="s">
        <v>3</v>
      </c>
      <c r="L5" s="37" t="s">
        <v>4</v>
      </c>
      <c r="M5" s="37" t="s">
        <v>191</v>
      </c>
      <c r="N5" s="37" t="s">
        <v>5</v>
      </c>
      <c r="O5" s="37" t="s">
        <v>6</v>
      </c>
      <c r="P5" s="37" t="s">
        <v>7</v>
      </c>
      <c r="Q5" s="37" t="s">
        <v>8</v>
      </c>
      <c r="R5" s="37" t="s">
        <v>41</v>
      </c>
      <c r="S5" s="37" t="s">
        <v>42</v>
      </c>
      <c r="T5" s="37" t="s">
        <v>43</v>
      </c>
      <c r="U5" s="37" t="s">
        <v>44</v>
      </c>
      <c r="V5" s="37" t="s">
        <v>45</v>
      </c>
      <c r="W5" s="37" t="s">
        <v>192</v>
      </c>
      <c r="X5" s="37" t="s">
        <v>47</v>
      </c>
      <c r="Y5" s="37" t="s">
        <v>9</v>
      </c>
      <c r="Z5" s="37" t="s">
        <v>10</v>
      </c>
      <c r="AA5" s="37" t="s">
        <v>11</v>
      </c>
      <c r="AB5" s="37" t="s">
        <v>48</v>
      </c>
      <c r="AC5" s="37" t="s">
        <v>49</v>
      </c>
      <c r="AD5" s="37" t="s">
        <v>12</v>
      </c>
      <c r="AE5" s="37" t="s">
        <v>13</v>
      </c>
      <c r="AF5" s="37" t="s">
        <v>14</v>
      </c>
      <c r="AG5" s="37" t="s">
        <v>50</v>
      </c>
      <c r="AH5" s="37" t="s">
        <v>51</v>
      </c>
      <c r="AI5" s="37" t="s">
        <v>15</v>
      </c>
      <c r="AJ5" s="37" t="s">
        <v>16</v>
      </c>
      <c r="AK5" s="37" t="s">
        <v>52</v>
      </c>
      <c r="AL5" s="37" t="s">
        <v>193</v>
      </c>
      <c r="AM5" s="37" t="s">
        <v>17</v>
      </c>
      <c r="AN5" s="37" t="s">
        <v>18</v>
      </c>
      <c r="AO5" s="37" t="s">
        <v>19</v>
      </c>
      <c r="AP5" s="82" t="s">
        <v>20</v>
      </c>
    </row>
    <row r="6" spans="2:42" ht="12.95" customHeight="1" x14ac:dyDescent="0.15">
      <c r="B6" s="39" t="s">
        <v>137</v>
      </c>
      <c r="C6" s="40" t="s">
        <v>58</v>
      </c>
      <c r="D6" s="75">
        <v>0.12730961122515305</v>
      </c>
      <c r="E6" s="75">
        <v>1.0162571423769238E-3</v>
      </c>
      <c r="F6" s="75">
        <v>0</v>
      </c>
      <c r="G6" s="75">
        <v>0</v>
      </c>
      <c r="H6" s="75">
        <v>0.19186721264490419</v>
      </c>
      <c r="I6" s="75">
        <v>4.4413065401347433E-3</v>
      </c>
      <c r="J6" s="75">
        <v>1.0819644627971033E-3</v>
      </c>
      <c r="K6" s="75">
        <v>3.3618129850662758E-4</v>
      </c>
      <c r="L6" s="75">
        <v>0</v>
      </c>
      <c r="M6" s="75">
        <v>1.390795956507774E-3</v>
      </c>
      <c r="N6" s="75">
        <v>1.660767082193823E-6</v>
      </c>
      <c r="O6" s="75">
        <v>0</v>
      </c>
      <c r="P6" s="75">
        <v>4.6614565769461671E-8</v>
      </c>
      <c r="Q6" s="75">
        <v>0</v>
      </c>
      <c r="R6" s="75">
        <v>0</v>
      </c>
      <c r="S6" s="75">
        <v>0</v>
      </c>
      <c r="T6" s="75">
        <v>0</v>
      </c>
      <c r="U6" s="75">
        <v>0</v>
      </c>
      <c r="V6" s="75">
        <v>0</v>
      </c>
      <c r="W6" s="75">
        <v>0</v>
      </c>
      <c r="X6" s="75">
        <v>0</v>
      </c>
      <c r="Y6" s="75">
        <v>1.8518746325603946E-3</v>
      </c>
      <c r="Z6" s="75">
        <v>1.3380824777120015E-3</v>
      </c>
      <c r="AA6" s="75">
        <v>0</v>
      </c>
      <c r="AB6" s="75">
        <v>0</v>
      </c>
      <c r="AC6" s="75">
        <v>0</v>
      </c>
      <c r="AD6" s="75">
        <v>1.5864797947632016E-4</v>
      </c>
      <c r="AE6" s="75">
        <v>0</v>
      </c>
      <c r="AF6" s="75">
        <v>2.4778204402391443E-6</v>
      </c>
      <c r="AG6" s="75">
        <v>2.522456428096498E-5</v>
      </c>
      <c r="AH6" s="75">
        <v>0</v>
      </c>
      <c r="AI6" s="75">
        <v>2.4408365006695852E-5</v>
      </c>
      <c r="AJ6" s="75">
        <v>2.231703256684473E-3</v>
      </c>
      <c r="AK6" s="75">
        <v>2.6434366291909501E-3</v>
      </c>
      <c r="AL6" s="75">
        <v>1.9026804840279177E-3</v>
      </c>
      <c r="AM6" s="75">
        <v>1.3392275502698108E-5</v>
      </c>
      <c r="AN6" s="75">
        <v>1.7325070509908849E-2</v>
      </c>
      <c r="AO6" s="75">
        <v>0</v>
      </c>
      <c r="AP6" s="83">
        <v>0</v>
      </c>
    </row>
    <row r="7" spans="2:42" ht="12.95" customHeight="1" x14ac:dyDescent="0.15">
      <c r="B7" s="41" t="s">
        <v>138</v>
      </c>
      <c r="C7" s="42" t="s">
        <v>60</v>
      </c>
      <c r="D7" s="77">
        <v>1.8737911413008616E-4</v>
      </c>
      <c r="E7" s="77">
        <v>0.13115142296474788</v>
      </c>
      <c r="F7" s="77">
        <v>1.8287746854507132E-5</v>
      </c>
      <c r="G7" s="77">
        <v>6.9049634086538139E-6</v>
      </c>
      <c r="H7" s="77">
        <v>2.3161884023233762E-4</v>
      </c>
      <c r="I7" s="77">
        <v>3.3801899470691776E-9</v>
      </c>
      <c r="J7" s="77">
        <v>2.288783300866587E-2</v>
      </c>
      <c r="K7" s="77">
        <v>3.3777575945743478E-4</v>
      </c>
      <c r="L7" s="77">
        <v>0</v>
      </c>
      <c r="M7" s="77">
        <v>0</v>
      </c>
      <c r="N7" s="77">
        <v>9.4480687084737441E-9</v>
      </c>
      <c r="O7" s="77">
        <v>1.2528783713926272E-6</v>
      </c>
      <c r="P7" s="77">
        <v>0</v>
      </c>
      <c r="Q7" s="77">
        <v>0</v>
      </c>
      <c r="R7" s="77">
        <v>0</v>
      </c>
      <c r="S7" s="77">
        <v>0</v>
      </c>
      <c r="T7" s="77">
        <v>0</v>
      </c>
      <c r="U7" s="77">
        <v>0</v>
      </c>
      <c r="V7" s="77">
        <v>0</v>
      </c>
      <c r="W7" s="77">
        <v>0</v>
      </c>
      <c r="X7" s="77">
        <v>0</v>
      </c>
      <c r="Y7" s="77">
        <v>9.4885993008599539E-5</v>
      </c>
      <c r="Z7" s="77">
        <v>5.5578804850053461E-5</v>
      </c>
      <c r="AA7" s="77">
        <v>0</v>
      </c>
      <c r="AB7" s="77">
        <v>0</v>
      </c>
      <c r="AC7" s="77">
        <v>0</v>
      </c>
      <c r="AD7" s="77">
        <v>0</v>
      </c>
      <c r="AE7" s="77">
        <v>0</v>
      </c>
      <c r="AF7" s="77">
        <v>0</v>
      </c>
      <c r="AG7" s="77">
        <v>0</v>
      </c>
      <c r="AH7" s="77">
        <v>0</v>
      </c>
      <c r="AI7" s="77">
        <v>2.8943453973196747E-6</v>
      </c>
      <c r="AJ7" s="77">
        <v>5.0230474527763355E-5</v>
      </c>
      <c r="AK7" s="77">
        <v>7.2713613402921467E-5</v>
      </c>
      <c r="AL7" s="77">
        <v>0</v>
      </c>
      <c r="AM7" s="77">
        <v>0</v>
      </c>
      <c r="AN7" s="77">
        <v>1.0801644950754169E-3</v>
      </c>
      <c r="AO7" s="77">
        <v>0</v>
      </c>
      <c r="AP7" s="84">
        <v>0</v>
      </c>
    </row>
    <row r="8" spans="2:42" ht="12.95" customHeight="1" x14ac:dyDescent="0.15">
      <c r="B8" s="41" t="s">
        <v>139</v>
      </c>
      <c r="C8" s="42" t="s">
        <v>63</v>
      </c>
      <c r="D8" s="77">
        <v>0</v>
      </c>
      <c r="E8" s="77">
        <v>0</v>
      </c>
      <c r="F8" s="77">
        <v>7.9926664879633822E-3</v>
      </c>
      <c r="G8" s="77">
        <v>0</v>
      </c>
      <c r="H8" s="77">
        <v>0.1221298068528324</v>
      </c>
      <c r="I8" s="77">
        <v>3.271151561679849E-10</v>
      </c>
      <c r="J8" s="77">
        <v>0</v>
      </c>
      <c r="K8" s="77">
        <v>1.9764357483896194E-6</v>
      </c>
      <c r="L8" s="77">
        <v>0</v>
      </c>
      <c r="M8" s="77">
        <v>0</v>
      </c>
      <c r="N8" s="77">
        <v>0</v>
      </c>
      <c r="O8" s="77">
        <v>0</v>
      </c>
      <c r="P8" s="77">
        <v>0</v>
      </c>
      <c r="Q8" s="77">
        <v>0</v>
      </c>
      <c r="R8" s="77">
        <v>0</v>
      </c>
      <c r="S8" s="77">
        <v>0</v>
      </c>
      <c r="T8" s="77">
        <v>0</v>
      </c>
      <c r="U8" s="77">
        <v>0</v>
      </c>
      <c r="V8" s="77">
        <v>0</v>
      </c>
      <c r="W8" s="77">
        <v>0</v>
      </c>
      <c r="X8" s="77">
        <v>0</v>
      </c>
      <c r="Y8" s="77">
        <v>7.3405116398034785E-4</v>
      </c>
      <c r="Z8" s="77">
        <v>0</v>
      </c>
      <c r="AA8" s="77">
        <v>0</v>
      </c>
      <c r="AB8" s="77">
        <v>0</v>
      </c>
      <c r="AC8" s="77">
        <v>0</v>
      </c>
      <c r="AD8" s="77">
        <v>0</v>
      </c>
      <c r="AE8" s="77">
        <v>0</v>
      </c>
      <c r="AF8" s="77">
        <v>0</v>
      </c>
      <c r="AG8" s="77">
        <v>2.5997120211786949E-6</v>
      </c>
      <c r="AH8" s="77">
        <v>0</v>
      </c>
      <c r="AI8" s="77">
        <v>4.5535242875029277E-6</v>
      </c>
      <c r="AJ8" s="77">
        <v>5.437397529829574E-5</v>
      </c>
      <c r="AK8" s="77">
        <v>6.2308294298720336E-4</v>
      </c>
      <c r="AL8" s="77">
        <v>0</v>
      </c>
      <c r="AM8" s="77">
        <v>0</v>
      </c>
      <c r="AN8" s="77">
        <v>3.8645241447874557E-3</v>
      </c>
      <c r="AO8" s="77">
        <v>0</v>
      </c>
      <c r="AP8" s="84">
        <v>0</v>
      </c>
    </row>
    <row r="9" spans="2:42" ht="12.95" customHeight="1" x14ac:dyDescent="0.15">
      <c r="B9" s="41" t="s">
        <v>140</v>
      </c>
      <c r="C9" s="42" t="s">
        <v>0</v>
      </c>
      <c r="D9" s="77">
        <v>1.1814712021697169E-5</v>
      </c>
      <c r="E9" s="77">
        <v>4.2225811831582644E-4</v>
      </c>
      <c r="F9" s="77">
        <v>0</v>
      </c>
      <c r="G9" s="77">
        <v>4.8148501469343488E-5</v>
      </c>
      <c r="H9" s="77">
        <v>2.3990122484289492E-4</v>
      </c>
      <c r="I9" s="77">
        <v>6.7003134896960351E-5</v>
      </c>
      <c r="J9" s="77">
        <v>1.0013903827136714E-2</v>
      </c>
      <c r="K9" s="77">
        <v>1.7637318136208217E-2</v>
      </c>
      <c r="L9" s="77">
        <v>6.0688771632684081E-2</v>
      </c>
      <c r="M9" s="77">
        <v>8.0194862258127866E-5</v>
      </c>
      <c r="N9" s="77">
        <v>5.9546587682868315E-2</v>
      </c>
      <c r="O9" s="77">
        <v>1.1871263890467091E-3</v>
      </c>
      <c r="P9" s="77">
        <v>1.2914043054950682E-3</v>
      </c>
      <c r="Q9" s="77">
        <v>2.5671805540768779E-4</v>
      </c>
      <c r="R9" s="77">
        <v>1.1306032283789892E-4</v>
      </c>
      <c r="S9" s="77">
        <v>9.3091611630873776E-5</v>
      </c>
      <c r="T9" s="77">
        <v>3.5070134719481239E-5</v>
      </c>
      <c r="U9" s="77">
        <v>2.2773407601939417E-4</v>
      </c>
      <c r="V9" s="77">
        <v>2.3360339074330469E-5</v>
      </c>
      <c r="W9" s="77">
        <v>9.2335453081198362E-5</v>
      </c>
      <c r="X9" s="77">
        <v>2.0235913923998336E-4</v>
      </c>
      <c r="Y9" s="77">
        <v>2.5256606394499006E-4</v>
      </c>
      <c r="Z9" s="77">
        <v>8.3727878955118292E-3</v>
      </c>
      <c r="AA9" s="77">
        <v>0.25822408503825606</v>
      </c>
      <c r="AB9" s="77">
        <v>0</v>
      </c>
      <c r="AC9" s="77">
        <v>2.0259644141532537E-6</v>
      </c>
      <c r="AD9" s="77">
        <v>3.1558028439775122E-6</v>
      </c>
      <c r="AE9" s="77">
        <v>1.0505778613697513E-6</v>
      </c>
      <c r="AF9" s="77">
        <v>7.560191151693576E-7</v>
      </c>
      <c r="AG9" s="77">
        <v>3.4550137253492225E-6</v>
      </c>
      <c r="AH9" s="77">
        <v>2.7546905953605369E-7</v>
      </c>
      <c r="AI9" s="77">
        <v>8.199199947360139E-6</v>
      </c>
      <c r="AJ9" s="77">
        <v>1.5122268581543148E-5</v>
      </c>
      <c r="AK9" s="77">
        <v>9.7447151917974356E-6</v>
      </c>
      <c r="AL9" s="77">
        <v>7.9081163833548708E-5</v>
      </c>
      <c r="AM9" s="77">
        <v>1.0622144287864593E-5</v>
      </c>
      <c r="AN9" s="77">
        <v>2.4650753758347245E-5</v>
      </c>
      <c r="AO9" s="77">
        <v>0</v>
      </c>
      <c r="AP9" s="84">
        <v>2.2054179554688826E-4</v>
      </c>
    </row>
    <row r="10" spans="2:42" ht="12.95" customHeight="1" x14ac:dyDescent="0.15">
      <c r="B10" s="41" t="s">
        <v>141</v>
      </c>
      <c r="C10" s="42" t="s">
        <v>39</v>
      </c>
      <c r="D10" s="77">
        <v>0.14230783665248528</v>
      </c>
      <c r="E10" s="77">
        <v>1.2084522947751888E-2</v>
      </c>
      <c r="F10" s="77">
        <v>4.2650113786479302E-2</v>
      </c>
      <c r="G10" s="77">
        <v>0</v>
      </c>
      <c r="H10" s="77">
        <v>0.1645995749133618</v>
      </c>
      <c r="I10" s="77">
        <v>9.5918628439470709E-5</v>
      </c>
      <c r="J10" s="77">
        <v>2.5822952722500156E-3</v>
      </c>
      <c r="K10" s="77">
        <v>1.776894571674234E-2</v>
      </c>
      <c r="L10" s="77">
        <v>0</v>
      </c>
      <c r="M10" s="77">
        <v>1.7030775643160158E-5</v>
      </c>
      <c r="N10" s="77">
        <v>1.4478343652013419E-4</v>
      </c>
      <c r="O10" s="77">
        <v>1.3155222899622584E-5</v>
      </c>
      <c r="P10" s="77">
        <v>0</v>
      </c>
      <c r="Q10" s="77">
        <v>0</v>
      </c>
      <c r="R10" s="77">
        <v>0</v>
      </c>
      <c r="S10" s="77">
        <v>0</v>
      </c>
      <c r="T10" s="77">
        <v>0</v>
      </c>
      <c r="U10" s="77">
        <v>0</v>
      </c>
      <c r="V10" s="77">
        <v>0</v>
      </c>
      <c r="W10" s="77">
        <v>0</v>
      </c>
      <c r="X10" s="77">
        <v>0</v>
      </c>
      <c r="Y10" s="77">
        <v>1.6573484120173988E-3</v>
      </c>
      <c r="Z10" s="77">
        <v>4.7250408421319554E-5</v>
      </c>
      <c r="AA10" s="77">
        <v>0</v>
      </c>
      <c r="AB10" s="77">
        <v>0</v>
      </c>
      <c r="AC10" s="77">
        <v>0</v>
      </c>
      <c r="AD10" s="77">
        <v>1.4230434511175167E-4</v>
      </c>
      <c r="AE10" s="77">
        <v>0</v>
      </c>
      <c r="AF10" s="77">
        <v>0</v>
      </c>
      <c r="AG10" s="77">
        <v>1.1067170278838548E-4</v>
      </c>
      <c r="AH10" s="77">
        <v>1.9717775468784039E-7</v>
      </c>
      <c r="AI10" s="77">
        <v>2.7879815159218035E-4</v>
      </c>
      <c r="AJ10" s="77">
        <v>5.4636574826797428E-3</v>
      </c>
      <c r="AK10" s="77">
        <v>9.890509920002611E-3</v>
      </c>
      <c r="AL10" s="77">
        <v>1.2884195461752225E-3</v>
      </c>
      <c r="AM10" s="77">
        <v>6.4029981071087247E-6</v>
      </c>
      <c r="AN10" s="77">
        <v>0.13048627817999306</v>
      </c>
      <c r="AO10" s="77">
        <v>0</v>
      </c>
      <c r="AP10" s="84">
        <v>3.0530655522664884E-3</v>
      </c>
    </row>
    <row r="11" spans="2:42" ht="12.95" customHeight="1" x14ac:dyDescent="0.15">
      <c r="B11" s="41" t="s">
        <v>142</v>
      </c>
      <c r="C11" s="42" t="s">
        <v>1</v>
      </c>
      <c r="D11" s="77">
        <v>4.1187309432212686E-3</v>
      </c>
      <c r="E11" s="77">
        <v>9.985925687131564E-4</v>
      </c>
      <c r="F11" s="77">
        <v>2.6506802359489115E-2</v>
      </c>
      <c r="G11" s="77">
        <v>4.0885915764458346E-3</v>
      </c>
      <c r="H11" s="77">
        <v>9.2113824029692434E-4</v>
      </c>
      <c r="I11" s="77">
        <v>0.26602486458743335</v>
      </c>
      <c r="J11" s="77">
        <v>3.3726285261230582E-3</v>
      </c>
      <c r="K11" s="77">
        <v>8.5341474339121646E-4</v>
      </c>
      <c r="L11" s="77">
        <v>2.3016958721473082E-4</v>
      </c>
      <c r="M11" s="77">
        <v>4.4322269497317273E-3</v>
      </c>
      <c r="N11" s="77">
        <v>1.02636645926693E-3</v>
      </c>
      <c r="O11" s="77">
        <v>1.3193912423627191E-3</v>
      </c>
      <c r="P11" s="77">
        <v>4.7992128171918624E-4</v>
      </c>
      <c r="Q11" s="77">
        <v>1.1866883100176545E-3</v>
      </c>
      <c r="R11" s="77">
        <v>1.2599624078493479E-3</v>
      </c>
      <c r="S11" s="77">
        <v>1.0257826987404033E-3</v>
      </c>
      <c r="T11" s="77">
        <v>9.1211249829272411E-4</v>
      </c>
      <c r="U11" s="77">
        <v>2.7455049033718341E-3</v>
      </c>
      <c r="V11" s="77">
        <v>3.8649931790317445E-3</v>
      </c>
      <c r="W11" s="77">
        <v>1.5273964727886931E-3</v>
      </c>
      <c r="X11" s="77">
        <v>6.0229939749900251E-4</v>
      </c>
      <c r="Y11" s="77">
        <v>3.4563843393940526E-3</v>
      </c>
      <c r="Z11" s="77">
        <v>2.7522036603050228E-3</v>
      </c>
      <c r="AA11" s="77">
        <v>1.9544944150008835E-4</v>
      </c>
      <c r="AB11" s="77">
        <v>1.2090473867962883E-3</v>
      </c>
      <c r="AC11" s="77">
        <v>1.9533735949009293E-3</v>
      </c>
      <c r="AD11" s="77">
        <v>4.3733126921852812E-3</v>
      </c>
      <c r="AE11" s="77">
        <v>1.4181449373719417E-3</v>
      </c>
      <c r="AF11" s="77">
        <v>2.2822244364627121E-5</v>
      </c>
      <c r="AG11" s="77">
        <v>1.1815400586291116E-3</v>
      </c>
      <c r="AH11" s="77">
        <v>7.4174629451050902E-4</v>
      </c>
      <c r="AI11" s="77">
        <v>3.6274774466967434E-3</v>
      </c>
      <c r="AJ11" s="77">
        <v>5.9232967532152141E-4</v>
      </c>
      <c r="AK11" s="77">
        <v>3.1125437222415111E-3</v>
      </c>
      <c r="AL11" s="77">
        <v>2.9195984563167531E-2</v>
      </c>
      <c r="AM11" s="77">
        <v>2.1429343891581822E-3</v>
      </c>
      <c r="AN11" s="77">
        <v>4.2127584387287352E-3</v>
      </c>
      <c r="AO11" s="77">
        <v>1.9503171716881817E-2</v>
      </c>
      <c r="AP11" s="84">
        <v>5.084180909902177E-4</v>
      </c>
    </row>
    <row r="12" spans="2:42" ht="12.95" customHeight="1" x14ac:dyDescent="0.15">
      <c r="B12" s="41" t="s">
        <v>143</v>
      </c>
      <c r="C12" s="42" t="s">
        <v>2</v>
      </c>
      <c r="D12" s="77">
        <v>2.7361582058374155E-2</v>
      </c>
      <c r="E12" s="77">
        <v>5.0316402216172172E-3</v>
      </c>
      <c r="F12" s="77">
        <v>2.2525864073561636E-3</v>
      </c>
      <c r="G12" s="77">
        <v>2.1149067209054605E-3</v>
      </c>
      <c r="H12" s="77">
        <v>1.6628045770744726E-2</v>
      </c>
      <c r="I12" s="77">
        <v>5.69786135281847E-3</v>
      </c>
      <c r="J12" s="77">
        <v>0.34933030784907537</v>
      </c>
      <c r="K12" s="77">
        <v>1.5258887447783977E-2</v>
      </c>
      <c r="L12" s="77">
        <v>1.3679890560875513E-4</v>
      </c>
      <c r="M12" s="77">
        <v>7.0202893056607067E-3</v>
      </c>
      <c r="N12" s="77">
        <v>1.8517647216139234E-3</v>
      </c>
      <c r="O12" s="77">
        <v>1.3662004340204864E-3</v>
      </c>
      <c r="P12" s="77">
        <v>2.5553223778899351E-3</v>
      </c>
      <c r="Q12" s="77">
        <v>2.6458965893588118E-3</v>
      </c>
      <c r="R12" s="77">
        <v>1.386336875852564E-3</v>
      </c>
      <c r="S12" s="77">
        <v>1.1064147355364518E-3</v>
      </c>
      <c r="T12" s="77">
        <v>5.0392673397106685E-3</v>
      </c>
      <c r="U12" s="77">
        <v>6.4497719637315026E-3</v>
      </c>
      <c r="V12" s="77">
        <v>9.0301526463098265E-3</v>
      </c>
      <c r="W12" s="77">
        <v>4.7438550168289002E-3</v>
      </c>
      <c r="X12" s="77">
        <v>1.4278581562240126E-3</v>
      </c>
      <c r="Y12" s="77">
        <v>9.3173041321467337E-2</v>
      </c>
      <c r="Z12" s="77">
        <v>3.962062681537195E-2</v>
      </c>
      <c r="AA12" s="77">
        <v>4.5757475761102834E-3</v>
      </c>
      <c r="AB12" s="77">
        <v>4.5051610665842136E-3</v>
      </c>
      <c r="AC12" s="77">
        <v>3.5480504249743336E-3</v>
      </c>
      <c r="AD12" s="77">
        <v>7.8403640490562199E-3</v>
      </c>
      <c r="AE12" s="77">
        <v>4.421556866168126E-3</v>
      </c>
      <c r="AF12" s="77">
        <v>3.6753906741406094E-4</v>
      </c>
      <c r="AG12" s="77">
        <v>9.6812432621858199E-4</v>
      </c>
      <c r="AH12" s="77">
        <v>1.3576439849071139E-2</v>
      </c>
      <c r="AI12" s="77">
        <v>1.3060015876955172E-3</v>
      </c>
      <c r="AJ12" s="77">
        <v>5.3209940515432088E-3</v>
      </c>
      <c r="AK12" s="77">
        <v>5.9347769124563797E-3</v>
      </c>
      <c r="AL12" s="77">
        <v>1.8516166884646953E-2</v>
      </c>
      <c r="AM12" s="77">
        <v>6.0109069632747671E-3</v>
      </c>
      <c r="AN12" s="77">
        <v>5.7786557100618779E-3</v>
      </c>
      <c r="AO12" s="77">
        <v>0.43193570055548608</v>
      </c>
      <c r="AP12" s="84">
        <v>1.2126602497172377E-3</v>
      </c>
    </row>
    <row r="13" spans="2:42" ht="12.95" customHeight="1" x14ac:dyDescent="0.15">
      <c r="B13" s="41" t="s">
        <v>144</v>
      </c>
      <c r="C13" s="42" t="s">
        <v>3</v>
      </c>
      <c r="D13" s="77">
        <v>5.8486402456286203E-2</v>
      </c>
      <c r="E13" s="77">
        <v>8.0172681756309166E-4</v>
      </c>
      <c r="F13" s="77">
        <v>3.1706237282945332E-3</v>
      </c>
      <c r="G13" s="77">
        <v>1.3807746230847472E-2</v>
      </c>
      <c r="H13" s="77">
        <v>8.0809023857997282E-3</v>
      </c>
      <c r="I13" s="77">
        <v>5.4820484654142305E-2</v>
      </c>
      <c r="J13" s="77">
        <v>3.8275048855885174E-2</v>
      </c>
      <c r="K13" s="77">
        <v>0.27584225941291085</v>
      </c>
      <c r="L13" s="77">
        <v>3.7728269602414606E-2</v>
      </c>
      <c r="M13" s="77">
        <v>0.1856795260036635</v>
      </c>
      <c r="N13" s="77">
        <v>1.0057449390199901E-2</v>
      </c>
      <c r="O13" s="77">
        <v>6.5569699153807835E-3</v>
      </c>
      <c r="P13" s="77">
        <v>8.5315297885352561E-4</v>
      </c>
      <c r="Q13" s="77">
        <v>1.1478385413117019E-2</v>
      </c>
      <c r="R13" s="77">
        <v>4.835724218841625E-3</v>
      </c>
      <c r="S13" s="77">
        <v>4.2176517086160315E-3</v>
      </c>
      <c r="T13" s="77">
        <v>1.2276559049297694E-2</v>
      </c>
      <c r="U13" s="77">
        <v>1.5697584701074581E-2</v>
      </c>
      <c r="V13" s="77">
        <v>1.7967335429198109E-2</v>
      </c>
      <c r="W13" s="77">
        <v>9.833617652330779E-3</v>
      </c>
      <c r="X13" s="77">
        <v>5.9804564928324288E-3</v>
      </c>
      <c r="Y13" s="77">
        <v>3.0679525125310515E-2</v>
      </c>
      <c r="Z13" s="77">
        <v>4.7963145708061492E-3</v>
      </c>
      <c r="AA13" s="77">
        <v>4.9928312631927502E-4</v>
      </c>
      <c r="AB13" s="77">
        <v>1.04274687510962E-2</v>
      </c>
      <c r="AC13" s="77">
        <v>1.4461458496304317E-2</v>
      </c>
      <c r="AD13" s="77">
        <v>9.866407130512307E-6</v>
      </c>
      <c r="AE13" s="77">
        <v>2.0186103193461652E-5</v>
      </c>
      <c r="AF13" s="77">
        <v>3.5747577726643626E-5</v>
      </c>
      <c r="AG13" s="77">
        <v>3.0734362451377415E-4</v>
      </c>
      <c r="AH13" s="77">
        <v>1.3747769512716876E-3</v>
      </c>
      <c r="AI13" s="77">
        <v>8.893086759558719E-4</v>
      </c>
      <c r="AJ13" s="77">
        <v>3.550453849906419E-3</v>
      </c>
      <c r="AK13" s="77">
        <v>0.12059723360303293</v>
      </c>
      <c r="AL13" s="77">
        <v>2.5289053389079205E-3</v>
      </c>
      <c r="AM13" s="77">
        <v>4.6512957269220145E-3</v>
      </c>
      <c r="AN13" s="77">
        <v>6.1234307916318981E-3</v>
      </c>
      <c r="AO13" s="77">
        <v>9.3378242357026724E-3</v>
      </c>
      <c r="AP13" s="84">
        <v>7.3068586580660351E-3</v>
      </c>
    </row>
    <row r="14" spans="2:42" ht="12.95" customHeight="1" x14ac:dyDescent="0.15">
      <c r="B14" s="41" t="s">
        <v>145</v>
      </c>
      <c r="C14" s="42" t="s">
        <v>4</v>
      </c>
      <c r="D14" s="77">
        <v>6.2782539357182738E-3</v>
      </c>
      <c r="E14" s="77">
        <v>7.8885151575542808E-3</v>
      </c>
      <c r="F14" s="77">
        <v>6.7823791510993797E-2</v>
      </c>
      <c r="G14" s="77">
        <v>3.1075473762679235E-2</v>
      </c>
      <c r="H14" s="77">
        <v>3.0760126077555763E-3</v>
      </c>
      <c r="I14" s="77">
        <v>2.1448593752710506E-3</v>
      </c>
      <c r="J14" s="77">
        <v>5.5520752470227669E-3</v>
      </c>
      <c r="K14" s="77">
        <v>1.426052760850861E-2</v>
      </c>
      <c r="L14" s="77">
        <v>0.32778320630577817</v>
      </c>
      <c r="M14" s="77">
        <v>1.5893694382545052E-3</v>
      </c>
      <c r="N14" s="77">
        <v>8.1193304070825562E-3</v>
      </c>
      <c r="O14" s="77">
        <v>1.3974242455051931E-2</v>
      </c>
      <c r="P14" s="77">
        <v>2.2276297786188904E-3</v>
      </c>
      <c r="Q14" s="77">
        <v>2.7544067103735534E-3</v>
      </c>
      <c r="R14" s="77">
        <v>1.1688951711862087E-3</v>
      </c>
      <c r="S14" s="77">
        <v>1.302499045069951E-3</v>
      </c>
      <c r="T14" s="77">
        <v>6.3186450736991365E-4</v>
      </c>
      <c r="U14" s="77">
        <v>1.1364799139383702E-3</v>
      </c>
      <c r="V14" s="77">
        <v>1.0245624108856566E-3</v>
      </c>
      <c r="W14" s="77">
        <v>4.1641942456054076E-4</v>
      </c>
      <c r="X14" s="77">
        <v>3.2113369349925989E-3</v>
      </c>
      <c r="Y14" s="77">
        <v>1.7221722034057928E-3</v>
      </c>
      <c r="Z14" s="77">
        <v>1.9103432910708731E-2</v>
      </c>
      <c r="AA14" s="77">
        <v>7.1769518053319339E-2</v>
      </c>
      <c r="AB14" s="77">
        <v>1.9129568220230944E-2</v>
      </c>
      <c r="AC14" s="77">
        <v>1.1428900236158959E-2</v>
      </c>
      <c r="AD14" s="77">
        <v>1.7631826130518947E-3</v>
      </c>
      <c r="AE14" s="77">
        <v>4.6303619882802967E-4</v>
      </c>
      <c r="AF14" s="77">
        <v>3.5069926646434429E-4</v>
      </c>
      <c r="AG14" s="77">
        <v>0.14784846476360108</v>
      </c>
      <c r="AH14" s="77">
        <v>8.2035491073452981E-4</v>
      </c>
      <c r="AI14" s="77">
        <v>9.2079951823713542E-3</v>
      </c>
      <c r="AJ14" s="77">
        <v>3.1556919675916409E-3</v>
      </c>
      <c r="AK14" s="77">
        <v>2.2865265386355711E-3</v>
      </c>
      <c r="AL14" s="77">
        <v>3.6154904069120039E-3</v>
      </c>
      <c r="AM14" s="77">
        <v>2.3117891864130129E-3</v>
      </c>
      <c r="AN14" s="77">
        <v>4.9957074567929249E-3</v>
      </c>
      <c r="AO14" s="77">
        <v>0</v>
      </c>
      <c r="AP14" s="84">
        <v>1.9361225726552043E-2</v>
      </c>
    </row>
    <row r="15" spans="2:42" ht="12.95" customHeight="1" x14ac:dyDescent="0.15">
      <c r="B15" s="41" t="s">
        <v>146</v>
      </c>
      <c r="C15" s="42" t="s">
        <v>191</v>
      </c>
      <c r="D15" s="77">
        <v>7.0362434014195792E-3</v>
      </c>
      <c r="E15" s="77">
        <v>6.7348998369422325E-3</v>
      </c>
      <c r="F15" s="77">
        <v>1.8761222846259262E-2</v>
      </c>
      <c r="G15" s="77">
        <v>3.7382230614782068E-3</v>
      </c>
      <c r="H15" s="77">
        <v>1.3187998420467679E-2</v>
      </c>
      <c r="I15" s="77">
        <v>8.0091814350282346E-3</v>
      </c>
      <c r="J15" s="77">
        <v>1.3637036534246815E-2</v>
      </c>
      <c r="K15" s="77">
        <v>2.6624839942116243E-2</v>
      </c>
      <c r="L15" s="77">
        <v>7.6650815364905653E-4</v>
      </c>
      <c r="M15" s="77">
        <v>0.22524634541080313</v>
      </c>
      <c r="N15" s="77">
        <v>1.4943788023443103E-3</v>
      </c>
      <c r="O15" s="77">
        <v>1.2491546771273285E-3</v>
      </c>
      <c r="P15" s="77">
        <v>1.6314426201999308E-3</v>
      </c>
      <c r="Q15" s="77">
        <v>2.8349583864788913E-3</v>
      </c>
      <c r="R15" s="77">
        <v>1.3879193994443356E-2</v>
      </c>
      <c r="S15" s="77">
        <v>1.5665879797896791E-2</v>
      </c>
      <c r="T15" s="77">
        <v>4.2001231888110634E-2</v>
      </c>
      <c r="U15" s="77">
        <v>1.2250045360226025E-2</v>
      </c>
      <c r="V15" s="77">
        <v>5.0687315824351951E-2</v>
      </c>
      <c r="W15" s="77">
        <v>4.3959834294203769E-2</v>
      </c>
      <c r="X15" s="77">
        <v>3.455654452173379E-2</v>
      </c>
      <c r="Y15" s="77">
        <v>6.2162426627001444E-2</v>
      </c>
      <c r="Z15" s="77">
        <v>1.3100070495620153E-2</v>
      </c>
      <c r="AA15" s="77">
        <v>0</v>
      </c>
      <c r="AB15" s="77">
        <v>4.7444704041033223E-2</v>
      </c>
      <c r="AC15" s="77">
        <v>1.4280548846686352E-2</v>
      </c>
      <c r="AD15" s="77">
        <v>6.3439083415030096E-3</v>
      </c>
      <c r="AE15" s="77">
        <v>2.9304775961525777E-3</v>
      </c>
      <c r="AF15" s="77">
        <v>5.386790724440987E-4</v>
      </c>
      <c r="AG15" s="77">
        <v>3.5580679761165719E-3</v>
      </c>
      <c r="AH15" s="77">
        <v>2.0642519232407413E-3</v>
      </c>
      <c r="AI15" s="77">
        <v>1.7939110879968804E-3</v>
      </c>
      <c r="AJ15" s="77">
        <v>1.7489768786253656E-3</v>
      </c>
      <c r="AK15" s="77">
        <v>2.1556521270301564E-3</v>
      </c>
      <c r="AL15" s="77">
        <v>8.7110181630200897E-3</v>
      </c>
      <c r="AM15" s="77">
        <v>1.7589540268382435E-2</v>
      </c>
      <c r="AN15" s="77">
        <v>2.8567068698740032E-3</v>
      </c>
      <c r="AO15" s="77">
        <v>4.7289775953718832E-2</v>
      </c>
      <c r="AP15" s="84">
        <v>3.9286271347806568E-3</v>
      </c>
    </row>
    <row r="16" spans="2:42" ht="12.95" customHeight="1" x14ac:dyDescent="0.15">
      <c r="B16" s="41" t="s">
        <v>147</v>
      </c>
      <c r="C16" s="42" t="s">
        <v>5</v>
      </c>
      <c r="D16" s="77">
        <v>2.6191824559493667E-3</v>
      </c>
      <c r="E16" s="77">
        <v>4.2674257868531682E-4</v>
      </c>
      <c r="F16" s="77">
        <v>6.5969378557909078E-5</v>
      </c>
      <c r="G16" s="77">
        <v>2.9950178783619612E-5</v>
      </c>
      <c r="H16" s="77">
        <v>1.0783119870066298E-3</v>
      </c>
      <c r="I16" s="77">
        <v>5.3959934473403102E-4</v>
      </c>
      <c r="J16" s="77">
        <v>1.1195300630140218E-3</v>
      </c>
      <c r="K16" s="77">
        <v>1.5996138452146098E-2</v>
      </c>
      <c r="L16" s="77">
        <v>1.0537858554274424E-2</v>
      </c>
      <c r="M16" s="77">
        <v>3.2002873769728644E-3</v>
      </c>
      <c r="N16" s="77">
        <v>0.15118032858472552</v>
      </c>
      <c r="O16" s="77">
        <v>1.4426140772603367E-2</v>
      </c>
      <c r="P16" s="77">
        <v>3.093819727406632E-4</v>
      </c>
      <c r="Q16" s="77">
        <v>3.7415935003194379E-3</v>
      </c>
      <c r="R16" s="77">
        <v>8.1919421533414045E-3</v>
      </c>
      <c r="S16" s="77">
        <v>3.7545057402011452E-3</v>
      </c>
      <c r="T16" s="77">
        <v>1.9415378832376207E-2</v>
      </c>
      <c r="U16" s="77">
        <v>4.4052222895950177E-2</v>
      </c>
      <c r="V16" s="77">
        <v>7.3217966954236052E-3</v>
      </c>
      <c r="W16" s="77">
        <v>1.8046827618765603E-3</v>
      </c>
      <c r="X16" s="77">
        <v>2.7022197067319235E-3</v>
      </c>
      <c r="Y16" s="77">
        <v>2.4572482500938406E-3</v>
      </c>
      <c r="Z16" s="77">
        <v>5.6073658781716523E-2</v>
      </c>
      <c r="AA16" s="77">
        <v>4.1582911233116086E-5</v>
      </c>
      <c r="AB16" s="77">
        <v>6.0932323894624992E-3</v>
      </c>
      <c r="AC16" s="77">
        <v>4.9846609755276354E-4</v>
      </c>
      <c r="AD16" s="77">
        <v>2.2574650742576157E-4</v>
      </c>
      <c r="AE16" s="77">
        <v>8.6797742356024684E-6</v>
      </c>
      <c r="AF16" s="77">
        <v>7.7373731052441286E-5</v>
      </c>
      <c r="AG16" s="77">
        <v>2.3420819285769661E-5</v>
      </c>
      <c r="AH16" s="77">
        <v>8.645659052080387E-6</v>
      </c>
      <c r="AI16" s="77">
        <v>1.9667708928225908E-4</v>
      </c>
      <c r="AJ16" s="77">
        <v>2.45547405901208E-3</v>
      </c>
      <c r="AK16" s="77">
        <v>8.1504946371934979E-4</v>
      </c>
      <c r="AL16" s="77">
        <v>5.3553317873558117E-4</v>
      </c>
      <c r="AM16" s="77">
        <v>1.4659850463801859E-3</v>
      </c>
      <c r="AN16" s="77">
        <v>1.401642112231882E-3</v>
      </c>
      <c r="AO16" s="77">
        <v>4.9863229746009803E-3</v>
      </c>
      <c r="AP16" s="84">
        <v>4.7031869674501623E-3</v>
      </c>
    </row>
    <row r="17" spans="2:42" ht="12.95" customHeight="1" x14ac:dyDescent="0.15">
      <c r="B17" s="41" t="s">
        <v>148</v>
      </c>
      <c r="C17" s="42" t="s">
        <v>6</v>
      </c>
      <c r="D17" s="77">
        <v>3.4460313288165903E-5</v>
      </c>
      <c r="E17" s="77">
        <v>1.1654739864843589E-5</v>
      </c>
      <c r="F17" s="77">
        <v>8.7372321239421555E-5</v>
      </c>
      <c r="G17" s="77">
        <v>1.3163461723399055E-3</v>
      </c>
      <c r="H17" s="77">
        <v>0</v>
      </c>
      <c r="I17" s="77">
        <v>2.8657185833503923E-5</v>
      </c>
      <c r="J17" s="77">
        <v>4.947970940021181E-4</v>
      </c>
      <c r="K17" s="77">
        <v>1.6530333700597915E-5</v>
      </c>
      <c r="L17" s="77">
        <v>0</v>
      </c>
      <c r="M17" s="77">
        <v>2.349261014915823E-3</v>
      </c>
      <c r="N17" s="77">
        <v>1.1738106621833085E-2</v>
      </c>
      <c r="O17" s="77">
        <v>0.24399572870831071</v>
      </c>
      <c r="P17" s="77">
        <v>4.1731953779672741E-6</v>
      </c>
      <c r="Q17" s="77">
        <v>0.24612159486326812</v>
      </c>
      <c r="R17" s="77">
        <v>0.10467090741330534</v>
      </c>
      <c r="S17" s="77">
        <v>0.10238103129393399</v>
      </c>
      <c r="T17" s="77">
        <v>2.0321768550800954E-2</v>
      </c>
      <c r="U17" s="77">
        <v>8.0374339559322206E-3</v>
      </c>
      <c r="V17" s="77">
        <v>4.5334604846335107E-2</v>
      </c>
      <c r="W17" s="77">
        <v>4.4016114915536985E-3</v>
      </c>
      <c r="X17" s="77">
        <v>5.3366107797887329E-2</v>
      </c>
      <c r="Y17" s="77">
        <v>2.3840266709422215E-3</v>
      </c>
      <c r="Z17" s="77">
        <v>2.1346017514377997E-2</v>
      </c>
      <c r="AA17" s="77">
        <v>0</v>
      </c>
      <c r="AB17" s="77">
        <v>3.9221227641950987E-5</v>
      </c>
      <c r="AC17" s="77">
        <v>0</v>
      </c>
      <c r="AD17" s="77">
        <v>0</v>
      </c>
      <c r="AE17" s="77">
        <v>0</v>
      </c>
      <c r="AF17" s="77">
        <v>0</v>
      </c>
      <c r="AG17" s="77">
        <v>7.2644100162267492E-6</v>
      </c>
      <c r="AH17" s="77">
        <v>0</v>
      </c>
      <c r="AI17" s="77">
        <v>2.5469699643522197E-5</v>
      </c>
      <c r="AJ17" s="77">
        <v>0</v>
      </c>
      <c r="AK17" s="77">
        <v>3.1919155944621364E-6</v>
      </c>
      <c r="AL17" s="77">
        <v>4.1308738255056828E-6</v>
      </c>
      <c r="AM17" s="77">
        <v>1.5181193450187347E-4</v>
      </c>
      <c r="AN17" s="77">
        <v>2.2930070154366548E-5</v>
      </c>
      <c r="AO17" s="77">
        <v>2.3233518039801749E-5</v>
      </c>
      <c r="AP17" s="84">
        <v>4.9145661569984849E-3</v>
      </c>
    </row>
    <row r="18" spans="2:42" ht="12.95" customHeight="1" x14ac:dyDescent="0.15">
      <c r="B18" s="41" t="s">
        <v>149</v>
      </c>
      <c r="C18" s="42" t="s">
        <v>7</v>
      </c>
      <c r="D18" s="77">
        <v>0</v>
      </c>
      <c r="E18" s="77">
        <v>0</v>
      </c>
      <c r="F18" s="77">
        <v>0</v>
      </c>
      <c r="G18" s="77">
        <v>2.2275376576157592E-5</v>
      </c>
      <c r="H18" s="77">
        <v>1.2694264980272442E-3</v>
      </c>
      <c r="I18" s="77">
        <v>5.6664941806803995E-7</v>
      </c>
      <c r="J18" s="77">
        <v>2.5598014134987251E-4</v>
      </c>
      <c r="K18" s="77">
        <v>2.4275183612158111E-2</v>
      </c>
      <c r="L18" s="77">
        <v>0</v>
      </c>
      <c r="M18" s="77">
        <v>2.2314410659475814E-3</v>
      </c>
      <c r="N18" s="77">
        <v>6.7497002651062854E-4</v>
      </c>
      <c r="O18" s="77">
        <v>2.3015375682482559E-3</v>
      </c>
      <c r="P18" s="77">
        <v>0.65948129814739054</v>
      </c>
      <c r="Q18" s="77">
        <v>4.6519016570964293E-2</v>
      </c>
      <c r="R18" s="77">
        <v>4.3668586584108174E-2</v>
      </c>
      <c r="S18" s="77">
        <v>2.3581823821586058E-2</v>
      </c>
      <c r="T18" s="77">
        <v>2.286085560826686E-2</v>
      </c>
      <c r="U18" s="77">
        <v>5.6079071187825083E-2</v>
      </c>
      <c r="V18" s="77">
        <v>8.0327574862829737E-2</v>
      </c>
      <c r="W18" s="77">
        <v>1.9211256502221795E-2</v>
      </c>
      <c r="X18" s="77">
        <v>5.5294523759949379E-2</v>
      </c>
      <c r="Y18" s="77">
        <v>5.8849442693469393E-3</v>
      </c>
      <c r="Z18" s="77">
        <v>6.8454597329525172E-3</v>
      </c>
      <c r="AA18" s="77">
        <v>4.4436899235224969E-4</v>
      </c>
      <c r="AB18" s="77">
        <v>1.6085738988642377E-4</v>
      </c>
      <c r="AC18" s="77">
        <v>5.1532012638768977E-6</v>
      </c>
      <c r="AD18" s="77">
        <v>1.2331850210271785E-5</v>
      </c>
      <c r="AE18" s="77">
        <v>0</v>
      </c>
      <c r="AF18" s="77">
        <v>0</v>
      </c>
      <c r="AG18" s="77">
        <v>1.5883432538193455E-6</v>
      </c>
      <c r="AH18" s="77">
        <v>9.8720947770044226E-5</v>
      </c>
      <c r="AI18" s="77">
        <v>1.5670653051727261E-4</v>
      </c>
      <c r="AJ18" s="77">
        <v>3.4605339683555296E-5</v>
      </c>
      <c r="AK18" s="77">
        <v>1.178268650876009E-3</v>
      </c>
      <c r="AL18" s="77">
        <v>2.358549386277097E-4</v>
      </c>
      <c r="AM18" s="77">
        <v>4.2912350544818239E-4</v>
      </c>
      <c r="AN18" s="77">
        <v>3.6889864611206862E-4</v>
      </c>
      <c r="AO18" s="77">
        <v>9.4232415814372384E-4</v>
      </c>
      <c r="AP18" s="84">
        <v>3.8067431666136803E-3</v>
      </c>
    </row>
    <row r="19" spans="2:42" ht="12.95" customHeight="1" x14ac:dyDescent="0.15">
      <c r="B19" s="41" t="s">
        <v>150</v>
      </c>
      <c r="C19" s="42" t="s">
        <v>8</v>
      </c>
      <c r="D19" s="77">
        <v>1.5365294333839449E-3</v>
      </c>
      <c r="E19" s="77">
        <v>7.4495360268506485E-4</v>
      </c>
      <c r="F19" s="77">
        <v>1.2360902712363372E-3</v>
      </c>
      <c r="G19" s="77">
        <v>2.2340515534585673E-2</v>
      </c>
      <c r="H19" s="77">
        <v>5.1410891003155863E-3</v>
      </c>
      <c r="I19" s="77">
        <v>5.0858751158740995E-3</v>
      </c>
      <c r="J19" s="77">
        <v>3.3597700864771707E-3</v>
      </c>
      <c r="K19" s="77">
        <v>1.1569257452652559E-2</v>
      </c>
      <c r="L19" s="77">
        <v>6.5142336004169103E-5</v>
      </c>
      <c r="M19" s="77">
        <v>7.5657801874078204E-3</v>
      </c>
      <c r="N19" s="77">
        <v>7.7554485279212526E-3</v>
      </c>
      <c r="O19" s="77">
        <v>1.2728925202748822E-2</v>
      </c>
      <c r="P19" s="77">
        <v>3.5998722665128447E-4</v>
      </c>
      <c r="Q19" s="77">
        <v>6.0106138627954227E-2</v>
      </c>
      <c r="R19" s="77">
        <v>4.0162785828140916E-2</v>
      </c>
      <c r="S19" s="77">
        <v>3.4375464252313012E-2</v>
      </c>
      <c r="T19" s="77">
        <v>4.2806840343486516E-2</v>
      </c>
      <c r="U19" s="77">
        <v>2.5070785062165625E-2</v>
      </c>
      <c r="V19" s="77">
        <v>3.0301012357568949E-2</v>
      </c>
      <c r="W19" s="77">
        <v>3.5264939749178631E-2</v>
      </c>
      <c r="X19" s="77">
        <v>1.3817363689479107E-2</v>
      </c>
      <c r="Y19" s="77">
        <v>7.5885347683308435E-3</v>
      </c>
      <c r="Z19" s="77">
        <v>8.200674112032498E-2</v>
      </c>
      <c r="AA19" s="77">
        <v>4.70461146830831E-4</v>
      </c>
      <c r="AB19" s="77">
        <v>7.912129594715646E-4</v>
      </c>
      <c r="AC19" s="77">
        <v>1.5651190547699917E-4</v>
      </c>
      <c r="AD19" s="77">
        <v>2.5874986698224364E-3</v>
      </c>
      <c r="AE19" s="77">
        <v>1.1482348001699021E-4</v>
      </c>
      <c r="AF19" s="77">
        <v>3.2607724880560234E-4</v>
      </c>
      <c r="AG19" s="77">
        <v>7.5538026273759594E-4</v>
      </c>
      <c r="AH19" s="77">
        <v>4.5390273355646373E-4</v>
      </c>
      <c r="AI19" s="77">
        <v>3.6576141782198881E-3</v>
      </c>
      <c r="AJ19" s="77">
        <v>1.5520336189722602E-4</v>
      </c>
      <c r="AK19" s="77">
        <v>3.4081702028306016E-4</v>
      </c>
      <c r="AL19" s="77">
        <v>2.6519301691333356E-3</v>
      </c>
      <c r="AM19" s="77">
        <v>1.081080371366869E-3</v>
      </c>
      <c r="AN19" s="77">
        <v>2.3152097166627356E-3</v>
      </c>
      <c r="AO19" s="77">
        <v>3.7036961110507497E-4</v>
      </c>
      <c r="AP19" s="84">
        <v>5.8163370543457601E-3</v>
      </c>
    </row>
    <row r="20" spans="2:42" ht="12.95" customHeight="1" x14ac:dyDescent="0.15">
      <c r="B20" s="41" t="s">
        <v>151</v>
      </c>
      <c r="C20" s="42" t="s">
        <v>41</v>
      </c>
      <c r="D20" s="77">
        <v>0</v>
      </c>
      <c r="E20" s="77">
        <v>3.4964219594530764E-5</v>
      </c>
      <c r="F20" s="77">
        <v>0</v>
      </c>
      <c r="G20" s="77">
        <v>3.6946448777179534E-3</v>
      </c>
      <c r="H20" s="77">
        <v>0</v>
      </c>
      <c r="I20" s="77">
        <v>0</v>
      </c>
      <c r="J20" s="77">
        <v>1.9164241617863025E-4</v>
      </c>
      <c r="K20" s="77">
        <v>4.5981200713076394E-5</v>
      </c>
      <c r="L20" s="77">
        <v>0</v>
      </c>
      <c r="M20" s="77">
        <v>3.9584865420269833E-4</v>
      </c>
      <c r="N20" s="77">
        <v>9.3057214743344296E-5</v>
      </c>
      <c r="O20" s="77">
        <v>2.0459503804841602E-3</v>
      </c>
      <c r="P20" s="77">
        <v>1.254999814925127E-4</v>
      </c>
      <c r="Q20" s="77">
        <v>1.1349184394728261E-3</v>
      </c>
      <c r="R20" s="77">
        <v>0.15282824299977577</v>
      </c>
      <c r="S20" s="77">
        <v>4.7279537131022342E-2</v>
      </c>
      <c r="T20" s="77">
        <v>1.8004864908335146E-2</v>
      </c>
      <c r="U20" s="77">
        <v>2.3429365344369525E-3</v>
      </c>
      <c r="V20" s="77">
        <v>1.1827812267345916E-2</v>
      </c>
      <c r="W20" s="77">
        <v>1.0679839112558158E-3</v>
      </c>
      <c r="X20" s="77">
        <v>8.6440163094264957E-3</v>
      </c>
      <c r="Y20" s="77">
        <v>4.3056628314577839E-5</v>
      </c>
      <c r="Z20" s="77">
        <v>6.2339086633935717E-3</v>
      </c>
      <c r="AA20" s="77">
        <v>0</v>
      </c>
      <c r="AB20" s="77">
        <v>1.6948632234986362E-2</v>
      </c>
      <c r="AC20" s="77">
        <v>0</v>
      </c>
      <c r="AD20" s="77">
        <v>4.4065169119759921E-6</v>
      </c>
      <c r="AE20" s="77">
        <v>3.0583442198927658E-8</v>
      </c>
      <c r="AF20" s="77">
        <v>0</v>
      </c>
      <c r="AG20" s="77">
        <v>2.6640191274757503E-5</v>
      </c>
      <c r="AH20" s="77">
        <v>5.0044926319466247E-6</v>
      </c>
      <c r="AI20" s="77">
        <v>2.5872828986350533E-4</v>
      </c>
      <c r="AJ20" s="77">
        <v>0</v>
      </c>
      <c r="AK20" s="77">
        <v>8.3917775090012645E-8</v>
      </c>
      <c r="AL20" s="77">
        <v>0</v>
      </c>
      <c r="AM20" s="77">
        <v>5.6044652157635272E-3</v>
      </c>
      <c r="AN20" s="77">
        <v>4.8415412719814677E-6</v>
      </c>
      <c r="AO20" s="77">
        <v>0</v>
      </c>
      <c r="AP20" s="84">
        <v>0</v>
      </c>
    </row>
    <row r="21" spans="2:42" ht="12.95" customHeight="1" x14ac:dyDescent="0.15">
      <c r="B21" s="41" t="s">
        <v>152</v>
      </c>
      <c r="C21" s="42" t="s">
        <v>42</v>
      </c>
      <c r="D21" s="77">
        <v>0</v>
      </c>
      <c r="E21" s="77">
        <v>1.7980656888261202E-4</v>
      </c>
      <c r="F21" s="77">
        <v>0</v>
      </c>
      <c r="G21" s="77">
        <v>2.1740046395621153E-3</v>
      </c>
      <c r="H21" s="77">
        <v>0</v>
      </c>
      <c r="I21" s="77">
        <v>0</v>
      </c>
      <c r="J21" s="77">
        <v>1.0764480100635383E-5</v>
      </c>
      <c r="K21" s="77">
        <v>0</v>
      </c>
      <c r="L21" s="77">
        <v>9.5542092806114696E-5</v>
      </c>
      <c r="M21" s="77">
        <v>2.6379217044766702E-3</v>
      </c>
      <c r="N21" s="77">
        <v>1.5686162015198538E-4</v>
      </c>
      <c r="O21" s="77">
        <v>1.8215284710986093E-3</v>
      </c>
      <c r="P21" s="77">
        <v>3.0737568507471792E-5</v>
      </c>
      <c r="Q21" s="77">
        <v>4.2645030164986317E-4</v>
      </c>
      <c r="R21" s="77">
        <v>5.082377265797083E-3</v>
      </c>
      <c r="S21" s="77">
        <v>0.12972531078972241</v>
      </c>
      <c r="T21" s="77">
        <v>1.8429472478702026E-3</v>
      </c>
      <c r="U21" s="77">
        <v>2.5464113841336552E-3</v>
      </c>
      <c r="V21" s="77">
        <v>1.6678079448695449E-3</v>
      </c>
      <c r="W21" s="77">
        <v>1.03905146183686E-3</v>
      </c>
      <c r="X21" s="77">
        <v>9.8247425382281422E-4</v>
      </c>
      <c r="Y21" s="77">
        <v>1.2372232135274644E-5</v>
      </c>
      <c r="Z21" s="77">
        <v>9.8640665285392725E-5</v>
      </c>
      <c r="AA21" s="77">
        <v>2.1344536771271215E-6</v>
      </c>
      <c r="AB21" s="77">
        <v>4.0915374901231944E-4</v>
      </c>
      <c r="AC21" s="77">
        <v>0</v>
      </c>
      <c r="AD21" s="77">
        <v>3.1227130572167032E-6</v>
      </c>
      <c r="AE21" s="77">
        <v>0</v>
      </c>
      <c r="AF21" s="77">
        <v>0</v>
      </c>
      <c r="AG21" s="77">
        <v>2.312957072826499E-5</v>
      </c>
      <c r="AH21" s="77">
        <v>1.9898597395133655E-6</v>
      </c>
      <c r="AI21" s="77">
        <v>1.3383951141442073E-5</v>
      </c>
      <c r="AJ21" s="77">
        <v>0</v>
      </c>
      <c r="AK21" s="77">
        <v>0</v>
      </c>
      <c r="AL21" s="77">
        <v>0</v>
      </c>
      <c r="AM21" s="77">
        <v>8.0760116943710495E-3</v>
      </c>
      <c r="AN21" s="77">
        <v>6.2775912970190793E-6</v>
      </c>
      <c r="AO21" s="77">
        <v>0</v>
      </c>
      <c r="AP21" s="84">
        <v>0</v>
      </c>
    </row>
    <row r="22" spans="2:42" ht="12.95" customHeight="1" x14ac:dyDescent="0.15">
      <c r="B22" s="41" t="s">
        <v>153</v>
      </c>
      <c r="C22" s="42" t="s">
        <v>43</v>
      </c>
      <c r="D22" s="77">
        <v>1.9373757320409785E-4</v>
      </c>
      <c r="E22" s="77">
        <v>4.9726638374995285E-5</v>
      </c>
      <c r="F22" s="77">
        <v>1.1186206976400244E-6</v>
      </c>
      <c r="G22" s="77">
        <v>0</v>
      </c>
      <c r="H22" s="77">
        <v>0</v>
      </c>
      <c r="I22" s="77">
        <v>0</v>
      </c>
      <c r="J22" s="77">
        <v>0</v>
      </c>
      <c r="K22" s="77">
        <v>7.7007577563948941E-6</v>
      </c>
      <c r="L22" s="77">
        <v>0</v>
      </c>
      <c r="M22" s="77">
        <v>0</v>
      </c>
      <c r="N22" s="77">
        <v>0</v>
      </c>
      <c r="O22" s="77">
        <v>0</v>
      </c>
      <c r="P22" s="77">
        <v>0</v>
      </c>
      <c r="Q22" s="77">
        <v>2.4284778326113859E-5</v>
      </c>
      <c r="R22" s="77">
        <v>2.6505512655911152E-3</v>
      </c>
      <c r="S22" s="77">
        <v>5.6957533603961994E-3</v>
      </c>
      <c r="T22" s="77">
        <v>0.13371420313955243</v>
      </c>
      <c r="U22" s="77">
        <v>1.6191509556440578E-4</v>
      </c>
      <c r="V22" s="77">
        <v>3.4949643790092437E-4</v>
      </c>
      <c r="W22" s="77">
        <v>1.9393748558190935E-3</v>
      </c>
      <c r="X22" s="77">
        <v>1.1843437077356595E-4</v>
      </c>
      <c r="Y22" s="77">
        <v>7.8738955477645765E-5</v>
      </c>
      <c r="Z22" s="77">
        <v>1.9009452712363166E-4</v>
      </c>
      <c r="AA22" s="77">
        <v>0</v>
      </c>
      <c r="AB22" s="77">
        <v>1.4550114908060829E-4</v>
      </c>
      <c r="AC22" s="77">
        <v>2.8928481590236777E-5</v>
      </c>
      <c r="AD22" s="77">
        <v>8.5443873775775312E-4</v>
      </c>
      <c r="AE22" s="77">
        <v>1.0330682303469221E-5</v>
      </c>
      <c r="AF22" s="77">
        <v>0</v>
      </c>
      <c r="AG22" s="77">
        <v>9.2066857485481437E-6</v>
      </c>
      <c r="AH22" s="77">
        <v>1.2994486988376791E-4</v>
      </c>
      <c r="AI22" s="77">
        <v>2.4435644140851365E-3</v>
      </c>
      <c r="AJ22" s="77">
        <v>0</v>
      </c>
      <c r="AK22" s="77">
        <v>9.7761941910629764E-3</v>
      </c>
      <c r="AL22" s="77">
        <v>0</v>
      </c>
      <c r="AM22" s="77">
        <v>2.996287416147202E-3</v>
      </c>
      <c r="AN22" s="77">
        <v>7.013708930663947E-4</v>
      </c>
      <c r="AO22" s="77">
        <v>2.4710896451626791E-2</v>
      </c>
      <c r="AP22" s="84">
        <v>0</v>
      </c>
    </row>
    <row r="23" spans="2:42" ht="12.95" customHeight="1" x14ac:dyDescent="0.15">
      <c r="B23" s="41" t="s">
        <v>154</v>
      </c>
      <c r="C23" s="42" t="s">
        <v>44</v>
      </c>
      <c r="D23" s="77">
        <v>0</v>
      </c>
      <c r="E23" s="77">
        <v>0</v>
      </c>
      <c r="F23" s="77">
        <v>1.1523212848116187E-5</v>
      </c>
      <c r="G23" s="77">
        <v>5.8506492115149277E-6</v>
      </c>
      <c r="H23" s="77">
        <v>2.783091707726804E-6</v>
      </c>
      <c r="I23" s="77">
        <v>2.2714987821368287E-6</v>
      </c>
      <c r="J23" s="77">
        <v>1.6902696824959728E-5</v>
      </c>
      <c r="K23" s="77">
        <v>5.6737848900922578E-6</v>
      </c>
      <c r="L23" s="77">
        <v>0</v>
      </c>
      <c r="M23" s="77">
        <v>6.6412683881465254E-7</v>
      </c>
      <c r="N23" s="77">
        <v>5.7955234598845786E-7</v>
      </c>
      <c r="O23" s="77">
        <v>6.264391856963136E-7</v>
      </c>
      <c r="P23" s="77">
        <v>1.4208923644082344E-6</v>
      </c>
      <c r="Q23" s="77">
        <v>2.3447045653011408E-4</v>
      </c>
      <c r="R23" s="77">
        <v>4.9179686580987933E-3</v>
      </c>
      <c r="S23" s="77">
        <v>1.4097152601337407E-2</v>
      </c>
      <c r="T23" s="77">
        <v>0.14187731531517309</v>
      </c>
      <c r="U23" s="77">
        <v>0.2883233709145171</v>
      </c>
      <c r="V23" s="77">
        <v>0.10559094220340984</v>
      </c>
      <c r="W23" s="77">
        <v>0.33836228108357286</v>
      </c>
      <c r="X23" s="77">
        <v>9.1675618830367768E-3</v>
      </c>
      <c r="Y23" s="77">
        <v>6.9579551878667793E-4</v>
      </c>
      <c r="Z23" s="77">
        <v>2.3467837093836614E-4</v>
      </c>
      <c r="AA23" s="77">
        <v>7.0897405957534359E-6</v>
      </c>
      <c r="AB23" s="77">
        <v>3.1592568870150061E-5</v>
      </c>
      <c r="AC23" s="77">
        <v>0</v>
      </c>
      <c r="AD23" s="77">
        <v>2.846845108667309E-5</v>
      </c>
      <c r="AE23" s="77">
        <v>4.1231963580197856E-5</v>
      </c>
      <c r="AF23" s="77">
        <v>0</v>
      </c>
      <c r="AG23" s="77">
        <v>3.5420389067325103E-6</v>
      </c>
      <c r="AH23" s="77">
        <v>1.1151982327740264E-3</v>
      </c>
      <c r="AI23" s="77">
        <v>1.6782865503710436E-3</v>
      </c>
      <c r="AJ23" s="77">
        <v>5.7629299856814468E-4</v>
      </c>
      <c r="AK23" s="77">
        <v>2.8755345006999381E-6</v>
      </c>
      <c r="AL23" s="77">
        <v>0</v>
      </c>
      <c r="AM23" s="77">
        <v>8.0643220388252092E-3</v>
      </c>
      <c r="AN23" s="77">
        <v>9.1684471209010618E-6</v>
      </c>
      <c r="AO23" s="77">
        <v>3.5984619411057649E-2</v>
      </c>
      <c r="AP23" s="84">
        <v>0</v>
      </c>
    </row>
    <row r="24" spans="2:42" ht="12.95" customHeight="1" x14ac:dyDescent="0.15">
      <c r="B24" s="41" t="s">
        <v>155</v>
      </c>
      <c r="C24" s="42" t="s">
        <v>45</v>
      </c>
      <c r="D24" s="77">
        <v>5.4140145865824932E-5</v>
      </c>
      <c r="E24" s="77">
        <v>0</v>
      </c>
      <c r="F24" s="77">
        <v>2.3344108694808713E-3</v>
      </c>
      <c r="G24" s="77">
        <v>5.3977795128440027E-5</v>
      </c>
      <c r="H24" s="77">
        <v>0</v>
      </c>
      <c r="I24" s="77">
        <v>0</v>
      </c>
      <c r="J24" s="77">
        <v>2.1023625393889011E-5</v>
      </c>
      <c r="K24" s="77">
        <v>8.1383287207850967E-6</v>
      </c>
      <c r="L24" s="77">
        <v>0</v>
      </c>
      <c r="M24" s="77">
        <v>2.2605002303697246E-5</v>
      </c>
      <c r="N24" s="77">
        <v>1.959612664606089E-5</v>
      </c>
      <c r="O24" s="77">
        <v>0</v>
      </c>
      <c r="P24" s="77">
        <v>4.6148420111767062E-8</v>
      </c>
      <c r="Q24" s="77">
        <v>3.0564895302285491E-4</v>
      </c>
      <c r="R24" s="77">
        <v>2.2966051438225065E-2</v>
      </c>
      <c r="S24" s="77">
        <v>2.921862143213811E-2</v>
      </c>
      <c r="T24" s="77">
        <v>2.1936460687431544E-2</v>
      </c>
      <c r="U24" s="77">
        <v>1.3518600013504712E-2</v>
      </c>
      <c r="V24" s="77">
        <v>0.11723122629735176</v>
      </c>
      <c r="W24" s="77">
        <v>1.3387986972685516E-2</v>
      </c>
      <c r="X24" s="77">
        <v>5.634462700278127E-2</v>
      </c>
      <c r="Y24" s="77">
        <v>2.430962537436545E-4</v>
      </c>
      <c r="Z24" s="77">
        <v>6.9827973259487235E-3</v>
      </c>
      <c r="AA24" s="77">
        <v>4.4701490332008257E-6</v>
      </c>
      <c r="AB24" s="77">
        <v>3.0948200655373079E-4</v>
      </c>
      <c r="AC24" s="77">
        <v>0</v>
      </c>
      <c r="AD24" s="77">
        <v>2.0495428209122622E-4</v>
      </c>
      <c r="AE24" s="77">
        <v>2.231794199354597E-6</v>
      </c>
      <c r="AF24" s="77">
        <v>1.068262072699676E-5</v>
      </c>
      <c r="AG24" s="77">
        <v>1.6469551037183471E-4</v>
      </c>
      <c r="AH24" s="77">
        <v>2.0917722774945393E-4</v>
      </c>
      <c r="AI24" s="77">
        <v>1.5269626267450018E-3</v>
      </c>
      <c r="AJ24" s="77">
        <v>7.1244203096984256E-4</v>
      </c>
      <c r="AK24" s="77">
        <v>6.6763318212934489E-5</v>
      </c>
      <c r="AL24" s="77">
        <v>0</v>
      </c>
      <c r="AM24" s="77">
        <v>6.8084777570402042E-3</v>
      </c>
      <c r="AN24" s="77">
        <v>1.4982189612953271E-4</v>
      </c>
      <c r="AO24" s="77">
        <v>0</v>
      </c>
      <c r="AP24" s="84">
        <v>1.1581107814467031E-3</v>
      </c>
    </row>
    <row r="25" spans="2:42" ht="12.95" customHeight="1" x14ac:dyDescent="0.15">
      <c r="B25" s="41" t="s">
        <v>156</v>
      </c>
      <c r="C25" s="42" t="s">
        <v>192</v>
      </c>
      <c r="D25" s="77">
        <v>2.3748946650962352E-6</v>
      </c>
      <c r="E25" s="77">
        <v>1.0038585511529188E-4</v>
      </c>
      <c r="F25" s="77">
        <v>5.6137053402219863E-5</v>
      </c>
      <c r="G25" s="77">
        <v>1.8678883113809039E-5</v>
      </c>
      <c r="H25" s="77">
        <v>1.7020168329262106E-5</v>
      </c>
      <c r="I25" s="77">
        <v>4.236195642690704E-6</v>
      </c>
      <c r="J25" s="77">
        <v>4.1671999055649833E-6</v>
      </c>
      <c r="K25" s="77">
        <v>5.8298100699689647E-6</v>
      </c>
      <c r="L25" s="77">
        <v>1.3028467200833823E-5</v>
      </c>
      <c r="M25" s="77">
        <v>1.2966472685473435E-6</v>
      </c>
      <c r="N25" s="77">
        <v>4.2746206867708012E-6</v>
      </c>
      <c r="O25" s="77">
        <v>1.0961974651219416E-6</v>
      </c>
      <c r="P25" s="77">
        <v>9.4406644797450848E-7</v>
      </c>
      <c r="Q25" s="77">
        <v>6.4468700572458261E-5</v>
      </c>
      <c r="R25" s="77">
        <v>2.6448327007448511E-4</v>
      </c>
      <c r="S25" s="77">
        <v>1.8412147848277679E-4</v>
      </c>
      <c r="T25" s="77">
        <v>3.3346715307333455E-5</v>
      </c>
      <c r="U25" s="77">
        <v>3.1837572632502153E-5</v>
      </c>
      <c r="V25" s="77">
        <v>4.3610163833435314E-5</v>
      </c>
      <c r="W25" s="77">
        <v>4.9104252099021257E-2</v>
      </c>
      <c r="X25" s="77">
        <v>6.5259640226202162E-4</v>
      </c>
      <c r="Y25" s="77">
        <v>1.9117262885275018E-5</v>
      </c>
      <c r="Z25" s="77">
        <v>1.8122768316517336E-3</v>
      </c>
      <c r="AA25" s="77">
        <v>1.5855599009707375E-5</v>
      </c>
      <c r="AB25" s="77">
        <v>7.2108712310307772E-6</v>
      </c>
      <c r="AC25" s="77">
        <v>1.9194656980691528E-5</v>
      </c>
      <c r="AD25" s="77">
        <v>2.9414731654902124E-4</v>
      </c>
      <c r="AE25" s="77">
        <v>1.3911065875433045E-4</v>
      </c>
      <c r="AF25" s="77">
        <v>4.8404680926025417E-5</v>
      </c>
      <c r="AG25" s="77">
        <v>1.256973763171993E-4</v>
      </c>
      <c r="AH25" s="77">
        <v>1.8407277692962499E-4</v>
      </c>
      <c r="AI25" s="77">
        <v>1.2420446047009099E-3</v>
      </c>
      <c r="AJ25" s="77">
        <v>5.5614569087019296E-5</v>
      </c>
      <c r="AK25" s="77">
        <v>2.1591871922451978E-5</v>
      </c>
      <c r="AL25" s="77">
        <v>8.3039411947247909E-5</v>
      </c>
      <c r="AM25" s="77">
        <v>1.2781741864937033E-3</v>
      </c>
      <c r="AN25" s="77">
        <v>1.4171654888277523E-4</v>
      </c>
      <c r="AO25" s="77">
        <v>0</v>
      </c>
      <c r="AP25" s="84">
        <v>0</v>
      </c>
    </row>
    <row r="26" spans="2:42" ht="12.95" customHeight="1" x14ac:dyDescent="0.15">
      <c r="B26" s="41" t="s">
        <v>157</v>
      </c>
      <c r="C26" s="42" t="s">
        <v>47</v>
      </c>
      <c r="D26" s="77">
        <v>0</v>
      </c>
      <c r="E26" s="77">
        <v>0</v>
      </c>
      <c r="F26" s="77">
        <v>5.8209557322559079E-2</v>
      </c>
      <c r="G26" s="77">
        <v>7.946691904215095E-5</v>
      </c>
      <c r="H26" s="77">
        <v>0</v>
      </c>
      <c r="I26" s="77">
        <v>0</v>
      </c>
      <c r="J26" s="77">
        <v>0</v>
      </c>
      <c r="K26" s="77">
        <v>0</v>
      </c>
      <c r="L26" s="77">
        <v>0</v>
      </c>
      <c r="M26" s="77">
        <v>0</v>
      </c>
      <c r="N26" s="77">
        <v>0</v>
      </c>
      <c r="O26" s="77">
        <v>0</v>
      </c>
      <c r="P26" s="77">
        <v>0</v>
      </c>
      <c r="Q26" s="77">
        <v>0</v>
      </c>
      <c r="R26" s="77">
        <v>0</v>
      </c>
      <c r="S26" s="77">
        <v>1.9184626373607233E-4</v>
      </c>
      <c r="T26" s="77">
        <v>0</v>
      </c>
      <c r="U26" s="77">
        <v>0</v>
      </c>
      <c r="V26" s="77">
        <v>0</v>
      </c>
      <c r="W26" s="77">
        <v>0</v>
      </c>
      <c r="X26" s="77">
        <v>0.33615592690991514</v>
      </c>
      <c r="Y26" s="77">
        <v>0</v>
      </c>
      <c r="Z26" s="77">
        <v>0</v>
      </c>
      <c r="AA26" s="77">
        <v>0</v>
      </c>
      <c r="AB26" s="77">
        <v>0</v>
      </c>
      <c r="AC26" s="77">
        <v>0</v>
      </c>
      <c r="AD26" s="77">
        <v>0</v>
      </c>
      <c r="AE26" s="77">
        <v>0</v>
      </c>
      <c r="AF26" s="77">
        <v>0</v>
      </c>
      <c r="AG26" s="77">
        <v>7.7404237330030252E-3</v>
      </c>
      <c r="AH26" s="77">
        <v>0</v>
      </c>
      <c r="AI26" s="77">
        <v>4.1604307997366082E-3</v>
      </c>
      <c r="AJ26" s="77">
        <v>1.1488750649020756E-4</v>
      </c>
      <c r="AK26" s="77">
        <v>0</v>
      </c>
      <c r="AL26" s="77">
        <v>0</v>
      </c>
      <c r="AM26" s="77">
        <v>5.5679868184914411E-2</v>
      </c>
      <c r="AN26" s="77">
        <v>2.0065498513064632E-5</v>
      </c>
      <c r="AO26" s="77">
        <v>0</v>
      </c>
      <c r="AP26" s="84">
        <v>0</v>
      </c>
    </row>
    <row r="27" spans="2:42" ht="12.95" customHeight="1" x14ac:dyDescent="0.15">
      <c r="B27" s="41" t="s">
        <v>158</v>
      </c>
      <c r="C27" s="42" t="s">
        <v>9</v>
      </c>
      <c r="D27" s="77">
        <v>1.2211565397044961E-3</v>
      </c>
      <c r="E27" s="77">
        <v>2.8779617320968424E-3</v>
      </c>
      <c r="F27" s="77">
        <v>9.2717980559476523E-3</v>
      </c>
      <c r="G27" s="77">
        <v>5.1330529839288533E-3</v>
      </c>
      <c r="H27" s="77">
        <v>8.3020631379688813E-3</v>
      </c>
      <c r="I27" s="77">
        <v>3.1263425661399009E-2</v>
      </c>
      <c r="J27" s="77">
        <v>1.6018816028004798E-2</v>
      </c>
      <c r="K27" s="77">
        <v>3.6934988519431331E-3</v>
      </c>
      <c r="L27" s="77">
        <v>1.2203330944781014E-3</v>
      </c>
      <c r="M27" s="77">
        <v>2.1203363442618248E-3</v>
      </c>
      <c r="N27" s="77">
        <v>1.8776093284493373E-3</v>
      </c>
      <c r="O27" s="77">
        <v>1.0843171782048553E-2</v>
      </c>
      <c r="P27" s="77">
        <v>5.7509895424908274E-2</v>
      </c>
      <c r="Q27" s="77">
        <v>1.4411646052299078E-3</v>
      </c>
      <c r="R27" s="77">
        <v>1.398732705206629E-3</v>
      </c>
      <c r="S27" s="77">
        <v>2.6683461094315227E-3</v>
      </c>
      <c r="T27" s="77">
        <v>9.4669882557804775E-3</v>
      </c>
      <c r="U27" s="77">
        <v>4.5529480653026715E-3</v>
      </c>
      <c r="V27" s="77">
        <v>6.0271815155760041E-3</v>
      </c>
      <c r="W27" s="77">
        <v>4.7988891965586988E-3</v>
      </c>
      <c r="X27" s="77">
        <v>1.2067977083340127E-3</v>
      </c>
      <c r="Y27" s="77">
        <v>7.4703237194710212E-2</v>
      </c>
      <c r="Z27" s="77">
        <v>3.5303346089397476E-3</v>
      </c>
      <c r="AA27" s="77">
        <v>1.102283997924523E-2</v>
      </c>
      <c r="AB27" s="77">
        <v>4.7712318149766347E-3</v>
      </c>
      <c r="AC27" s="77">
        <v>4.1120085052025919E-3</v>
      </c>
      <c r="AD27" s="77">
        <v>6.7634858636167125E-3</v>
      </c>
      <c r="AE27" s="77">
        <v>1.6125138864229529E-2</v>
      </c>
      <c r="AF27" s="77">
        <v>4.1500711557575921E-5</v>
      </c>
      <c r="AG27" s="77">
        <v>2.0172910554902956E-3</v>
      </c>
      <c r="AH27" s="77">
        <v>1.6562474659543892E-2</v>
      </c>
      <c r="AI27" s="77">
        <v>8.7165884628844763E-3</v>
      </c>
      <c r="AJ27" s="77">
        <v>1.3621359915054487E-2</v>
      </c>
      <c r="AK27" s="77">
        <v>4.2090168266156044E-3</v>
      </c>
      <c r="AL27" s="77">
        <v>4.5287433085859606E-2</v>
      </c>
      <c r="AM27" s="77">
        <v>8.7372040306590952E-3</v>
      </c>
      <c r="AN27" s="77">
        <v>5.9783736132294337E-3</v>
      </c>
      <c r="AO27" s="77">
        <v>0.1468454007542693</v>
      </c>
      <c r="AP27" s="84">
        <v>1.6629064468095807E-3</v>
      </c>
    </row>
    <row r="28" spans="2:42" ht="12.95" customHeight="1" x14ac:dyDescent="0.15">
      <c r="B28" s="41" t="s">
        <v>159</v>
      </c>
      <c r="C28" s="42" t="s">
        <v>10</v>
      </c>
      <c r="D28" s="77">
        <v>2.3884698762373312E-3</v>
      </c>
      <c r="E28" s="77">
        <v>9.0312081851037643E-4</v>
      </c>
      <c r="F28" s="77">
        <v>1.9936601340695987E-4</v>
      </c>
      <c r="G28" s="77">
        <v>3.5574304517203099E-3</v>
      </c>
      <c r="H28" s="77">
        <v>5.3165341734794037E-4</v>
      </c>
      <c r="I28" s="77">
        <v>2.1493848043123683E-3</v>
      </c>
      <c r="J28" s="77">
        <v>4.1610405097317407E-3</v>
      </c>
      <c r="K28" s="77">
        <v>3.5232919029627645E-3</v>
      </c>
      <c r="L28" s="77">
        <v>3.7413414978394463E-3</v>
      </c>
      <c r="M28" s="77">
        <v>3.1009572470288346E-3</v>
      </c>
      <c r="N28" s="77">
        <v>4.2796589852948956E-3</v>
      </c>
      <c r="O28" s="77">
        <v>5.466483174217383E-3</v>
      </c>
      <c r="P28" s="77">
        <v>3.2116015148158732E-3</v>
      </c>
      <c r="Q28" s="77">
        <v>3.1052486784512077E-3</v>
      </c>
      <c r="R28" s="77">
        <v>1.6265833293526402E-3</v>
      </c>
      <c r="S28" s="77">
        <v>1.4045833533015439E-3</v>
      </c>
      <c r="T28" s="77">
        <v>7.9502947104174743E-4</v>
      </c>
      <c r="U28" s="77">
        <v>4.1451666958577235E-3</v>
      </c>
      <c r="V28" s="77">
        <v>1.5467461692221557E-3</v>
      </c>
      <c r="W28" s="77">
        <v>1.2671935155191844E-3</v>
      </c>
      <c r="X28" s="77">
        <v>9.4197847225785695E-4</v>
      </c>
      <c r="Y28" s="77">
        <v>1.3408748213081206E-3</v>
      </c>
      <c r="Z28" s="77">
        <v>5.8187788982724527E-4</v>
      </c>
      <c r="AA28" s="77">
        <v>1.3286445421402083E-2</v>
      </c>
      <c r="AB28" s="77">
        <v>3.0329813071627874E-2</v>
      </c>
      <c r="AC28" s="77">
        <v>2.8165567820507805E-3</v>
      </c>
      <c r="AD28" s="77">
        <v>3.0681767396322332E-3</v>
      </c>
      <c r="AE28" s="77">
        <v>2.540213722716545E-3</v>
      </c>
      <c r="AF28" s="77">
        <v>9.1020604395144356E-3</v>
      </c>
      <c r="AG28" s="77">
        <v>5.507767995897344E-3</v>
      </c>
      <c r="AH28" s="77">
        <v>4.7901453656226459E-3</v>
      </c>
      <c r="AI28" s="77">
        <v>9.1665515647375798E-3</v>
      </c>
      <c r="AJ28" s="77">
        <v>4.0405736143370756E-3</v>
      </c>
      <c r="AK28" s="77">
        <v>2.3413202471694807E-3</v>
      </c>
      <c r="AL28" s="77">
        <v>1.9667177864197208E-3</v>
      </c>
      <c r="AM28" s="77">
        <v>1.2960354784698101E-3</v>
      </c>
      <c r="AN28" s="77">
        <v>2.0125842343758074E-3</v>
      </c>
      <c r="AO28" s="77">
        <v>0</v>
      </c>
      <c r="AP28" s="84">
        <v>0</v>
      </c>
    </row>
    <row r="29" spans="2:42" ht="12.95" customHeight="1" x14ac:dyDescent="0.15">
      <c r="B29" s="41" t="s">
        <v>160</v>
      </c>
      <c r="C29" s="42" t="s">
        <v>11</v>
      </c>
      <c r="D29" s="77">
        <v>8.8960974180049696E-3</v>
      </c>
      <c r="E29" s="77">
        <v>3.3712613991885576E-3</v>
      </c>
      <c r="F29" s="77">
        <v>9.6446342754946679E-4</v>
      </c>
      <c r="G29" s="77">
        <v>2.2297044156952356E-2</v>
      </c>
      <c r="H29" s="77">
        <v>1.2345257377687921E-2</v>
      </c>
      <c r="I29" s="77">
        <v>2.329178284746632E-2</v>
      </c>
      <c r="J29" s="77">
        <v>6.6161378897372322E-2</v>
      </c>
      <c r="K29" s="77">
        <v>4.7603582540946661E-2</v>
      </c>
      <c r="L29" s="77">
        <v>2.1791377432630803E-2</v>
      </c>
      <c r="M29" s="77">
        <v>2.8818768303331525E-2</v>
      </c>
      <c r="N29" s="77">
        <v>3.711218397526047E-2</v>
      </c>
      <c r="O29" s="77">
        <v>0.12200676734039578</v>
      </c>
      <c r="P29" s="77">
        <v>2.1231773433129181E-2</v>
      </c>
      <c r="Q29" s="77">
        <v>2.112998438135907E-2</v>
      </c>
      <c r="R29" s="77">
        <v>1.149467727921263E-2</v>
      </c>
      <c r="S29" s="77">
        <v>1.0345374221879844E-2</v>
      </c>
      <c r="T29" s="77">
        <v>9.9244374820360963E-3</v>
      </c>
      <c r="U29" s="77">
        <v>2.597138935980867E-2</v>
      </c>
      <c r="V29" s="77">
        <v>7.9244251827778889E-3</v>
      </c>
      <c r="W29" s="77">
        <v>6.1601283375561566E-3</v>
      </c>
      <c r="X29" s="77">
        <v>1.4746035671458799E-2</v>
      </c>
      <c r="Y29" s="77">
        <v>1.8122072635918331E-2</v>
      </c>
      <c r="Z29" s="77">
        <v>2.3367406700434924E-3</v>
      </c>
      <c r="AA29" s="77">
        <v>8.8564003974909697E-2</v>
      </c>
      <c r="AB29" s="77">
        <v>5.6756756490131011E-2</v>
      </c>
      <c r="AC29" s="77">
        <v>7.1315309451535969E-2</v>
      </c>
      <c r="AD29" s="77">
        <v>2.507903390734503E-2</v>
      </c>
      <c r="AE29" s="77">
        <v>4.9208990600803013E-3</v>
      </c>
      <c r="AF29" s="77">
        <v>3.1955895889045857E-3</v>
      </c>
      <c r="AG29" s="77">
        <v>6.1614667851582891E-3</v>
      </c>
      <c r="AH29" s="77">
        <v>7.2385380164205993E-3</v>
      </c>
      <c r="AI29" s="77">
        <v>1.0358686861087854E-2</v>
      </c>
      <c r="AJ29" s="77">
        <v>2.1222561714222182E-2</v>
      </c>
      <c r="AK29" s="77">
        <v>1.0467789498857627E-2</v>
      </c>
      <c r="AL29" s="77">
        <v>3.6079022304132641E-3</v>
      </c>
      <c r="AM29" s="77">
        <v>4.8735157511887069E-3</v>
      </c>
      <c r="AN29" s="77">
        <v>3.0684052214236753E-2</v>
      </c>
      <c r="AO29" s="77">
        <v>0</v>
      </c>
      <c r="AP29" s="84">
        <v>4.535489969290353E-3</v>
      </c>
    </row>
    <row r="30" spans="2:42" ht="12.95" customHeight="1" x14ac:dyDescent="0.15">
      <c r="B30" s="41" t="s">
        <v>161</v>
      </c>
      <c r="C30" s="42" t="s">
        <v>48</v>
      </c>
      <c r="D30" s="77">
        <v>7.3311268346860892E-4</v>
      </c>
      <c r="E30" s="77">
        <v>1.3450472675934907E-4</v>
      </c>
      <c r="F30" s="77">
        <v>2.5552650860393306E-5</v>
      </c>
      <c r="G30" s="77">
        <v>1.619788478855456E-3</v>
      </c>
      <c r="H30" s="77">
        <v>2.0204756745702034E-3</v>
      </c>
      <c r="I30" s="77">
        <v>1.3429221024081378E-3</v>
      </c>
      <c r="J30" s="77">
        <v>2.6481571139043477E-3</v>
      </c>
      <c r="K30" s="77">
        <v>2.2865485464064728E-3</v>
      </c>
      <c r="L30" s="77">
        <v>5.4502421123488155E-4</v>
      </c>
      <c r="M30" s="77">
        <v>9.7501027410849936E-4</v>
      </c>
      <c r="N30" s="77">
        <v>1.2389004257205381E-3</v>
      </c>
      <c r="O30" s="77">
        <v>6.7512598827485111E-4</v>
      </c>
      <c r="P30" s="77">
        <v>9.9646680295928164E-4</v>
      </c>
      <c r="Q30" s="77">
        <v>7.1772720049468361E-4</v>
      </c>
      <c r="R30" s="77">
        <v>7.8746196331161227E-4</v>
      </c>
      <c r="S30" s="77">
        <v>5.7670858035638697E-4</v>
      </c>
      <c r="T30" s="77">
        <v>3.8801356021451333E-4</v>
      </c>
      <c r="U30" s="77">
        <v>2.0256895953436153E-3</v>
      </c>
      <c r="V30" s="77">
        <v>5.6294965873814875E-4</v>
      </c>
      <c r="W30" s="77">
        <v>2.8541035559616785E-4</v>
      </c>
      <c r="X30" s="77">
        <v>6.3662543826825137E-4</v>
      </c>
      <c r="Y30" s="77">
        <v>6.3598616369290987E-4</v>
      </c>
      <c r="Z30" s="77">
        <v>6.9048684672472444E-4</v>
      </c>
      <c r="AA30" s="77">
        <v>5.6948565634877405E-4</v>
      </c>
      <c r="AB30" s="77">
        <v>5.8929159451092707E-2</v>
      </c>
      <c r="AC30" s="77">
        <v>9.3557866112826439E-3</v>
      </c>
      <c r="AD30" s="77">
        <v>2.8046767558284201E-3</v>
      </c>
      <c r="AE30" s="77">
        <v>1.2568210393443548E-3</v>
      </c>
      <c r="AF30" s="77">
        <v>3.5304088284386219E-4</v>
      </c>
      <c r="AG30" s="77">
        <v>4.1487674955976691E-3</v>
      </c>
      <c r="AH30" s="77">
        <v>2.9465773156328867E-3</v>
      </c>
      <c r="AI30" s="77">
        <v>4.1310482788361981E-3</v>
      </c>
      <c r="AJ30" s="77">
        <v>1.046012958431052E-2</v>
      </c>
      <c r="AK30" s="77">
        <v>5.0972410930685517E-3</v>
      </c>
      <c r="AL30" s="77">
        <v>2.218079465685269E-3</v>
      </c>
      <c r="AM30" s="77">
        <v>7.6794624002312262E-4</v>
      </c>
      <c r="AN30" s="77">
        <v>9.4284878964874894E-3</v>
      </c>
      <c r="AO30" s="77">
        <v>0</v>
      </c>
      <c r="AP30" s="84">
        <v>1.3844058412252494E-3</v>
      </c>
    </row>
    <row r="31" spans="2:42" ht="12.95" customHeight="1" x14ac:dyDescent="0.15">
      <c r="B31" s="41" t="s">
        <v>162</v>
      </c>
      <c r="C31" s="42" t="s">
        <v>49</v>
      </c>
      <c r="D31" s="77">
        <v>5.3791479804322386E-4</v>
      </c>
      <c r="E31" s="77">
        <v>1.0141442624309605E-4</v>
      </c>
      <c r="F31" s="77">
        <v>3.2013034197634642E-6</v>
      </c>
      <c r="G31" s="77">
        <v>1.7537835984573018E-3</v>
      </c>
      <c r="H31" s="77">
        <v>1.3109421815851675E-3</v>
      </c>
      <c r="I31" s="77">
        <v>3.4148291187744242E-4</v>
      </c>
      <c r="J31" s="77">
        <v>7.4255403939736501E-4</v>
      </c>
      <c r="K31" s="77">
        <v>2.3243338903890828E-3</v>
      </c>
      <c r="L31" s="77">
        <v>8.6856448005558808E-6</v>
      </c>
      <c r="M31" s="77">
        <v>4.8657723993889971E-5</v>
      </c>
      <c r="N31" s="77">
        <v>3.7016985612720039E-3</v>
      </c>
      <c r="O31" s="77">
        <v>4.9331161445578795E-5</v>
      </c>
      <c r="P31" s="77">
        <v>6.4543322996441746E-7</v>
      </c>
      <c r="Q31" s="77">
        <v>8.7968162194654689E-5</v>
      </c>
      <c r="R31" s="77">
        <v>2.8502625191101897E-4</v>
      </c>
      <c r="S31" s="77">
        <v>2.3386112613836641E-5</v>
      </c>
      <c r="T31" s="77">
        <v>9.9564454681541222E-5</v>
      </c>
      <c r="U31" s="77">
        <v>6.110989404035696E-4</v>
      </c>
      <c r="V31" s="77">
        <v>1.4597501871125681E-4</v>
      </c>
      <c r="W31" s="77">
        <v>2.6886036308912674E-4</v>
      </c>
      <c r="X31" s="77">
        <v>1.5100650721393139E-3</v>
      </c>
      <c r="Y31" s="77">
        <v>3.8485770242788436E-4</v>
      </c>
      <c r="Z31" s="77">
        <v>2.4298615911684291E-3</v>
      </c>
      <c r="AA31" s="77">
        <v>1.5365486920886665E-2</v>
      </c>
      <c r="AB31" s="77">
        <v>1.2406230018606969E-3</v>
      </c>
      <c r="AC31" s="77">
        <v>0</v>
      </c>
      <c r="AD31" s="77">
        <v>1.4033552892926291E-3</v>
      </c>
      <c r="AE31" s="77">
        <v>3.1740256666444289E-3</v>
      </c>
      <c r="AF31" s="77">
        <v>9.1483671044118982E-6</v>
      </c>
      <c r="AG31" s="77">
        <v>2.4458376786922658E-3</v>
      </c>
      <c r="AH31" s="77">
        <v>5.9745689584796337E-3</v>
      </c>
      <c r="AI31" s="77">
        <v>3.0822046579585774E-2</v>
      </c>
      <c r="AJ31" s="77">
        <v>5.302021732258193E-3</v>
      </c>
      <c r="AK31" s="77">
        <v>3.4873681713848506E-3</v>
      </c>
      <c r="AL31" s="77">
        <v>3.6193116822317293E-5</v>
      </c>
      <c r="AM31" s="77">
        <v>3.8702007573121515E-4</v>
      </c>
      <c r="AN31" s="77">
        <v>2.0352805609736214E-2</v>
      </c>
      <c r="AO31" s="77">
        <v>0</v>
      </c>
      <c r="AP31" s="84">
        <v>1.4353968090265732E-2</v>
      </c>
    </row>
    <row r="32" spans="2:42" ht="12.95" customHeight="1" x14ac:dyDescent="0.15">
      <c r="B32" s="41" t="s">
        <v>163</v>
      </c>
      <c r="C32" s="42" t="s">
        <v>12</v>
      </c>
      <c r="D32" s="77">
        <v>6.7753607931846843E-2</v>
      </c>
      <c r="E32" s="77">
        <v>1.3030441310930221E-2</v>
      </c>
      <c r="F32" s="77">
        <v>3.9940347979396003E-2</v>
      </c>
      <c r="G32" s="77">
        <v>2.4380044465146068E-2</v>
      </c>
      <c r="H32" s="77">
        <v>7.3620095234596963E-2</v>
      </c>
      <c r="I32" s="77">
        <v>8.4299604569134615E-2</v>
      </c>
      <c r="J32" s="77">
        <v>7.2958788800422697E-2</v>
      </c>
      <c r="K32" s="77">
        <v>4.4124293073570735E-2</v>
      </c>
      <c r="L32" s="77">
        <v>5.5334071613141383E-2</v>
      </c>
      <c r="M32" s="77">
        <v>5.5773745059837093E-2</v>
      </c>
      <c r="N32" s="77">
        <v>3.2721701569698197E-2</v>
      </c>
      <c r="O32" s="77">
        <v>3.5916632440935264E-2</v>
      </c>
      <c r="P32" s="77">
        <v>6.9404961054243888E-2</v>
      </c>
      <c r="Q32" s="77">
        <v>4.4733390291850507E-2</v>
      </c>
      <c r="R32" s="77">
        <v>4.1939650946305744E-2</v>
      </c>
      <c r="S32" s="77">
        <v>4.1361905479124141E-2</v>
      </c>
      <c r="T32" s="77">
        <v>5.3599522049463409E-2</v>
      </c>
      <c r="U32" s="77">
        <v>3.9772446645645561E-2</v>
      </c>
      <c r="V32" s="77">
        <v>5.3554410637963706E-2</v>
      </c>
      <c r="W32" s="77">
        <v>3.9057795049398381E-2</v>
      </c>
      <c r="X32" s="77">
        <v>6.1399914388505741E-2</v>
      </c>
      <c r="Y32" s="77">
        <v>7.107992274067057E-2</v>
      </c>
      <c r="Z32" s="77">
        <v>5.2165801652219006E-2</v>
      </c>
      <c r="AA32" s="77">
        <v>1.7351196349437669E-2</v>
      </c>
      <c r="AB32" s="77">
        <v>2.4616103016699815E-2</v>
      </c>
      <c r="AC32" s="77">
        <v>1.5208281992348487E-2</v>
      </c>
      <c r="AD32" s="77">
        <v>1.0624500749854257E-2</v>
      </c>
      <c r="AE32" s="77">
        <v>5.3653514495900128E-3</v>
      </c>
      <c r="AF32" s="77">
        <v>1.1030494596878089E-3</v>
      </c>
      <c r="AG32" s="77">
        <v>4.2132356828344306E-2</v>
      </c>
      <c r="AH32" s="77">
        <v>1.0195653718036792E-2</v>
      </c>
      <c r="AI32" s="77">
        <v>9.6195238778573715E-3</v>
      </c>
      <c r="AJ32" s="77">
        <v>1.4386153455786838E-2</v>
      </c>
      <c r="AK32" s="77">
        <v>4.8688936231284403E-2</v>
      </c>
      <c r="AL32" s="77">
        <v>3.9788431351121742E-2</v>
      </c>
      <c r="AM32" s="77">
        <v>2.474894178716408E-2</v>
      </c>
      <c r="AN32" s="77">
        <v>7.7590684613687025E-2</v>
      </c>
      <c r="AO32" s="77">
        <v>0.2268131198309693</v>
      </c>
      <c r="AP32" s="84">
        <v>1.0058623631681991E-2</v>
      </c>
    </row>
    <row r="33" spans="2:42" ht="12.95" customHeight="1" x14ac:dyDescent="0.15">
      <c r="B33" s="41" t="s">
        <v>164</v>
      </c>
      <c r="C33" s="42" t="s">
        <v>13</v>
      </c>
      <c r="D33" s="77">
        <v>4.9466385476337324E-3</v>
      </c>
      <c r="E33" s="77">
        <v>8.8243815260997168E-3</v>
      </c>
      <c r="F33" s="77">
        <v>8.8253145614667228E-3</v>
      </c>
      <c r="G33" s="77">
        <v>5.0435595191286049E-2</v>
      </c>
      <c r="H33" s="77">
        <v>3.6021154949110461E-3</v>
      </c>
      <c r="I33" s="77">
        <v>1.8395906227814347E-2</v>
      </c>
      <c r="J33" s="77">
        <v>8.4370941076716225E-3</v>
      </c>
      <c r="K33" s="77">
        <v>5.3943309243276866E-3</v>
      </c>
      <c r="L33" s="77">
        <v>2.0780405185329949E-3</v>
      </c>
      <c r="M33" s="77">
        <v>3.8224546796026271E-3</v>
      </c>
      <c r="N33" s="77">
        <v>1.0145305410457739E-2</v>
      </c>
      <c r="O33" s="77">
        <v>7.2236433834592254E-3</v>
      </c>
      <c r="P33" s="77">
        <v>4.7965869004594529E-3</v>
      </c>
      <c r="Q33" s="77">
        <v>1.0572356915016417E-2</v>
      </c>
      <c r="R33" s="77">
        <v>5.7524038893204035E-3</v>
      </c>
      <c r="S33" s="77">
        <v>7.3295175479924195E-3</v>
      </c>
      <c r="T33" s="77">
        <v>7.5926964339210262E-3</v>
      </c>
      <c r="U33" s="77">
        <v>6.9228744338970319E-3</v>
      </c>
      <c r="V33" s="77">
        <v>5.9087769706304876E-3</v>
      </c>
      <c r="W33" s="77">
        <v>8.8547502530197022E-3</v>
      </c>
      <c r="X33" s="77">
        <v>4.8724803327020961E-3</v>
      </c>
      <c r="Y33" s="77">
        <v>1.2166886189648099E-2</v>
      </c>
      <c r="Z33" s="77">
        <v>1.3912341442199787E-2</v>
      </c>
      <c r="AA33" s="77">
        <v>1.7871030099473564E-2</v>
      </c>
      <c r="AB33" s="77">
        <v>3.4347252395488484E-2</v>
      </c>
      <c r="AC33" s="77">
        <v>3.3387941152336398E-2</v>
      </c>
      <c r="AD33" s="77">
        <v>1.631863287121816E-2</v>
      </c>
      <c r="AE33" s="77">
        <v>4.2191655903137643E-2</v>
      </c>
      <c r="AF33" s="77">
        <v>7.4879421203336891E-2</v>
      </c>
      <c r="AG33" s="77">
        <v>2.3259968673437614E-2</v>
      </c>
      <c r="AH33" s="77">
        <v>7.0095833893988177E-3</v>
      </c>
      <c r="AI33" s="77">
        <v>2.000700587674208E-2</v>
      </c>
      <c r="AJ33" s="77">
        <v>8.0318148002621395E-3</v>
      </c>
      <c r="AK33" s="77">
        <v>9.6706190504117166E-3</v>
      </c>
      <c r="AL33" s="77">
        <v>2.4103243227689513E-2</v>
      </c>
      <c r="AM33" s="77">
        <v>1.0263102124118474E-2</v>
      </c>
      <c r="AN33" s="77">
        <v>8.1503543705090178E-3</v>
      </c>
      <c r="AO33" s="77">
        <v>0</v>
      </c>
      <c r="AP33" s="84">
        <v>2.855110645925368E-3</v>
      </c>
    </row>
    <row r="34" spans="2:42" ht="12.95" customHeight="1" x14ac:dyDescent="0.15">
      <c r="B34" s="41" t="s">
        <v>165</v>
      </c>
      <c r="C34" s="42" t="s">
        <v>14</v>
      </c>
      <c r="D34" s="77">
        <v>1.136210604192529E-3</v>
      </c>
      <c r="E34" s="77">
        <v>5.8887787297193207E-4</v>
      </c>
      <c r="F34" s="77">
        <v>4.5281207733870703E-4</v>
      </c>
      <c r="G34" s="77">
        <v>6.0103392148089727E-3</v>
      </c>
      <c r="H34" s="77">
        <v>2.4291320397437431E-3</v>
      </c>
      <c r="I34" s="77">
        <v>4.6225550207674507E-3</v>
      </c>
      <c r="J34" s="77">
        <v>1.9180509128919462E-3</v>
      </c>
      <c r="K34" s="77">
        <v>1.6833582894301153E-3</v>
      </c>
      <c r="L34" s="77">
        <v>1.4982737280958898E-3</v>
      </c>
      <c r="M34" s="77">
        <v>3.2935806449812277E-3</v>
      </c>
      <c r="N34" s="77">
        <v>4.5895412401045126E-3</v>
      </c>
      <c r="O34" s="77">
        <v>3.3781698308434117E-3</v>
      </c>
      <c r="P34" s="77">
        <v>9.7257641535574454E-4</v>
      </c>
      <c r="Q34" s="77">
        <v>5.2190677080853187E-3</v>
      </c>
      <c r="R34" s="77">
        <v>3.1766312071156749E-3</v>
      </c>
      <c r="S34" s="77">
        <v>2.959754390063614E-3</v>
      </c>
      <c r="T34" s="77">
        <v>2.234828500006896E-3</v>
      </c>
      <c r="U34" s="77">
        <v>1.5534420328287425E-3</v>
      </c>
      <c r="V34" s="77">
        <v>3.6523723554445935E-3</v>
      </c>
      <c r="W34" s="77">
        <v>2.1105564512945863E-3</v>
      </c>
      <c r="X34" s="77">
        <v>8.2809952813981205E-4</v>
      </c>
      <c r="Y34" s="77">
        <v>3.2521322659519046E-3</v>
      </c>
      <c r="Z34" s="77">
        <v>3.5901467620403898E-3</v>
      </c>
      <c r="AA34" s="77">
        <v>5.9095895715505784E-3</v>
      </c>
      <c r="AB34" s="77">
        <v>9.8166917849425118E-4</v>
      </c>
      <c r="AC34" s="77">
        <v>2.0557136622649285E-3</v>
      </c>
      <c r="AD34" s="77">
        <v>2.5541855244652613E-2</v>
      </c>
      <c r="AE34" s="77">
        <v>1.5169248103688244E-2</v>
      </c>
      <c r="AF34" s="77">
        <v>2.3820676742362747E-2</v>
      </c>
      <c r="AG34" s="77">
        <v>1.5896618601424738E-2</v>
      </c>
      <c r="AH34" s="77">
        <v>1.4404137094741894E-2</v>
      </c>
      <c r="AI34" s="77">
        <v>1.3233457049533096E-3</v>
      </c>
      <c r="AJ34" s="77">
        <v>3.3972089429300284E-3</v>
      </c>
      <c r="AK34" s="77">
        <v>1.4393809827669369E-2</v>
      </c>
      <c r="AL34" s="77">
        <v>1.9243793673577213E-2</v>
      </c>
      <c r="AM34" s="77">
        <v>9.0733216628052973E-3</v>
      </c>
      <c r="AN34" s="77">
        <v>1.3769842416716298E-2</v>
      </c>
      <c r="AO34" s="77">
        <v>0</v>
      </c>
      <c r="AP34" s="84">
        <v>3.1500613255350328E-2</v>
      </c>
    </row>
    <row r="35" spans="2:42" ht="12.95" customHeight="1" x14ac:dyDescent="0.15">
      <c r="B35" s="41" t="s">
        <v>166</v>
      </c>
      <c r="C35" s="42" t="s">
        <v>50</v>
      </c>
      <c r="D35" s="77">
        <v>8.1593069636642396E-2</v>
      </c>
      <c r="E35" s="77">
        <v>7.2639238799981382E-2</v>
      </c>
      <c r="F35" s="77">
        <v>5.7096370358137902E-2</v>
      </c>
      <c r="G35" s="77">
        <v>0.44080618493983209</v>
      </c>
      <c r="H35" s="77">
        <v>4.0571009751568334E-2</v>
      </c>
      <c r="I35" s="77">
        <v>3.1078293292983214E-2</v>
      </c>
      <c r="J35" s="77">
        <v>4.3178633386632519E-2</v>
      </c>
      <c r="K35" s="77">
        <v>2.6739934679691241E-2</v>
      </c>
      <c r="L35" s="77">
        <v>6.2924032450585532E-2</v>
      </c>
      <c r="M35" s="77">
        <v>2.036060756345473E-2</v>
      </c>
      <c r="N35" s="77">
        <v>0.11714319767843651</v>
      </c>
      <c r="O35" s="77">
        <v>4.5817575030044036E-2</v>
      </c>
      <c r="P35" s="77">
        <v>4.6075291643490578E-2</v>
      </c>
      <c r="Q35" s="77">
        <v>3.6019967527416617E-2</v>
      </c>
      <c r="R35" s="77">
        <v>2.4086937007265153E-2</v>
      </c>
      <c r="S35" s="77">
        <v>2.3206049445030571E-2</v>
      </c>
      <c r="T35" s="77">
        <v>2.9989897969554577E-2</v>
      </c>
      <c r="U35" s="77">
        <v>1.8623237629518681E-2</v>
      </c>
      <c r="V35" s="77">
        <v>2.3039577924650161E-2</v>
      </c>
      <c r="W35" s="77">
        <v>2.6523343014361555E-2</v>
      </c>
      <c r="X35" s="77">
        <v>1.5965713217088336E-2</v>
      </c>
      <c r="Y35" s="77">
        <v>7.3552152059314563E-2</v>
      </c>
      <c r="Z35" s="77">
        <v>5.5817181123604107E-2</v>
      </c>
      <c r="AA35" s="77">
        <v>3.6456151200055582E-2</v>
      </c>
      <c r="AB35" s="77">
        <v>3.3007425131435529E-2</v>
      </c>
      <c r="AC35" s="77">
        <v>7.5548887577417789E-2</v>
      </c>
      <c r="AD35" s="77">
        <v>7.0627566871776265E-2</v>
      </c>
      <c r="AE35" s="77">
        <v>4.0193516515153141E-2</v>
      </c>
      <c r="AF35" s="77">
        <v>3.0763282651012497E-3</v>
      </c>
      <c r="AG35" s="77">
        <v>9.171403631450116E-2</v>
      </c>
      <c r="AH35" s="77">
        <v>3.1217707702916701E-2</v>
      </c>
      <c r="AI35" s="77">
        <v>4.0406676496881219E-2</v>
      </c>
      <c r="AJ35" s="77">
        <v>3.5256855587595212E-2</v>
      </c>
      <c r="AK35" s="77">
        <v>1.7685479641438802E-2</v>
      </c>
      <c r="AL35" s="77">
        <v>4.584503801511873E-2</v>
      </c>
      <c r="AM35" s="77">
        <v>2.1935435536443941E-2</v>
      </c>
      <c r="AN35" s="77">
        <v>5.1022790720531924E-2</v>
      </c>
      <c r="AO35" s="77">
        <v>5.0758403529308035E-2</v>
      </c>
      <c r="AP35" s="84">
        <v>0.10213214759100417</v>
      </c>
    </row>
    <row r="36" spans="2:42" ht="12.95" customHeight="1" x14ac:dyDescent="0.15">
      <c r="B36" s="41" t="s">
        <v>167</v>
      </c>
      <c r="C36" s="42" t="s">
        <v>51</v>
      </c>
      <c r="D36" s="77">
        <v>3.4679494398296737E-3</v>
      </c>
      <c r="E36" s="77">
        <v>1.6753589837448369E-3</v>
      </c>
      <c r="F36" s="77">
        <v>5.9737572527057093E-3</v>
      </c>
      <c r="G36" s="77">
        <v>3.8010542944139024E-3</v>
      </c>
      <c r="H36" s="77">
        <v>4.5462234849856483E-3</v>
      </c>
      <c r="I36" s="77">
        <v>5.7747511601868714E-3</v>
      </c>
      <c r="J36" s="77">
        <v>5.6767890870103119E-3</v>
      </c>
      <c r="K36" s="77">
        <v>6.085516628180525E-3</v>
      </c>
      <c r="L36" s="77">
        <v>3.8803118146483397E-3</v>
      </c>
      <c r="M36" s="77">
        <v>6.3096920527542901E-3</v>
      </c>
      <c r="N36" s="77">
        <v>4.2893403238372383E-3</v>
      </c>
      <c r="O36" s="77">
        <v>5.4073132573274167E-3</v>
      </c>
      <c r="P36" s="77">
        <v>3.6998708932313058E-3</v>
      </c>
      <c r="Q36" s="77">
        <v>6.9035009114033954E-3</v>
      </c>
      <c r="R36" s="77">
        <v>7.0596533339696062E-3</v>
      </c>
      <c r="S36" s="77">
        <v>8.5447152808863745E-3</v>
      </c>
      <c r="T36" s="77">
        <v>6.4737817281608732E-3</v>
      </c>
      <c r="U36" s="77">
        <v>9.8430188713743722E-3</v>
      </c>
      <c r="V36" s="77">
        <v>9.665921430752825E-3</v>
      </c>
      <c r="W36" s="77">
        <v>2.9926969465528763E-2</v>
      </c>
      <c r="X36" s="77">
        <v>2.7043599757338734E-3</v>
      </c>
      <c r="Y36" s="77">
        <v>7.261905820412925E-3</v>
      </c>
      <c r="Z36" s="77">
        <v>8.6291283053190407E-3</v>
      </c>
      <c r="AA36" s="77">
        <v>1.2914083319368243E-2</v>
      </c>
      <c r="AB36" s="77">
        <v>5.3834811036731968E-2</v>
      </c>
      <c r="AC36" s="77">
        <v>9.6760847924168593E-3</v>
      </c>
      <c r="AD36" s="77">
        <v>3.9065460574187458E-2</v>
      </c>
      <c r="AE36" s="77">
        <v>5.8229848453482329E-2</v>
      </c>
      <c r="AF36" s="77">
        <v>2.534368202418162E-3</v>
      </c>
      <c r="AG36" s="77">
        <v>8.6148802761733308E-3</v>
      </c>
      <c r="AH36" s="77">
        <v>0.20121597566460403</v>
      </c>
      <c r="AI36" s="77">
        <v>2.9548063680102321E-2</v>
      </c>
      <c r="AJ36" s="77">
        <v>1.9170555275013983E-2</v>
      </c>
      <c r="AK36" s="77">
        <v>1.1323604099579906E-2</v>
      </c>
      <c r="AL36" s="77">
        <v>7.2975578863256604E-2</v>
      </c>
      <c r="AM36" s="77">
        <v>3.7472387757893626E-2</v>
      </c>
      <c r="AN36" s="77">
        <v>1.9480430259633062E-2</v>
      </c>
      <c r="AO36" s="77">
        <v>0</v>
      </c>
      <c r="AP36" s="84">
        <v>7.5527361246182617E-2</v>
      </c>
    </row>
    <row r="37" spans="2:42" ht="12.95" customHeight="1" x14ac:dyDescent="0.15">
      <c r="B37" s="41" t="s">
        <v>168</v>
      </c>
      <c r="C37" s="42" t="s">
        <v>15</v>
      </c>
      <c r="D37" s="77">
        <v>0</v>
      </c>
      <c r="E37" s="77">
        <v>0</v>
      </c>
      <c r="F37" s="77">
        <v>0</v>
      </c>
      <c r="G37" s="77">
        <v>0</v>
      </c>
      <c r="H37" s="77">
        <v>0</v>
      </c>
      <c r="I37" s="77">
        <v>0</v>
      </c>
      <c r="J37" s="77">
        <v>0</v>
      </c>
      <c r="K37" s="77">
        <v>0</v>
      </c>
      <c r="L37" s="77">
        <v>0</v>
      </c>
      <c r="M37" s="77">
        <v>0</v>
      </c>
      <c r="N37" s="77">
        <v>0</v>
      </c>
      <c r="O37" s="77">
        <v>0</v>
      </c>
      <c r="P37" s="77">
        <v>0</v>
      </c>
      <c r="Q37" s="77">
        <v>0</v>
      </c>
      <c r="R37" s="77">
        <v>0</v>
      </c>
      <c r="S37" s="77">
        <v>0</v>
      </c>
      <c r="T37" s="77">
        <v>0</v>
      </c>
      <c r="U37" s="77">
        <v>0</v>
      </c>
      <c r="V37" s="77">
        <v>0</v>
      </c>
      <c r="W37" s="77">
        <v>0</v>
      </c>
      <c r="X37" s="77">
        <v>0</v>
      </c>
      <c r="Y37" s="77">
        <v>0</v>
      </c>
      <c r="Z37" s="77">
        <v>0</v>
      </c>
      <c r="AA37" s="77">
        <v>0</v>
      </c>
      <c r="AB37" s="77">
        <v>0</v>
      </c>
      <c r="AC37" s="77">
        <v>0</v>
      </c>
      <c r="AD37" s="77">
        <v>0</v>
      </c>
      <c r="AE37" s="77">
        <v>0</v>
      </c>
      <c r="AF37" s="77">
        <v>0</v>
      </c>
      <c r="AG37" s="77">
        <v>0</v>
      </c>
      <c r="AH37" s="77">
        <v>0</v>
      </c>
      <c r="AI37" s="77">
        <v>0</v>
      </c>
      <c r="AJ37" s="77">
        <v>0</v>
      </c>
      <c r="AK37" s="77">
        <v>0</v>
      </c>
      <c r="AL37" s="77">
        <v>0</v>
      </c>
      <c r="AM37" s="77">
        <v>0</v>
      </c>
      <c r="AN37" s="77">
        <v>0</v>
      </c>
      <c r="AO37" s="77">
        <v>0</v>
      </c>
      <c r="AP37" s="84">
        <v>0.24659960775522974</v>
      </c>
    </row>
    <row r="38" spans="2:42" ht="12.95" customHeight="1" x14ac:dyDescent="0.15">
      <c r="B38" s="41" t="s">
        <v>169</v>
      </c>
      <c r="C38" s="42" t="s">
        <v>16</v>
      </c>
      <c r="D38" s="77">
        <v>1.7405325978070407E-5</v>
      </c>
      <c r="E38" s="77">
        <v>1.6326335508251528E-4</v>
      </c>
      <c r="F38" s="77">
        <v>9.8501643685029657E-8</v>
      </c>
      <c r="G38" s="77">
        <v>1.9717776049966223E-5</v>
      </c>
      <c r="H38" s="77">
        <v>3.340719125355028E-4</v>
      </c>
      <c r="I38" s="77">
        <v>5.5965476268252115E-5</v>
      </c>
      <c r="J38" s="77">
        <v>1.8116695151492915E-4</v>
      </c>
      <c r="K38" s="77">
        <v>2.4942093095026824E-4</v>
      </c>
      <c r="L38" s="77">
        <v>0</v>
      </c>
      <c r="M38" s="77">
        <v>1.3163755166802576E-4</v>
      </c>
      <c r="N38" s="77">
        <v>1.5410100235307273E-4</v>
      </c>
      <c r="O38" s="77">
        <v>4.8924900402882087E-4</v>
      </c>
      <c r="P38" s="77">
        <v>1.4406064008189887E-7</v>
      </c>
      <c r="Q38" s="77">
        <v>5.8279889438867265E-4</v>
      </c>
      <c r="R38" s="77">
        <v>5.7413108410910821E-4</v>
      </c>
      <c r="S38" s="77">
        <v>3.4081682318624462E-4</v>
      </c>
      <c r="T38" s="77">
        <v>2.5450867541359113E-4</v>
      </c>
      <c r="U38" s="77">
        <v>1.3034320587859295E-3</v>
      </c>
      <c r="V38" s="77">
        <v>1.4298957328229109E-3</v>
      </c>
      <c r="W38" s="77">
        <v>5.6317039767826553E-4</v>
      </c>
      <c r="X38" s="77">
        <v>4.1850513151212715E-4</v>
      </c>
      <c r="Y38" s="77">
        <v>2.1669362766838709E-5</v>
      </c>
      <c r="Z38" s="77">
        <v>1.5819205213745777E-4</v>
      </c>
      <c r="AA38" s="77">
        <v>7.4935919073347611E-4</v>
      </c>
      <c r="AB38" s="77">
        <v>6.6447114583032186E-5</v>
      </c>
      <c r="AC38" s="77">
        <v>1.4414325326036272E-4</v>
      </c>
      <c r="AD38" s="77">
        <v>2.22907129787715E-4</v>
      </c>
      <c r="AE38" s="77">
        <v>2.2277680776489742E-4</v>
      </c>
      <c r="AF38" s="77">
        <v>7.5774729652650488E-7</v>
      </c>
      <c r="AG38" s="77">
        <v>5.8574237811191894E-4</v>
      </c>
      <c r="AH38" s="77">
        <v>4.1017385652107772E-3</v>
      </c>
      <c r="AI38" s="77">
        <v>9.4712007238188073E-5</v>
      </c>
      <c r="AJ38" s="77">
        <v>7.1974488540717493E-7</v>
      </c>
      <c r="AK38" s="77">
        <v>7.6182865760046333E-5</v>
      </c>
      <c r="AL38" s="77">
        <v>0</v>
      </c>
      <c r="AM38" s="77">
        <v>3.8062167580727168E-4</v>
      </c>
      <c r="AN38" s="77">
        <v>4.274720643683032E-4</v>
      </c>
      <c r="AO38" s="77">
        <v>0</v>
      </c>
      <c r="AP38" s="84">
        <v>1.5704280513821899E-4</v>
      </c>
    </row>
    <row r="39" spans="2:42" ht="12.95" customHeight="1" x14ac:dyDescent="0.15">
      <c r="B39" s="41" t="s">
        <v>170</v>
      </c>
      <c r="C39" s="42" t="s">
        <v>52</v>
      </c>
      <c r="D39" s="77">
        <v>2.1662396891094677E-4</v>
      </c>
      <c r="E39" s="77">
        <v>0</v>
      </c>
      <c r="F39" s="77">
        <v>0</v>
      </c>
      <c r="G39" s="77">
        <v>0</v>
      </c>
      <c r="H39" s="77">
        <v>0</v>
      </c>
      <c r="I39" s="77">
        <v>0</v>
      </c>
      <c r="J39" s="77">
        <v>2.07334382707559E-6</v>
      </c>
      <c r="K39" s="77">
        <v>8.7404130705676395E-7</v>
      </c>
      <c r="L39" s="77">
        <v>0</v>
      </c>
      <c r="M39" s="77">
        <v>1.0728353645503409E-6</v>
      </c>
      <c r="N39" s="77">
        <v>0</v>
      </c>
      <c r="O39" s="77">
        <v>0</v>
      </c>
      <c r="P39" s="77">
        <v>0</v>
      </c>
      <c r="Q39" s="77">
        <v>0</v>
      </c>
      <c r="R39" s="77">
        <v>0</v>
      </c>
      <c r="S39" s="77">
        <v>0</v>
      </c>
      <c r="T39" s="77">
        <v>0</v>
      </c>
      <c r="U39" s="77">
        <v>0</v>
      </c>
      <c r="V39" s="77">
        <v>0</v>
      </c>
      <c r="W39" s="77">
        <v>0</v>
      </c>
      <c r="X39" s="77">
        <v>0</v>
      </c>
      <c r="Y39" s="77">
        <v>1.3448779439425114E-5</v>
      </c>
      <c r="Z39" s="77">
        <v>1.445076343457434E-6</v>
      </c>
      <c r="AA39" s="77">
        <v>6.3525740440689867E-5</v>
      </c>
      <c r="AB39" s="77">
        <v>1.8494446892277294E-4</v>
      </c>
      <c r="AC39" s="77">
        <v>0</v>
      </c>
      <c r="AD39" s="77">
        <v>2.780237476773197E-5</v>
      </c>
      <c r="AE39" s="77">
        <v>1.6242758794935374E-4</v>
      </c>
      <c r="AF39" s="77">
        <v>5.3304563902929307E-6</v>
      </c>
      <c r="AG39" s="77">
        <v>4.3961839996655664E-4</v>
      </c>
      <c r="AH39" s="77">
        <v>8.7200710891891745E-4</v>
      </c>
      <c r="AI39" s="77">
        <v>2.481478816643229E-5</v>
      </c>
      <c r="AJ39" s="77">
        <v>2.7372455413174323E-5</v>
      </c>
      <c r="AK39" s="77">
        <v>1.4304865791303561E-2</v>
      </c>
      <c r="AL39" s="77">
        <v>1.3235364837453489E-5</v>
      </c>
      <c r="AM39" s="77">
        <v>3.6642544020334429E-5</v>
      </c>
      <c r="AN39" s="77">
        <v>6.9251415406802996E-5</v>
      </c>
      <c r="AO39" s="77">
        <v>0</v>
      </c>
      <c r="AP39" s="84">
        <v>2.4395971180834045E-3</v>
      </c>
    </row>
    <row r="40" spans="2:42" ht="12.95" customHeight="1" x14ac:dyDescent="0.15">
      <c r="B40" s="41" t="s">
        <v>171</v>
      </c>
      <c r="C40" s="42" t="s">
        <v>193</v>
      </c>
      <c r="D40" s="77">
        <v>5.0306967836529692E-5</v>
      </c>
      <c r="E40" s="77">
        <v>6.973562853852965E-5</v>
      </c>
      <c r="F40" s="77">
        <v>5.3784197777320009E-3</v>
      </c>
      <c r="G40" s="77">
        <v>2.1659219115825645E-3</v>
      </c>
      <c r="H40" s="77">
        <v>8.7265052521391813E-4</v>
      </c>
      <c r="I40" s="77">
        <v>1.2328562886746567E-3</v>
      </c>
      <c r="J40" s="77">
        <v>8.2211657734196136E-4</v>
      </c>
      <c r="K40" s="77">
        <v>5.575909151845141E-3</v>
      </c>
      <c r="L40" s="77">
        <v>9.3804963846003521E-4</v>
      </c>
      <c r="M40" s="77">
        <v>4.2123514544570079E-4</v>
      </c>
      <c r="N40" s="77">
        <v>1.7173120067156173E-3</v>
      </c>
      <c r="O40" s="77">
        <v>9.0060057589940032E-4</v>
      </c>
      <c r="P40" s="77">
        <v>3.9400606198327308E-4</v>
      </c>
      <c r="Q40" s="77">
        <v>9.9633416751177808E-4</v>
      </c>
      <c r="R40" s="77">
        <v>2.5559193872544913E-3</v>
      </c>
      <c r="S40" s="77">
        <v>1.8316801724137014E-3</v>
      </c>
      <c r="T40" s="77">
        <v>1.8226595603466858E-3</v>
      </c>
      <c r="U40" s="77">
        <v>6.5341512947278315E-4</v>
      </c>
      <c r="V40" s="77">
        <v>6.0514824568861465E-4</v>
      </c>
      <c r="W40" s="77">
        <v>4.1419873990917116E-4</v>
      </c>
      <c r="X40" s="77">
        <v>1.6263197792969178E-4</v>
      </c>
      <c r="Y40" s="77">
        <v>6.390348850851777E-4</v>
      </c>
      <c r="Z40" s="77">
        <v>1.0926278858943458E-3</v>
      </c>
      <c r="AA40" s="77">
        <v>1.3190823668135798E-3</v>
      </c>
      <c r="AB40" s="77">
        <v>5.7607452748552499E-3</v>
      </c>
      <c r="AC40" s="77">
        <v>1.9477134466444417E-3</v>
      </c>
      <c r="AD40" s="77">
        <v>6.4216629797295317E-4</v>
      </c>
      <c r="AE40" s="77">
        <v>3.143361952998604E-3</v>
      </c>
      <c r="AF40" s="77">
        <v>2.4464378910738226E-4</v>
      </c>
      <c r="AG40" s="77">
        <v>9.9985577309393654E-4</v>
      </c>
      <c r="AH40" s="77">
        <v>1.4429642816048429E-3</v>
      </c>
      <c r="AI40" s="77">
        <v>2.064755952228048E-6</v>
      </c>
      <c r="AJ40" s="77">
        <v>8.2552028936948622E-4</v>
      </c>
      <c r="AK40" s="77">
        <v>8.6754979895257566E-4</v>
      </c>
      <c r="AL40" s="77">
        <v>0</v>
      </c>
      <c r="AM40" s="77">
        <v>2.3500403230844883E-3</v>
      </c>
      <c r="AN40" s="77">
        <v>2.499738591098579E-3</v>
      </c>
      <c r="AO40" s="77">
        <v>0</v>
      </c>
      <c r="AP40" s="84">
        <v>4.8182522520833224E-3</v>
      </c>
    </row>
    <row r="41" spans="2:42" ht="12.95" customHeight="1" x14ac:dyDescent="0.15">
      <c r="B41" s="41" t="s">
        <v>172</v>
      </c>
      <c r="C41" s="42" t="s">
        <v>17</v>
      </c>
      <c r="D41" s="77">
        <v>1.9234332758875292E-2</v>
      </c>
      <c r="E41" s="77">
        <v>2.1961927773418793E-2</v>
      </c>
      <c r="F41" s="77">
        <v>1.1707326203749558E-2</v>
      </c>
      <c r="G41" s="77">
        <v>3.2167403666279668E-2</v>
      </c>
      <c r="H41" s="77">
        <v>3.0044623331271867E-2</v>
      </c>
      <c r="I41" s="77">
        <v>4.1681011211895512E-2</v>
      </c>
      <c r="J41" s="77">
        <v>1.7701026419153353E-2</v>
      </c>
      <c r="K41" s="77">
        <v>5.333693302674377E-2</v>
      </c>
      <c r="L41" s="77">
        <v>3.3635159490152652E-2</v>
      </c>
      <c r="M41" s="77">
        <v>3.8236708227848408E-2</v>
      </c>
      <c r="N41" s="77">
        <v>5.5472874387820663E-2</v>
      </c>
      <c r="O41" s="77">
        <v>2.8376331794063854E-2</v>
      </c>
      <c r="P41" s="77">
        <v>1.9109687298678346E-2</v>
      </c>
      <c r="Q41" s="77">
        <v>3.0879272769097268E-2</v>
      </c>
      <c r="R41" s="77">
        <v>4.0891830768348771E-2</v>
      </c>
      <c r="S41" s="77">
        <v>3.2585508545230596E-2</v>
      </c>
      <c r="T41" s="77">
        <v>3.2764066250574819E-2</v>
      </c>
      <c r="U41" s="77">
        <v>4.3103346260548535E-2</v>
      </c>
      <c r="V41" s="77">
        <v>3.6383747768173484E-2</v>
      </c>
      <c r="W41" s="77">
        <v>3.717699977814358E-2</v>
      </c>
      <c r="X41" s="77">
        <v>2.6140633122210738E-2</v>
      </c>
      <c r="Y41" s="77">
        <v>4.0113367968157579E-2</v>
      </c>
      <c r="Z41" s="77">
        <v>0.10627373917985669</v>
      </c>
      <c r="AA41" s="77">
        <v>8.3205000461665804E-2</v>
      </c>
      <c r="AB41" s="77">
        <v>0.19255812405221659</v>
      </c>
      <c r="AC41" s="77">
        <v>6.0349037205904961E-2</v>
      </c>
      <c r="AD41" s="77">
        <v>9.0992967526604476E-2</v>
      </c>
      <c r="AE41" s="77">
        <v>0.11560506206651952</v>
      </c>
      <c r="AF41" s="77">
        <v>2.1620722409884548E-2</v>
      </c>
      <c r="AG41" s="77">
        <v>0.15283395938511862</v>
      </c>
      <c r="AH41" s="77">
        <v>0.13750660759195102</v>
      </c>
      <c r="AI41" s="77">
        <v>8.9714839833468701E-2</v>
      </c>
      <c r="AJ41" s="77">
        <v>7.3405581633125619E-2</v>
      </c>
      <c r="AK41" s="77">
        <v>4.6377196151725461E-2</v>
      </c>
      <c r="AL41" s="77">
        <v>8.233082232254077E-2</v>
      </c>
      <c r="AM41" s="77">
        <v>0.12512482651208429</v>
      </c>
      <c r="AN41" s="77">
        <v>3.4854831511574556E-2</v>
      </c>
      <c r="AO41" s="77">
        <v>0</v>
      </c>
      <c r="AP41" s="84">
        <v>3.9926588348404041E-2</v>
      </c>
    </row>
    <row r="42" spans="2:42" ht="12.95" customHeight="1" x14ac:dyDescent="0.15">
      <c r="B42" s="41" t="s">
        <v>173</v>
      </c>
      <c r="C42" s="42" t="s">
        <v>18</v>
      </c>
      <c r="D42" s="77">
        <v>7.1075624924482692E-5</v>
      </c>
      <c r="E42" s="77">
        <v>1.2263374182382608E-4</v>
      </c>
      <c r="F42" s="77">
        <v>1.0564327211149015E-3</v>
      </c>
      <c r="G42" s="77">
        <v>1.9127100233265376E-4</v>
      </c>
      <c r="H42" s="77">
        <v>2.084498448208171E-4</v>
      </c>
      <c r="I42" s="77">
        <v>2.0668248998150722E-4</v>
      </c>
      <c r="J42" s="77">
        <v>8.7927005551623574E-5</v>
      </c>
      <c r="K42" s="77">
        <v>1.2590348219802651E-4</v>
      </c>
      <c r="L42" s="77">
        <v>9.7713504006253661E-5</v>
      </c>
      <c r="M42" s="77">
        <v>8.6508604221665532E-5</v>
      </c>
      <c r="N42" s="77">
        <v>5.409857750004723E-5</v>
      </c>
      <c r="O42" s="77">
        <v>6.1859091841345786E-5</v>
      </c>
      <c r="P42" s="77">
        <v>9.007751611513583E-5</v>
      </c>
      <c r="Q42" s="77">
        <v>1.0072504636257496E-4</v>
      </c>
      <c r="R42" s="77">
        <v>1.3466865591306275E-4</v>
      </c>
      <c r="S42" s="77">
        <v>1.1501795905309986E-4</v>
      </c>
      <c r="T42" s="77">
        <v>1.5261432618366225E-4</v>
      </c>
      <c r="U42" s="77">
        <v>1.3731117315142895E-4</v>
      </c>
      <c r="V42" s="77">
        <v>1.5882062684251117E-4</v>
      </c>
      <c r="W42" s="77">
        <v>1.1319690804526605E-4</v>
      </c>
      <c r="X42" s="77">
        <v>1.073087125701484E-4</v>
      </c>
      <c r="Y42" s="77">
        <v>1.1686636733378392E-4</v>
      </c>
      <c r="Z42" s="77">
        <v>2.9003097172180641E-4</v>
      </c>
      <c r="AA42" s="77">
        <v>9.9123275919791145E-5</v>
      </c>
      <c r="AB42" s="77">
        <v>3.5702371575055229E-4</v>
      </c>
      <c r="AC42" s="77">
        <v>5.1106281175335153E-5</v>
      </c>
      <c r="AD42" s="77">
        <v>7.9583356530053806E-4</v>
      </c>
      <c r="AE42" s="77">
        <v>2.03431516014906E-4</v>
      </c>
      <c r="AF42" s="77">
        <v>4.5919531200809224E-4</v>
      </c>
      <c r="AG42" s="77">
        <v>3.6308001035029419E-4</v>
      </c>
      <c r="AH42" s="77">
        <v>1.0340077979930563E-2</v>
      </c>
      <c r="AI42" s="77">
        <v>4.4927738642999823E-4</v>
      </c>
      <c r="AJ42" s="77">
        <v>2.4703971253637303E-3</v>
      </c>
      <c r="AK42" s="77">
        <v>1.3247717029391747E-2</v>
      </c>
      <c r="AL42" s="77">
        <v>2.6063248724051131E-3</v>
      </c>
      <c r="AM42" s="77">
        <v>1.0848453227835324E-3</v>
      </c>
      <c r="AN42" s="77">
        <v>1.5565378905099335E-2</v>
      </c>
      <c r="AO42" s="77">
        <v>0</v>
      </c>
      <c r="AP42" s="84">
        <v>1.6646111176930351E-3</v>
      </c>
    </row>
    <row r="43" spans="2:42" ht="12.95" customHeight="1" x14ac:dyDescent="0.15">
      <c r="B43" s="41" t="s">
        <v>174</v>
      </c>
      <c r="C43" s="42" t="s">
        <v>19</v>
      </c>
      <c r="D43" s="77">
        <v>5.0259800671463638E-4</v>
      </c>
      <c r="E43" s="77">
        <v>2.1705039025316916E-3</v>
      </c>
      <c r="F43" s="77">
        <v>1.2905613784078946E-3</v>
      </c>
      <c r="G43" s="77">
        <v>5.8745470567661811E-4</v>
      </c>
      <c r="H43" s="77">
        <v>6.8522549013741365E-4</v>
      </c>
      <c r="I43" s="77">
        <v>1.3326344186028595E-3</v>
      </c>
      <c r="J43" s="77">
        <v>7.0316868804935317E-4</v>
      </c>
      <c r="K43" s="77">
        <v>8.4920035190516098E-4</v>
      </c>
      <c r="L43" s="77">
        <v>3.061689792195949E-4</v>
      </c>
      <c r="M43" s="77">
        <v>1.6937715862182804E-4</v>
      </c>
      <c r="N43" s="77">
        <v>6.6174013861948077E-4</v>
      </c>
      <c r="O43" s="77">
        <v>2.458655761512663E-4</v>
      </c>
      <c r="P43" s="77">
        <v>1.7957191890819062E-4</v>
      </c>
      <c r="Q43" s="77">
        <v>4.3470128158404461E-4</v>
      </c>
      <c r="R43" s="77">
        <v>7.8025266274686818E-4</v>
      </c>
      <c r="S43" s="77">
        <v>1.3412378408418882E-3</v>
      </c>
      <c r="T43" s="77">
        <v>1.086355383578584E-3</v>
      </c>
      <c r="U43" s="77">
        <v>8.5053883534083239E-4</v>
      </c>
      <c r="V43" s="77">
        <v>9.2051228602038724E-4</v>
      </c>
      <c r="W43" s="77">
        <v>9.1373881548623007E-4</v>
      </c>
      <c r="X43" s="77">
        <v>6.6037776097642323E-4</v>
      </c>
      <c r="Y43" s="77">
        <v>1.088129660678867E-3</v>
      </c>
      <c r="Z43" s="77">
        <v>1.325909621658562E-3</v>
      </c>
      <c r="AA43" s="77">
        <v>4.7940752115717327E-5</v>
      </c>
      <c r="AB43" s="77">
        <v>1.3580818509938933E-3</v>
      </c>
      <c r="AC43" s="77">
        <v>3.235458584380181E-3</v>
      </c>
      <c r="AD43" s="77">
        <v>2.1436296319775265E-3</v>
      </c>
      <c r="AE43" s="77">
        <v>3.5571749677517292E-3</v>
      </c>
      <c r="AF43" s="77">
        <v>2.4515522074036728E-4</v>
      </c>
      <c r="AG43" s="77">
        <v>1.6392775703323731E-3</v>
      </c>
      <c r="AH43" s="77">
        <v>2.3170680534583587E-3</v>
      </c>
      <c r="AI43" s="77">
        <v>3.0179302350842887E-3</v>
      </c>
      <c r="AJ43" s="77">
        <v>3.6111328665590476E-3</v>
      </c>
      <c r="AK43" s="77">
        <v>2.5040910915741219E-3</v>
      </c>
      <c r="AL43" s="77">
        <v>5.2878458733561758E-3</v>
      </c>
      <c r="AM43" s="77">
        <v>1.5070967267013665E-3</v>
      </c>
      <c r="AN43" s="77">
        <v>1.8138823550348092E-3</v>
      </c>
      <c r="AO43" s="77">
        <v>0</v>
      </c>
      <c r="AP43" s="84">
        <v>2.0434742215407327E-4</v>
      </c>
    </row>
    <row r="44" spans="2:42" ht="12.95" customHeight="1" x14ac:dyDescent="0.15">
      <c r="B44" s="43" t="s">
        <v>175</v>
      </c>
      <c r="C44" s="42" t="s">
        <v>20</v>
      </c>
      <c r="D44" s="77">
        <v>3.5675501711918945E-3</v>
      </c>
      <c r="E44" s="77">
        <v>3.8197338154832079E-3</v>
      </c>
      <c r="F44" s="77">
        <v>9.294970787195168E-3</v>
      </c>
      <c r="G44" s="77">
        <v>1.0662997809114547E-2</v>
      </c>
      <c r="H44" s="77">
        <v>8.1554220098261649E-3</v>
      </c>
      <c r="I44" s="77">
        <v>3.3236733282979228E-3</v>
      </c>
      <c r="J44" s="77">
        <v>3.6277992249987168E-3</v>
      </c>
      <c r="K44" s="77">
        <v>1.3778094759712264E-3</v>
      </c>
      <c r="L44" s="77">
        <v>4.7749332291055959E-3</v>
      </c>
      <c r="M44" s="77">
        <v>2.1320492718045628E-3</v>
      </c>
      <c r="N44" s="77">
        <v>9.9386524831164922E-3</v>
      </c>
      <c r="O44" s="77">
        <v>1.2542676171785342E-2</v>
      </c>
      <c r="P44" s="77">
        <v>2.0751886308444153E-3</v>
      </c>
      <c r="Q44" s="77">
        <v>3.2763242914961347E-3</v>
      </c>
      <c r="R44" s="77">
        <v>7.6491805643122794E-3</v>
      </c>
      <c r="S44" s="77">
        <v>5.594010338308324E-3</v>
      </c>
      <c r="T44" s="77">
        <v>3.1132552496416668E-3</v>
      </c>
      <c r="U44" s="77">
        <v>6.4663920982714368E-4</v>
      </c>
      <c r="V44" s="77">
        <v>1.7175951707445723E-3</v>
      </c>
      <c r="W44" s="77">
        <v>1.1680212644410359E-3</v>
      </c>
      <c r="X44" s="77">
        <v>2.5280559837534784E-3</v>
      </c>
      <c r="Y44" s="77">
        <v>2.3406362637629166E-3</v>
      </c>
      <c r="Z44" s="77">
        <v>1.2310766808952085E-2</v>
      </c>
      <c r="AA44" s="77">
        <v>3.1942989644944244E-3</v>
      </c>
      <c r="AB44" s="77">
        <v>1.0450920190661059E-2</v>
      </c>
      <c r="AC44" s="77">
        <v>1.9305150791608536E-2</v>
      </c>
      <c r="AD44" s="77">
        <v>7.1413715605579383E-3</v>
      </c>
      <c r="AE44" s="77">
        <v>4.9714861605973373E-3</v>
      </c>
      <c r="AF44" s="77">
        <v>1.00167333160875E-3</v>
      </c>
      <c r="AG44" s="77">
        <v>7.4038464675467751E-3</v>
      </c>
      <c r="AH44" s="77">
        <v>3.3347156755942379E-3</v>
      </c>
      <c r="AI44" s="77">
        <v>8.8312888864984008E-4</v>
      </c>
      <c r="AJ44" s="77">
        <v>8.253709508546923E-3</v>
      </c>
      <c r="AK44" s="77">
        <v>4.2885628234596218E-3</v>
      </c>
      <c r="AL44" s="77">
        <v>5.3577049144732155E-3</v>
      </c>
      <c r="AM44" s="77">
        <v>4.5067551214833046E-3</v>
      </c>
      <c r="AN44" s="77">
        <v>3.0108533125286973E-3</v>
      </c>
      <c r="AO44" s="77">
        <v>4.9883729908986108E-4</v>
      </c>
      <c r="AP44" s="84">
        <v>0</v>
      </c>
    </row>
    <row r="45" spans="2:42" ht="12.95" customHeight="1" x14ac:dyDescent="0.15">
      <c r="B45" s="58" t="s">
        <v>176</v>
      </c>
      <c r="C45" s="59" t="s">
        <v>21</v>
      </c>
      <c r="D45" s="79">
        <v>0.57387239961520153</v>
      </c>
      <c r="E45" s="79">
        <v>0.30013242979219013</v>
      </c>
      <c r="F45" s="79">
        <v>0.38265906697378427</v>
      </c>
      <c r="G45" s="79">
        <v>0.69020479048973293</v>
      </c>
      <c r="H45" s="79">
        <v>0.7180502536553961</v>
      </c>
      <c r="I45" s="79">
        <v>0.59735562121782471</v>
      </c>
      <c r="J45" s="79">
        <v>0.69723425247992654</v>
      </c>
      <c r="K45" s="79">
        <v>0.62582730002295084</v>
      </c>
      <c r="L45" s="79">
        <v>0.63081881248456684</v>
      </c>
      <c r="M45" s="79">
        <v>0.60966328317118645</v>
      </c>
      <c r="N45" s="79">
        <v>0.53896347010526835</v>
      </c>
      <c r="O45" s="79">
        <v>0.58238982255716709</v>
      </c>
      <c r="P45" s="79">
        <v>0.89910075415972823</v>
      </c>
      <c r="Q45" s="79">
        <v>0.54603617148877626</v>
      </c>
      <c r="R45" s="79">
        <v>0.55824081090312483</v>
      </c>
      <c r="S45" s="79">
        <v>0.55412509996207426</v>
      </c>
      <c r="T45" s="79">
        <v>0.64346830611670147</v>
      </c>
      <c r="U45" s="79">
        <v>0.63938770047213145</v>
      </c>
      <c r="V45" s="79">
        <v>0.63583766060048008</v>
      </c>
      <c r="W45" s="79">
        <v>0.68576010110844177</v>
      </c>
      <c r="X45" s="79">
        <v>0.7180562892221688</v>
      </c>
      <c r="Y45" s="79">
        <v>0.52202438757342795</v>
      </c>
      <c r="Z45" s="79">
        <v>0.53614723406167109</v>
      </c>
      <c r="AA45" s="79">
        <v>0.6442386894730987</v>
      </c>
      <c r="AB45" s="79">
        <v>0.61720317726845952</v>
      </c>
      <c r="AC45" s="79">
        <v>0.3548917919961338</v>
      </c>
      <c r="AD45" s="79">
        <v>0.32811328022964398</v>
      </c>
      <c r="AE45" s="79">
        <v>0.32660333105377054</v>
      </c>
      <c r="AF45" s="79">
        <v>0.14347392147934793</v>
      </c>
      <c r="AG45" s="79">
        <v>0.52905085237277638</v>
      </c>
      <c r="AH45" s="79">
        <v>0.48225524051779634</v>
      </c>
      <c r="AI45" s="79">
        <v>0.29078972157991184</v>
      </c>
      <c r="AJ45" s="79">
        <v>0.24977172199150208</v>
      </c>
      <c r="AK45" s="79">
        <v>0.36856240684776664</v>
      </c>
      <c r="AL45" s="79">
        <v>0.42001657928653724</v>
      </c>
      <c r="AM45" s="79">
        <v>0.37891822997376245</v>
      </c>
      <c r="AN45" s="79">
        <v>0.47860170441630973</v>
      </c>
      <c r="AO45" s="79">
        <v>1.0000000000000002</v>
      </c>
      <c r="AP45" s="85">
        <v>0.59581101487129562</v>
      </c>
    </row>
    <row r="46" spans="2:42" ht="12.95" customHeight="1" x14ac:dyDescent="0.15">
      <c r="B46" s="41" t="s">
        <v>177</v>
      </c>
      <c r="C46" s="42" t="s">
        <v>54</v>
      </c>
      <c r="D46" s="77">
        <v>2.2345166419409173E-3</v>
      </c>
      <c r="E46" s="77">
        <v>9.7296075541750942E-3</v>
      </c>
      <c r="F46" s="77">
        <v>3.818367570039001E-2</v>
      </c>
      <c r="G46" s="77">
        <v>3.7052217358572802E-2</v>
      </c>
      <c r="H46" s="77">
        <v>1.2886522907200266E-2</v>
      </c>
      <c r="I46" s="77">
        <v>1.3018672858098568E-2</v>
      </c>
      <c r="J46" s="77">
        <v>1.5191326451872119E-2</v>
      </c>
      <c r="K46" s="77">
        <v>1.1759485908592479E-2</v>
      </c>
      <c r="L46" s="77">
        <v>9.8147786246281458E-3</v>
      </c>
      <c r="M46" s="77">
        <v>1.8665801025961954E-2</v>
      </c>
      <c r="N46" s="77">
        <v>1.4002023016620868E-2</v>
      </c>
      <c r="O46" s="77">
        <v>6.4205617160477116E-3</v>
      </c>
      <c r="P46" s="77">
        <v>1.3917998152344123E-2</v>
      </c>
      <c r="Q46" s="77">
        <v>1.9282538253183022E-2</v>
      </c>
      <c r="R46" s="77">
        <v>1.5974925055902301E-2</v>
      </c>
      <c r="S46" s="77">
        <v>1.7351044282393504E-2</v>
      </c>
      <c r="T46" s="77">
        <v>1.5531857344843428E-2</v>
      </c>
      <c r="U46" s="77">
        <v>1.355756822078775E-2</v>
      </c>
      <c r="V46" s="77">
        <v>1.7042224258247037E-2</v>
      </c>
      <c r="W46" s="77">
        <v>2.5507244760632285E-2</v>
      </c>
      <c r="X46" s="77">
        <v>8.6324881333968741E-3</v>
      </c>
      <c r="Y46" s="77">
        <v>1.9573894948389584E-2</v>
      </c>
      <c r="Z46" s="77">
        <v>2.0849725703652667E-2</v>
      </c>
      <c r="AA46" s="77">
        <v>1.2464327631440638E-2</v>
      </c>
      <c r="AB46" s="77">
        <v>1.015616020679924E-2</v>
      </c>
      <c r="AC46" s="77">
        <v>2.4924562527936216E-2</v>
      </c>
      <c r="AD46" s="77">
        <v>2.1823905824158715E-2</v>
      </c>
      <c r="AE46" s="77">
        <v>3.0507937008978876E-2</v>
      </c>
      <c r="AF46" s="77">
        <v>2.9690781484213403E-3</v>
      </c>
      <c r="AG46" s="77">
        <v>1.2937312770191837E-2</v>
      </c>
      <c r="AH46" s="77">
        <v>1.5862054521106398E-2</v>
      </c>
      <c r="AI46" s="77">
        <v>1.0074101050494718E-2</v>
      </c>
      <c r="AJ46" s="77">
        <v>9.5561564706733246E-3</v>
      </c>
      <c r="AK46" s="77">
        <v>1.0525835887630626E-2</v>
      </c>
      <c r="AL46" s="77">
        <v>3.7083924415595299E-2</v>
      </c>
      <c r="AM46" s="77">
        <v>1.6027688564808028E-2</v>
      </c>
      <c r="AN46" s="77">
        <v>2.2359934875487989E-2</v>
      </c>
      <c r="AO46" s="77">
        <v>0</v>
      </c>
      <c r="AP46" s="84">
        <v>4.1679203100455399E-3</v>
      </c>
    </row>
    <row r="47" spans="2:42" ht="12.95" customHeight="1" x14ac:dyDescent="0.15">
      <c r="B47" s="86" t="s">
        <v>178</v>
      </c>
      <c r="C47" s="87" t="s">
        <v>22</v>
      </c>
      <c r="D47" s="88">
        <v>8.2381506966677162E-2</v>
      </c>
      <c r="E47" s="88">
        <v>0.26914711885961334</v>
      </c>
      <c r="F47" s="88">
        <v>0.20321008719677716</v>
      </c>
      <c r="G47" s="88">
        <v>0.25297206417860968</v>
      </c>
      <c r="H47" s="88">
        <v>0.15384533670960274</v>
      </c>
      <c r="I47" s="88">
        <v>0.27517809647276409</v>
      </c>
      <c r="J47" s="88">
        <v>0.12656027898444583</v>
      </c>
      <c r="K47" s="88">
        <v>1.0432440236529501</v>
      </c>
      <c r="L47" s="88">
        <v>0.15472390098555988</v>
      </c>
      <c r="M47" s="88">
        <v>0.33623142373081311</v>
      </c>
      <c r="N47" s="88">
        <v>0.21143773053754633</v>
      </c>
      <c r="O47" s="88">
        <v>0.18159959992074881</v>
      </c>
      <c r="P47" s="88">
        <v>0.21491886384164061</v>
      </c>
      <c r="Q47" s="88">
        <v>0.29920441856359448</v>
      </c>
      <c r="R47" s="88">
        <v>0.94915412318060333</v>
      </c>
      <c r="S47" s="88">
        <v>0.36971622337680932</v>
      </c>
      <c r="T47" s="88">
        <v>0.17413744826202174</v>
      </c>
      <c r="U47" s="88">
        <v>0.23619941897638871</v>
      </c>
      <c r="V47" s="88">
        <v>0.19174340569554638</v>
      </c>
      <c r="W47" s="88">
        <v>1.0899606138241278</v>
      </c>
      <c r="X47" s="88">
        <v>0.29555769513576119</v>
      </c>
      <c r="Y47" s="88">
        <v>0.34075443678981521</v>
      </c>
      <c r="Z47" s="88">
        <v>0.34741430128953721</v>
      </c>
      <c r="AA47" s="88">
        <v>0.1058794885668817</v>
      </c>
      <c r="AB47" s="88">
        <v>0.12917093192454862</v>
      </c>
      <c r="AC47" s="88">
        <v>0.47583300292030695</v>
      </c>
      <c r="AD47" s="88">
        <v>0.40375766184182543</v>
      </c>
      <c r="AE47" s="88">
        <v>0.31809382377340234</v>
      </c>
      <c r="AF47" s="88">
        <v>4.1822789041044327E-2</v>
      </c>
      <c r="AG47" s="88">
        <v>0.35542730888341389</v>
      </c>
      <c r="AH47" s="88">
        <v>0.1362730835416669</v>
      </c>
      <c r="AI47" s="88">
        <v>0.3644369737995819</v>
      </c>
      <c r="AJ47" s="88">
        <v>0.4922906823523836</v>
      </c>
      <c r="AK47" s="88">
        <v>0.52335765170830761</v>
      </c>
      <c r="AL47" s="88">
        <v>0.49226837044909222</v>
      </c>
      <c r="AM47" s="88">
        <v>0.38630951836717559</v>
      </c>
      <c r="AN47" s="88">
        <v>0.26660759780690407</v>
      </c>
      <c r="AO47" s="88">
        <v>0</v>
      </c>
      <c r="AP47" s="89">
        <v>1.2664213077041747E-2</v>
      </c>
    </row>
    <row r="48" spans="2:42" ht="12.95" customHeight="1" x14ac:dyDescent="0.15">
      <c r="B48" s="41" t="s">
        <v>179</v>
      </c>
      <c r="C48" s="42" t="s">
        <v>23</v>
      </c>
      <c r="D48" s="77">
        <v>0.18781072690404896</v>
      </c>
      <c r="E48" s="77">
        <v>0.36596513850117768</v>
      </c>
      <c r="F48" s="77">
        <v>0.16080476692459902</v>
      </c>
      <c r="G48" s="77">
        <v>-0.10847226588497566</v>
      </c>
      <c r="H48" s="77">
        <v>5.7630668835629215E-2</v>
      </c>
      <c r="I48" s="77">
        <v>-1.2522202230557271E-2</v>
      </c>
      <c r="J48" s="77">
        <v>6.1149417921331731E-2</v>
      </c>
      <c r="K48" s="77">
        <v>-0.80008014840961883</v>
      </c>
      <c r="L48" s="77">
        <v>8.5937971827248064E-2</v>
      </c>
      <c r="M48" s="77">
        <v>-9.6592957344830241E-2</v>
      </c>
      <c r="N48" s="77">
        <v>9.7654868911246542E-2</v>
      </c>
      <c r="O48" s="77">
        <v>0.13806957880852624</v>
      </c>
      <c r="P48" s="77">
        <v>-0.17411527459683701</v>
      </c>
      <c r="Q48" s="77">
        <v>2.1953159244126205E-2</v>
      </c>
      <c r="R48" s="77">
        <v>-0.62616904018305597</v>
      </c>
      <c r="S48" s="77">
        <v>-5.1200479101303466E-2</v>
      </c>
      <c r="T48" s="77">
        <v>2.8217727159402291E-2</v>
      </c>
      <c r="U48" s="77">
        <v>-7.2147486722756157E-2</v>
      </c>
      <c r="V48" s="77">
        <v>-3.6193245679252598E-2</v>
      </c>
      <c r="W48" s="77">
        <v>-1.0064379909404348</v>
      </c>
      <c r="X48" s="77">
        <v>-0.12814829955680707</v>
      </c>
      <c r="Y48" s="77">
        <v>-1.2804826508002829E-2</v>
      </c>
      <c r="Z48" s="77">
        <v>1.4800711929732972E-2</v>
      </c>
      <c r="AA48" s="77">
        <v>-6.1167701071181378E-2</v>
      </c>
      <c r="AB48" s="77">
        <v>7.8194139292663306E-2</v>
      </c>
      <c r="AC48" s="77">
        <v>3.9936912350845871E-2</v>
      </c>
      <c r="AD48" s="77">
        <v>0.11551587127888538</v>
      </c>
      <c r="AE48" s="77">
        <v>0.24548864561357653</v>
      </c>
      <c r="AF48" s="77">
        <v>0.41377984951221142</v>
      </c>
      <c r="AG48" s="77">
        <v>-1.2803266930900972E-2</v>
      </c>
      <c r="AH48" s="77">
        <v>0.1905584630187139</v>
      </c>
      <c r="AI48" s="77">
        <v>-5.660844899430229E-3</v>
      </c>
      <c r="AJ48" s="77">
        <v>5.136138267783222E-3</v>
      </c>
      <c r="AK48" s="77">
        <v>2.9454928515692719E-2</v>
      </c>
      <c r="AL48" s="77">
        <v>-1.4722840816173054E-2</v>
      </c>
      <c r="AM48" s="77">
        <v>5.609813347299851E-2</v>
      </c>
      <c r="AN48" s="77">
        <v>9.3256032577523365E-2</v>
      </c>
      <c r="AO48" s="77">
        <v>0</v>
      </c>
      <c r="AP48" s="84">
        <v>0.32587107764630724</v>
      </c>
    </row>
    <row r="49" spans="2:42" ht="12.95" customHeight="1" x14ac:dyDescent="0.15">
      <c r="B49" s="41" t="s">
        <v>180</v>
      </c>
      <c r="C49" s="42" t="s">
        <v>24</v>
      </c>
      <c r="D49" s="77">
        <v>0.15848818804828174</v>
      </c>
      <c r="E49" s="77">
        <v>7.9077990808264387E-2</v>
      </c>
      <c r="F49" s="77">
        <v>0.15946970336369112</v>
      </c>
      <c r="G49" s="77">
        <v>8.1857317333890137E-2</v>
      </c>
      <c r="H49" s="77">
        <v>4.6695321731939222E-2</v>
      </c>
      <c r="I49" s="77">
        <v>8.3225846974968376E-2</v>
      </c>
      <c r="J49" s="77">
        <v>7.8005016821681289E-2</v>
      </c>
      <c r="K49" s="77">
        <v>0.10250654838492823</v>
      </c>
      <c r="L49" s="77">
        <v>0.10447093566108616</v>
      </c>
      <c r="M49" s="77">
        <v>9.3857596109810829E-2</v>
      </c>
      <c r="N49" s="77">
        <v>9.4315472616699716E-2</v>
      </c>
      <c r="O49" s="77">
        <v>4.9441698102351363E-2</v>
      </c>
      <c r="P49" s="77">
        <v>3.8295756815139047E-2</v>
      </c>
      <c r="Q49" s="77">
        <v>8.4024676493086495E-2</v>
      </c>
      <c r="R49" s="77">
        <v>9.4712861322877762E-2</v>
      </c>
      <c r="S49" s="77">
        <v>0.10254015621945517</v>
      </c>
      <c r="T49" s="77">
        <v>0.12404339427650569</v>
      </c>
      <c r="U49" s="77">
        <v>0.17360164473609682</v>
      </c>
      <c r="V49" s="77">
        <v>0.18517121131649919</v>
      </c>
      <c r="W49" s="77">
        <v>0.1971422963393393</v>
      </c>
      <c r="X49" s="77">
        <v>0.10338486578348142</v>
      </c>
      <c r="Y49" s="77">
        <v>0.10024720596135658</v>
      </c>
      <c r="Z49" s="77">
        <v>4.5931524626188165E-2</v>
      </c>
      <c r="AA49" s="77">
        <v>0.25683900785091068</v>
      </c>
      <c r="AB49" s="77">
        <v>0.15737428884106716</v>
      </c>
      <c r="AC49" s="77">
        <v>8.6532480856309824E-2</v>
      </c>
      <c r="AD49" s="77">
        <v>9.0105908426070552E-2</v>
      </c>
      <c r="AE49" s="77">
        <v>7.4554682032444558E-2</v>
      </c>
      <c r="AF49" s="77">
        <v>0.3502127190281889</v>
      </c>
      <c r="AG49" s="77">
        <v>7.1255396155351813E-2</v>
      </c>
      <c r="AH49" s="77">
        <v>0.14083890669231741</v>
      </c>
      <c r="AI49" s="77">
        <v>0.33899764216547362</v>
      </c>
      <c r="AJ49" s="77">
        <v>0.22990589446098877</v>
      </c>
      <c r="AK49" s="77">
        <v>6.4969208632275982E-2</v>
      </c>
      <c r="AL49" s="77">
        <v>6.021618059202738E-2</v>
      </c>
      <c r="AM49" s="77">
        <v>0.11764211271544785</v>
      </c>
      <c r="AN49" s="77">
        <v>9.7927577013182845E-2</v>
      </c>
      <c r="AO49" s="77">
        <v>0</v>
      </c>
      <c r="AP49" s="84">
        <v>4.9039971975210678E-2</v>
      </c>
    </row>
    <row r="50" spans="2:42" ht="12.95" customHeight="1" x14ac:dyDescent="0.15">
      <c r="B50" s="41" t="s">
        <v>181</v>
      </c>
      <c r="C50" s="42" t="s">
        <v>201</v>
      </c>
      <c r="D50" s="77">
        <v>3.9736434606654152E-2</v>
      </c>
      <c r="E50" s="77">
        <v>2.4333189987628911E-2</v>
      </c>
      <c r="F50" s="77">
        <v>5.6987829324162784E-2</v>
      </c>
      <c r="G50" s="77">
        <v>4.6396771753780611E-2</v>
      </c>
      <c r="H50" s="77">
        <v>1.607816101873593E-2</v>
      </c>
      <c r="I50" s="77">
        <v>4.3753124913359018E-2</v>
      </c>
      <c r="J50" s="77">
        <v>2.1865241720556362E-2</v>
      </c>
      <c r="K50" s="77">
        <v>1.6745519203513849E-2</v>
      </c>
      <c r="L50" s="77">
        <v>1.4235771828111091E-2</v>
      </c>
      <c r="M50" s="77">
        <v>3.8179503050609888E-2</v>
      </c>
      <c r="N50" s="77">
        <v>4.3632742457009495E-2</v>
      </c>
      <c r="O50" s="77">
        <v>4.2084689925203332E-2</v>
      </c>
      <c r="P50" s="77">
        <v>7.8856556009680098E-3</v>
      </c>
      <c r="Q50" s="77">
        <v>2.9506754923552057E-2</v>
      </c>
      <c r="R50" s="77">
        <v>8.0919008539445132E-3</v>
      </c>
      <c r="S50" s="77">
        <v>7.4731632764913373E-3</v>
      </c>
      <c r="T50" s="77">
        <v>1.4608029446770027E-2</v>
      </c>
      <c r="U50" s="77">
        <v>9.4072380231816251E-3</v>
      </c>
      <c r="V50" s="77">
        <v>6.4027736758911335E-3</v>
      </c>
      <c r="W50" s="77">
        <v>8.0721193347365848E-3</v>
      </c>
      <c r="X50" s="77">
        <v>2.520667094969726E-3</v>
      </c>
      <c r="Y50" s="77">
        <v>3.0222383075212692E-2</v>
      </c>
      <c r="Z50" s="77">
        <v>3.8495374605029678E-2</v>
      </c>
      <c r="AA50" s="77">
        <v>4.1914399422882144E-2</v>
      </c>
      <c r="AB50" s="77">
        <v>3.916941285961692E-2</v>
      </c>
      <c r="AC50" s="77">
        <v>1.7885117098712499E-2</v>
      </c>
      <c r="AD50" s="77">
        <v>4.1160854205421725E-2</v>
      </c>
      <c r="AE50" s="77">
        <v>1.9906577820667796E-2</v>
      </c>
      <c r="AF50" s="77">
        <v>4.7962392391583501E-2</v>
      </c>
      <c r="AG50" s="77">
        <v>4.5811118269131465E-2</v>
      </c>
      <c r="AH50" s="77">
        <v>3.4222926043568101E-2</v>
      </c>
      <c r="AI50" s="77">
        <v>1.362406303968148E-3</v>
      </c>
      <c r="AJ50" s="77">
        <v>1.3583656059425053E-2</v>
      </c>
      <c r="AK50" s="77">
        <v>1.4375698381133966E-2</v>
      </c>
      <c r="AL50" s="77">
        <v>3.336785114021399E-2</v>
      </c>
      <c r="AM50" s="77">
        <v>4.5043512250239205E-2</v>
      </c>
      <c r="AN50" s="77">
        <v>4.125404657536115E-2</v>
      </c>
      <c r="AO50" s="77">
        <v>0</v>
      </c>
      <c r="AP50" s="84">
        <v>1.7502921379726522E-2</v>
      </c>
    </row>
    <row r="51" spans="2:42" ht="12.95" customHeight="1" x14ac:dyDescent="0.15">
      <c r="B51" s="41" t="s">
        <v>182</v>
      </c>
      <c r="C51" s="42" t="s">
        <v>25</v>
      </c>
      <c r="D51" s="77">
        <v>-4.4523772782804664E-2</v>
      </c>
      <c r="E51" s="77">
        <v>-4.8385475503049453E-2</v>
      </c>
      <c r="F51" s="77">
        <v>-1.3151294834044226E-3</v>
      </c>
      <c r="G51" s="77">
        <v>-1.0895229610660199E-5</v>
      </c>
      <c r="H51" s="77">
        <v>-5.186264858503719E-3</v>
      </c>
      <c r="I51" s="77">
        <v>-9.1602064572264881E-6</v>
      </c>
      <c r="J51" s="77">
        <v>-5.534379813910581E-6</v>
      </c>
      <c r="K51" s="77">
        <v>-2.7287633165061225E-6</v>
      </c>
      <c r="L51" s="77">
        <v>-2.1714112001389702E-6</v>
      </c>
      <c r="M51" s="77">
        <v>-4.6497435518436582E-6</v>
      </c>
      <c r="N51" s="77">
        <v>-6.3076443913432806E-6</v>
      </c>
      <c r="O51" s="77">
        <v>-5.9510300444217652E-6</v>
      </c>
      <c r="P51" s="77">
        <v>-3.7539729831044259E-6</v>
      </c>
      <c r="Q51" s="77">
        <v>-7.7189663185804049E-6</v>
      </c>
      <c r="R51" s="77">
        <v>-5.581133396601547E-6</v>
      </c>
      <c r="S51" s="77">
        <v>-5.2080159199732982E-6</v>
      </c>
      <c r="T51" s="77">
        <v>-6.7626062448154145E-6</v>
      </c>
      <c r="U51" s="77">
        <v>-6.0837058301139497E-6</v>
      </c>
      <c r="V51" s="77">
        <v>-4.0298674112933146E-6</v>
      </c>
      <c r="W51" s="77">
        <v>-4.3844268430909298E-6</v>
      </c>
      <c r="X51" s="77">
        <v>-3.7058129706359015E-6</v>
      </c>
      <c r="Y51" s="77">
        <v>-1.7481840199283622E-5</v>
      </c>
      <c r="Z51" s="77">
        <v>-3.6388722158116711E-3</v>
      </c>
      <c r="AA51" s="77">
        <v>-1.6821187403262883E-4</v>
      </c>
      <c r="AB51" s="77">
        <v>-3.1268110393154976E-2</v>
      </c>
      <c r="AC51" s="77">
        <v>-3.8677502452016661E-6</v>
      </c>
      <c r="AD51" s="77">
        <v>-4.7748180600569196E-4</v>
      </c>
      <c r="AE51" s="77">
        <v>-1.5154997302840586E-2</v>
      </c>
      <c r="AF51" s="77">
        <v>-2.2074960079736895E-4</v>
      </c>
      <c r="AG51" s="77">
        <v>-1.6787215199643045E-3</v>
      </c>
      <c r="AH51" s="77">
        <v>-1.0674335168980211E-5</v>
      </c>
      <c r="AI51" s="77">
        <v>0</v>
      </c>
      <c r="AJ51" s="77">
        <v>-2.4424960275592117E-4</v>
      </c>
      <c r="AK51" s="77">
        <v>-1.1245729972807433E-2</v>
      </c>
      <c r="AL51" s="77">
        <v>-2.8230065067292809E-2</v>
      </c>
      <c r="AM51" s="77">
        <v>-3.9195344431751424E-5</v>
      </c>
      <c r="AN51" s="77">
        <v>-6.893264769465798E-6</v>
      </c>
      <c r="AO51" s="77">
        <v>0</v>
      </c>
      <c r="AP51" s="84">
        <v>-5.0571192596273419E-3</v>
      </c>
    </row>
    <row r="52" spans="2:42" ht="12.95" customHeight="1" x14ac:dyDescent="0.15">
      <c r="B52" s="58" t="s">
        <v>183</v>
      </c>
      <c r="C52" s="59" t="s">
        <v>26</v>
      </c>
      <c r="D52" s="79">
        <v>0.42612760038479824</v>
      </c>
      <c r="E52" s="79">
        <v>0.69986757020780987</v>
      </c>
      <c r="F52" s="79">
        <v>0.61734093302621562</v>
      </c>
      <c r="G52" s="79">
        <v>0.30979520951026701</v>
      </c>
      <c r="H52" s="79">
        <v>0.28194974634460368</v>
      </c>
      <c r="I52" s="79">
        <v>0.40264437878217557</v>
      </c>
      <c r="J52" s="79">
        <v>0.3027657475200734</v>
      </c>
      <c r="K52" s="79">
        <v>0.37417269997704944</v>
      </c>
      <c r="L52" s="79">
        <v>0.36918118751543322</v>
      </c>
      <c r="M52" s="79">
        <v>0.39033671682881371</v>
      </c>
      <c r="N52" s="79">
        <v>0.46103652989473171</v>
      </c>
      <c r="O52" s="79">
        <v>0.41761017744283302</v>
      </c>
      <c r="P52" s="79">
        <v>0.10089924584027161</v>
      </c>
      <c r="Q52" s="79">
        <v>0.45396382851122363</v>
      </c>
      <c r="R52" s="79">
        <v>0.44175918909687534</v>
      </c>
      <c r="S52" s="79">
        <v>0.4458749000379259</v>
      </c>
      <c r="T52" s="79">
        <v>0.35653169388329842</v>
      </c>
      <c r="U52" s="79">
        <v>0.36061229952786861</v>
      </c>
      <c r="V52" s="79">
        <v>0.36416233939951992</v>
      </c>
      <c r="W52" s="79">
        <v>0.31423989889155829</v>
      </c>
      <c r="X52" s="79">
        <v>0.28194371077783142</v>
      </c>
      <c r="Y52" s="79">
        <v>0.47797561242657199</v>
      </c>
      <c r="Z52" s="79">
        <v>0.46385276593832908</v>
      </c>
      <c r="AA52" s="79">
        <v>0.35576131052690119</v>
      </c>
      <c r="AB52" s="79">
        <v>0.3827968227315402</v>
      </c>
      <c r="AC52" s="79">
        <v>0.64510820800386615</v>
      </c>
      <c r="AD52" s="79">
        <v>0.67188671977035608</v>
      </c>
      <c r="AE52" s="79">
        <v>0.67339666894622952</v>
      </c>
      <c r="AF52" s="79">
        <v>0.8565260785206521</v>
      </c>
      <c r="AG52" s="79">
        <v>0.47094914762722367</v>
      </c>
      <c r="AH52" s="79">
        <v>0.51774475948220389</v>
      </c>
      <c r="AI52" s="79">
        <v>0.70921027842008821</v>
      </c>
      <c r="AJ52" s="79">
        <v>0.7502282780084979</v>
      </c>
      <c r="AK52" s="79">
        <v>0.63143759315223347</v>
      </c>
      <c r="AL52" s="79">
        <v>0.57998342071346309</v>
      </c>
      <c r="AM52" s="79">
        <v>0.62108177002623743</v>
      </c>
      <c r="AN52" s="79">
        <v>0.52139829558369033</v>
      </c>
      <c r="AO52" s="79">
        <v>0</v>
      </c>
      <c r="AP52" s="85">
        <v>0.40418898512870444</v>
      </c>
    </row>
    <row r="53" spans="2:42" ht="12.95" customHeight="1" x14ac:dyDescent="0.15">
      <c r="B53" s="58" t="s">
        <v>184</v>
      </c>
      <c r="C53" s="59" t="s">
        <v>202</v>
      </c>
      <c r="D53" s="79">
        <v>1</v>
      </c>
      <c r="E53" s="79">
        <v>1</v>
      </c>
      <c r="F53" s="79">
        <v>1</v>
      </c>
      <c r="G53" s="79">
        <v>1</v>
      </c>
      <c r="H53" s="79">
        <v>1</v>
      </c>
      <c r="I53" s="79">
        <v>1</v>
      </c>
      <c r="J53" s="79">
        <v>1</v>
      </c>
      <c r="K53" s="79">
        <v>1</v>
      </c>
      <c r="L53" s="79">
        <v>1</v>
      </c>
      <c r="M53" s="79">
        <v>1</v>
      </c>
      <c r="N53" s="79">
        <v>1</v>
      </c>
      <c r="O53" s="79">
        <v>1</v>
      </c>
      <c r="P53" s="79">
        <v>1</v>
      </c>
      <c r="Q53" s="79">
        <v>1</v>
      </c>
      <c r="R53" s="79">
        <v>1</v>
      </c>
      <c r="S53" s="79">
        <v>1</v>
      </c>
      <c r="T53" s="79">
        <v>1</v>
      </c>
      <c r="U53" s="79">
        <v>1</v>
      </c>
      <c r="V53" s="79">
        <v>1</v>
      </c>
      <c r="W53" s="79">
        <v>1</v>
      </c>
      <c r="X53" s="79">
        <v>1</v>
      </c>
      <c r="Y53" s="79">
        <v>1</v>
      </c>
      <c r="Z53" s="79">
        <v>1</v>
      </c>
      <c r="AA53" s="79">
        <v>1</v>
      </c>
      <c r="AB53" s="79">
        <v>1</v>
      </c>
      <c r="AC53" s="79">
        <v>1</v>
      </c>
      <c r="AD53" s="79">
        <v>1</v>
      </c>
      <c r="AE53" s="79">
        <v>1</v>
      </c>
      <c r="AF53" s="79">
        <v>1</v>
      </c>
      <c r="AG53" s="79">
        <v>1</v>
      </c>
      <c r="AH53" s="79">
        <v>1</v>
      </c>
      <c r="AI53" s="79">
        <v>1</v>
      </c>
      <c r="AJ53" s="79">
        <v>1</v>
      </c>
      <c r="AK53" s="79">
        <v>1</v>
      </c>
      <c r="AL53" s="79">
        <v>1</v>
      </c>
      <c r="AM53" s="79">
        <v>1</v>
      </c>
      <c r="AN53" s="79">
        <v>1</v>
      </c>
      <c r="AO53" s="79">
        <v>1</v>
      </c>
      <c r="AP53" s="85">
        <v>1</v>
      </c>
    </row>
    <row r="54" spans="2:42" ht="12.95" customHeight="1" x14ac:dyDescent="0.15">
      <c r="D54" s="33"/>
      <c r="E54" s="33"/>
      <c r="F54" s="33"/>
      <c r="I54" s="33"/>
      <c r="AC54" s="33"/>
    </row>
    <row r="55" spans="2:42" ht="12.95" customHeight="1" x14ac:dyDescent="0.15">
      <c r="D55" s="33"/>
      <c r="E55" s="33"/>
      <c r="F55" s="33"/>
      <c r="I55" s="33"/>
      <c r="AC55" s="33"/>
    </row>
    <row r="56" spans="2:42" ht="12.95" customHeight="1" x14ac:dyDescent="0.15">
      <c r="D56" s="33"/>
      <c r="E56" s="33"/>
      <c r="F56" s="33"/>
      <c r="I56" s="33"/>
      <c r="AC56" s="33"/>
    </row>
    <row r="57" spans="2:42" ht="12.95" customHeight="1" x14ac:dyDescent="0.15">
      <c r="D57" s="33"/>
      <c r="E57" s="33"/>
      <c r="F57" s="33"/>
      <c r="I57" s="33"/>
      <c r="AC57" s="33"/>
    </row>
    <row r="58" spans="2:42" ht="12.95" customHeight="1" x14ac:dyDescent="0.15">
      <c r="D58" s="33"/>
      <c r="E58" s="33"/>
      <c r="F58" s="33"/>
      <c r="I58" s="33"/>
      <c r="AC58" s="33"/>
    </row>
    <row r="59" spans="2:42" ht="12.95" customHeight="1" x14ac:dyDescent="0.15">
      <c r="D59" s="33"/>
      <c r="E59" s="33"/>
      <c r="F59" s="33"/>
      <c r="I59" s="33"/>
      <c r="AC59" s="33"/>
    </row>
    <row r="60" spans="2:42" ht="12.95" customHeight="1" x14ac:dyDescent="0.15"/>
    <row r="61" spans="2:42" ht="12.95" customHeight="1" x14ac:dyDescent="0.15">
      <c r="D61" s="33"/>
      <c r="E61" s="33"/>
      <c r="F61" s="33"/>
      <c r="I61" s="33"/>
      <c r="AC61" s="33"/>
    </row>
    <row r="62" spans="2:42" ht="12.95" customHeight="1" x14ac:dyDescent="0.15"/>
    <row r="63" spans="2:42" ht="12.95" customHeight="1" x14ac:dyDescent="0.15"/>
    <row r="64" spans="2:42" ht="12.95" customHeight="1" x14ac:dyDescent="0.15">
      <c r="D64" s="24"/>
      <c r="E64" s="24"/>
      <c r="F64" s="24"/>
      <c r="G64" s="24"/>
      <c r="H64" s="24"/>
      <c r="I64" s="24"/>
      <c r="J64" s="24"/>
      <c r="K64" s="24"/>
      <c r="L64" s="24"/>
      <c r="M64" s="24"/>
      <c r="N64" s="24"/>
      <c r="O64" s="24"/>
    </row>
    <row r="65" spans="4:15" s="23" customFormat="1" ht="12.95" customHeight="1" x14ac:dyDescent="0.15">
      <c r="D65" s="24"/>
      <c r="E65" s="24"/>
      <c r="F65" s="24"/>
      <c r="G65" s="24"/>
      <c r="H65" s="24"/>
      <c r="I65" s="24"/>
      <c r="J65" s="24"/>
      <c r="K65" s="24"/>
      <c r="L65" s="24"/>
      <c r="M65" s="24"/>
      <c r="N65" s="24"/>
      <c r="O65" s="24"/>
    </row>
    <row r="66" spans="4:15" s="23" customFormat="1" ht="12.95" customHeight="1" x14ac:dyDescent="0.15">
      <c r="D66" s="7"/>
      <c r="E66" s="7"/>
      <c r="F66" s="7"/>
      <c r="G66" s="7"/>
      <c r="H66" s="7"/>
      <c r="I66" s="7"/>
      <c r="J66" s="7"/>
      <c r="K66" s="7"/>
      <c r="L66" s="7"/>
      <c r="M66" s="7"/>
      <c r="N66" s="7"/>
      <c r="O66" s="7"/>
    </row>
    <row r="67" spans="4:15" s="23" customFormat="1" ht="12.95" customHeight="1" x14ac:dyDescent="0.15">
      <c r="D67" s="7"/>
      <c r="E67" s="7"/>
      <c r="F67" s="7"/>
      <c r="G67" s="7"/>
      <c r="H67" s="7"/>
      <c r="I67" s="7"/>
      <c r="J67" s="7"/>
      <c r="K67" s="7"/>
      <c r="L67" s="7"/>
      <c r="M67" s="7"/>
      <c r="N67" s="7"/>
      <c r="O67" s="7"/>
    </row>
    <row r="68" spans="4:15" s="23" customFormat="1" ht="12.95" customHeight="1" x14ac:dyDescent="0.15">
      <c r="D68" s="7"/>
      <c r="E68" s="7"/>
      <c r="F68" s="7"/>
      <c r="G68" s="7"/>
      <c r="H68" s="7"/>
      <c r="I68" s="7"/>
      <c r="J68" s="7"/>
      <c r="K68" s="7"/>
      <c r="L68" s="7"/>
      <c r="M68" s="7"/>
      <c r="N68" s="7"/>
      <c r="O68" s="7"/>
    </row>
    <row r="69" spans="4:15" s="23" customFormat="1" ht="12.95" customHeight="1" x14ac:dyDescent="0.15">
      <c r="D69" s="7"/>
      <c r="E69" s="7"/>
      <c r="F69" s="7"/>
      <c r="G69" s="7"/>
      <c r="H69" s="7"/>
      <c r="I69" s="7"/>
      <c r="J69" s="7"/>
      <c r="K69" s="7"/>
      <c r="L69" s="7"/>
      <c r="M69" s="7"/>
      <c r="N69" s="7"/>
      <c r="O69" s="7"/>
    </row>
    <row r="70" spans="4:15" s="23" customFormat="1" ht="12.95" customHeight="1" x14ac:dyDescent="0.15">
      <c r="D70" s="7"/>
      <c r="E70" s="7"/>
      <c r="F70" s="7"/>
      <c r="G70" s="7"/>
      <c r="H70" s="7"/>
      <c r="I70" s="7"/>
      <c r="J70" s="7"/>
      <c r="K70" s="7"/>
      <c r="L70" s="7"/>
      <c r="M70" s="7"/>
      <c r="N70" s="7"/>
      <c r="O70" s="7"/>
    </row>
    <row r="71" spans="4:15" s="23" customFormat="1" ht="12.95" customHeight="1" x14ac:dyDescent="0.15">
      <c r="D71" s="7"/>
      <c r="E71" s="7"/>
      <c r="F71" s="7"/>
      <c r="G71" s="7"/>
      <c r="H71" s="7"/>
      <c r="I71" s="7"/>
      <c r="J71" s="7"/>
      <c r="K71" s="7"/>
      <c r="L71" s="7"/>
      <c r="M71" s="7"/>
      <c r="N71" s="7"/>
      <c r="O71" s="7"/>
    </row>
    <row r="72" spans="4:15" s="23" customFormat="1" ht="12.95" customHeight="1" x14ac:dyDescent="0.15">
      <c r="D72" s="7"/>
      <c r="E72" s="7"/>
      <c r="F72" s="7"/>
      <c r="G72" s="7"/>
      <c r="H72" s="7"/>
      <c r="I72" s="7"/>
      <c r="J72" s="7"/>
      <c r="K72" s="7"/>
      <c r="L72" s="7"/>
      <c r="M72" s="7"/>
      <c r="N72" s="7"/>
      <c r="O72" s="7"/>
    </row>
    <row r="73" spans="4:15" s="23" customFormat="1" ht="12.95" customHeight="1" x14ac:dyDescent="0.15">
      <c r="D73" s="7"/>
      <c r="E73" s="7"/>
      <c r="F73" s="7"/>
      <c r="G73" s="7"/>
      <c r="H73" s="7"/>
      <c r="I73" s="7"/>
      <c r="J73" s="7"/>
      <c r="K73" s="7"/>
      <c r="L73" s="7"/>
      <c r="M73" s="7"/>
      <c r="N73" s="7"/>
      <c r="O73" s="7"/>
    </row>
    <row r="74" spans="4:15" s="23" customFormat="1" ht="12.95" customHeight="1" x14ac:dyDescent="0.15">
      <c r="D74" s="7"/>
      <c r="E74" s="7"/>
      <c r="F74" s="7"/>
      <c r="G74" s="7"/>
      <c r="H74" s="7"/>
      <c r="I74" s="7"/>
      <c r="J74" s="7"/>
      <c r="K74" s="7"/>
      <c r="L74" s="7"/>
      <c r="M74" s="7"/>
      <c r="N74" s="7"/>
      <c r="O74" s="7"/>
    </row>
    <row r="75" spans="4:15" s="23" customFormat="1" ht="12.95" customHeight="1" x14ac:dyDescent="0.15">
      <c r="D75" s="7"/>
      <c r="E75" s="7"/>
      <c r="F75" s="7"/>
      <c r="G75" s="7"/>
      <c r="H75" s="7"/>
      <c r="I75" s="7"/>
      <c r="J75" s="7"/>
      <c r="K75" s="7"/>
      <c r="L75" s="7"/>
      <c r="M75" s="7"/>
      <c r="N75" s="7"/>
      <c r="O75" s="7"/>
    </row>
    <row r="76" spans="4:15" s="23" customFormat="1" ht="12.95" customHeight="1" x14ac:dyDescent="0.15">
      <c r="D76" s="7"/>
      <c r="E76" s="7"/>
      <c r="F76" s="7"/>
      <c r="G76" s="7"/>
      <c r="H76" s="7"/>
      <c r="I76" s="7"/>
      <c r="J76" s="7"/>
      <c r="K76" s="7"/>
      <c r="L76" s="7"/>
      <c r="M76" s="7"/>
      <c r="N76" s="7"/>
      <c r="O76" s="7"/>
    </row>
    <row r="77" spans="4:15" s="23" customFormat="1" ht="12.95" customHeight="1" x14ac:dyDescent="0.15">
      <c r="D77" s="7"/>
      <c r="E77" s="7"/>
      <c r="F77" s="7"/>
      <c r="G77" s="7"/>
      <c r="H77" s="7"/>
      <c r="I77" s="7"/>
      <c r="J77" s="7"/>
      <c r="K77" s="7"/>
      <c r="L77" s="7"/>
      <c r="M77" s="7"/>
      <c r="N77" s="7"/>
      <c r="O77" s="7"/>
    </row>
    <row r="78" spans="4:15" s="23" customFormat="1" ht="12.95" customHeight="1" x14ac:dyDescent="0.15">
      <c r="D78" s="7"/>
      <c r="E78" s="7"/>
      <c r="F78" s="7"/>
      <c r="G78" s="7"/>
      <c r="H78" s="7"/>
      <c r="I78" s="7"/>
      <c r="J78" s="7"/>
      <c r="K78" s="7"/>
      <c r="L78" s="7"/>
      <c r="M78" s="7"/>
      <c r="N78" s="7"/>
      <c r="O78" s="7"/>
    </row>
    <row r="79" spans="4:15" s="23" customFormat="1" ht="12.95" customHeight="1" x14ac:dyDescent="0.15">
      <c r="D79" s="7"/>
      <c r="E79" s="7"/>
      <c r="F79" s="7"/>
      <c r="G79" s="7"/>
      <c r="H79" s="7"/>
      <c r="I79" s="7"/>
      <c r="J79" s="7"/>
      <c r="K79" s="7"/>
      <c r="L79" s="7"/>
      <c r="M79" s="7"/>
      <c r="N79" s="7"/>
      <c r="O79" s="7"/>
    </row>
    <row r="80" spans="4:15" s="23" customFormat="1" ht="12.95" customHeight="1" x14ac:dyDescent="0.15">
      <c r="D80" s="7"/>
      <c r="E80" s="7"/>
      <c r="F80" s="7"/>
      <c r="G80" s="7"/>
      <c r="H80" s="7"/>
      <c r="I80" s="7"/>
      <c r="J80" s="7"/>
      <c r="K80" s="7"/>
      <c r="L80" s="7"/>
      <c r="M80" s="7"/>
      <c r="N80" s="7"/>
      <c r="O80" s="7"/>
    </row>
    <row r="81" spans="4:15" s="23" customFormat="1" ht="12.95" customHeight="1" x14ac:dyDescent="0.15"/>
    <row r="82" spans="4:15" s="23" customFormat="1" ht="12.95" customHeight="1" x14ac:dyDescent="0.15">
      <c r="D82" s="36"/>
      <c r="E82" s="36"/>
      <c r="F82" s="36"/>
      <c r="G82" s="36"/>
      <c r="H82" s="36"/>
      <c r="I82" s="36"/>
      <c r="J82" s="36"/>
      <c r="K82" s="36"/>
      <c r="L82" s="36"/>
      <c r="M82" s="36"/>
      <c r="N82" s="36"/>
      <c r="O82" s="36"/>
    </row>
    <row r="83" spans="4:15" s="23" customFormat="1" ht="12.95" customHeight="1" x14ac:dyDescent="0.15">
      <c r="D83" s="36"/>
      <c r="E83" s="36"/>
      <c r="F83" s="36"/>
      <c r="G83" s="36"/>
      <c r="H83" s="36"/>
      <c r="I83" s="36"/>
      <c r="J83" s="36"/>
      <c r="K83" s="36"/>
      <c r="L83" s="36"/>
      <c r="M83" s="36"/>
      <c r="N83" s="36"/>
      <c r="O83" s="36"/>
    </row>
    <row r="84" spans="4:15" s="23" customFormat="1" ht="12.95" customHeight="1" x14ac:dyDescent="0.15">
      <c r="D84" s="36"/>
      <c r="E84" s="36"/>
      <c r="F84" s="36"/>
      <c r="G84" s="36"/>
      <c r="H84" s="36"/>
      <c r="I84" s="36"/>
      <c r="J84" s="36"/>
      <c r="K84" s="36"/>
      <c r="L84" s="36"/>
      <c r="M84" s="36"/>
      <c r="N84" s="36"/>
      <c r="O84" s="36"/>
    </row>
    <row r="85" spans="4:15" s="23" customFormat="1" ht="12.95" customHeight="1" x14ac:dyDescent="0.15">
      <c r="D85" s="36"/>
      <c r="E85" s="36"/>
      <c r="F85" s="36"/>
      <c r="G85" s="36"/>
      <c r="H85" s="36"/>
      <c r="I85" s="36"/>
      <c r="J85" s="36"/>
      <c r="K85" s="36"/>
      <c r="L85" s="36"/>
      <c r="M85" s="36"/>
      <c r="N85" s="36"/>
      <c r="O85" s="36"/>
    </row>
    <row r="86" spans="4:15" s="23" customFormat="1" ht="12.95" customHeight="1" x14ac:dyDescent="0.15">
      <c r="D86" s="36"/>
      <c r="E86" s="36"/>
      <c r="F86" s="36"/>
      <c r="G86" s="36"/>
      <c r="H86" s="36"/>
      <c r="I86" s="36"/>
      <c r="J86" s="36"/>
      <c r="K86" s="36"/>
      <c r="L86" s="36"/>
      <c r="M86" s="36"/>
      <c r="N86" s="36"/>
      <c r="O86" s="36"/>
    </row>
    <row r="87" spans="4:15" s="23" customFormat="1" ht="12.95" customHeight="1" x14ac:dyDescent="0.15">
      <c r="D87" s="36"/>
      <c r="E87" s="36"/>
      <c r="F87" s="36"/>
      <c r="G87" s="36"/>
      <c r="H87" s="36"/>
      <c r="I87" s="36"/>
      <c r="J87" s="36"/>
      <c r="K87" s="36"/>
      <c r="L87" s="36"/>
      <c r="M87" s="36"/>
      <c r="N87" s="36"/>
      <c r="O87" s="36"/>
    </row>
    <row r="88" spans="4:15" s="23" customFormat="1" ht="12.95" customHeight="1" x14ac:dyDescent="0.15">
      <c r="D88" s="36"/>
      <c r="E88" s="36"/>
      <c r="F88" s="36"/>
      <c r="G88" s="36"/>
      <c r="H88" s="36"/>
      <c r="I88" s="36"/>
      <c r="J88" s="36"/>
      <c r="K88" s="36"/>
      <c r="L88" s="36"/>
      <c r="M88" s="36"/>
      <c r="N88" s="36"/>
      <c r="O88" s="36"/>
    </row>
    <row r="89" spans="4:15" s="23" customFormat="1" ht="12.95" customHeight="1" x14ac:dyDescent="0.15">
      <c r="D89" s="36"/>
      <c r="E89" s="36"/>
      <c r="F89" s="36"/>
      <c r="G89" s="36"/>
      <c r="H89" s="36"/>
      <c r="I89" s="36"/>
      <c r="J89" s="36"/>
      <c r="K89" s="36"/>
      <c r="L89" s="36"/>
      <c r="M89" s="36"/>
      <c r="N89" s="36"/>
      <c r="O89" s="36"/>
    </row>
    <row r="90" spans="4:15" s="23" customFormat="1" ht="12.95" customHeight="1" x14ac:dyDescent="0.15">
      <c r="D90" s="36"/>
      <c r="E90" s="36"/>
      <c r="F90" s="36"/>
      <c r="G90" s="36"/>
      <c r="H90" s="36"/>
      <c r="I90" s="36"/>
      <c r="J90" s="36"/>
      <c r="K90" s="36"/>
      <c r="L90" s="36"/>
      <c r="M90" s="36"/>
      <c r="N90" s="36"/>
      <c r="O90" s="36"/>
    </row>
    <row r="91" spans="4:15" s="23" customFormat="1" ht="12.95" customHeight="1" x14ac:dyDescent="0.15">
      <c r="D91" s="36"/>
      <c r="E91" s="36"/>
      <c r="F91" s="36"/>
      <c r="G91" s="36"/>
      <c r="H91" s="36"/>
      <c r="I91" s="36"/>
      <c r="J91" s="36"/>
      <c r="K91" s="36"/>
      <c r="L91" s="36"/>
      <c r="M91" s="36"/>
      <c r="N91" s="36"/>
      <c r="O91" s="36"/>
    </row>
    <row r="92" spans="4:15" s="23" customFormat="1" ht="12.95" customHeight="1" x14ac:dyDescent="0.15">
      <c r="D92" s="36"/>
      <c r="E92" s="36"/>
      <c r="F92" s="36"/>
      <c r="G92" s="36"/>
      <c r="H92" s="36"/>
      <c r="I92" s="36"/>
      <c r="J92" s="36"/>
      <c r="K92" s="36"/>
      <c r="L92" s="36"/>
      <c r="M92" s="36"/>
      <c r="N92" s="36"/>
      <c r="O92" s="36"/>
    </row>
    <row r="93" spans="4:15" s="23" customFormat="1" ht="12.95" customHeight="1" x14ac:dyDescent="0.15">
      <c r="D93" s="36"/>
      <c r="E93" s="36"/>
      <c r="F93" s="36"/>
      <c r="G93" s="36"/>
      <c r="H93" s="36"/>
      <c r="I93" s="36"/>
      <c r="J93" s="36"/>
      <c r="K93" s="36"/>
      <c r="L93" s="36"/>
      <c r="M93" s="36"/>
      <c r="N93" s="36"/>
      <c r="O93" s="36"/>
    </row>
    <row r="94" spans="4:15" s="23" customFormat="1" ht="12.95" customHeight="1" x14ac:dyDescent="0.15">
      <c r="D94" s="36"/>
      <c r="E94" s="36"/>
      <c r="F94" s="36"/>
      <c r="G94" s="36"/>
      <c r="H94" s="36"/>
      <c r="I94" s="36"/>
      <c r="J94" s="36"/>
      <c r="K94" s="36"/>
      <c r="L94" s="36"/>
      <c r="M94" s="36"/>
      <c r="N94" s="36"/>
      <c r="O94" s="36"/>
    </row>
    <row r="95" spans="4:15" s="23" customFormat="1" ht="12.95" customHeight="1" x14ac:dyDescent="0.15">
      <c r="D95" s="36"/>
      <c r="E95" s="36"/>
      <c r="F95" s="36"/>
      <c r="G95" s="36"/>
      <c r="H95" s="36"/>
      <c r="I95" s="36"/>
      <c r="J95" s="36"/>
      <c r="K95" s="36"/>
      <c r="L95" s="36"/>
      <c r="M95" s="36"/>
      <c r="N95" s="36"/>
      <c r="O95" s="36"/>
    </row>
    <row r="96" spans="4:15" s="23" customFormat="1" ht="12.95" customHeight="1" x14ac:dyDescent="0.15">
      <c r="D96" s="36"/>
      <c r="E96" s="36"/>
      <c r="F96" s="36"/>
      <c r="G96" s="36"/>
      <c r="H96" s="36"/>
      <c r="I96" s="36"/>
      <c r="J96" s="36"/>
      <c r="K96" s="36"/>
      <c r="L96" s="36"/>
      <c r="M96" s="36"/>
      <c r="N96" s="36"/>
      <c r="O96" s="36"/>
    </row>
    <row r="97" spans="4:15" s="23" customFormat="1" ht="12.95" customHeight="1" x14ac:dyDescent="0.15"/>
    <row r="98" spans="4:15" s="23" customFormat="1" ht="12.95" customHeight="1" x14ac:dyDescent="0.15"/>
    <row r="99" spans="4:15" s="23" customFormat="1" ht="12.95" customHeight="1" x14ac:dyDescent="0.15">
      <c r="D99" s="24"/>
      <c r="E99" s="24"/>
      <c r="F99" s="24"/>
      <c r="G99" s="24"/>
      <c r="H99" s="24"/>
      <c r="I99" s="24"/>
      <c r="J99" s="24"/>
      <c r="K99" s="24"/>
      <c r="L99" s="24"/>
      <c r="M99" s="24"/>
      <c r="N99" s="24"/>
      <c r="O99" s="24"/>
    </row>
    <row r="100" spans="4:15" s="23" customFormat="1" ht="12.95" customHeight="1" x14ac:dyDescent="0.15">
      <c r="D100" s="24"/>
      <c r="E100" s="24"/>
      <c r="F100" s="24"/>
      <c r="G100" s="24"/>
      <c r="H100" s="24"/>
      <c r="I100" s="24"/>
      <c r="J100" s="24"/>
      <c r="K100" s="24"/>
      <c r="L100" s="24"/>
      <c r="M100" s="24"/>
      <c r="N100" s="24"/>
      <c r="O100" s="24"/>
    </row>
    <row r="101" spans="4:15" s="23" customFormat="1" ht="12.95" customHeight="1" x14ac:dyDescent="0.15">
      <c r="D101" s="7"/>
      <c r="E101" s="7"/>
      <c r="F101" s="7"/>
      <c r="G101" s="7"/>
      <c r="H101" s="7"/>
      <c r="I101" s="7"/>
      <c r="J101" s="7"/>
      <c r="K101" s="7"/>
      <c r="L101" s="7"/>
      <c r="M101" s="7"/>
      <c r="N101" s="7"/>
      <c r="O101" s="7"/>
    </row>
    <row r="102" spans="4:15" s="23" customFormat="1" ht="12.95" customHeight="1" x14ac:dyDescent="0.15">
      <c r="D102" s="7"/>
      <c r="E102" s="7"/>
      <c r="F102" s="7"/>
      <c r="G102" s="7"/>
      <c r="H102" s="7"/>
      <c r="I102" s="7"/>
      <c r="J102" s="7"/>
      <c r="K102" s="7"/>
      <c r="L102" s="7"/>
      <c r="M102" s="7"/>
      <c r="N102" s="7"/>
      <c r="O102" s="7"/>
    </row>
    <row r="103" spans="4:15" s="23" customFormat="1" ht="12.95" customHeight="1" x14ac:dyDescent="0.15">
      <c r="D103" s="7"/>
      <c r="E103" s="7"/>
      <c r="F103" s="7"/>
      <c r="G103" s="7"/>
      <c r="H103" s="7"/>
      <c r="I103" s="7"/>
      <c r="J103" s="7"/>
      <c r="K103" s="7"/>
      <c r="L103" s="7"/>
      <c r="M103" s="7"/>
      <c r="N103" s="7"/>
      <c r="O103" s="7"/>
    </row>
    <row r="104" spans="4:15" s="23" customFormat="1" ht="12.95" customHeight="1" x14ac:dyDescent="0.15">
      <c r="D104" s="7"/>
      <c r="E104" s="7"/>
      <c r="F104" s="7"/>
      <c r="G104" s="7"/>
      <c r="H104" s="7"/>
      <c r="I104" s="7"/>
      <c r="J104" s="7"/>
      <c r="K104" s="7"/>
      <c r="L104" s="7"/>
      <c r="M104" s="7"/>
      <c r="N104" s="7"/>
      <c r="O104" s="7"/>
    </row>
    <row r="105" spans="4:15" s="23" customFormat="1" ht="12.95" customHeight="1" x14ac:dyDescent="0.15">
      <c r="D105" s="7"/>
      <c r="E105" s="7"/>
      <c r="F105" s="7"/>
      <c r="G105" s="7"/>
      <c r="H105" s="7"/>
      <c r="I105" s="7"/>
      <c r="J105" s="7"/>
      <c r="K105" s="7"/>
      <c r="L105" s="7"/>
      <c r="M105" s="7"/>
      <c r="N105" s="7"/>
      <c r="O105" s="7"/>
    </row>
    <row r="106" spans="4:15" s="23" customFormat="1" ht="12.95" customHeight="1" x14ac:dyDescent="0.15">
      <c r="D106" s="7"/>
      <c r="E106" s="7"/>
      <c r="F106" s="7"/>
      <c r="G106" s="7"/>
      <c r="H106" s="7"/>
      <c r="I106" s="7"/>
      <c r="J106" s="7"/>
      <c r="K106" s="7"/>
      <c r="L106" s="7"/>
      <c r="M106" s="7"/>
      <c r="N106" s="7"/>
      <c r="O106" s="7"/>
    </row>
    <row r="107" spans="4:15" s="23" customFormat="1" ht="12.95" customHeight="1" x14ac:dyDescent="0.15">
      <c r="D107" s="7"/>
      <c r="E107" s="7"/>
      <c r="F107" s="7"/>
      <c r="G107" s="7"/>
      <c r="H107" s="7"/>
      <c r="I107" s="7"/>
      <c r="J107" s="7"/>
      <c r="K107" s="7"/>
      <c r="L107" s="7"/>
      <c r="M107" s="7"/>
      <c r="N107" s="7"/>
      <c r="O107" s="7"/>
    </row>
    <row r="108" spans="4:15" s="23" customFormat="1" ht="12.95" customHeight="1" x14ac:dyDescent="0.15">
      <c r="D108" s="7"/>
      <c r="E108" s="7"/>
      <c r="F108" s="7"/>
      <c r="G108" s="7"/>
      <c r="H108" s="7"/>
      <c r="I108" s="7"/>
      <c r="J108" s="7"/>
      <c r="K108" s="7"/>
      <c r="L108" s="7"/>
      <c r="M108" s="7"/>
      <c r="N108" s="7"/>
      <c r="O108" s="7"/>
    </row>
    <row r="109" spans="4:15" s="23" customFormat="1" ht="12.95" customHeight="1" x14ac:dyDescent="0.15">
      <c r="D109" s="7"/>
      <c r="E109" s="7"/>
      <c r="F109" s="7"/>
      <c r="G109" s="7"/>
      <c r="H109" s="7"/>
      <c r="I109" s="7"/>
      <c r="J109" s="7"/>
      <c r="K109" s="7"/>
      <c r="L109" s="7"/>
      <c r="M109" s="7"/>
      <c r="N109" s="7"/>
      <c r="O109" s="7"/>
    </row>
    <row r="110" spans="4:15" s="23" customFormat="1" ht="12.95" customHeight="1" x14ac:dyDescent="0.15">
      <c r="D110" s="7"/>
      <c r="E110" s="7"/>
      <c r="F110" s="7"/>
      <c r="G110" s="7"/>
      <c r="H110" s="7"/>
      <c r="I110" s="7"/>
      <c r="J110" s="7"/>
      <c r="K110" s="7"/>
      <c r="L110" s="7"/>
      <c r="M110" s="7"/>
      <c r="N110" s="7"/>
      <c r="O110" s="7"/>
    </row>
    <row r="111" spans="4:15" s="23" customFormat="1" ht="12.95" customHeight="1" x14ac:dyDescent="0.15">
      <c r="D111" s="7"/>
      <c r="E111" s="7"/>
      <c r="F111" s="7"/>
      <c r="G111" s="7"/>
      <c r="H111" s="7"/>
      <c r="I111" s="7"/>
      <c r="J111" s="7"/>
      <c r="K111" s="7"/>
      <c r="L111" s="7"/>
      <c r="M111" s="7"/>
      <c r="N111" s="7"/>
      <c r="O111" s="7"/>
    </row>
    <row r="112" spans="4:15" s="23" customFormat="1" ht="12.95" customHeight="1" x14ac:dyDescent="0.15">
      <c r="D112" s="7"/>
      <c r="E112" s="7"/>
      <c r="F112" s="7"/>
      <c r="G112" s="7"/>
      <c r="H112" s="7"/>
      <c r="I112" s="7"/>
      <c r="J112" s="7"/>
      <c r="K112" s="7"/>
      <c r="L112" s="7"/>
      <c r="M112" s="7"/>
      <c r="N112" s="7"/>
      <c r="O112" s="7"/>
    </row>
    <row r="113" spans="2:15" ht="12.95" customHeight="1" x14ac:dyDescent="0.15">
      <c r="B113" s="23"/>
      <c r="C113" s="23"/>
      <c r="D113" s="7"/>
      <c r="E113" s="7"/>
      <c r="F113" s="7"/>
      <c r="G113" s="7"/>
      <c r="H113" s="7"/>
      <c r="I113" s="7"/>
      <c r="J113" s="7"/>
      <c r="K113" s="7"/>
      <c r="L113" s="7"/>
      <c r="M113" s="7"/>
      <c r="N113" s="7"/>
      <c r="O113" s="7"/>
    </row>
    <row r="114" spans="2:15" ht="12.95" customHeight="1" x14ac:dyDescent="0.15">
      <c r="B114" s="23"/>
      <c r="C114" s="23"/>
      <c r="D114" s="7"/>
      <c r="E114" s="7"/>
      <c r="F114" s="7"/>
      <c r="G114" s="7"/>
      <c r="H114" s="7"/>
      <c r="I114" s="7"/>
      <c r="J114" s="7"/>
      <c r="K114" s="7"/>
      <c r="L114" s="7"/>
      <c r="M114" s="7"/>
      <c r="N114" s="7"/>
      <c r="O114" s="7"/>
    </row>
    <row r="115" spans="2:15" ht="12.95" customHeight="1" x14ac:dyDescent="0.15">
      <c r="B115" s="23"/>
      <c r="C115" s="23"/>
      <c r="D115" s="7"/>
      <c r="E115" s="7"/>
      <c r="F115" s="7"/>
      <c r="G115" s="7"/>
      <c r="H115" s="7"/>
      <c r="I115" s="7"/>
      <c r="J115" s="7"/>
      <c r="K115" s="7"/>
      <c r="L115" s="7"/>
      <c r="M115" s="7"/>
      <c r="N115" s="7"/>
      <c r="O115" s="7"/>
    </row>
    <row r="116" spans="2:15" ht="12.95" customHeight="1" x14ac:dyDescent="0.15">
      <c r="B116" s="23"/>
      <c r="C116" s="23"/>
    </row>
    <row r="117" spans="2:15" ht="12.95" customHeight="1" x14ac:dyDescent="0.15">
      <c r="B117" s="23"/>
      <c r="C117" s="23"/>
      <c r="D117" s="36"/>
      <c r="E117" s="36"/>
      <c r="F117" s="36"/>
      <c r="G117" s="36"/>
      <c r="H117" s="36"/>
      <c r="I117" s="36"/>
      <c r="J117" s="36"/>
      <c r="K117" s="36"/>
      <c r="L117" s="36"/>
      <c r="M117" s="36"/>
      <c r="N117" s="36"/>
      <c r="O117" s="36"/>
    </row>
    <row r="118" spans="2:15" ht="12.95" customHeight="1" x14ac:dyDescent="0.15">
      <c r="B118" s="23"/>
      <c r="C118" s="23"/>
      <c r="D118" s="36"/>
      <c r="E118" s="36"/>
      <c r="F118" s="36"/>
      <c r="G118" s="36"/>
      <c r="H118" s="36"/>
      <c r="I118" s="36"/>
      <c r="J118" s="36"/>
      <c r="K118" s="36"/>
      <c r="L118" s="36"/>
      <c r="M118" s="36"/>
      <c r="N118" s="36"/>
      <c r="O118" s="36"/>
    </row>
    <row r="119" spans="2:15" ht="12.95" customHeight="1" x14ac:dyDescent="0.15">
      <c r="B119" s="23"/>
      <c r="C119" s="23"/>
      <c r="D119" s="36"/>
      <c r="E119" s="36"/>
      <c r="F119" s="36"/>
      <c r="G119" s="36"/>
      <c r="H119" s="36"/>
      <c r="I119" s="36"/>
      <c r="J119" s="36"/>
      <c r="K119" s="36"/>
      <c r="L119" s="36"/>
      <c r="M119" s="36"/>
      <c r="N119" s="36"/>
      <c r="O119" s="36"/>
    </row>
    <row r="120" spans="2:15" ht="12.95" customHeight="1" x14ac:dyDescent="0.15">
      <c r="B120" s="23"/>
      <c r="C120" s="23"/>
      <c r="D120" s="36"/>
      <c r="E120" s="36"/>
      <c r="F120" s="36"/>
      <c r="G120" s="36"/>
      <c r="H120" s="36"/>
      <c r="I120" s="36"/>
      <c r="J120" s="36"/>
      <c r="K120" s="36"/>
      <c r="L120" s="36"/>
      <c r="M120" s="36"/>
      <c r="N120" s="36"/>
      <c r="O120" s="36"/>
    </row>
    <row r="121" spans="2:15" ht="12.95" customHeight="1" x14ac:dyDescent="0.15">
      <c r="B121" s="23"/>
      <c r="C121" s="23"/>
      <c r="D121" s="36"/>
      <c r="E121" s="36"/>
      <c r="F121" s="36"/>
      <c r="G121" s="36"/>
      <c r="H121" s="36"/>
      <c r="I121" s="36"/>
      <c r="J121" s="36"/>
      <c r="K121" s="36"/>
      <c r="L121" s="36"/>
      <c r="M121" s="36"/>
      <c r="N121" s="36"/>
      <c r="O121" s="36"/>
    </row>
    <row r="122" spans="2:15" ht="12.95" customHeight="1" x14ac:dyDescent="0.15">
      <c r="B122" s="23"/>
      <c r="C122" s="23"/>
      <c r="D122" s="36"/>
      <c r="E122" s="36"/>
      <c r="F122" s="36"/>
      <c r="G122" s="36"/>
      <c r="H122" s="36"/>
      <c r="I122" s="36"/>
      <c r="J122" s="36"/>
      <c r="K122" s="36"/>
      <c r="L122" s="36"/>
      <c r="M122" s="36"/>
      <c r="N122" s="36"/>
      <c r="O122" s="36"/>
    </row>
    <row r="123" spans="2:15" ht="12.95" customHeight="1" x14ac:dyDescent="0.15">
      <c r="B123" s="23"/>
      <c r="C123" s="23"/>
      <c r="D123" s="36"/>
      <c r="E123" s="36"/>
      <c r="F123" s="36"/>
      <c r="G123" s="36"/>
      <c r="H123" s="36"/>
      <c r="I123" s="36"/>
      <c r="J123" s="36"/>
      <c r="K123" s="36"/>
      <c r="L123" s="36"/>
      <c r="M123" s="36"/>
      <c r="N123" s="36"/>
      <c r="O123" s="36"/>
    </row>
    <row r="124" spans="2:15" ht="12.95" customHeight="1" x14ac:dyDescent="0.15">
      <c r="B124" s="23"/>
      <c r="C124" s="23"/>
      <c r="D124" s="36"/>
      <c r="E124" s="36"/>
      <c r="F124" s="36"/>
      <c r="G124" s="36"/>
      <c r="H124" s="36"/>
      <c r="I124" s="36"/>
      <c r="J124" s="36"/>
      <c r="K124" s="36"/>
      <c r="L124" s="36"/>
      <c r="M124" s="36"/>
      <c r="N124" s="36"/>
      <c r="O124" s="36"/>
    </row>
    <row r="125" spans="2:15" ht="12.95" customHeight="1" x14ac:dyDescent="0.15">
      <c r="B125" s="23"/>
      <c r="C125" s="23"/>
      <c r="D125" s="36"/>
      <c r="E125" s="36"/>
      <c r="F125" s="36"/>
      <c r="G125" s="36"/>
      <c r="H125" s="36"/>
      <c r="I125" s="36"/>
      <c r="J125" s="36"/>
      <c r="K125" s="36"/>
      <c r="L125" s="36"/>
      <c r="M125" s="36"/>
      <c r="N125" s="36"/>
      <c r="O125" s="36"/>
    </row>
    <row r="126" spans="2:15" ht="12.95" customHeight="1" x14ac:dyDescent="0.15">
      <c r="B126" s="23"/>
      <c r="C126" s="23"/>
      <c r="D126" s="36"/>
      <c r="E126" s="36"/>
      <c r="F126" s="36"/>
      <c r="G126" s="36"/>
      <c r="H126" s="36"/>
      <c r="I126" s="36"/>
      <c r="J126" s="36"/>
      <c r="K126" s="36"/>
      <c r="L126" s="36"/>
      <c r="M126" s="36"/>
      <c r="N126" s="36"/>
      <c r="O126" s="36"/>
    </row>
  </sheetData>
  <sheetProtection sheet="1" objects="1"/>
  <phoneticPr fontId="2"/>
  <pageMargins left="0.78740157480314965" right="0.39370078740157483" top="0.78740157480314965" bottom="0.78740157480314965" header="0.51181102362204722" footer="0.51181102362204722"/>
  <pageSetup paperSize="9" scale="65" orientation="landscape" r:id="rId1"/>
  <headerFooter alignWithMargins="0">
    <oddFooter>&amp;C&amp;P／&amp;N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1" tint="4.9989318521683403E-2"/>
  </sheetPr>
  <dimension ref="B1:AR47"/>
  <sheetViews>
    <sheetView showGridLines="0" workbookViewId="0">
      <pane xSplit="3" ySplit="5" topLeftCell="Y24" activePane="bottomRight" state="frozen"/>
      <selection pane="topRight" activeCell="C1" sqref="C1"/>
      <selection pane="bottomLeft" activeCell="A6" sqref="A6"/>
      <selection pane="bottomRight"/>
    </sheetView>
  </sheetViews>
  <sheetFormatPr defaultColWidth="8.83203125" defaultRowHeight="12" x14ac:dyDescent="0.15"/>
  <cols>
    <col min="1" max="1" width="1.83203125" style="23" customWidth="1"/>
    <col min="2" max="2" width="8.83203125" style="25" customWidth="1"/>
    <col min="3" max="3" width="32.83203125" style="22" customWidth="1"/>
    <col min="4" max="44" width="12.83203125" style="23" customWidth="1"/>
    <col min="45" max="16384" width="8.83203125" style="23"/>
  </cols>
  <sheetData>
    <row r="1" spans="2:44" ht="20.100000000000001" customHeight="1" x14ac:dyDescent="0.15">
      <c r="B1" s="240" t="str">
        <f>入力!B1</f>
        <v>平成27年鳥取県産業連関表：経済波及効果推計ツール1 ver.1.03</v>
      </c>
    </row>
    <row r="2" spans="2:44" ht="20.100000000000001" customHeight="1" x14ac:dyDescent="0.15">
      <c r="B2" s="32" t="s">
        <v>71</v>
      </c>
      <c r="D2" s="33"/>
      <c r="E2" s="33"/>
      <c r="F2" s="33"/>
      <c r="I2" s="33"/>
      <c r="AC2" s="33"/>
    </row>
    <row r="3" spans="2:44" ht="12.95" customHeight="1" x14ac:dyDescent="0.15">
      <c r="B3" s="53"/>
      <c r="C3" s="31"/>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row>
    <row r="4" spans="2:44" s="22" customFormat="1" ht="12.95" customHeight="1" x14ac:dyDescent="0.15">
      <c r="B4" s="45"/>
      <c r="C4" s="47"/>
      <c r="D4" s="160" t="s">
        <v>137</v>
      </c>
      <c r="E4" s="160" t="s">
        <v>138</v>
      </c>
      <c r="F4" s="160" t="s">
        <v>139</v>
      </c>
      <c r="G4" s="160" t="s">
        <v>140</v>
      </c>
      <c r="H4" s="160" t="s">
        <v>141</v>
      </c>
      <c r="I4" s="160" t="s">
        <v>142</v>
      </c>
      <c r="J4" s="160" t="s">
        <v>143</v>
      </c>
      <c r="K4" s="160" t="s">
        <v>144</v>
      </c>
      <c r="L4" s="160" t="s">
        <v>145</v>
      </c>
      <c r="M4" s="160" t="s">
        <v>146</v>
      </c>
      <c r="N4" s="160" t="s">
        <v>147</v>
      </c>
      <c r="O4" s="160" t="s">
        <v>148</v>
      </c>
      <c r="P4" s="160" t="s">
        <v>149</v>
      </c>
      <c r="Q4" s="160" t="s">
        <v>150</v>
      </c>
      <c r="R4" s="160" t="s">
        <v>151</v>
      </c>
      <c r="S4" s="160" t="s">
        <v>152</v>
      </c>
      <c r="T4" s="160" t="s">
        <v>153</v>
      </c>
      <c r="U4" s="160" t="s">
        <v>154</v>
      </c>
      <c r="V4" s="160" t="s">
        <v>155</v>
      </c>
      <c r="W4" s="160" t="s">
        <v>156</v>
      </c>
      <c r="X4" s="160" t="s">
        <v>157</v>
      </c>
      <c r="Y4" s="160" t="s">
        <v>158</v>
      </c>
      <c r="Z4" s="160" t="s">
        <v>159</v>
      </c>
      <c r="AA4" s="160" t="s">
        <v>160</v>
      </c>
      <c r="AB4" s="160" t="s">
        <v>161</v>
      </c>
      <c r="AC4" s="160" t="s">
        <v>162</v>
      </c>
      <c r="AD4" s="160" t="s">
        <v>163</v>
      </c>
      <c r="AE4" s="160" t="s">
        <v>164</v>
      </c>
      <c r="AF4" s="160" t="s">
        <v>165</v>
      </c>
      <c r="AG4" s="160" t="s">
        <v>166</v>
      </c>
      <c r="AH4" s="160" t="s">
        <v>167</v>
      </c>
      <c r="AI4" s="160" t="s">
        <v>168</v>
      </c>
      <c r="AJ4" s="160" t="s">
        <v>169</v>
      </c>
      <c r="AK4" s="160" t="s">
        <v>170</v>
      </c>
      <c r="AL4" s="160" t="s">
        <v>171</v>
      </c>
      <c r="AM4" s="160" t="s">
        <v>172</v>
      </c>
      <c r="AN4" s="160" t="s">
        <v>173</v>
      </c>
      <c r="AO4" s="160" t="s">
        <v>174</v>
      </c>
      <c r="AP4" s="163" t="s">
        <v>175</v>
      </c>
      <c r="AQ4" s="54" t="s">
        <v>209</v>
      </c>
      <c r="AR4" s="54" t="s">
        <v>210</v>
      </c>
    </row>
    <row r="5" spans="2:44" s="22" customFormat="1" ht="39.950000000000003" customHeight="1" x14ac:dyDescent="0.15">
      <c r="B5" s="46"/>
      <c r="C5" s="44"/>
      <c r="D5" s="37" t="s">
        <v>58</v>
      </c>
      <c r="E5" s="37" t="s">
        <v>60</v>
      </c>
      <c r="F5" s="37" t="s">
        <v>63</v>
      </c>
      <c r="G5" s="37" t="s">
        <v>0</v>
      </c>
      <c r="H5" s="37" t="s">
        <v>39</v>
      </c>
      <c r="I5" s="37" t="s">
        <v>1</v>
      </c>
      <c r="J5" s="37" t="s">
        <v>2</v>
      </c>
      <c r="K5" s="37" t="s">
        <v>3</v>
      </c>
      <c r="L5" s="37" t="s">
        <v>4</v>
      </c>
      <c r="M5" s="37" t="s">
        <v>191</v>
      </c>
      <c r="N5" s="37" t="s">
        <v>5</v>
      </c>
      <c r="O5" s="37" t="s">
        <v>6</v>
      </c>
      <c r="P5" s="37" t="s">
        <v>7</v>
      </c>
      <c r="Q5" s="37" t="s">
        <v>8</v>
      </c>
      <c r="R5" s="37" t="s">
        <v>41</v>
      </c>
      <c r="S5" s="37" t="s">
        <v>42</v>
      </c>
      <c r="T5" s="37" t="s">
        <v>43</v>
      </c>
      <c r="U5" s="37" t="s">
        <v>44</v>
      </c>
      <c r="V5" s="37" t="s">
        <v>45</v>
      </c>
      <c r="W5" s="37" t="s">
        <v>192</v>
      </c>
      <c r="X5" s="37" t="s">
        <v>47</v>
      </c>
      <c r="Y5" s="37" t="s">
        <v>9</v>
      </c>
      <c r="Z5" s="37" t="s">
        <v>10</v>
      </c>
      <c r="AA5" s="37" t="s">
        <v>11</v>
      </c>
      <c r="AB5" s="37" t="s">
        <v>48</v>
      </c>
      <c r="AC5" s="37" t="s">
        <v>49</v>
      </c>
      <c r="AD5" s="37" t="s">
        <v>12</v>
      </c>
      <c r="AE5" s="37" t="s">
        <v>13</v>
      </c>
      <c r="AF5" s="37" t="s">
        <v>14</v>
      </c>
      <c r="AG5" s="37" t="s">
        <v>50</v>
      </c>
      <c r="AH5" s="37" t="s">
        <v>51</v>
      </c>
      <c r="AI5" s="37" t="s">
        <v>15</v>
      </c>
      <c r="AJ5" s="37" t="s">
        <v>16</v>
      </c>
      <c r="AK5" s="37" t="s">
        <v>52</v>
      </c>
      <c r="AL5" s="37" t="s">
        <v>193</v>
      </c>
      <c r="AM5" s="37" t="s">
        <v>17</v>
      </c>
      <c r="AN5" s="37" t="s">
        <v>18</v>
      </c>
      <c r="AO5" s="37" t="s">
        <v>19</v>
      </c>
      <c r="AP5" s="37" t="s">
        <v>20</v>
      </c>
      <c r="AQ5" s="55"/>
      <c r="AR5" s="55"/>
    </row>
    <row r="6" spans="2:44" ht="12.95" customHeight="1" x14ac:dyDescent="0.15">
      <c r="B6" s="39" t="s">
        <v>137</v>
      </c>
      <c r="C6" s="40" t="s">
        <v>58</v>
      </c>
      <c r="D6" s="75">
        <v>1.1120424858233351</v>
      </c>
      <c r="E6" s="75">
        <v>1.4300892242224178E-3</v>
      </c>
      <c r="F6" s="75">
        <v>1.5293160672739644E-3</v>
      </c>
      <c r="G6" s="75">
        <v>4.969892636094406E-5</v>
      </c>
      <c r="H6" s="75">
        <v>0.16721797647317876</v>
      </c>
      <c r="I6" s="75">
        <v>3.840664825834028E-3</v>
      </c>
      <c r="J6" s="75">
        <v>1.1815096509486852E-3</v>
      </c>
      <c r="K6" s="75">
        <v>9.3676043176229998E-4</v>
      </c>
      <c r="L6" s="75">
        <v>2.4301572797618015E-5</v>
      </c>
      <c r="M6" s="75">
        <v>1.2232007248767329E-3</v>
      </c>
      <c r="N6" s="75">
        <v>3.7428934690531592E-5</v>
      </c>
      <c r="O6" s="75">
        <v>3.3020724994997249E-5</v>
      </c>
      <c r="P6" s="75">
        <v>4.7356908826670691E-5</v>
      </c>
      <c r="Q6" s="75">
        <v>2.3442218051598862E-5</v>
      </c>
      <c r="R6" s="75">
        <v>2.5802464763792947E-5</v>
      </c>
      <c r="S6" s="75">
        <v>2.369174626650192E-5</v>
      </c>
      <c r="T6" s="75">
        <v>3.2419138583280067E-5</v>
      </c>
      <c r="U6" s="75">
        <v>2.988478394564977E-5</v>
      </c>
      <c r="V6" s="75">
        <v>3.5322717972690651E-5</v>
      </c>
      <c r="W6" s="75">
        <v>2.9791005022532713E-5</v>
      </c>
      <c r="X6" s="75">
        <v>2.2763633164480812E-5</v>
      </c>
      <c r="Y6" s="75">
        <v>1.7129634610640019E-3</v>
      </c>
      <c r="Z6" s="75">
        <v>1.1730015843129449E-3</v>
      </c>
      <c r="AA6" s="75">
        <v>4.3347961819784106E-5</v>
      </c>
      <c r="AB6" s="75">
        <v>9.4654485045730366E-5</v>
      </c>
      <c r="AC6" s="75">
        <v>3.2315434645532E-5</v>
      </c>
      <c r="AD6" s="75">
        <v>1.8392922592004417E-4</v>
      </c>
      <c r="AE6" s="75">
        <v>4.3135829026606593E-5</v>
      </c>
      <c r="AF6" s="75">
        <v>2.6676253429121157E-5</v>
      </c>
      <c r="AG6" s="75">
        <v>6.5418570126778012E-5</v>
      </c>
      <c r="AH6" s="75">
        <v>2.5091530524635162E-4</v>
      </c>
      <c r="AI6" s="75">
        <v>6.9071272227455479E-5</v>
      </c>
      <c r="AJ6" s="75">
        <v>2.1365600361134677E-3</v>
      </c>
      <c r="AK6" s="75">
        <v>2.8541563568709881E-3</v>
      </c>
      <c r="AL6" s="75">
        <v>1.7526675371373982E-3</v>
      </c>
      <c r="AM6" s="75">
        <v>6.2553909701007539E-5</v>
      </c>
      <c r="AN6" s="75">
        <v>1.9376080800615876E-2</v>
      </c>
      <c r="AO6" s="75">
        <v>2.6037390906453702E-4</v>
      </c>
      <c r="AP6" s="75">
        <v>1.9080796672700208E-4</v>
      </c>
      <c r="AQ6" s="76">
        <v>1.3201455578959678</v>
      </c>
      <c r="AR6" s="76">
        <v>1.0172020143164608</v>
      </c>
    </row>
    <row r="7" spans="2:44" ht="12.95" customHeight="1" x14ac:dyDescent="0.15">
      <c r="B7" s="41" t="s">
        <v>138</v>
      </c>
      <c r="C7" s="42" t="s">
        <v>60</v>
      </c>
      <c r="D7" s="77">
        <v>3.8938095993776474E-4</v>
      </c>
      <c r="E7" s="77">
        <v>1.1106280490372582</v>
      </c>
      <c r="F7" s="77">
        <v>4.5567378014285699E-5</v>
      </c>
      <c r="G7" s="77">
        <v>3.9038569601799892E-5</v>
      </c>
      <c r="H7" s="77">
        <v>3.8408551681623032E-4</v>
      </c>
      <c r="I7" s="77">
        <v>5.7696212459053759E-5</v>
      </c>
      <c r="J7" s="77">
        <v>2.1522620059680586E-2</v>
      </c>
      <c r="K7" s="77">
        <v>3.959076853476806E-4</v>
      </c>
      <c r="L7" s="77">
        <v>1.0564294217195274E-5</v>
      </c>
      <c r="M7" s="77">
        <v>5.4873792744415523E-5</v>
      </c>
      <c r="N7" s="77">
        <v>2.5801932872519879E-5</v>
      </c>
      <c r="O7" s="77">
        <v>2.3983434292454233E-5</v>
      </c>
      <c r="P7" s="77">
        <v>3.4575206354782268E-5</v>
      </c>
      <c r="Q7" s="77">
        <v>2.5901875532354991E-5</v>
      </c>
      <c r="R7" s="77">
        <v>1.8417221143600976E-5</v>
      </c>
      <c r="S7" s="77">
        <v>1.8038943708783576E-5</v>
      </c>
      <c r="T7" s="77">
        <v>4.4025509036951879E-5</v>
      </c>
      <c r="U7" s="77">
        <v>5.2540063876430853E-5</v>
      </c>
      <c r="V7" s="77">
        <v>6.8906746362071614E-5</v>
      </c>
      <c r="W7" s="77">
        <v>4.1812825744328992E-5</v>
      </c>
      <c r="X7" s="77">
        <v>1.8029557554386059E-5</v>
      </c>
      <c r="Y7" s="77">
        <v>6.9558704137819699E-4</v>
      </c>
      <c r="Z7" s="77">
        <v>3.1277928912811252E-4</v>
      </c>
      <c r="AA7" s="77">
        <v>4.668762987353428E-5</v>
      </c>
      <c r="AB7" s="77">
        <v>6.4735409690375018E-5</v>
      </c>
      <c r="AC7" s="77">
        <v>4.4057821814544939E-5</v>
      </c>
      <c r="AD7" s="77">
        <v>6.9293384392322567E-5</v>
      </c>
      <c r="AE7" s="77">
        <v>5.4757039827033487E-5</v>
      </c>
      <c r="AF7" s="77">
        <v>1.1520743007217008E-5</v>
      </c>
      <c r="AG7" s="77">
        <v>2.5107350430975137E-5</v>
      </c>
      <c r="AH7" s="77">
        <v>1.3091725295032741E-4</v>
      </c>
      <c r="AI7" s="77">
        <v>3.3524333142871694E-5</v>
      </c>
      <c r="AJ7" s="77">
        <v>1.0084230782771432E-4</v>
      </c>
      <c r="AK7" s="77">
        <v>1.2952505433750451E-4</v>
      </c>
      <c r="AL7" s="77">
        <v>1.5735419453542234E-4</v>
      </c>
      <c r="AM7" s="77">
        <v>5.5556773058517294E-5</v>
      </c>
      <c r="AN7" s="77">
        <v>9.9489937855172668E-4</v>
      </c>
      <c r="AO7" s="77">
        <v>2.7700122407575533E-3</v>
      </c>
      <c r="AP7" s="77">
        <v>3.1559327224947104E-5</v>
      </c>
      <c r="AQ7" s="78">
        <v>1.1396285333944851</v>
      </c>
      <c r="AR7" s="78">
        <v>0.87810956360672465</v>
      </c>
    </row>
    <row r="8" spans="2:44" ht="12.95" customHeight="1" x14ac:dyDescent="0.15">
      <c r="B8" s="41" t="s">
        <v>139</v>
      </c>
      <c r="C8" s="42" t="s">
        <v>63</v>
      </c>
      <c r="D8" s="77">
        <v>2.0919246260644631E-3</v>
      </c>
      <c r="E8" s="77">
        <v>1.8179078850400691E-4</v>
      </c>
      <c r="F8" s="77">
        <v>1.0046221571173566</v>
      </c>
      <c r="G8" s="77">
        <v>5.1148308076679551E-6</v>
      </c>
      <c r="H8" s="77">
        <v>6.4378635066468806E-2</v>
      </c>
      <c r="I8" s="77">
        <v>1.4059142160186616E-5</v>
      </c>
      <c r="J8" s="77">
        <v>4.7493884044704202E-5</v>
      </c>
      <c r="K8" s="77">
        <v>2.3988431365147306E-4</v>
      </c>
      <c r="L8" s="77">
        <v>1.8898236902043605E-6</v>
      </c>
      <c r="M8" s="77">
        <v>4.325155617141529E-6</v>
      </c>
      <c r="N8" s="77">
        <v>4.6412551920651335E-6</v>
      </c>
      <c r="O8" s="77">
        <v>3.4968894091818122E-6</v>
      </c>
      <c r="P8" s="77">
        <v>7.3774423368105895E-6</v>
      </c>
      <c r="Q8" s="77">
        <v>1.7949492165842674E-6</v>
      </c>
      <c r="R8" s="77">
        <v>2.0958758038615042E-6</v>
      </c>
      <c r="S8" s="77">
        <v>2.0151002050563893E-6</v>
      </c>
      <c r="T8" s="77">
        <v>2.8355298766508802E-6</v>
      </c>
      <c r="U8" s="77">
        <v>2.3122837364803356E-6</v>
      </c>
      <c r="V8" s="77">
        <v>2.6334569896047811E-6</v>
      </c>
      <c r="W8" s="77">
        <v>2.6674590621211946E-6</v>
      </c>
      <c r="X8" s="77">
        <v>1.5110682292285042E-6</v>
      </c>
      <c r="Y8" s="77">
        <v>4.0794279022467661E-4</v>
      </c>
      <c r="Z8" s="77">
        <v>6.9130334704196737E-6</v>
      </c>
      <c r="AA8" s="77">
        <v>3.4949655303769501E-6</v>
      </c>
      <c r="AB8" s="77">
        <v>6.288383449029316E-6</v>
      </c>
      <c r="AC8" s="77">
        <v>3.3509848946344677E-6</v>
      </c>
      <c r="AD8" s="77">
        <v>8.3036751140781701E-6</v>
      </c>
      <c r="AE8" s="77">
        <v>5.7234512113288907E-6</v>
      </c>
      <c r="AF8" s="77">
        <v>2.3006921067799681E-6</v>
      </c>
      <c r="AG8" s="77">
        <v>6.8869346042740539E-6</v>
      </c>
      <c r="AH8" s="77">
        <v>4.4040076084818383E-5</v>
      </c>
      <c r="AI8" s="77">
        <v>1.0424177133084088E-5</v>
      </c>
      <c r="AJ8" s="77">
        <v>1.1512784171660077E-4</v>
      </c>
      <c r="AK8" s="77">
        <v>5.0392713157855528E-4</v>
      </c>
      <c r="AL8" s="77">
        <v>3.7293624173074497E-5</v>
      </c>
      <c r="AM8" s="77">
        <v>7.0913227160157836E-6</v>
      </c>
      <c r="AN8" s="77">
        <v>3.7712404483153162E-3</v>
      </c>
      <c r="AO8" s="77">
        <v>2.3100509432819848E-5</v>
      </c>
      <c r="AP8" s="77">
        <v>5.339260578010853E-5</v>
      </c>
      <c r="AQ8" s="78">
        <v>1.076637498705959</v>
      </c>
      <c r="AR8" s="78">
        <v>0.82957354650936144</v>
      </c>
    </row>
    <row r="9" spans="2:44" ht="12.95" customHeight="1" x14ac:dyDescent="0.15">
      <c r="B9" s="41" t="s">
        <v>140</v>
      </c>
      <c r="C9" s="42" t="s">
        <v>0</v>
      </c>
      <c r="D9" s="77">
        <v>2.7050845986554807E-4</v>
      </c>
      <c r="E9" s="77">
        <v>1.3875633077031833E-4</v>
      </c>
      <c r="F9" s="77">
        <v>6.7183012587040023E-5</v>
      </c>
      <c r="G9" s="77">
        <v>1.0005116434924564</v>
      </c>
      <c r="H9" s="77">
        <v>3.5937873701277892E-4</v>
      </c>
      <c r="I9" s="77">
        <v>4.9289566602592932E-4</v>
      </c>
      <c r="J9" s="77">
        <v>2.2971447115330557E-3</v>
      </c>
      <c r="K9" s="77">
        <v>2.3782206083277778E-3</v>
      </c>
      <c r="L9" s="77">
        <v>5.4414152797872296E-3</v>
      </c>
      <c r="M9" s="77">
        <v>5.8534860670345036E-4</v>
      </c>
      <c r="N9" s="77">
        <v>5.8673229000173847E-3</v>
      </c>
      <c r="O9" s="77">
        <v>2.3495344135611783E-3</v>
      </c>
      <c r="P9" s="77">
        <v>5.3464605624916749E-4</v>
      </c>
      <c r="Q9" s="77">
        <v>4.4120827474843853E-4</v>
      </c>
      <c r="R9" s="77">
        <v>2.6553976428476641E-4</v>
      </c>
      <c r="S9" s="77">
        <v>2.3350936386555869E-4</v>
      </c>
      <c r="T9" s="77">
        <v>2.6261458056279011E-4</v>
      </c>
      <c r="U9" s="77">
        <v>6.1156074356798098E-4</v>
      </c>
      <c r="V9" s="77">
        <v>2.0558433931622619E-4</v>
      </c>
      <c r="W9" s="77">
        <v>1.6254460326508367E-4</v>
      </c>
      <c r="X9" s="77">
        <v>3.2793269685006855E-4</v>
      </c>
      <c r="Y9" s="77">
        <v>4.7737228855497586E-4</v>
      </c>
      <c r="Z9" s="77">
        <v>9.1689794369410351E-4</v>
      </c>
      <c r="AA9" s="77">
        <v>2.2702288593877185E-2</v>
      </c>
      <c r="AB9" s="77">
        <v>1.1844039119916839E-3</v>
      </c>
      <c r="AC9" s="77">
        <v>1.3348289195897246E-3</v>
      </c>
      <c r="AD9" s="77">
        <v>5.0086530959058643E-4</v>
      </c>
      <c r="AE9" s="77">
        <v>1.3666433511130924E-4</v>
      </c>
      <c r="AF9" s="77">
        <v>8.1581621128234448E-5</v>
      </c>
      <c r="AG9" s="77">
        <v>1.9541921854252165E-4</v>
      </c>
      <c r="AH9" s="77">
        <v>2.1727712867433693E-4</v>
      </c>
      <c r="AI9" s="77">
        <v>2.667033089914215E-4</v>
      </c>
      <c r="AJ9" s="77">
        <v>4.4198538126644636E-4</v>
      </c>
      <c r="AK9" s="77">
        <v>2.5305463690518767E-4</v>
      </c>
      <c r="AL9" s="77">
        <v>1.46798075986448E-4</v>
      </c>
      <c r="AM9" s="77">
        <v>1.339115555120606E-4</v>
      </c>
      <c r="AN9" s="77">
        <v>6.7051153895562605E-4</v>
      </c>
      <c r="AO9" s="77">
        <v>4.2254861292868184E-4</v>
      </c>
      <c r="AP9" s="77">
        <v>2.3720599379359808E-4</v>
      </c>
      <c r="AQ9" s="78">
        <v>1.0541248110164527</v>
      </c>
      <c r="AR9" s="78">
        <v>0.81222701140308051</v>
      </c>
    </row>
    <row r="10" spans="2:44" ht="12.95" customHeight="1" x14ac:dyDescent="0.15">
      <c r="B10" s="41" t="s">
        <v>141</v>
      </c>
      <c r="C10" s="42" t="s">
        <v>39</v>
      </c>
      <c r="D10" s="77">
        <v>3.3803815591274468E-2</v>
      </c>
      <c r="E10" s="77">
        <v>2.9227865308849932E-3</v>
      </c>
      <c r="F10" s="77">
        <v>9.2312099839003039E-3</v>
      </c>
      <c r="G10" s="77">
        <v>4.1395916436877339E-5</v>
      </c>
      <c r="H10" s="77">
        <v>1.0408095428979725</v>
      </c>
      <c r="I10" s="77">
        <v>1.609369381801033E-4</v>
      </c>
      <c r="J10" s="77">
        <v>7.2509006909098376E-4</v>
      </c>
      <c r="K10" s="77">
        <v>3.842498257448887E-3</v>
      </c>
      <c r="L10" s="77">
        <v>1.657850846278882E-5</v>
      </c>
      <c r="M10" s="77">
        <v>5.5830632156712067E-5</v>
      </c>
      <c r="N10" s="77">
        <v>5.6301878938413982E-5</v>
      </c>
      <c r="O10" s="77">
        <v>2.6012246370352729E-5</v>
      </c>
      <c r="P10" s="77">
        <v>1.989436616359114E-5</v>
      </c>
      <c r="Q10" s="77">
        <v>1.5226485606936499E-5</v>
      </c>
      <c r="R10" s="77">
        <v>1.9106263045201018E-5</v>
      </c>
      <c r="S10" s="77">
        <v>1.6594785731549246E-5</v>
      </c>
      <c r="T10" s="77">
        <v>1.8185836239515608E-5</v>
      </c>
      <c r="U10" s="77">
        <v>1.7010957480527947E-5</v>
      </c>
      <c r="V10" s="77">
        <v>1.9220174188774209E-5</v>
      </c>
      <c r="W10" s="77">
        <v>1.8830115479389937E-5</v>
      </c>
      <c r="X10" s="77">
        <v>1.2872188744256803E-5</v>
      </c>
      <c r="Y10" s="77">
        <v>4.5241907813864802E-4</v>
      </c>
      <c r="Z10" s="77">
        <v>8.3617772068936353E-5</v>
      </c>
      <c r="AA10" s="77">
        <v>2.1479653140090808E-5</v>
      </c>
      <c r="AB10" s="77">
        <v>5.0130130395696515E-5</v>
      </c>
      <c r="AC10" s="77">
        <v>3.0021529772264512E-5</v>
      </c>
      <c r="AD10" s="77">
        <v>8.0455873935789406E-5</v>
      </c>
      <c r="AE10" s="77">
        <v>3.4671397148775028E-5</v>
      </c>
      <c r="AF10" s="77">
        <v>1.7636266599749138E-5</v>
      </c>
      <c r="AG10" s="77">
        <v>5.7155279055225221E-5</v>
      </c>
      <c r="AH10" s="77">
        <v>3.281459664486235E-4</v>
      </c>
      <c r="AI10" s="77">
        <v>8.8570193966453888E-5</v>
      </c>
      <c r="AJ10" s="77">
        <v>1.3120198879111723E-3</v>
      </c>
      <c r="AK10" s="77">
        <v>2.5781506289884498E-3</v>
      </c>
      <c r="AL10" s="77">
        <v>4.2957326658272886E-4</v>
      </c>
      <c r="AM10" s="77">
        <v>5.1871059651156883E-5</v>
      </c>
      <c r="AN10" s="77">
        <v>2.8866468988509596E-2</v>
      </c>
      <c r="AO10" s="77">
        <v>1.2692139559809703E-4</v>
      </c>
      <c r="AP10" s="77">
        <v>7.5240280618795623E-4</v>
      </c>
      <c r="AQ10" s="78">
        <v>1.1272106517978966</v>
      </c>
      <c r="AR10" s="78">
        <v>0.86854130494157789</v>
      </c>
    </row>
    <row r="11" spans="2:44" ht="12.95" customHeight="1" x14ac:dyDescent="0.15">
      <c r="B11" s="41" t="s">
        <v>142</v>
      </c>
      <c r="C11" s="42" t="s">
        <v>1</v>
      </c>
      <c r="D11" s="77">
        <v>2.9564841207501286E-4</v>
      </c>
      <c r="E11" s="77">
        <v>8.1306827128530622E-5</v>
      </c>
      <c r="F11" s="77">
        <v>1.5288633614117229E-3</v>
      </c>
      <c r="G11" s="77">
        <v>2.9005605786755462E-4</v>
      </c>
      <c r="H11" s="77">
        <v>2.25962995320518E-4</v>
      </c>
      <c r="I11" s="77">
        <v>1.0150022591215353</v>
      </c>
      <c r="J11" s="77">
        <v>2.4740911016591976E-4</v>
      </c>
      <c r="K11" s="77">
        <v>8.2965497914772905E-5</v>
      </c>
      <c r="L11" s="77">
        <v>4.0089605165928764E-5</v>
      </c>
      <c r="M11" s="77">
        <v>2.7786351780324737E-4</v>
      </c>
      <c r="N11" s="77">
        <v>9.5139290966603078E-5</v>
      </c>
      <c r="O11" s="77">
        <v>9.9545896080633912E-5</v>
      </c>
      <c r="P11" s="77">
        <v>5.4611875768770731E-5</v>
      </c>
      <c r="Q11" s="77">
        <v>8.8730533043752529E-5</v>
      </c>
      <c r="R11" s="77">
        <v>9.5540972885372859E-5</v>
      </c>
      <c r="S11" s="77">
        <v>8.1057016403736124E-5</v>
      </c>
      <c r="T11" s="77">
        <v>7.8831530129719817E-5</v>
      </c>
      <c r="U11" s="77">
        <v>1.7737477549960813E-4</v>
      </c>
      <c r="V11" s="77">
        <v>2.4431883057957039E-4</v>
      </c>
      <c r="W11" s="77">
        <v>1.0802561467230883E-4</v>
      </c>
      <c r="X11" s="77">
        <v>5.7128533358436707E-5</v>
      </c>
      <c r="Y11" s="77">
        <v>2.3952826544882069E-4</v>
      </c>
      <c r="Z11" s="77">
        <v>1.9392995618715432E-4</v>
      </c>
      <c r="AA11" s="77">
        <v>4.5057147206078211E-5</v>
      </c>
      <c r="AB11" s="77">
        <v>1.2896126784327924E-4</v>
      </c>
      <c r="AC11" s="77">
        <v>1.4337510207321116E-4</v>
      </c>
      <c r="AD11" s="77">
        <v>2.7404227972787883E-4</v>
      </c>
      <c r="AE11" s="77">
        <v>1.1450231400918719E-4</v>
      </c>
      <c r="AF11" s="77">
        <v>1.4850440795829206E-5</v>
      </c>
      <c r="AG11" s="77">
        <v>1.0645570521825818E-4</v>
      </c>
      <c r="AH11" s="77">
        <v>8.3076963472630632E-5</v>
      </c>
      <c r="AI11" s="77">
        <v>2.3198324810909995E-4</v>
      </c>
      <c r="AJ11" s="77">
        <v>6.0450620803400134E-5</v>
      </c>
      <c r="AK11" s="77">
        <v>2.0861425719241372E-4</v>
      </c>
      <c r="AL11" s="77">
        <v>1.6821160019483816E-3</v>
      </c>
      <c r="AM11" s="77">
        <v>1.5024416974753651E-4</v>
      </c>
      <c r="AN11" s="77">
        <v>2.9359079335297033E-4</v>
      </c>
      <c r="AO11" s="77">
        <v>1.1937984538607982E-3</v>
      </c>
      <c r="AP11" s="77">
        <v>1.1727854661231862E-4</v>
      </c>
      <c r="AQ11" s="78">
        <v>1.0245345849093863</v>
      </c>
      <c r="AR11" s="78">
        <v>0.78942707285072933</v>
      </c>
    </row>
    <row r="12" spans="2:44" ht="12.95" customHeight="1" x14ac:dyDescent="0.15">
      <c r="B12" s="41" t="s">
        <v>143</v>
      </c>
      <c r="C12" s="42" t="s">
        <v>2</v>
      </c>
      <c r="D12" s="77">
        <v>1.070053637921678E-2</v>
      </c>
      <c r="E12" s="77">
        <v>2.456208532447822E-3</v>
      </c>
      <c r="F12" s="77">
        <v>1.3855367650316077E-3</v>
      </c>
      <c r="G12" s="77">
        <v>1.6654703431255671E-3</v>
      </c>
      <c r="H12" s="77">
        <v>7.9071469564848465E-3</v>
      </c>
      <c r="I12" s="77">
        <v>2.8911588523019985E-3</v>
      </c>
      <c r="J12" s="77">
        <v>1.1152214945008327</v>
      </c>
      <c r="K12" s="77">
        <v>5.6699451253383153E-3</v>
      </c>
      <c r="L12" s="77">
        <v>5.1724188866704673E-4</v>
      </c>
      <c r="M12" s="77">
        <v>2.8017616267039486E-3</v>
      </c>
      <c r="N12" s="77">
        <v>1.299459653595402E-3</v>
      </c>
      <c r="O12" s="77">
        <v>1.1400721718642652E-3</v>
      </c>
      <c r="P12" s="77">
        <v>1.7068792534610322E-3</v>
      </c>
      <c r="Q12" s="77">
        <v>1.3151171249474714E-3</v>
      </c>
      <c r="R12" s="77">
        <v>9.2946441662062327E-4</v>
      </c>
      <c r="S12" s="77">
        <v>9.1071983015547078E-4</v>
      </c>
      <c r="T12" s="77">
        <v>2.2497310683927065E-3</v>
      </c>
      <c r="U12" s="77">
        <v>2.6851666872669631E-3</v>
      </c>
      <c r="V12" s="77">
        <v>3.5372531724271387E-3</v>
      </c>
      <c r="W12" s="77">
        <v>2.1328622800120623E-3</v>
      </c>
      <c r="X12" s="77">
        <v>9.1549384973278356E-4</v>
      </c>
      <c r="Y12" s="77">
        <v>3.1773551121301612E-2</v>
      </c>
      <c r="Z12" s="77">
        <v>1.3731692224278429E-2</v>
      </c>
      <c r="AA12" s="77">
        <v>2.340552989365851E-3</v>
      </c>
      <c r="AB12" s="77">
        <v>3.2069319697795428E-3</v>
      </c>
      <c r="AC12" s="77">
        <v>2.2449918391857773E-3</v>
      </c>
      <c r="AD12" s="77">
        <v>3.5104903081965878E-3</v>
      </c>
      <c r="AE12" s="77">
        <v>2.7674778679230004E-3</v>
      </c>
      <c r="AF12" s="77">
        <v>5.4625325455286361E-4</v>
      </c>
      <c r="AG12" s="77">
        <v>1.2436825743080803E-3</v>
      </c>
      <c r="AH12" s="77">
        <v>6.2154692863429124E-3</v>
      </c>
      <c r="AI12" s="77">
        <v>1.5359471399818022E-3</v>
      </c>
      <c r="AJ12" s="77">
        <v>2.8528057474961335E-3</v>
      </c>
      <c r="AK12" s="77">
        <v>2.8492018661180943E-3</v>
      </c>
      <c r="AL12" s="77">
        <v>7.9309613112935155E-3</v>
      </c>
      <c r="AM12" s="77">
        <v>2.7929628271602218E-3</v>
      </c>
      <c r="AN12" s="77">
        <v>3.2206911663698679E-3</v>
      </c>
      <c r="AO12" s="77">
        <v>0.14335487861183943</v>
      </c>
      <c r="AP12" s="77">
        <v>1.4557934131640439E-3</v>
      </c>
      <c r="AQ12" s="78">
        <v>1.4036130559972846</v>
      </c>
      <c r="AR12" s="78">
        <v>1.0815156096550935</v>
      </c>
    </row>
    <row r="13" spans="2:44" ht="12.95" customHeight="1" x14ac:dyDescent="0.15">
      <c r="B13" s="41" t="s">
        <v>144</v>
      </c>
      <c r="C13" s="42" t="s">
        <v>3</v>
      </c>
      <c r="D13" s="77">
        <v>1.2053515253986446E-4</v>
      </c>
      <c r="E13" s="77">
        <v>2.837263715154637E-6</v>
      </c>
      <c r="F13" s="77">
        <v>7.8143555937768531E-6</v>
      </c>
      <c r="G13" s="77">
        <v>2.7199508615147501E-5</v>
      </c>
      <c r="H13" s="77">
        <v>3.5577427096041118E-5</v>
      </c>
      <c r="I13" s="77">
        <v>1.0322034519567196E-4</v>
      </c>
      <c r="J13" s="77">
        <v>7.9431757299641771E-5</v>
      </c>
      <c r="K13" s="77">
        <v>1.0005038843356804</v>
      </c>
      <c r="L13" s="77">
        <v>7.0020653838801457E-5</v>
      </c>
      <c r="M13" s="77">
        <v>3.46412875775691E-4</v>
      </c>
      <c r="N13" s="77">
        <v>2.0756845684082647E-5</v>
      </c>
      <c r="O13" s="77">
        <v>1.3291149681034489E-5</v>
      </c>
      <c r="P13" s="77">
        <v>3.0701609661348653E-6</v>
      </c>
      <c r="Q13" s="77">
        <v>2.1756229382819538E-5</v>
      </c>
      <c r="R13" s="77">
        <v>1.0228325372262259E-5</v>
      </c>
      <c r="S13" s="77">
        <v>9.100004657549109E-6</v>
      </c>
      <c r="T13" s="77">
        <v>2.4950768454347369E-5</v>
      </c>
      <c r="U13" s="77">
        <v>3.0309178620299501E-5</v>
      </c>
      <c r="V13" s="77">
        <v>3.5842167168451729E-5</v>
      </c>
      <c r="W13" s="77">
        <v>2.0402613339538807E-5</v>
      </c>
      <c r="X13" s="77">
        <v>1.2969205662653888E-5</v>
      </c>
      <c r="Y13" s="77">
        <v>6.2285198264310952E-5</v>
      </c>
      <c r="Z13" s="77">
        <v>1.2159318542543668E-5</v>
      </c>
      <c r="AA13" s="77">
        <v>3.4453716025833984E-6</v>
      </c>
      <c r="AB13" s="77">
        <v>2.4687473379030052E-5</v>
      </c>
      <c r="AC13" s="77">
        <v>2.8497452955769204E-5</v>
      </c>
      <c r="AD13" s="77">
        <v>1.8857300285800809E-6</v>
      </c>
      <c r="AE13" s="77">
        <v>1.984066896743412E-6</v>
      </c>
      <c r="AF13" s="77">
        <v>5.4798813108720916E-7</v>
      </c>
      <c r="AG13" s="77">
        <v>2.7551458790275529E-6</v>
      </c>
      <c r="AH13" s="77">
        <v>5.6281450903857196E-6</v>
      </c>
      <c r="AI13" s="77">
        <v>3.8282859298994663E-6</v>
      </c>
      <c r="AJ13" s="77">
        <v>8.5296082534500581E-6</v>
      </c>
      <c r="AK13" s="77">
        <v>2.240601083846128E-4</v>
      </c>
      <c r="AL13" s="77">
        <v>7.7643907502241193E-6</v>
      </c>
      <c r="AM13" s="77">
        <v>1.0616538357830656E-5</v>
      </c>
      <c r="AN13" s="77">
        <v>1.5814340109970418E-5</v>
      </c>
      <c r="AO13" s="77">
        <v>3.1669804566006447E-5</v>
      </c>
      <c r="AP13" s="77">
        <v>1.6337691948064011E-5</v>
      </c>
      <c r="AQ13" s="78">
        <v>1.0019621069834095</v>
      </c>
      <c r="AR13" s="78">
        <v>0.77203446801478071</v>
      </c>
    </row>
    <row r="14" spans="2:44" ht="12.95" customHeight="1" x14ac:dyDescent="0.15">
      <c r="B14" s="41" t="s">
        <v>145</v>
      </c>
      <c r="C14" s="42" t="s">
        <v>4</v>
      </c>
      <c r="D14" s="77">
        <v>5.1949381147677238E-4</v>
      </c>
      <c r="E14" s="77">
        <v>4.881722489280219E-4</v>
      </c>
      <c r="F14" s="77">
        <v>1.8488524906992425E-3</v>
      </c>
      <c r="G14" s="77">
        <v>2.2107431769048708E-3</v>
      </c>
      <c r="H14" s="77">
        <v>4.6647939853556089E-4</v>
      </c>
      <c r="I14" s="77">
        <v>2.3500548392649942E-4</v>
      </c>
      <c r="J14" s="77">
        <v>4.7296890578652038E-4</v>
      </c>
      <c r="K14" s="77">
        <v>5.4471159929491461E-4</v>
      </c>
      <c r="L14" s="77">
        <v>1.0081412880795491</v>
      </c>
      <c r="M14" s="77">
        <v>1.8245429406510047E-4</v>
      </c>
      <c r="N14" s="77">
        <v>7.0519049468237012E-4</v>
      </c>
      <c r="O14" s="77">
        <v>7.1451379214225702E-4</v>
      </c>
      <c r="P14" s="77">
        <v>2.6501417438995982E-4</v>
      </c>
      <c r="Q14" s="77">
        <v>2.4027619049658066E-4</v>
      </c>
      <c r="R14" s="77">
        <v>1.5397617884804036E-4</v>
      </c>
      <c r="S14" s="77">
        <v>1.4903529762811299E-4</v>
      </c>
      <c r="T14" s="77">
        <v>1.5934459249565081E-4</v>
      </c>
      <c r="U14" s="77">
        <v>1.6524914125281453E-4</v>
      </c>
      <c r="V14" s="77">
        <v>1.4145760293819752E-4</v>
      </c>
      <c r="W14" s="77">
        <v>1.303089762500474E-4</v>
      </c>
      <c r="X14" s="77">
        <v>1.8070396125683446E-4</v>
      </c>
      <c r="Y14" s="77">
        <v>3.5753972073886711E-4</v>
      </c>
      <c r="Z14" s="77">
        <v>7.0427680066507134E-4</v>
      </c>
      <c r="AA14" s="77">
        <v>2.0708078813018449E-3</v>
      </c>
      <c r="AB14" s="77">
        <v>7.7681005556257598E-4</v>
      </c>
      <c r="AC14" s="77">
        <v>6.765043891264848E-4</v>
      </c>
      <c r="AD14" s="77">
        <v>3.4188955381870531E-4</v>
      </c>
      <c r="AE14" s="77">
        <v>1.8737653502323156E-4</v>
      </c>
      <c r="AF14" s="77">
        <v>4.8066762844932761E-5</v>
      </c>
      <c r="AG14" s="77">
        <v>3.8961922821414432E-3</v>
      </c>
      <c r="AH14" s="77">
        <v>1.9601144698637858E-4</v>
      </c>
      <c r="AI14" s="77">
        <v>4.1548672895830936E-4</v>
      </c>
      <c r="AJ14" s="77">
        <v>2.6469854232095426E-4</v>
      </c>
      <c r="AK14" s="77">
        <v>1.7362381802764373E-4</v>
      </c>
      <c r="AL14" s="77">
        <v>2.896274829451655E-4</v>
      </c>
      <c r="AM14" s="77">
        <v>1.6832786131046554E-4</v>
      </c>
      <c r="AN14" s="77">
        <v>4.1681422531487857E-4</v>
      </c>
      <c r="AO14" s="77">
        <v>2.9920183805801456E-4</v>
      </c>
      <c r="AP14" s="77">
        <v>9.2990679162636145E-4</v>
      </c>
      <c r="AQ14" s="78">
        <v>1.0303284026083193</v>
      </c>
      <c r="AR14" s="78">
        <v>0.79389134044507692</v>
      </c>
    </row>
    <row r="15" spans="2:44" ht="12.95" customHeight="1" x14ac:dyDescent="0.15">
      <c r="B15" s="41" t="s">
        <v>146</v>
      </c>
      <c r="C15" s="42" t="s">
        <v>191</v>
      </c>
      <c r="D15" s="77">
        <v>1.0520776924299777E-3</v>
      </c>
      <c r="E15" s="77">
        <v>9.1071603645622335E-4</v>
      </c>
      <c r="F15" s="77">
        <v>2.1252697812035389E-3</v>
      </c>
      <c r="G15" s="77">
        <v>7.7593645731037237E-4</v>
      </c>
      <c r="H15" s="77">
        <v>1.8996474636848112E-3</v>
      </c>
      <c r="I15" s="77">
        <v>1.0856480833233626E-3</v>
      </c>
      <c r="J15" s="77">
        <v>1.8141470393455629E-3</v>
      </c>
      <c r="K15" s="77">
        <v>2.9804546053255466E-3</v>
      </c>
      <c r="L15" s="77">
        <v>2.2674208893474677E-4</v>
      </c>
      <c r="M15" s="77">
        <v>1.0237823637204881</v>
      </c>
      <c r="N15" s="77">
        <v>3.8597565097428141E-4</v>
      </c>
      <c r="O15" s="77">
        <v>2.9267702514346725E-4</v>
      </c>
      <c r="P15" s="77">
        <v>3.9107794456298391E-4</v>
      </c>
      <c r="Q15" s="77">
        <v>4.2109933691037468E-4</v>
      </c>
      <c r="R15" s="77">
        <v>1.5994889919633067E-3</v>
      </c>
      <c r="S15" s="77">
        <v>1.7864143182436695E-3</v>
      </c>
      <c r="T15" s="77">
        <v>4.5660503651678798E-3</v>
      </c>
      <c r="U15" s="77">
        <v>1.4415266284370999E-3</v>
      </c>
      <c r="V15" s="77">
        <v>5.5189199519478449E-3</v>
      </c>
      <c r="W15" s="77">
        <v>4.7535716333019533E-3</v>
      </c>
      <c r="X15" s="77">
        <v>3.7956506669551385E-3</v>
      </c>
      <c r="Y15" s="77">
        <v>6.8789457486074929E-3</v>
      </c>
      <c r="Z15" s="77">
        <v>1.6462948274184016E-3</v>
      </c>
      <c r="AA15" s="77">
        <v>2.5204533418401965E-4</v>
      </c>
      <c r="AB15" s="77">
        <v>5.70748353005897E-3</v>
      </c>
      <c r="AC15" s="77">
        <v>1.759518933811923E-3</v>
      </c>
      <c r="AD15" s="77">
        <v>9.070729069231802E-4</v>
      </c>
      <c r="AE15" s="77">
        <v>5.8702809946456892E-4</v>
      </c>
      <c r="AF15" s="77">
        <v>1.4891048106812808E-4</v>
      </c>
      <c r="AG15" s="77">
        <v>7.0534918531585508E-4</v>
      </c>
      <c r="AH15" s="77">
        <v>5.7729108184936795E-4</v>
      </c>
      <c r="AI15" s="77">
        <v>4.6656302345661639E-4</v>
      </c>
      <c r="AJ15" s="77">
        <v>4.4756647602109363E-4</v>
      </c>
      <c r="AK15" s="77">
        <v>4.2642218637536282E-4</v>
      </c>
      <c r="AL15" s="77">
        <v>1.2510017046250853E-3</v>
      </c>
      <c r="AM15" s="77">
        <v>2.0901915861536824E-3</v>
      </c>
      <c r="AN15" s="77">
        <v>6.4312141634531757E-4</v>
      </c>
      <c r="AO15" s="77">
        <v>5.6504312826315796E-3</v>
      </c>
      <c r="AP15" s="77">
        <v>7.2098748402389451E-4</v>
      </c>
      <c r="AQ15" s="78">
        <v>1.0924716807704458</v>
      </c>
      <c r="AR15" s="78">
        <v>0.84177414196242639</v>
      </c>
    </row>
    <row r="16" spans="2:44" ht="12.95" customHeight="1" x14ac:dyDescent="0.15">
      <c r="B16" s="41" t="s">
        <v>147</v>
      </c>
      <c r="C16" s="42" t="s">
        <v>5</v>
      </c>
      <c r="D16" s="77">
        <v>1.152943932357124E-3</v>
      </c>
      <c r="E16" s="77">
        <v>2.3578757586931696E-4</v>
      </c>
      <c r="F16" s="77">
        <v>9.488822982996542E-5</v>
      </c>
      <c r="G16" s="77">
        <v>2.3728547956143324E-4</v>
      </c>
      <c r="H16" s="77">
        <v>6.5305363502504168E-4</v>
      </c>
      <c r="I16" s="77">
        <v>3.1294765797449281E-4</v>
      </c>
      <c r="J16" s="77">
        <v>6.1859855952979331E-4</v>
      </c>
      <c r="K16" s="77">
        <v>5.7510567326871992E-3</v>
      </c>
      <c r="L16" s="77">
        <v>3.8510183223847954E-3</v>
      </c>
      <c r="M16" s="77">
        <v>1.2639594728032148E-3</v>
      </c>
      <c r="N16" s="77">
        <v>1.0531314735211015</v>
      </c>
      <c r="O16" s="77">
        <v>5.2468465642683303E-3</v>
      </c>
      <c r="P16" s="77">
        <v>2.2991129937360047E-4</v>
      </c>
      <c r="Q16" s="77">
        <v>1.4168608507587111E-3</v>
      </c>
      <c r="R16" s="77">
        <v>2.9717045642844728E-3</v>
      </c>
      <c r="S16" s="77">
        <v>1.4092689834667217E-3</v>
      </c>
      <c r="T16" s="77">
        <v>6.8990328337843153E-3</v>
      </c>
      <c r="U16" s="77">
        <v>1.560232735917837E-2</v>
      </c>
      <c r="V16" s="77">
        <v>2.6908070684007641E-3</v>
      </c>
      <c r="W16" s="77">
        <v>7.4972743587289838E-4</v>
      </c>
      <c r="X16" s="77">
        <v>1.0323601355740572E-3</v>
      </c>
      <c r="Y16" s="77">
        <v>9.9448996191221794E-4</v>
      </c>
      <c r="Z16" s="77">
        <v>1.976914912791871E-2</v>
      </c>
      <c r="AA16" s="77">
        <v>3.7742174266916902E-4</v>
      </c>
      <c r="AB16" s="77">
        <v>3.0553665160322021E-3</v>
      </c>
      <c r="AC16" s="77">
        <v>3.7192299236562208E-4</v>
      </c>
      <c r="AD16" s="77">
        <v>2.4021259380871507E-4</v>
      </c>
      <c r="AE16" s="77">
        <v>1.4857441987560965E-4</v>
      </c>
      <c r="AF16" s="77">
        <v>2.3629436194688754E-4</v>
      </c>
      <c r="AG16" s="77">
        <v>2.5154272110265952E-4</v>
      </c>
      <c r="AH16" s="77">
        <v>2.2991177522361828E-4</v>
      </c>
      <c r="AI16" s="77">
        <v>3.3664493569267318E-4</v>
      </c>
      <c r="AJ16" s="77">
        <v>1.0509684449001352E-3</v>
      </c>
      <c r="AK16" s="77">
        <v>4.2139985318366058E-4</v>
      </c>
      <c r="AL16" s="77">
        <v>3.3856456691436335E-4</v>
      </c>
      <c r="AM16" s="77">
        <v>6.2714192403048191E-4</v>
      </c>
      <c r="AN16" s="77">
        <v>6.7650508210926512E-4</v>
      </c>
      <c r="AO16" s="77">
        <v>1.9285908305197695E-3</v>
      </c>
      <c r="AP16" s="77">
        <v>1.8051501714953649E-3</v>
      </c>
      <c r="AQ16" s="78">
        <v>1.1384117122357875</v>
      </c>
      <c r="AR16" s="78">
        <v>0.87717197537920921</v>
      </c>
    </row>
    <row r="17" spans="2:44" ht="12.95" customHeight="1" x14ac:dyDescent="0.15">
      <c r="B17" s="41" t="s">
        <v>148</v>
      </c>
      <c r="C17" s="42" t="s">
        <v>6</v>
      </c>
      <c r="D17" s="77">
        <v>-2.2974589991751245E-6</v>
      </c>
      <c r="E17" s="77">
        <v>-1.1363248960305897E-6</v>
      </c>
      <c r="F17" s="77">
        <v>-2.8152135043385887E-6</v>
      </c>
      <c r="G17" s="77">
        <v>-2.0221301418370486E-5</v>
      </c>
      <c r="H17" s="77">
        <v>-2.8922798476323525E-6</v>
      </c>
      <c r="I17" s="77">
        <v>-2.8854659789795985E-6</v>
      </c>
      <c r="J17" s="77">
        <v>-8.0814444756961365E-6</v>
      </c>
      <c r="K17" s="77">
        <v>-5.0273061672005471E-6</v>
      </c>
      <c r="L17" s="77">
        <v>-2.0359877274977438E-6</v>
      </c>
      <c r="M17" s="77">
        <v>-2.5491503771458289E-5</v>
      </c>
      <c r="N17" s="77">
        <v>-1.1838403725415723E-4</v>
      </c>
      <c r="O17" s="77">
        <v>0.99774023132721912</v>
      </c>
      <c r="P17" s="77">
        <v>-1.70182764671448E-6</v>
      </c>
      <c r="Q17" s="77">
        <v>-2.2887498734615657E-3</v>
      </c>
      <c r="R17" s="77">
        <v>-9.8137134984460964E-4</v>
      </c>
      <c r="S17" s="77">
        <v>-9.6116738693637885E-4</v>
      </c>
      <c r="T17" s="77">
        <v>-2.0084191699150302E-4</v>
      </c>
      <c r="U17" s="77">
        <v>-8.4122954149706055E-5</v>
      </c>
      <c r="V17" s="77">
        <v>-4.3222165963233833E-4</v>
      </c>
      <c r="W17" s="77">
        <v>-5.0660770481218973E-5</v>
      </c>
      <c r="X17" s="77">
        <v>-5.0344711647179355E-4</v>
      </c>
      <c r="Y17" s="77">
        <v>-2.5707113224819761E-5</v>
      </c>
      <c r="Z17" s="77">
        <v>-2.205402148208714E-4</v>
      </c>
      <c r="AA17" s="77">
        <v>-4.4233960832567104E-6</v>
      </c>
      <c r="AB17" s="77">
        <v>-9.963342634780331E-6</v>
      </c>
      <c r="AC17" s="77">
        <v>-2.4463585575884307E-6</v>
      </c>
      <c r="AD17" s="77">
        <v>-2.3877666412015501E-6</v>
      </c>
      <c r="AE17" s="77">
        <v>-1.5548811238397884E-6</v>
      </c>
      <c r="AF17" s="77">
        <v>-2.3811287174690435E-6</v>
      </c>
      <c r="AG17" s="77">
        <v>-2.7389681104882417E-6</v>
      </c>
      <c r="AH17" s="77">
        <v>-2.3500779687534598E-6</v>
      </c>
      <c r="AI17" s="77">
        <v>-3.8990756200093145E-6</v>
      </c>
      <c r="AJ17" s="77">
        <v>-2.0976043862635353E-6</v>
      </c>
      <c r="AK17" s="77">
        <v>-1.3909146835677781E-6</v>
      </c>
      <c r="AL17" s="77">
        <v>-2.3655229396450913E-6</v>
      </c>
      <c r="AM17" s="77">
        <v>-4.1592690291733024E-6</v>
      </c>
      <c r="AN17" s="77">
        <v>-2.2925787432664994E-6</v>
      </c>
      <c r="AO17" s="77">
        <v>-3.2219532259946359E-6</v>
      </c>
      <c r="AP17" s="77">
        <v>-4.8599985760428478E-5</v>
      </c>
      <c r="AQ17" s="78">
        <v>0.99170215799529104</v>
      </c>
      <c r="AR17" s="78">
        <v>0.76412894523732899</v>
      </c>
    </row>
    <row r="18" spans="2:44" ht="12.95" customHeight="1" x14ac:dyDescent="0.15">
      <c r="B18" s="41" t="s">
        <v>149</v>
      </c>
      <c r="C18" s="42" t="s">
        <v>7</v>
      </c>
      <c r="D18" s="77">
        <v>-1.7150870534527548E-6</v>
      </c>
      <c r="E18" s="77">
        <v>-8.4248974562372398E-7</v>
      </c>
      <c r="F18" s="77">
        <v>-2.3701408069666001E-6</v>
      </c>
      <c r="G18" s="77">
        <v>-3.7944470896507319E-6</v>
      </c>
      <c r="H18" s="77">
        <v>-1.7522064668042903E-5</v>
      </c>
      <c r="I18" s="77">
        <v>-1.9380186304288083E-6</v>
      </c>
      <c r="J18" s="77">
        <v>-5.5050276131142731E-6</v>
      </c>
      <c r="K18" s="77">
        <v>-2.9130566147460947E-4</v>
      </c>
      <c r="L18" s="77">
        <v>-1.1914374874710556E-6</v>
      </c>
      <c r="M18" s="77">
        <v>-2.8759451013014255E-5</v>
      </c>
      <c r="N18" s="77">
        <v>-1.0755800627557027E-5</v>
      </c>
      <c r="O18" s="77">
        <v>-3.0540033413325216E-5</v>
      </c>
      <c r="P18" s="77">
        <v>0.99214503534905663</v>
      </c>
      <c r="Q18" s="77">
        <v>-5.5833610749412101E-4</v>
      </c>
      <c r="R18" s="77">
        <v>-5.2693616144121943E-4</v>
      </c>
      <c r="S18" s="77">
        <v>-2.8817856904409759E-4</v>
      </c>
      <c r="T18" s="77">
        <v>-2.7871123981675484E-4</v>
      </c>
      <c r="U18" s="77">
        <v>-6.7309993934676501E-4</v>
      </c>
      <c r="V18" s="77">
        <v>-9.7066346816205185E-4</v>
      </c>
      <c r="W18" s="77">
        <v>-2.3447770323451237E-4</v>
      </c>
      <c r="X18" s="77">
        <v>-6.7056878311402325E-4</v>
      </c>
      <c r="Y18" s="77">
        <v>-7.3129545596469151E-5</v>
      </c>
      <c r="Z18" s="77">
        <v>-8.8702097240372566E-5</v>
      </c>
      <c r="AA18" s="77">
        <v>-8.0829331804967059E-6</v>
      </c>
      <c r="AB18" s="77">
        <v>-7.5989616801377364E-6</v>
      </c>
      <c r="AC18" s="77">
        <v>-2.4627907731206656E-6</v>
      </c>
      <c r="AD18" s="77">
        <v>-2.0045282465795698E-6</v>
      </c>
      <c r="AE18" s="77">
        <v>-1.719254336920168E-6</v>
      </c>
      <c r="AF18" s="77">
        <v>-1.163544820663445E-6</v>
      </c>
      <c r="AG18" s="77">
        <v>-2.1891743926728017E-6</v>
      </c>
      <c r="AH18" s="77">
        <v>-3.5394979968926868E-6</v>
      </c>
      <c r="AI18" s="77">
        <v>-4.1245977508587143E-6</v>
      </c>
      <c r="AJ18" s="77">
        <v>-2.3144529821110565E-6</v>
      </c>
      <c r="AK18" s="77">
        <v>-1.550467337961149E-5</v>
      </c>
      <c r="AL18" s="77">
        <v>-5.1798921255030896E-6</v>
      </c>
      <c r="AM18" s="77">
        <v>-8.2381929049682373E-6</v>
      </c>
      <c r="AN18" s="77">
        <v>-6.3875067929145935E-6</v>
      </c>
      <c r="AO18" s="77">
        <v>-1.5504523240734499E-5</v>
      </c>
      <c r="AP18" s="77">
        <v>-4.7607879454959602E-5</v>
      </c>
      <c r="AQ18" s="78">
        <v>0.98725236967088403</v>
      </c>
      <c r="AR18" s="78">
        <v>0.76070028267826795</v>
      </c>
    </row>
    <row r="19" spans="2:44" ht="12.95" customHeight="1" x14ac:dyDescent="0.15">
      <c r="B19" s="41" t="s">
        <v>150</v>
      </c>
      <c r="C19" s="42" t="s">
        <v>8</v>
      </c>
      <c r="D19" s="77">
        <v>2.6949468613102738E-4</v>
      </c>
      <c r="E19" s="77">
        <v>1.2263520103046165E-4</v>
      </c>
      <c r="F19" s="77">
        <v>1.7586586372263937E-4</v>
      </c>
      <c r="G19" s="77">
        <v>2.4451787365690207E-3</v>
      </c>
      <c r="H19" s="77">
        <v>6.5656771245762387E-4</v>
      </c>
      <c r="I19" s="77">
        <v>6.0773365670698703E-4</v>
      </c>
      <c r="J19" s="77">
        <v>4.9263901464649627E-4</v>
      </c>
      <c r="K19" s="77">
        <v>1.2845798632275386E-3</v>
      </c>
      <c r="L19" s="77">
        <v>9.2512945529476477E-5</v>
      </c>
      <c r="M19" s="77">
        <v>8.6699841898456103E-4</v>
      </c>
      <c r="N19" s="77">
        <v>9.5198721740023188E-4</v>
      </c>
      <c r="O19" s="77">
        <v>1.4290919509587542E-3</v>
      </c>
      <c r="P19" s="77">
        <v>1.1280742241593169E-4</v>
      </c>
      <c r="Q19" s="77">
        <v>1.0062947228859278</v>
      </c>
      <c r="R19" s="77">
        <v>4.2348506049011466E-3</v>
      </c>
      <c r="S19" s="77">
        <v>3.6385998318194594E-3</v>
      </c>
      <c r="T19" s="77">
        <v>4.5047257318146985E-3</v>
      </c>
      <c r="U19" s="77">
        <v>2.6914535277100401E-3</v>
      </c>
      <c r="V19" s="77">
        <v>3.2335348638672392E-3</v>
      </c>
      <c r="W19" s="77">
        <v>3.7127923423129969E-3</v>
      </c>
      <c r="X19" s="77">
        <v>1.5041039413704617E-3</v>
      </c>
      <c r="Y19" s="77">
        <v>8.7881460773708983E-4</v>
      </c>
      <c r="Z19" s="77">
        <v>8.5922332749844045E-3</v>
      </c>
      <c r="AA19" s="77">
        <v>2.614891992515456E-4</v>
      </c>
      <c r="AB19" s="77">
        <v>4.3670809767968932E-4</v>
      </c>
      <c r="AC19" s="77">
        <v>1.0255316444395795E-4</v>
      </c>
      <c r="AD19" s="77">
        <v>3.409912160218069E-4</v>
      </c>
      <c r="AE19" s="77">
        <v>7.4142727019286281E-5</v>
      </c>
      <c r="AF19" s="77">
        <v>1.2508204023000034E-4</v>
      </c>
      <c r="AG19" s="77">
        <v>1.8028945550149433E-4</v>
      </c>
      <c r="AH19" s="77">
        <v>1.4661297434313516E-4</v>
      </c>
      <c r="AI19" s="77">
        <v>4.9094502141603194E-4</v>
      </c>
      <c r="AJ19" s="77">
        <v>9.3133324372473181E-5</v>
      </c>
      <c r="AK19" s="77">
        <v>9.8140654192334397E-5</v>
      </c>
      <c r="AL19" s="77">
        <v>3.5149878340222021E-4</v>
      </c>
      <c r="AM19" s="77">
        <v>1.6705731372977417E-4</v>
      </c>
      <c r="AN19" s="77">
        <v>3.3908368768130383E-4</v>
      </c>
      <c r="AO19" s="77">
        <v>2.1157401836279467E-4</v>
      </c>
      <c r="AP19" s="77">
        <v>7.6626873701413068E-4</v>
      </c>
      <c r="AQ19" s="78">
        <v>1.052979494716888</v>
      </c>
      <c r="AR19" s="78">
        <v>0.81134451928698126</v>
      </c>
    </row>
    <row r="20" spans="2:44" ht="12.95" customHeight="1" x14ac:dyDescent="0.15">
      <c r="B20" s="41" t="s">
        <v>151</v>
      </c>
      <c r="C20" s="42" t="s">
        <v>41</v>
      </c>
      <c r="D20" s="77">
        <v>3.7080674196088517E-6</v>
      </c>
      <c r="E20" s="77">
        <v>3.4285901865509274E-6</v>
      </c>
      <c r="F20" s="77">
        <v>2.2005463436330826E-6</v>
      </c>
      <c r="G20" s="77">
        <v>7.3543052762487464E-5</v>
      </c>
      <c r="H20" s="77">
        <v>4.5572495967625466E-6</v>
      </c>
      <c r="I20" s="77">
        <v>4.5842388769406098E-6</v>
      </c>
      <c r="J20" s="77">
        <v>8.4276011862601936E-6</v>
      </c>
      <c r="K20" s="77">
        <v>6.4432524037482291E-6</v>
      </c>
      <c r="L20" s="77">
        <v>4.290048094897028E-6</v>
      </c>
      <c r="M20" s="77">
        <v>1.1167679331043329E-5</v>
      </c>
      <c r="N20" s="77">
        <v>8.5576264345747889E-6</v>
      </c>
      <c r="O20" s="77">
        <v>4.0458814616721373E-5</v>
      </c>
      <c r="P20" s="77">
        <v>5.2821537147046912E-6</v>
      </c>
      <c r="Q20" s="77">
        <v>2.348791810420187E-5</v>
      </c>
      <c r="R20" s="77">
        <v>1.002693821168311</v>
      </c>
      <c r="S20" s="77">
        <v>8.3956270369462988E-4</v>
      </c>
      <c r="T20" s="77">
        <v>3.2079987306661925E-4</v>
      </c>
      <c r="U20" s="77">
        <v>4.6366418328845851E-5</v>
      </c>
      <c r="V20" s="77">
        <v>2.1407840310163687E-4</v>
      </c>
      <c r="W20" s="77">
        <v>2.2680318188443099E-5</v>
      </c>
      <c r="X20" s="77">
        <v>1.5722337238515663E-4</v>
      </c>
      <c r="Y20" s="77">
        <v>5.4677347801877336E-6</v>
      </c>
      <c r="Z20" s="77">
        <v>1.1805489300751913E-4</v>
      </c>
      <c r="AA20" s="77">
        <v>9.7321673508414579E-6</v>
      </c>
      <c r="AB20" s="77">
        <v>3.3452375734973293E-4</v>
      </c>
      <c r="AC20" s="77">
        <v>8.9495520226737525E-6</v>
      </c>
      <c r="AD20" s="77">
        <v>8.2782432951217515E-6</v>
      </c>
      <c r="AE20" s="77">
        <v>8.858746243463613E-6</v>
      </c>
      <c r="AF20" s="77">
        <v>3.2229418155565983E-6</v>
      </c>
      <c r="AG20" s="77">
        <v>1.303979743850016E-5</v>
      </c>
      <c r="AH20" s="77">
        <v>1.1991972136496002E-5</v>
      </c>
      <c r="AI20" s="77">
        <v>1.3490179738914276E-5</v>
      </c>
      <c r="AJ20" s="77">
        <v>9.2631932911026748E-6</v>
      </c>
      <c r="AK20" s="77">
        <v>5.7605927337677093E-6</v>
      </c>
      <c r="AL20" s="77">
        <v>7.5479709274165188E-6</v>
      </c>
      <c r="AM20" s="77">
        <v>1.077787562838169E-4</v>
      </c>
      <c r="AN20" s="77">
        <v>7.5812750809979488E-6</v>
      </c>
      <c r="AO20" s="77">
        <v>3.4470037080111496E-6</v>
      </c>
      <c r="AP20" s="77">
        <v>8.2470735905216337E-6</v>
      </c>
      <c r="AQ20" s="78">
        <v>1.0051799049469428</v>
      </c>
      <c r="AR20" s="78">
        <v>0.77451385413291918</v>
      </c>
    </row>
    <row r="21" spans="2:44" ht="12.95" customHeight="1" x14ac:dyDescent="0.15">
      <c r="B21" s="41" t="s">
        <v>152</v>
      </c>
      <c r="C21" s="42" t="s">
        <v>42</v>
      </c>
      <c r="D21" s="77">
        <v>7.8868956210467612E-6</v>
      </c>
      <c r="E21" s="77">
        <v>1.3783133736754044E-5</v>
      </c>
      <c r="F21" s="77">
        <v>4.9607994576781101E-6</v>
      </c>
      <c r="G21" s="77">
        <v>9.4978849945911095E-5</v>
      </c>
      <c r="H21" s="77">
        <v>9.7122787493931013E-6</v>
      </c>
      <c r="I21" s="77">
        <v>1.0357318989933712E-5</v>
      </c>
      <c r="J21" s="77">
        <v>8.5256836785323753E-6</v>
      </c>
      <c r="K21" s="77">
        <v>1.2055908844995365E-5</v>
      </c>
      <c r="L21" s="77">
        <v>1.2584498081099035E-5</v>
      </c>
      <c r="M21" s="77">
        <v>1.0376003086171327E-4</v>
      </c>
      <c r="N21" s="77">
        <v>2.0815045874821252E-5</v>
      </c>
      <c r="O21" s="77">
        <v>7.3012070415816974E-5</v>
      </c>
      <c r="P21" s="77">
        <v>7.2345179884099626E-6</v>
      </c>
      <c r="Q21" s="77">
        <v>2.2579073513811661E-5</v>
      </c>
      <c r="R21" s="77">
        <v>1.8839653994714956E-4</v>
      </c>
      <c r="S21" s="77">
        <v>1.0045733029480493</v>
      </c>
      <c r="T21" s="77">
        <v>7.3401718128466588E-5</v>
      </c>
      <c r="U21" s="77">
        <v>9.9555221075426986E-5</v>
      </c>
      <c r="V21" s="77">
        <v>6.8160279820153469E-5</v>
      </c>
      <c r="W21" s="77">
        <v>4.5767599860841071E-5</v>
      </c>
      <c r="X21" s="77">
        <v>4.182151000647371E-5</v>
      </c>
      <c r="Y21" s="77">
        <v>1.1882122998403882E-5</v>
      </c>
      <c r="Z21" s="77">
        <v>2.479017534686934E-5</v>
      </c>
      <c r="AA21" s="77">
        <v>1.957628329463616E-5</v>
      </c>
      <c r="AB21" s="77">
        <v>5.4595114507345054E-5</v>
      </c>
      <c r="AC21" s="77">
        <v>1.5069642877222481E-5</v>
      </c>
      <c r="AD21" s="77">
        <v>1.9016673611346704E-5</v>
      </c>
      <c r="AE21" s="77">
        <v>2.2554157103634573E-5</v>
      </c>
      <c r="AF21" s="77">
        <v>5.6973624174494986E-6</v>
      </c>
      <c r="AG21" s="77">
        <v>3.0172541777614164E-5</v>
      </c>
      <c r="AH21" s="77">
        <v>2.8426414361086365E-5</v>
      </c>
      <c r="AI21" s="77">
        <v>1.8415699965933152E-5</v>
      </c>
      <c r="AJ21" s="77">
        <v>1.5022799751511055E-5</v>
      </c>
      <c r="AK21" s="77">
        <v>1.02863738850456E-5</v>
      </c>
      <c r="AL21" s="77">
        <v>1.7899330456745453E-5</v>
      </c>
      <c r="AM21" s="77">
        <v>3.0723584717981371E-4</v>
      </c>
      <c r="AN21" s="77">
        <v>1.1030682031349984E-5</v>
      </c>
      <c r="AO21" s="77">
        <v>6.8444924330307933E-6</v>
      </c>
      <c r="AP21" s="77">
        <v>1.6005489140756975E-5</v>
      </c>
      <c r="AQ21" s="78">
        <v>1.0061271731257875</v>
      </c>
      <c r="AR21" s="78">
        <v>0.77524374569211552</v>
      </c>
    </row>
    <row r="22" spans="2:44" ht="12.95" customHeight="1" x14ac:dyDescent="0.15">
      <c r="B22" s="41" t="s">
        <v>153</v>
      </c>
      <c r="C22" s="42" t="s">
        <v>43</v>
      </c>
      <c r="D22" s="77">
        <v>1.4150430685687925E-6</v>
      </c>
      <c r="E22" s="77">
        <v>7.6532596207901605E-7</v>
      </c>
      <c r="F22" s="77">
        <v>4.7945056110204316E-7</v>
      </c>
      <c r="G22" s="77">
        <v>1.0305436136699639E-6</v>
      </c>
      <c r="H22" s="77">
        <v>8.7891116754806475E-7</v>
      </c>
      <c r="I22" s="77">
        <v>8.051978865870673E-7</v>
      </c>
      <c r="J22" s="77">
        <v>6.5507695842307066E-7</v>
      </c>
      <c r="K22" s="77">
        <v>7.1853733371519257E-7</v>
      </c>
      <c r="L22" s="77">
        <v>5.6795765364920874E-7</v>
      </c>
      <c r="M22" s="77">
        <v>5.4207754448268853E-7</v>
      </c>
      <c r="N22" s="77">
        <v>8.1167102034007347E-7</v>
      </c>
      <c r="O22" s="77">
        <v>5.4083639706845283E-7</v>
      </c>
      <c r="P22" s="77">
        <v>4.8290593547358035E-7</v>
      </c>
      <c r="Q22" s="77">
        <v>5.8393927653209137E-7</v>
      </c>
      <c r="R22" s="77">
        <v>1.0239162123777297E-5</v>
      </c>
      <c r="S22" s="77">
        <v>2.137270071237996E-5</v>
      </c>
      <c r="T22" s="77">
        <v>1.0004866751919823</v>
      </c>
      <c r="U22" s="77">
        <v>1.179970603422404E-6</v>
      </c>
      <c r="V22" s="77">
        <v>1.870108854428712E-6</v>
      </c>
      <c r="W22" s="77">
        <v>7.6149140193622987E-6</v>
      </c>
      <c r="X22" s="77">
        <v>9.410028856917256E-7</v>
      </c>
      <c r="Y22" s="77">
        <v>1.0696083027189039E-6</v>
      </c>
      <c r="Z22" s="77">
        <v>1.8499578087376417E-6</v>
      </c>
      <c r="AA22" s="77">
        <v>8.2463936243588492E-7</v>
      </c>
      <c r="AB22" s="77">
        <v>2.4246611786112451E-6</v>
      </c>
      <c r="AC22" s="77">
        <v>1.1275886710159612E-6</v>
      </c>
      <c r="AD22" s="77">
        <v>4.15155356397873E-6</v>
      </c>
      <c r="AE22" s="77">
        <v>1.3543856962852668E-6</v>
      </c>
      <c r="AF22" s="77">
        <v>2.976287079992648E-7</v>
      </c>
      <c r="AG22" s="77">
        <v>1.5359516976742713E-6</v>
      </c>
      <c r="AH22" s="77">
        <v>2.0449422701867355E-6</v>
      </c>
      <c r="AI22" s="77">
        <v>9.9553625575022448E-6</v>
      </c>
      <c r="AJ22" s="77">
        <v>1.0250428925007774E-6</v>
      </c>
      <c r="AK22" s="77">
        <v>3.6898820183664479E-5</v>
      </c>
      <c r="AL22" s="77">
        <v>1.3928838913583936E-6</v>
      </c>
      <c r="AM22" s="77">
        <v>1.2054167664810722E-5</v>
      </c>
      <c r="AN22" s="77">
        <v>3.4812861569429368E-6</v>
      </c>
      <c r="AO22" s="77">
        <v>9.078499391216106E-5</v>
      </c>
      <c r="AP22" s="77">
        <v>3.1350682234749567E-6</v>
      </c>
      <c r="AQ22" s="78">
        <v>1.0007155790683027</v>
      </c>
      <c r="AR22" s="78">
        <v>0.77107399005947919</v>
      </c>
    </row>
    <row r="23" spans="2:44" ht="12.95" customHeight="1" x14ac:dyDescent="0.15">
      <c r="B23" s="41" t="s">
        <v>154</v>
      </c>
      <c r="C23" s="42" t="s">
        <v>44</v>
      </c>
      <c r="D23" s="77">
        <v>1.9062288314798625E-6</v>
      </c>
      <c r="E23" s="77">
        <v>2.0637090567488738E-6</v>
      </c>
      <c r="F23" s="77">
        <v>1.8039230935884222E-6</v>
      </c>
      <c r="G23" s="77">
        <v>4.3038226673244572E-6</v>
      </c>
      <c r="H23" s="77">
        <v>2.4089413351998583E-6</v>
      </c>
      <c r="I23" s="77">
        <v>2.6618404451039785E-6</v>
      </c>
      <c r="J23" s="77">
        <v>2.1103998984025541E-6</v>
      </c>
      <c r="K23" s="77">
        <v>2.7495707649196882E-6</v>
      </c>
      <c r="L23" s="77">
        <v>1.9979107355625261E-6</v>
      </c>
      <c r="M23" s="77">
        <v>1.955944639498642E-6</v>
      </c>
      <c r="N23" s="77">
        <v>3.3327879952807633E-6</v>
      </c>
      <c r="O23" s="77">
        <v>2.0700564698275608E-6</v>
      </c>
      <c r="P23" s="77">
        <v>1.5005922014557432E-6</v>
      </c>
      <c r="Q23" s="77">
        <v>3.4666622298623133E-6</v>
      </c>
      <c r="R23" s="77">
        <v>3.8290601499607549E-5</v>
      </c>
      <c r="S23" s="77">
        <v>1.0318588726438491E-4</v>
      </c>
      <c r="T23" s="77">
        <v>9.964623301543915E-4</v>
      </c>
      <c r="U23" s="77">
        <v>1.0020200038113032</v>
      </c>
      <c r="V23" s="77">
        <v>7.4900064513752488E-4</v>
      </c>
      <c r="W23" s="77">
        <v>2.3699832465658498E-3</v>
      </c>
      <c r="X23" s="77">
        <v>7.0237432879048347E-5</v>
      </c>
      <c r="Y23" s="77">
        <v>7.6419398193067557E-6</v>
      </c>
      <c r="Z23" s="77">
        <v>6.9466014738169898E-6</v>
      </c>
      <c r="AA23" s="77">
        <v>3.9195364277393501E-6</v>
      </c>
      <c r="AB23" s="77">
        <v>9.1013043185170715E-6</v>
      </c>
      <c r="AC23" s="77">
        <v>4.07812389138512E-6</v>
      </c>
      <c r="AD23" s="77">
        <v>4.955055762143476E-6</v>
      </c>
      <c r="AE23" s="77">
        <v>6.2937020813763128E-6</v>
      </c>
      <c r="AF23" s="77">
        <v>1.3824909715149976E-6</v>
      </c>
      <c r="AG23" s="77">
        <v>6.6252994504082777E-6</v>
      </c>
      <c r="AH23" s="77">
        <v>1.5613800916520802E-5</v>
      </c>
      <c r="AI23" s="77">
        <v>1.6569370905290182E-5</v>
      </c>
      <c r="AJ23" s="77">
        <v>8.251867440698782E-6</v>
      </c>
      <c r="AK23" s="77">
        <v>2.9648210768889604E-6</v>
      </c>
      <c r="AL23" s="77">
        <v>5.6202085296113671E-6</v>
      </c>
      <c r="AM23" s="77">
        <v>6.2359761834977973E-5</v>
      </c>
      <c r="AN23" s="77">
        <v>3.0161098784592238E-6</v>
      </c>
      <c r="AO23" s="77">
        <v>2.5354921762387876E-4</v>
      </c>
      <c r="AP23" s="77">
        <v>7.1311993713207603E-6</v>
      </c>
      <c r="AQ23" s="78">
        <v>1.0068075167569419</v>
      </c>
      <c r="AR23" s="78">
        <v>0.77576796584942953</v>
      </c>
    </row>
    <row r="24" spans="2:44" ht="12.95" customHeight="1" x14ac:dyDescent="0.15">
      <c r="B24" s="41" t="s">
        <v>155</v>
      </c>
      <c r="C24" s="42" t="s">
        <v>45</v>
      </c>
      <c r="D24" s="77">
        <v>3.0683365569737185E-5</v>
      </c>
      <c r="E24" s="77">
        <v>1.9084036666670184E-5</v>
      </c>
      <c r="F24" s="77">
        <v>2.4842593035850652E-4</v>
      </c>
      <c r="G24" s="77">
        <v>6.2153040653119908E-5</v>
      </c>
      <c r="H24" s="77">
        <v>4.3845284044613572E-5</v>
      </c>
      <c r="I24" s="77">
        <v>2.9191927377781788E-5</v>
      </c>
      <c r="J24" s="77">
        <v>2.7771386227440772E-5</v>
      </c>
      <c r="K24" s="77">
        <v>3.2966929926180896E-5</v>
      </c>
      <c r="L24" s="77">
        <v>2.6636044199090826E-5</v>
      </c>
      <c r="M24" s="77">
        <v>2.7480034455467818E-5</v>
      </c>
      <c r="N24" s="77">
        <v>4.4562051175829563E-5</v>
      </c>
      <c r="O24" s="77">
        <v>2.9719026183983053E-5</v>
      </c>
      <c r="P24" s="77">
        <v>1.9800748306707127E-5</v>
      </c>
      <c r="Q24" s="77">
        <v>5.2184998992805126E-5</v>
      </c>
      <c r="R24" s="77">
        <v>2.2445523832629933E-3</v>
      </c>
      <c r="S24" s="77">
        <v>2.8517037528847421E-3</v>
      </c>
      <c r="T24" s="77">
        <v>2.1387736499836993E-3</v>
      </c>
      <c r="U24" s="77">
        <v>1.3328633597984902E-3</v>
      </c>
      <c r="V24" s="77">
        <v>1.0113222947843279</v>
      </c>
      <c r="W24" s="77">
        <v>1.316592857684988E-3</v>
      </c>
      <c r="X24" s="77">
        <v>5.4914960999117484E-3</v>
      </c>
      <c r="Y24" s="77">
        <v>5.4221205428955993E-5</v>
      </c>
      <c r="Z24" s="77">
        <v>7.2754028467495986E-4</v>
      </c>
      <c r="AA24" s="77">
        <v>5.4504428059407533E-5</v>
      </c>
      <c r="AB24" s="77">
        <v>1.4975980729740529E-4</v>
      </c>
      <c r="AC24" s="77">
        <v>4.2772688107036902E-5</v>
      </c>
      <c r="AD24" s="77">
        <v>7.0111716343521102E-5</v>
      </c>
      <c r="AE24" s="77">
        <v>5.8187070436171866E-5</v>
      </c>
      <c r="AF24" s="77">
        <v>2.1365355837367133E-5</v>
      </c>
      <c r="AG24" s="77">
        <v>9.3738907182366096E-5</v>
      </c>
      <c r="AH24" s="77">
        <v>9.6214490366650481E-5</v>
      </c>
      <c r="AI24" s="77">
        <v>1.981836322579364E-4</v>
      </c>
      <c r="AJ24" s="77">
        <v>1.0990961740895494E-4</v>
      </c>
      <c r="AK24" s="77">
        <v>3.5371058693746326E-5</v>
      </c>
      <c r="AL24" s="77">
        <v>4.7910730940268063E-5</v>
      </c>
      <c r="AM24" s="77">
        <v>7.2136488502013839E-4</v>
      </c>
      <c r="AN24" s="77">
        <v>4.6775904928219488E-5</v>
      </c>
      <c r="AO24" s="77">
        <v>2.3127765345647837E-5</v>
      </c>
      <c r="AP24" s="77">
        <v>1.9146113108620428E-4</v>
      </c>
      <c r="AQ24" s="78">
        <v>1.0301353023714077</v>
      </c>
      <c r="AR24" s="78">
        <v>0.79374255234457047</v>
      </c>
    </row>
    <row r="25" spans="2:44" ht="12.95" customHeight="1" x14ac:dyDescent="0.15">
      <c r="B25" s="41" t="s">
        <v>156</v>
      </c>
      <c r="C25" s="42" t="s">
        <v>192</v>
      </c>
      <c r="D25" s="77">
        <v>2.269349443455354E-8</v>
      </c>
      <c r="E25" s="77">
        <v>4.5476040482455709E-8</v>
      </c>
      <c r="F25" s="77">
        <v>2.9368743631876511E-8</v>
      </c>
      <c r="G25" s="77">
        <v>5.2974630146596049E-8</v>
      </c>
      <c r="H25" s="77">
        <v>2.9663467972961172E-8</v>
      </c>
      <c r="I25" s="77">
        <v>2.5081873557485602E-8</v>
      </c>
      <c r="J25" s="77">
        <v>2.4388390175628789E-8</v>
      </c>
      <c r="K25" s="77">
        <v>2.4446507594490893E-8</v>
      </c>
      <c r="L25" s="77">
        <v>2.4625813032903609E-8</v>
      </c>
      <c r="M25" s="77">
        <v>1.9384117901353323E-8</v>
      </c>
      <c r="N25" s="77">
        <v>3.2022125126858547E-8</v>
      </c>
      <c r="O25" s="77">
        <v>2.2510643654332228E-8</v>
      </c>
      <c r="P25" s="77">
        <v>1.7662154993106796E-8</v>
      </c>
      <c r="Q25" s="77">
        <v>3.5679780647017117E-8</v>
      </c>
      <c r="R25" s="77">
        <v>9.2064429098444489E-8</v>
      </c>
      <c r="S25" s="77">
        <v>6.759105570721228E-8</v>
      </c>
      <c r="T25" s="77">
        <v>2.6298373067532562E-8</v>
      </c>
      <c r="U25" s="77">
        <v>2.8365341906087253E-8</v>
      </c>
      <c r="V25" s="77">
        <v>2.9829956037496E-8</v>
      </c>
      <c r="W25" s="77">
        <v>1.0000137441851709</v>
      </c>
      <c r="X25" s="77">
        <v>1.986169435939631E-7</v>
      </c>
      <c r="Y25" s="77">
        <v>3.0107812926163652E-8</v>
      </c>
      <c r="Z25" s="77">
        <v>5.4266652742648609E-7</v>
      </c>
      <c r="AA25" s="77">
        <v>4.0657256242752463E-8</v>
      </c>
      <c r="AB25" s="77">
        <v>7.7898947299192599E-8</v>
      </c>
      <c r="AC25" s="77">
        <v>3.4842039929061131E-8</v>
      </c>
      <c r="AD25" s="77">
        <v>1.1563315121579842E-7</v>
      </c>
      <c r="AE25" s="77">
        <v>7.6642622324615873E-8</v>
      </c>
      <c r="AF25" s="77">
        <v>2.9792838957181233E-8</v>
      </c>
      <c r="AG25" s="77">
        <v>8.4837012423170326E-8</v>
      </c>
      <c r="AH25" s="77">
        <v>1.0318875169014246E-7</v>
      </c>
      <c r="AI25" s="77">
        <v>3.8012318540441356E-7</v>
      </c>
      <c r="AJ25" s="77">
        <v>4.2055544387080938E-8</v>
      </c>
      <c r="AK25" s="77">
        <v>2.7532818025441433E-8</v>
      </c>
      <c r="AL25" s="77">
        <v>5.7595194976392411E-8</v>
      </c>
      <c r="AM25" s="77">
        <v>3.9310863463403537E-7</v>
      </c>
      <c r="AN25" s="77">
        <v>6.6266819263712312E-8</v>
      </c>
      <c r="AO25" s="77">
        <v>2.916798953067708E-8</v>
      </c>
      <c r="AP25" s="77">
        <v>1.1779484480437091E-7</v>
      </c>
      <c r="AQ25" s="78">
        <v>1.0000168428410452</v>
      </c>
      <c r="AR25" s="78">
        <v>0.7705355979908235</v>
      </c>
    </row>
    <row r="26" spans="2:44" ht="12.95" customHeight="1" x14ac:dyDescent="0.15">
      <c r="B26" s="41" t="s">
        <v>157</v>
      </c>
      <c r="C26" s="42" t="s">
        <v>47</v>
      </c>
      <c r="D26" s="77">
        <v>5.4466441571277742E-5</v>
      </c>
      <c r="E26" s="77">
        <v>4.4357527775035015E-5</v>
      </c>
      <c r="F26" s="77">
        <v>1.4138869040227059E-3</v>
      </c>
      <c r="G26" s="77">
        <v>1.5743040898059425E-4</v>
      </c>
      <c r="H26" s="77">
        <v>1.433774454766067E-4</v>
      </c>
      <c r="I26" s="77">
        <v>5.3707149360125585E-5</v>
      </c>
      <c r="J26" s="77">
        <v>4.4682653668279312E-5</v>
      </c>
      <c r="K26" s="77">
        <v>5.9208383488744313E-5</v>
      </c>
      <c r="L26" s="77">
        <v>5.1826472203206415E-5</v>
      </c>
      <c r="M26" s="77">
        <v>4.4302528322199896E-5</v>
      </c>
      <c r="N26" s="77">
        <v>8.8237970646260608E-5</v>
      </c>
      <c r="O26" s="77">
        <v>4.9795210025676064E-5</v>
      </c>
      <c r="P26" s="77">
        <v>3.6439167210561072E-5</v>
      </c>
      <c r="Q26" s="77">
        <v>4.1465218783101435E-5</v>
      </c>
      <c r="R26" s="77">
        <v>4.5264746485618218E-5</v>
      </c>
      <c r="S26" s="77">
        <v>4.3060497318907793E-5</v>
      </c>
      <c r="T26" s="77">
        <v>4.1493437812570503E-5</v>
      </c>
      <c r="U26" s="77">
        <v>4.7337725487942668E-5</v>
      </c>
      <c r="V26" s="77">
        <v>4.2247370966383064E-5</v>
      </c>
      <c r="W26" s="77">
        <v>4.3881371018815967E-5</v>
      </c>
      <c r="X26" s="77">
        <v>1.0079766638668648</v>
      </c>
      <c r="Y26" s="77">
        <v>6.3488837494736741E-5</v>
      </c>
      <c r="Z26" s="77">
        <v>1.0717794713656928E-4</v>
      </c>
      <c r="AA26" s="77">
        <v>9.0760134102200554E-5</v>
      </c>
      <c r="AB26" s="77">
        <v>1.8625603079545057E-4</v>
      </c>
      <c r="AC26" s="77">
        <v>8.1752030249896134E-5</v>
      </c>
      <c r="AD26" s="77">
        <v>9.9055096435570283E-5</v>
      </c>
      <c r="AE26" s="77">
        <v>1.1162403673292977E-4</v>
      </c>
      <c r="AF26" s="77">
        <v>2.7371482998162827E-5</v>
      </c>
      <c r="AG26" s="77">
        <v>3.3396157516780046E-4</v>
      </c>
      <c r="AH26" s="77">
        <v>1.3749809780861944E-4</v>
      </c>
      <c r="AI26" s="77">
        <v>1.881670021181408E-4</v>
      </c>
      <c r="AJ26" s="77">
        <v>7.8054979409661698E-5</v>
      </c>
      <c r="AK26" s="77">
        <v>5.1728434210725714E-5</v>
      </c>
      <c r="AL26" s="77">
        <v>9.0964729297369259E-5</v>
      </c>
      <c r="AM26" s="77">
        <v>1.4254370798023061E-3</v>
      </c>
      <c r="AN26" s="77">
        <v>6.4831447798996305E-5</v>
      </c>
      <c r="AO26" s="77">
        <v>4.0444828294260472E-5</v>
      </c>
      <c r="AP26" s="77">
        <v>1.1602180975977611E-4</v>
      </c>
      <c r="AQ26" s="78">
        <v>1.0138177280771026</v>
      </c>
      <c r="AR26" s="78">
        <v>0.78116949224400112</v>
      </c>
    </row>
    <row r="27" spans="2:44" ht="12.95" customHeight="1" x14ac:dyDescent="0.15">
      <c r="B27" s="41" t="s">
        <v>158</v>
      </c>
      <c r="C27" s="42" t="s">
        <v>9</v>
      </c>
      <c r="D27" s="77">
        <v>8.6926962176770491E-4</v>
      </c>
      <c r="E27" s="77">
        <v>1.1600893923769606E-3</v>
      </c>
      <c r="F27" s="77">
        <v>2.8125124205782867E-3</v>
      </c>
      <c r="G27" s="77">
        <v>2.2626760421530045E-3</v>
      </c>
      <c r="H27" s="77">
        <v>2.936352228833275E-3</v>
      </c>
      <c r="I27" s="77">
        <v>8.745412694253784E-3</v>
      </c>
      <c r="J27" s="77">
        <v>5.227915369380073E-3</v>
      </c>
      <c r="K27" s="77">
        <v>1.4985177704536117E-3</v>
      </c>
      <c r="L27" s="77">
        <v>6.8364523415438087E-4</v>
      </c>
      <c r="M27" s="77">
        <v>9.2074056167526497E-4</v>
      </c>
      <c r="N27" s="77">
        <v>1.069503458212357E-3</v>
      </c>
      <c r="O27" s="77">
        <v>3.4194682134226946E-3</v>
      </c>
      <c r="P27" s="77">
        <v>1.5092784950310998E-2</v>
      </c>
      <c r="Q27" s="77">
        <v>7.1922905778590437E-4</v>
      </c>
      <c r="R27" s="77">
        <v>7.0596205452667243E-4</v>
      </c>
      <c r="S27" s="77">
        <v>1.0422265051398978E-3</v>
      </c>
      <c r="T27" s="77">
        <v>2.821497222272859E-3</v>
      </c>
      <c r="U27" s="77">
        <v>1.5687133079559394E-3</v>
      </c>
      <c r="V27" s="77">
        <v>1.9190573239171213E-3</v>
      </c>
      <c r="W27" s="77">
        <v>1.6401644884988559E-3</v>
      </c>
      <c r="X27" s="77">
        <v>6.1396205791453213E-4</v>
      </c>
      <c r="Y27" s="77">
        <v>1.0199482211596644</v>
      </c>
      <c r="Z27" s="77">
        <v>1.5240638871560194E-3</v>
      </c>
      <c r="AA27" s="77">
        <v>3.5629041235790532E-3</v>
      </c>
      <c r="AB27" s="77">
        <v>2.4863795124624717E-3</v>
      </c>
      <c r="AC27" s="77">
        <v>1.8749503607807167E-3</v>
      </c>
      <c r="AD27" s="77">
        <v>2.4207522785403635E-3</v>
      </c>
      <c r="AE27" s="77">
        <v>5.0442674267426983E-3</v>
      </c>
      <c r="AF27" s="77">
        <v>4.5770719694134421E-4</v>
      </c>
      <c r="AG27" s="77">
        <v>1.2132346147110948E-3</v>
      </c>
      <c r="AH27" s="77">
        <v>5.5662574935044663E-3</v>
      </c>
      <c r="AI27" s="77">
        <v>2.887129457448919E-3</v>
      </c>
      <c r="AJ27" s="77">
        <v>4.0964317677390826E-3</v>
      </c>
      <c r="AK27" s="77">
        <v>1.6047304479058064E-3</v>
      </c>
      <c r="AL27" s="77">
        <v>1.2647543268367476E-2</v>
      </c>
      <c r="AM27" s="77">
        <v>2.8476177067725218E-3</v>
      </c>
      <c r="AN27" s="77">
        <v>2.3171279340179402E-3</v>
      </c>
      <c r="AO27" s="77">
        <v>3.9162438006879269E-2</v>
      </c>
      <c r="AP27" s="77">
        <v>1.7606169467001863E-3</v>
      </c>
      <c r="AQ27" s="78">
        <v>1.1691520735654981</v>
      </c>
      <c r="AR27" s="78">
        <v>0.90085811913689751</v>
      </c>
    </row>
    <row r="28" spans="2:44" ht="12.95" customHeight="1" x14ac:dyDescent="0.15">
      <c r="B28" s="41" t="s">
        <v>159</v>
      </c>
      <c r="C28" s="42" t="s">
        <v>10</v>
      </c>
      <c r="D28" s="77">
        <v>3.8070785169665652E-3</v>
      </c>
      <c r="E28" s="77">
        <v>1.6872507803675307E-3</v>
      </c>
      <c r="F28" s="77">
        <v>8.7121738034268527E-4</v>
      </c>
      <c r="G28" s="77">
        <v>6.8121397185653895E-3</v>
      </c>
      <c r="H28" s="77">
        <v>2.108738332892583E-3</v>
      </c>
      <c r="I28" s="77">
        <v>3.2654185832745315E-3</v>
      </c>
      <c r="J28" s="77">
        <v>6.3960630143263504E-3</v>
      </c>
      <c r="K28" s="77">
        <v>4.7514366990093551E-3</v>
      </c>
      <c r="L28" s="77">
        <v>4.7786765154429253E-3</v>
      </c>
      <c r="M28" s="77">
        <v>4.0568788164278965E-3</v>
      </c>
      <c r="N28" s="77">
        <v>6.1263866376189014E-3</v>
      </c>
      <c r="O28" s="77">
        <v>7.5534867373837329E-3</v>
      </c>
      <c r="P28" s="77">
        <v>4.1078797674082117E-3</v>
      </c>
      <c r="Q28" s="77">
        <v>3.9488414044514418E-3</v>
      </c>
      <c r="R28" s="77">
        <v>2.3017346809018359E-3</v>
      </c>
      <c r="S28" s="77">
        <v>2.0370711834667124E-3</v>
      </c>
      <c r="T28" s="77">
        <v>1.5297892286264688E-3</v>
      </c>
      <c r="U28" s="77">
        <v>5.0619724187802471E-3</v>
      </c>
      <c r="V28" s="77">
        <v>2.2413807557822882E-3</v>
      </c>
      <c r="W28" s="77">
        <v>1.94636873322929E-3</v>
      </c>
      <c r="X28" s="77">
        <v>1.5935325845639874E-3</v>
      </c>
      <c r="Y28" s="77">
        <v>2.6898824284009174E-3</v>
      </c>
      <c r="Z28" s="77">
        <v>1.001688097066243</v>
      </c>
      <c r="AA28" s="77">
        <v>1.5184943277770591E-2</v>
      </c>
      <c r="AB28" s="77">
        <v>3.4043842885995448E-2</v>
      </c>
      <c r="AC28" s="77">
        <v>4.8288556328333447E-3</v>
      </c>
      <c r="AD28" s="77">
        <v>4.5548892549613909E-3</v>
      </c>
      <c r="AE28" s="77">
        <v>3.6451420534323793E-3</v>
      </c>
      <c r="AF28" s="77">
        <v>9.7162225502612793E-3</v>
      </c>
      <c r="AG28" s="77">
        <v>6.9190520702577807E-3</v>
      </c>
      <c r="AH28" s="77">
        <v>6.5607732893136934E-3</v>
      </c>
      <c r="AI28" s="77">
        <v>1.0181832291850778E-2</v>
      </c>
      <c r="AJ28" s="77">
        <v>5.2464019281509688E-3</v>
      </c>
      <c r="AK28" s="77">
        <v>3.3623978272653969E-3</v>
      </c>
      <c r="AL28" s="77">
        <v>3.3035533225255964E-3</v>
      </c>
      <c r="AM28" s="77">
        <v>2.0966645433989546E-3</v>
      </c>
      <c r="AN28" s="77">
        <v>3.8637888090741622E-3</v>
      </c>
      <c r="AO28" s="77">
        <v>2.0689430567513117E-3</v>
      </c>
      <c r="AP28" s="77">
        <v>4.0345435336814426E-3</v>
      </c>
      <c r="AQ28" s="78">
        <v>1.2009731683119977</v>
      </c>
      <c r="AR28" s="78">
        <v>0.92537699243862859</v>
      </c>
    </row>
    <row r="29" spans="2:44" ht="12.95" customHeight="1" x14ac:dyDescent="0.15">
      <c r="B29" s="41" t="s">
        <v>160</v>
      </c>
      <c r="C29" s="42" t="s">
        <v>11</v>
      </c>
      <c r="D29" s="77">
        <v>1.1834396327050302E-2</v>
      </c>
      <c r="E29" s="77">
        <v>4.450841745274714E-3</v>
      </c>
      <c r="F29" s="77">
        <v>2.6288966415480512E-3</v>
      </c>
      <c r="G29" s="77">
        <v>2.3251360039457308E-2</v>
      </c>
      <c r="H29" s="77">
        <v>1.5456857725304307E-2</v>
      </c>
      <c r="I29" s="77">
        <v>2.2802330471133354E-2</v>
      </c>
      <c r="J29" s="77">
        <v>6.5457121801024545E-2</v>
      </c>
      <c r="K29" s="77">
        <v>4.2898843921668234E-2</v>
      </c>
      <c r="L29" s="77">
        <v>2.0708431153613229E-2</v>
      </c>
      <c r="M29" s="77">
        <v>2.6908354275582139E-2</v>
      </c>
      <c r="N29" s="77">
        <v>3.5687173704356527E-2</v>
      </c>
      <c r="O29" s="77">
        <v>0.10543855717444178</v>
      </c>
      <c r="P29" s="77">
        <v>2.0123685704597907E-2</v>
      </c>
      <c r="Q29" s="77">
        <v>1.9420055268344515E-2</v>
      </c>
      <c r="R29" s="77">
        <v>1.1344684501282893E-2</v>
      </c>
      <c r="S29" s="77">
        <v>1.0270238653904942E-2</v>
      </c>
      <c r="T29" s="77">
        <v>1.0569589957227401E-2</v>
      </c>
      <c r="U29" s="77">
        <v>2.4281759197984757E-2</v>
      </c>
      <c r="V29" s="77">
        <v>8.8115853360927719E-3</v>
      </c>
      <c r="W29" s="77">
        <v>7.0082923074061814E-3</v>
      </c>
      <c r="X29" s="77">
        <v>1.4430452521342407E-2</v>
      </c>
      <c r="Y29" s="77">
        <v>2.0051422366852954E-2</v>
      </c>
      <c r="Z29" s="77">
        <v>5.8316632985004101E-3</v>
      </c>
      <c r="AA29" s="77">
        <v>1.0782544910721121</v>
      </c>
      <c r="AB29" s="77">
        <v>5.4172036400508251E-2</v>
      </c>
      <c r="AC29" s="77">
        <v>6.2943732526301158E-2</v>
      </c>
      <c r="AD29" s="77">
        <v>2.3367467693409919E-2</v>
      </c>
      <c r="AE29" s="77">
        <v>6.1735580838653825E-3</v>
      </c>
      <c r="AF29" s="77">
        <v>3.4702452712862411E-3</v>
      </c>
      <c r="AG29" s="77">
        <v>8.0150156967450665E-3</v>
      </c>
      <c r="AH29" s="77">
        <v>9.7584835029802634E-3</v>
      </c>
      <c r="AI29" s="77">
        <v>1.2074002435913984E-2</v>
      </c>
      <c r="AJ29" s="77">
        <v>2.0353065535749688E-2</v>
      </c>
      <c r="AK29" s="77">
        <v>1.1607624763759171E-2</v>
      </c>
      <c r="AL29" s="77">
        <v>6.087515835029758E-3</v>
      </c>
      <c r="AM29" s="77">
        <v>5.94978631757363E-3</v>
      </c>
      <c r="AN29" s="77">
        <v>3.1237432668755127E-2</v>
      </c>
      <c r="AO29" s="77">
        <v>1.3894504451671508E-2</v>
      </c>
      <c r="AP29" s="77">
        <v>9.5818436211420489E-3</v>
      </c>
      <c r="AQ29" s="78">
        <v>1.8866073999707953</v>
      </c>
      <c r="AR29" s="78">
        <v>1.4536736771157341</v>
      </c>
    </row>
    <row r="30" spans="2:44" ht="12.95" customHeight="1" x14ac:dyDescent="0.15">
      <c r="B30" s="41" t="s">
        <v>161</v>
      </c>
      <c r="C30" s="42" t="s">
        <v>48</v>
      </c>
      <c r="D30" s="77">
        <v>1.6737688861296876E-3</v>
      </c>
      <c r="E30" s="77">
        <v>6.2879695800009694E-4</v>
      </c>
      <c r="F30" s="77">
        <v>5.3420264496124306E-4</v>
      </c>
      <c r="G30" s="77">
        <v>3.8780185141107084E-3</v>
      </c>
      <c r="H30" s="77">
        <v>3.0465652682485438E-3</v>
      </c>
      <c r="I30" s="77">
        <v>1.9932907952239648E-3</v>
      </c>
      <c r="J30" s="77">
        <v>3.7719497729127699E-3</v>
      </c>
      <c r="K30" s="77">
        <v>2.8964342208994392E-3</v>
      </c>
      <c r="L30" s="77">
        <v>1.1319116084494854E-3</v>
      </c>
      <c r="M30" s="77">
        <v>1.4338998186081127E-3</v>
      </c>
      <c r="N30" s="77">
        <v>2.2378305021781963E-3</v>
      </c>
      <c r="O30" s="77">
        <v>1.2724097760816167E-3</v>
      </c>
      <c r="P30" s="77">
        <v>1.5394454029033164E-3</v>
      </c>
      <c r="Q30" s="77">
        <v>1.170038116274392E-3</v>
      </c>
      <c r="R30" s="77">
        <v>1.202775358352586E-3</v>
      </c>
      <c r="S30" s="77">
        <v>9.5836390794135822E-4</v>
      </c>
      <c r="T30" s="77">
        <v>8.2708758241544021E-4</v>
      </c>
      <c r="U30" s="77">
        <v>2.5328768544799585E-3</v>
      </c>
      <c r="V30" s="77">
        <v>9.9777533029223888E-4</v>
      </c>
      <c r="W30" s="77">
        <v>7.1013523039988014E-4</v>
      </c>
      <c r="X30" s="77">
        <v>1.0299897274495934E-3</v>
      </c>
      <c r="Y30" s="77">
        <v>1.4510058327209133E-3</v>
      </c>
      <c r="Z30" s="77">
        <v>1.4318588470455609E-3</v>
      </c>
      <c r="AA30" s="77">
        <v>1.3163986670779444E-3</v>
      </c>
      <c r="AB30" s="77">
        <v>1.0634176943125171</v>
      </c>
      <c r="AC30" s="77">
        <v>1.0610837058828404E-2</v>
      </c>
      <c r="AD30" s="77">
        <v>3.6285449501194571E-3</v>
      </c>
      <c r="AE30" s="77">
        <v>1.941856198124261E-3</v>
      </c>
      <c r="AF30" s="77">
        <v>5.8804615973524061E-4</v>
      </c>
      <c r="AG30" s="77">
        <v>5.1900789306538091E-3</v>
      </c>
      <c r="AH30" s="77">
        <v>4.257181292285998E-3</v>
      </c>
      <c r="AI30" s="77">
        <v>5.1140646254444339E-3</v>
      </c>
      <c r="AJ30" s="77">
        <v>1.159506794746307E-2</v>
      </c>
      <c r="AK30" s="77">
        <v>6.0322145994606809E-3</v>
      </c>
      <c r="AL30" s="77">
        <v>3.0950374560091516E-3</v>
      </c>
      <c r="AM30" s="77">
        <v>1.2663871518662662E-3</v>
      </c>
      <c r="AN30" s="77">
        <v>1.1095033469624179E-2</v>
      </c>
      <c r="AO30" s="77">
        <v>1.4272957584330456E-3</v>
      </c>
      <c r="AP30" s="77">
        <v>3.662089492962364E-3</v>
      </c>
      <c r="AQ30" s="78">
        <v>1.172588259026685</v>
      </c>
      <c r="AR30" s="78">
        <v>0.90350577776194707</v>
      </c>
    </row>
    <row r="31" spans="2:44" ht="12.95" customHeight="1" x14ac:dyDescent="0.15">
      <c r="B31" s="41" t="s">
        <v>162</v>
      </c>
      <c r="C31" s="42" t="s">
        <v>49</v>
      </c>
      <c r="D31" s="77">
        <v>1.2562433915037142E-3</v>
      </c>
      <c r="E31" s="77">
        <v>5.3597118598698471E-4</v>
      </c>
      <c r="F31" s="77">
        <v>5.4185569515059751E-4</v>
      </c>
      <c r="G31" s="77">
        <v>3.4414521884061082E-3</v>
      </c>
      <c r="H31" s="77">
        <v>2.1141411415140031E-3</v>
      </c>
      <c r="I31" s="77">
        <v>1.0589776754470859E-3</v>
      </c>
      <c r="J31" s="77">
        <v>2.1319291751277377E-3</v>
      </c>
      <c r="K31" s="77">
        <v>3.0257282520037461E-3</v>
      </c>
      <c r="L31" s="77">
        <v>7.2790605527468409E-4</v>
      </c>
      <c r="M31" s="77">
        <v>7.0178107537662167E-4</v>
      </c>
      <c r="N31" s="77">
        <v>4.7335538100385481E-3</v>
      </c>
      <c r="O31" s="77">
        <v>2.0945913753200999E-3</v>
      </c>
      <c r="P31" s="77">
        <v>6.1636083515971172E-4</v>
      </c>
      <c r="Q31" s="77">
        <v>6.8861256181654165E-4</v>
      </c>
      <c r="R31" s="77">
        <v>8.0479028885917171E-4</v>
      </c>
      <c r="S31" s="77">
        <v>5.061831151543483E-4</v>
      </c>
      <c r="T31" s="77">
        <v>5.7720474249515954E-4</v>
      </c>
      <c r="U31" s="77">
        <v>1.2076618219749077E-3</v>
      </c>
      <c r="V31" s="77">
        <v>5.5445113481378293E-4</v>
      </c>
      <c r="W31" s="77">
        <v>6.9921029901422811E-4</v>
      </c>
      <c r="X31" s="77">
        <v>1.8348814660258661E-3</v>
      </c>
      <c r="Y31" s="77">
        <v>1.1284042600650198E-3</v>
      </c>
      <c r="Z31" s="77">
        <v>3.0038938989029192E-3</v>
      </c>
      <c r="AA31" s="77">
        <v>1.5532005955003116E-2</v>
      </c>
      <c r="AB31" s="77">
        <v>2.9312738818919322E-3</v>
      </c>
      <c r="AC31" s="77">
        <v>1.0017278975263668</v>
      </c>
      <c r="AD31" s="77">
        <v>2.2630953969398795E-3</v>
      </c>
      <c r="AE31" s="77">
        <v>3.6696011701976804E-3</v>
      </c>
      <c r="AF31" s="77">
        <v>4.0106658058277641E-4</v>
      </c>
      <c r="AG31" s="77">
        <v>3.0014040675074541E-3</v>
      </c>
      <c r="AH31" s="77">
        <v>6.98074092629736E-3</v>
      </c>
      <c r="AI31" s="77">
        <v>2.8579272492841916E-2</v>
      </c>
      <c r="AJ31" s="77">
        <v>5.6243563317543883E-3</v>
      </c>
      <c r="AK31" s="77">
        <v>3.9587770600563576E-3</v>
      </c>
      <c r="AL31" s="77">
        <v>9.4280349228912611E-4</v>
      </c>
      <c r="AM31" s="77">
        <v>9.2634345389714637E-4</v>
      </c>
      <c r="AN31" s="77">
        <v>1.9735296588636184E-2</v>
      </c>
      <c r="AO31" s="77">
        <v>8.7444800928060569E-4</v>
      </c>
      <c r="AP31" s="77">
        <v>2.0874533434306043E-2</v>
      </c>
      <c r="AQ31" s="78">
        <v>1.1520087018132805</v>
      </c>
      <c r="AR31" s="78">
        <v>0.88764876341530219</v>
      </c>
    </row>
    <row r="32" spans="2:44" ht="12.95" customHeight="1" x14ac:dyDescent="0.15">
      <c r="B32" s="41" t="s">
        <v>163</v>
      </c>
      <c r="C32" s="42" t="s">
        <v>12</v>
      </c>
      <c r="D32" s="77">
        <v>6.8778245797857546E-2</v>
      </c>
      <c r="E32" s="77">
        <v>1.6206960508474224E-2</v>
      </c>
      <c r="F32" s="77">
        <v>3.7133950576317756E-2</v>
      </c>
      <c r="G32" s="77">
        <v>3.7039914922615366E-2</v>
      </c>
      <c r="H32" s="77">
        <v>7.8439425652268274E-2</v>
      </c>
      <c r="I32" s="77">
        <v>7.3977551936966021E-2</v>
      </c>
      <c r="J32" s="77">
        <v>7.1447690271738085E-2</v>
      </c>
      <c r="K32" s="77">
        <v>4.0541878153913621E-2</v>
      </c>
      <c r="L32" s="77">
        <v>4.9494281785713461E-2</v>
      </c>
      <c r="M32" s="77">
        <v>4.9314698502990272E-2</v>
      </c>
      <c r="N32" s="77">
        <v>3.5012179940841423E-2</v>
      </c>
      <c r="O32" s="77">
        <v>3.4489576096866356E-2</v>
      </c>
      <c r="P32" s="77">
        <v>6.0035218560512513E-2</v>
      </c>
      <c r="Q32" s="77">
        <v>3.9512388508837371E-2</v>
      </c>
      <c r="R32" s="77">
        <v>3.7138626483140445E-2</v>
      </c>
      <c r="S32" s="77">
        <v>3.6645141041102197E-2</v>
      </c>
      <c r="T32" s="77">
        <v>4.7172768594648161E-2</v>
      </c>
      <c r="U32" s="77">
        <v>3.5935945337927086E-2</v>
      </c>
      <c r="V32" s="77">
        <v>4.7131576182894555E-2</v>
      </c>
      <c r="W32" s="77">
        <v>3.4961456728091103E-2</v>
      </c>
      <c r="X32" s="77">
        <v>5.2817264251007488E-2</v>
      </c>
      <c r="Y32" s="77">
        <v>6.5937826256531426E-2</v>
      </c>
      <c r="Z32" s="77">
        <v>4.907128936208318E-2</v>
      </c>
      <c r="AA32" s="77">
        <v>2.0522983880130744E-2</v>
      </c>
      <c r="AB32" s="77">
        <v>3.0165368949469154E-2</v>
      </c>
      <c r="AC32" s="77">
        <v>1.9102774855776064E-2</v>
      </c>
      <c r="AD32" s="77">
        <v>1.0145670047883668</v>
      </c>
      <c r="AE32" s="77">
        <v>9.9401047755210623E-3</v>
      </c>
      <c r="AF32" s="77">
        <v>2.6968326195951262E-3</v>
      </c>
      <c r="AG32" s="77">
        <v>4.1345464738363522E-2</v>
      </c>
      <c r="AH32" s="77">
        <v>1.5951964485504205E-2</v>
      </c>
      <c r="AI32" s="77">
        <v>1.3094032116308727E-2</v>
      </c>
      <c r="AJ32" s="77">
        <v>1.6832791530572735E-2</v>
      </c>
      <c r="AK32" s="77">
        <v>4.4543481304658246E-2</v>
      </c>
      <c r="AL32" s="77">
        <v>3.9319335291034242E-2</v>
      </c>
      <c r="AM32" s="77">
        <v>2.4432697710871958E-2</v>
      </c>
      <c r="AN32" s="77">
        <v>7.2293707198399726E-2</v>
      </c>
      <c r="AO32" s="77">
        <v>0.19979072917901219</v>
      </c>
      <c r="AP32" s="77">
        <v>1.7397615205550693E-2</v>
      </c>
      <c r="AQ32" s="78">
        <v>2.6802327440824736</v>
      </c>
      <c r="AR32" s="78">
        <v>2.0651799567184339</v>
      </c>
    </row>
    <row r="33" spans="2:44" ht="12.95" customHeight="1" x14ac:dyDescent="0.15">
      <c r="B33" s="41" t="s">
        <v>164</v>
      </c>
      <c r="C33" s="42" t="s">
        <v>13</v>
      </c>
      <c r="D33" s="77">
        <v>9.725836864653406E-3</v>
      </c>
      <c r="E33" s="77">
        <v>1.2051520216971983E-2</v>
      </c>
      <c r="F33" s="77">
        <v>1.1252394725742545E-2</v>
      </c>
      <c r="G33" s="77">
        <v>6.0763516806813654E-2</v>
      </c>
      <c r="H33" s="77">
        <v>9.169559679804597E-3</v>
      </c>
      <c r="I33" s="77">
        <v>2.1747253013356744E-2</v>
      </c>
      <c r="J33" s="77">
        <v>1.4014108155239697E-2</v>
      </c>
      <c r="K33" s="77">
        <v>8.7549664087097426E-3</v>
      </c>
      <c r="L33" s="77">
        <v>5.7804745066012235E-3</v>
      </c>
      <c r="M33" s="77">
        <v>6.5930487436181582E-3</v>
      </c>
      <c r="N33" s="77">
        <v>1.6069228239156224E-2</v>
      </c>
      <c r="O33" s="77">
        <v>1.1861699099764004E-2</v>
      </c>
      <c r="P33" s="77">
        <v>7.8486097688863984E-3</v>
      </c>
      <c r="Q33" s="77">
        <v>1.3113176423003156E-2</v>
      </c>
      <c r="R33" s="77">
        <v>8.0354637437590627E-3</v>
      </c>
      <c r="S33" s="77">
        <v>9.3795423855075818E-3</v>
      </c>
      <c r="T33" s="77">
        <v>9.993081836863163E-3</v>
      </c>
      <c r="U33" s="77">
        <v>9.3471096249862547E-3</v>
      </c>
      <c r="V33" s="77">
        <v>8.297111797077969E-3</v>
      </c>
      <c r="W33" s="77">
        <v>1.0849616823403414E-2</v>
      </c>
      <c r="X33" s="77">
        <v>6.9697484137148545E-3</v>
      </c>
      <c r="Y33" s="77">
        <v>1.6476418332211432E-2</v>
      </c>
      <c r="Z33" s="77">
        <v>1.7729996399668598E-2</v>
      </c>
      <c r="AA33" s="77">
        <v>2.3358617952763946E-2</v>
      </c>
      <c r="AB33" s="77">
        <v>4.0646212107042876E-2</v>
      </c>
      <c r="AC33" s="77">
        <v>3.7016217129437576E-2</v>
      </c>
      <c r="AD33" s="77">
        <v>2.1315029326272179E-2</v>
      </c>
      <c r="AE33" s="77">
        <v>1.0447103059179463</v>
      </c>
      <c r="AF33" s="77">
        <v>7.4519075835090334E-2</v>
      </c>
      <c r="AG33" s="77">
        <v>2.8252815025520298E-2</v>
      </c>
      <c r="AH33" s="77">
        <v>1.2335485743794042E-2</v>
      </c>
      <c r="AI33" s="77">
        <v>2.3016447289838558E-2</v>
      </c>
      <c r="AJ33" s="77">
        <v>1.1123429982592987E-2</v>
      </c>
      <c r="AK33" s="77">
        <v>1.318064201622453E-2</v>
      </c>
      <c r="AL33" s="77">
        <v>2.8279725522893297E-2</v>
      </c>
      <c r="AM33" s="77">
        <v>1.3115943131688085E-2</v>
      </c>
      <c r="AN33" s="77">
        <v>1.4271074426666709E-2</v>
      </c>
      <c r="AO33" s="77">
        <v>7.5584409463932889E-3</v>
      </c>
      <c r="AP33" s="77">
        <v>1.5074867140895615E-2</v>
      </c>
      <c r="AQ33" s="78">
        <v>1.7135978115045749</v>
      </c>
      <c r="AR33" s="78">
        <v>1.3203658756908783</v>
      </c>
    </row>
    <row r="34" spans="2:44" ht="12.95" customHeight="1" x14ac:dyDescent="0.15">
      <c r="B34" s="41" t="s">
        <v>165</v>
      </c>
      <c r="C34" s="42" t="s">
        <v>14</v>
      </c>
      <c r="D34" s="77">
        <v>5.4672766917643299E-3</v>
      </c>
      <c r="E34" s="77">
        <v>3.0049780147328904E-3</v>
      </c>
      <c r="F34" s="77">
        <v>3.3442088419685613E-3</v>
      </c>
      <c r="G34" s="77">
        <v>1.6066833196002016E-2</v>
      </c>
      <c r="H34" s="77">
        <v>7.0152278589720087E-3</v>
      </c>
      <c r="I34" s="77">
        <v>8.556918022074228E-3</v>
      </c>
      <c r="J34" s="77">
        <v>6.2653310446055491E-3</v>
      </c>
      <c r="K34" s="77">
        <v>4.5323705036304169E-3</v>
      </c>
      <c r="L34" s="77">
        <v>4.7882154242035388E-3</v>
      </c>
      <c r="M34" s="77">
        <v>5.9826821984933741E-3</v>
      </c>
      <c r="N34" s="77">
        <v>9.3931878391790256E-3</v>
      </c>
      <c r="O34" s="77">
        <v>7.0108244398995852E-3</v>
      </c>
      <c r="P34" s="77">
        <v>4.0667223961472964E-3</v>
      </c>
      <c r="Q34" s="77">
        <v>7.911853669495067E-3</v>
      </c>
      <c r="R34" s="77">
        <v>5.6891264374317359E-3</v>
      </c>
      <c r="S34" s="77">
        <v>5.3302603852196919E-3</v>
      </c>
      <c r="T34" s="77">
        <v>4.9420069302411399E-3</v>
      </c>
      <c r="U34" s="77">
        <v>3.8978460767043954E-3</v>
      </c>
      <c r="V34" s="77">
        <v>6.2400238358745475E-3</v>
      </c>
      <c r="W34" s="77">
        <v>4.5736497544537078E-3</v>
      </c>
      <c r="X34" s="77">
        <v>3.2220306839627149E-3</v>
      </c>
      <c r="Y34" s="77">
        <v>7.5023293177929398E-3</v>
      </c>
      <c r="Z34" s="77">
        <v>7.8172414633203551E-3</v>
      </c>
      <c r="AA34" s="77">
        <v>9.5182954452321649E-3</v>
      </c>
      <c r="AB34" s="77">
        <v>6.3952087893509469E-3</v>
      </c>
      <c r="AC34" s="77">
        <v>6.2921928553864616E-3</v>
      </c>
      <c r="AD34" s="77">
        <v>2.9648493490397367E-2</v>
      </c>
      <c r="AE34" s="77">
        <v>1.9069110206547359E-2</v>
      </c>
      <c r="AF34" s="77">
        <v>1.0261650071815522</v>
      </c>
      <c r="AG34" s="77">
        <v>2.0870227143675119E-2</v>
      </c>
      <c r="AH34" s="77">
        <v>1.9875824896749737E-2</v>
      </c>
      <c r="AI34" s="77">
        <v>4.0473274507259183E-3</v>
      </c>
      <c r="AJ34" s="77">
        <v>6.0460929648444121E-3</v>
      </c>
      <c r="AK34" s="77">
        <v>1.7729176130698628E-2</v>
      </c>
      <c r="AL34" s="77">
        <v>2.3911073683067406E-2</v>
      </c>
      <c r="AM34" s="77">
        <v>1.2135095945940214E-2</v>
      </c>
      <c r="AN34" s="77">
        <v>1.8652753060616298E-2</v>
      </c>
      <c r="AO34" s="77">
        <v>7.4473219695466294E-3</v>
      </c>
      <c r="AP34" s="77">
        <v>3.6969367054310462E-2</v>
      </c>
      <c r="AQ34" s="78">
        <v>1.4073937132948104</v>
      </c>
      <c r="AR34" s="78">
        <v>1.0844286916220645</v>
      </c>
    </row>
    <row r="35" spans="2:44" ht="12.95" customHeight="1" x14ac:dyDescent="0.15">
      <c r="B35" s="41" t="s">
        <v>166</v>
      </c>
      <c r="C35" s="42" t="s">
        <v>50</v>
      </c>
      <c r="D35" s="77">
        <v>8.8231749134728726E-2</v>
      </c>
      <c r="E35" s="77">
        <v>7.4094466161779365E-2</v>
      </c>
      <c r="F35" s="77">
        <v>5.5946338918273712E-2</v>
      </c>
      <c r="G35" s="77">
        <v>0.39585282086600176</v>
      </c>
      <c r="H35" s="77">
        <v>6.1133719118847747E-2</v>
      </c>
      <c r="I35" s="77">
        <v>3.6827256890589771E-2</v>
      </c>
      <c r="J35" s="77">
        <v>5.4087815055912314E-2</v>
      </c>
      <c r="K35" s="77">
        <v>3.1914891040364234E-2</v>
      </c>
      <c r="L35" s="77">
        <v>6.3848306474044908E-2</v>
      </c>
      <c r="M35" s="77">
        <v>2.4555482095561142E-2</v>
      </c>
      <c r="N35" s="77">
        <v>0.11767769478308072</v>
      </c>
      <c r="O35" s="77">
        <v>5.0649536410271485E-2</v>
      </c>
      <c r="P35" s="77">
        <v>4.7226926394490824E-2</v>
      </c>
      <c r="Q35" s="77">
        <v>3.7169641053942014E-2</v>
      </c>
      <c r="R35" s="77">
        <v>2.6829809630169781E-2</v>
      </c>
      <c r="S35" s="77">
        <v>2.5615149432359631E-2</v>
      </c>
      <c r="T35" s="77">
        <v>3.2726354929596996E-2</v>
      </c>
      <c r="U35" s="77">
        <v>2.3495301342401353E-2</v>
      </c>
      <c r="V35" s="77">
        <v>2.6140556473553785E-2</v>
      </c>
      <c r="W35" s="77">
        <v>2.8384480179320763E-2</v>
      </c>
      <c r="X35" s="77">
        <v>1.978916823043618E-2</v>
      </c>
      <c r="Y35" s="77">
        <v>7.4678817854339469E-2</v>
      </c>
      <c r="Z35" s="77">
        <v>5.9839406200634299E-2</v>
      </c>
      <c r="AA35" s="77">
        <v>4.9883393665931162E-2</v>
      </c>
      <c r="AB35" s="77">
        <v>4.4725732538727206E-2</v>
      </c>
      <c r="AC35" s="77">
        <v>7.5908024654143869E-2</v>
      </c>
      <c r="AD35" s="77">
        <v>6.8699437328891735E-2</v>
      </c>
      <c r="AE35" s="77">
        <v>4.258821148922929E-2</v>
      </c>
      <c r="AF35" s="77">
        <v>7.1071971052944598E-3</v>
      </c>
      <c r="AG35" s="77">
        <v>1.0888343725454666</v>
      </c>
      <c r="AH35" s="77">
        <v>3.8582960453263142E-2</v>
      </c>
      <c r="AI35" s="77">
        <v>4.2818518124995597E-2</v>
      </c>
      <c r="AJ35" s="77">
        <v>3.7627461914990792E-2</v>
      </c>
      <c r="AK35" s="77">
        <v>2.2971337511564549E-2</v>
      </c>
      <c r="AL35" s="77">
        <v>4.9627623770267373E-2</v>
      </c>
      <c r="AM35" s="77">
        <v>2.5408049161794337E-2</v>
      </c>
      <c r="AN35" s="77">
        <v>5.8543823137907042E-2</v>
      </c>
      <c r="AO35" s="77">
        <v>6.7466976271018525E-2</v>
      </c>
      <c r="AP35" s="77">
        <v>0.10609663992444557</v>
      </c>
      <c r="AQ35" s="78">
        <v>3.2836054482686317</v>
      </c>
      <c r="AR35" s="78">
        <v>2.5300922737056006</v>
      </c>
    </row>
    <row r="36" spans="2:44" ht="12.95" customHeight="1" x14ac:dyDescent="0.15">
      <c r="B36" s="41" t="s">
        <v>167</v>
      </c>
      <c r="C36" s="42" t="s">
        <v>51</v>
      </c>
      <c r="D36" s="77">
        <v>7.8606761930499983E-3</v>
      </c>
      <c r="E36" s="77">
        <v>4.2132729511905097E-3</v>
      </c>
      <c r="F36" s="77">
        <v>8.4431540804513188E-3</v>
      </c>
      <c r="G36" s="77">
        <v>1.3216879826607643E-2</v>
      </c>
      <c r="H36" s="77">
        <v>9.9737570404995046E-3</v>
      </c>
      <c r="I36" s="77">
        <v>1.0076811789146487E-2</v>
      </c>
      <c r="J36" s="77">
        <v>1.0442886829342177E-2</v>
      </c>
      <c r="K36" s="77">
        <v>9.1216152005666427E-3</v>
      </c>
      <c r="L36" s="77">
        <v>7.0374478868458152E-3</v>
      </c>
      <c r="M36" s="77">
        <v>8.6551945441731091E-3</v>
      </c>
      <c r="N36" s="77">
        <v>9.2254344480960232E-3</v>
      </c>
      <c r="O36" s="77">
        <v>9.3981920781697949E-3</v>
      </c>
      <c r="P36" s="77">
        <v>6.7204406419670787E-3</v>
      </c>
      <c r="Q36" s="77">
        <v>9.0064120412722028E-3</v>
      </c>
      <c r="R36" s="77">
        <v>9.1892277304993965E-3</v>
      </c>
      <c r="S36" s="77">
        <v>1.0063210669767895E-2</v>
      </c>
      <c r="T36" s="77">
        <v>8.73828060537905E-3</v>
      </c>
      <c r="U36" s="77">
        <v>1.1161215623173336E-2</v>
      </c>
      <c r="V36" s="77">
        <v>1.1074875403765918E-2</v>
      </c>
      <c r="W36" s="77">
        <v>2.6688924612928704E-2</v>
      </c>
      <c r="X36" s="77">
        <v>5.4375782596617992E-3</v>
      </c>
      <c r="Y36" s="77">
        <v>1.109244144063541E-2</v>
      </c>
      <c r="Z36" s="77">
        <v>1.3106931406766326E-2</v>
      </c>
      <c r="AA36" s="77">
        <v>1.5753675974805918E-2</v>
      </c>
      <c r="AB36" s="77">
        <v>5.4520369708138894E-2</v>
      </c>
      <c r="AC36" s="77">
        <v>1.4684170954471241E-2</v>
      </c>
      <c r="AD36" s="77">
        <v>3.588423373614591E-2</v>
      </c>
      <c r="AE36" s="77">
        <v>5.1906659736499938E-2</v>
      </c>
      <c r="AF36" s="77">
        <v>6.4922991024306759E-3</v>
      </c>
      <c r="AG36" s="77">
        <v>1.41825143330608E-2</v>
      </c>
      <c r="AH36" s="77">
        <v>1.1643714623256887</v>
      </c>
      <c r="AI36" s="77">
        <v>2.781722231712043E-2</v>
      </c>
      <c r="AJ36" s="77">
        <v>1.9537550363691134E-2</v>
      </c>
      <c r="AK36" s="77">
        <v>1.3388939756252959E-2</v>
      </c>
      <c r="AL36" s="77">
        <v>6.3259872983219195E-2</v>
      </c>
      <c r="AM36" s="77">
        <v>3.4250322637142845E-2</v>
      </c>
      <c r="AN36" s="77">
        <v>2.1732927377285619E-2</v>
      </c>
      <c r="AO36" s="77">
        <v>9.0130764309844322E-3</v>
      </c>
      <c r="AP36" s="77">
        <v>7.0065388108479981E-2</v>
      </c>
      <c r="AQ36" s="78">
        <v>1.8468055471493752</v>
      </c>
      <c r="AR36" s="78">
        <v>1.4230054491909265</v>
      </c>
    </row>
    <row r="37" spans="2:44" ht="12.95" customHeight="1" x14ac:dyDescent="0.15">
      <c r="B37" s="41" t="s">
        <v>168</v>
      </c>
      <c r="C37" s="42" t="s">
        <v>15</v>
      </c>
      <c r="D37" s="77">
        <v>1.4313306036014793E-3</v>
      </c>
      <c r="E37" s="77">
        <v>1.2816433841088444E-3</v>
      </c>
      <c r="F37" s="77">
        <v>2.5563410669696396E-3</v>
      </c>
      <c r="G37" s="77">
        <v>3.6584373017237897E-3</v>
      </c>
      <c r="H37" s="77">
        <v>2.7498262154467693E-3</v>
      </c>
      <c r="I37" s="77">
        <v>1.1620865241751515E-3</v>
      </c>
      <c r="J37" s="77">
        <v>1.4082220915684284E-3</v>
      </c>
      <c r="K37" s="77">
        <v>6.5174690194673109E-4</v>
      </c>
      <c r="L37" s="77">
        <v>1.5030785646675897E-3</v>
      </c>
      <c r="M37" s="77">
        <v>7.7267270303770581E-4</v>
      </c>
      <c r="N37" s="77">
        <v>3.041605958086203E-3</v>
      </c>
      <c r="O37" s="77">
        <v>3.4446030754525661E-3</v>
      </c>
      <c r="P37" s="77">
        <v>7.8883544709426514E-4</v>
      </c>
      <c r="Q37" s="77">
        <v>1.0417028110426938E-3</v>
      </c>
      <c r="R37" s="77">
        <v>2.0986392064394166E-3</v>
      </c>
      <c r="S37" s="77">
        <v>1.5792889787608014E-3</v>
      </c>
      <c r="T37" s="77">
        <v>1.0119283543277874E-3</v>
      </c>
      <c r="U37" s="77">
        <v>4.2187069752242792E-4</v>
      </c>
      <c r="V37" s="77">
        <v>6.5132063585679695E-4</v>
      </c>
      <c r="W37" s="77">
        <v>5.0163559743899514E-4</v>
      </c>
      <c r="X37" s="77">
        <v>8.3387191669578213E-4</v>
      </c>
      <c r="Y37" s="77">
        <v>9.9027439099258919E-4</v>
      </c>
      <c r="Z37" s="77">
        <v>3.4524608075875768E-3</v>
      </c>
      <c r="AA37" s="77">
        <v>1.2854503988772913E-3</v>
      </c>
      <c r="AB37" s="77">
        <v>3.3137179972882367E-3</v>
      </c>
      <c r="AC37" s="77">
        <v>5.1633750364485937E-3</v>
      </c>
      <c r="AD37" s="77">
        <v>2.1124981292124792E-3</v>
      </c>
      <c r="AE37" s="77">
        <v>1.5638071047982473E-3</v>
      </c>
      <c r="AF37" s="77">
        <v>4.2883990732733022E-4</v>
      </c>
      <c r="AG37" s="77">
        <v>2.2945477341839333E-3</v>
      </c>
      <c r="AH37" s="77">
        <v>1.2918917702310025E-3</v>
      </c>
      <c r="AI37" s="77">
        <v>1.0006386561559313</v>
      </c>
      <c r="AJ37" s="77">
        <v>2.3297975564948773E-3</v>
      </c>
      <c r="AK37" s="77">
        <v>1.3444328542174279E-3</v>
      </c>
      <c r="AL37" s="77">
        <v>1.6954416321579204E-3</v>
      </c>
      <c r="AM37" s="77">
        <v>1.3710951609716461E-3</v>
      </c>
      <c r="AN37" s="77">
        <v>1.3263470793967707E-3</v>
      </c>
      <c r="AO37" s="77">
        <v>8.3111965469410151E-4</v>
      </c>
      <c r="AP37" s="77">
        <v>0.24717684809753562</v>
      </c>
      <c r="AQ37" s="78">
        <v>1.3112012895043106</v>
      </c>
      <c r="AR37" s="78">
        <v>1.0103102531995418</v>
      </c>
    </row>
    <row r="38" spans="2:44" ht="12.95" customHeight="1" x14ac:dyDescent="0.15">
      <c r="B38" s="41" t="s">
        <v>169</v>
      </c>
      <c r="C38" s="42" t="s">
        <v>16</v>
      </c>
      <c r="D38" s="77">
        <v>1.5251489068259424E-4</v>
      </c>
      <c r="E38" s="77">
        <v>2.5797874313598321E-4</v>
      </c>
      <c r="F38" s="77">
        <v>9.1899420147815446E-5</v>
      </c>
      <c r="G38" s="77">
        <v>3.6786751932249182E-4</v>
      </c>
      <c r="H38" s="77">
        <v>4.6630236233681131E-4</v>
      </c>
      <c r="I38" s="77">
        <v>1.71255155416803E-4</v>
      </c>
      <c r="J38" s="77">
        <v>3.5429010764651637E-4</v>
      </c>
      <c r="K38" s="77">
        <v>3.62739623288109E-4</v>
      </c>
      <c r="L38" s="77">
        <v>1.0647771284335583E-4</v>
      </c>
      <c r="M38" s="77">
        <v>2.2679446860633835E-4</v>
      </c>
      <c r="N38" s="77">
        <v>3.2451392896023324E-4</v>
      </c>
      <c r="O38" s="77">
        <v>6.4945779143530205E-4</v>
      </c>
      <c r="P38" s="77">
        <v>9.3929880331236715E-5</v>
      </c>
      <c r="Q38" s="77">
        <v>6.6805733353467406E-4</v>
      </c>
      <c r="R38" s="77">
        <v>6.5338719980837586E-4</v>
      </c>
      <c r="S38" s="77">
        <v>4.2578396616907324E-4</v>
      </c>
      <c r="T38" s="77">
        <v>3.4354809424282871E-4</v>
      </c>
      <c r="U38" s="77">
        <v>1.3842589370319282E-3</v>
      </c>
      <c r="V38" s="77">
        <v>1.5093309218387643E-3</v>
      </c>
      <c r="W38" s="77">
        <v>7.0972020317627599E-4</v>
      </c>
      <c r="X38" s="77">
        <v>4.8830514688409795E-4</v>
      </c>
      <c r="Y38" s="77">
        <v>1.6468326492937685E-4</v>
      </c>
      <c r="Z38" s="77">
        <v>3.0290750546338479E-4</v>
      </c>
      <c r="AA38" s="77">
        <v>9.2215363986330491E-4</v>
      </c>
      <c r="AB38" s="77">
        <v>4.3024799478465372E-4</v>
      </c>
      <c r="AC38" s="77">
        <v>3.2742904561437926E-4</v>
      </c>
      <c r="AD38" s="77">
        <v>4.5544752734513684E-4</v>
      </c>
      <c r="AE38" s="77">
        <v>5.0014655100926808E-4</v>
      </c>
      <c r="AF38" s="77">
        <v>6.0052575553103062E-5</v>
      </c>
      <c r="AG38" s="77">
        <v>7.4477184207919465E-4</v>
      </c>
      <c r="AH38" s="77">
        <v>4.7554408694715083E-3</v>
      </c>
      <c r="AI38" s="77">
        <v>2.7668547073698551E-4</v>
      </c>
      <c r="AJ38" s="77">
        <v>1.0001476125776947</v>
      </c>
      <c r="AK38" s="77">
        <v>1.8615308511057537E-4</v>
      </c>
      <c r="AL38" s="77">
        <v>3.3052686184417658E-4</v>
      </c>
      <c r="AM38" s="77">
        <v>5.7171842019251515E-4</v>
      </c>
      <c r="AN38" s="77">
        <v>6.1659484617822757E-4</v>
      </c>
      <c r="AO38" s="77">
        <v>1.6780201772384173E-4</v>
      </c>
      <c r="AP38" s="77">
        <v>5.6023968809810337E-4</v>
      </c>
      <c r="AQ38" s="78">
        <v>1.021329027190532</v>
      </c>
      <c r="AR38" s="78">
        <v>0.78695711811799274</v>
      </c>
    </row>
    <row r="39" spans="2:44" ht="12.95" customHeight="1" x14ac:dyDescent="0.15">
      <c r="B39" s="41" t="s">
        <v>170</v>
      </c>
      <c r="C39" s="42" t="s">
        <v>52</v>
      </c>
      <c r="D39" s="77">
        <v>3.1080141602066457E-4</v>
      </c>
      <c r="E39" s="77">
        <v>5.375659661082386E-5</v>
      </c>
      <c r="F39" s="77">
        <v>6.2470963444343324E-5</v>
      </c>
      <c r="G39" s="77">
        <v>2.4089847763411119E-4</v>
      </c>
      <c r="H39" s="77">
        <v>1.0718657766984749E-4</v>
      </c>
      <c r="I39" s="77">
        <v>4.6942915406302211E-5</v>
      </c>
      <c r="J39" s="77">
        <v>6.0526668372196079E-5</v>
      </c>
      <c r="K39" s="77">
        <v>3.7521200585282551E-5</v>
      </c>
      <c r="L39" s="77">
        <v>5.4934900813308318E-5</v>
      </c>
      <c r="M39" s="77">
        <v>3.3457158458160135E-5</v>
      </c>
      <c r="N39" s="77">
        <v>9.9621541390194625E-5</v>
      </c>
      <c r="O39" s="77">
        <v>7.6815346604860755E-5</v>
      </c>
      <c r="P39" s="77">
        <v>4.0574920660959201E-5</v>
      </c>
      <c r="Q39" s="77">
        <v>4.0867670791959386E-5</v>
      </c>
      <c r="R39" s="77">
        <v>4.5801682093739798E-5</v>
      </c>
      <c r="S39" s="77">
        <v>4.0701283897395808E-5</v>
      </c>
      <c r="T39" s="77">
        <v>3.7463127487504925E-5</v>
      </c>
      <c r="U39" s="77">
        <v>3.0540736427597637E-5</v>
      </c>
      <c r="V39" s="77">
        <v>3.2676898845255696E-5</v>
      </c>
      <c r="W39" s="77">
        <v>4.5889855563054539E-5</v>
      </c>
      <c r="X39" s="77">
        <v>2.6670312304488613E-5</v>
      </c>
      <c r="Y39" s="77">
        <v>7.5062176287873548E-5</v>
      </c>
      <c r="Z39" s="77">
        <v>8.2564076409589638E-5</v>
      </c>
      <c r="AA39" s="77">
        <v>1.257935326279911E-4</v>
      </c>
      <c r="AB39" s="77">
        <v>3.1742840547083169E-4</v>
      </c>
      <c r="AC39" s="77">
        <v>1.1352849228784909E-4</v>
      </c>
      <c r="AD39" s="77">
        <v>1.2074682771242776E-4</v>
      </c>
      <c r="AE39" s="77">
        <v>2.5707357916590504E-4</v>
      </c>
      <c r="AF39" s="77">
        <v>3.2274653973335822E-5</v>
      </c>
      <c r="AG39" s="77">
        <v>5.3258781721404584E-4</v>
      </c>
      <c r="AH39" s="77">
        <v>1.0690082807136049E-3</v>
      </c>
      <c r="AI39" s="77">
        <v>8.3679371559299194E-5</v>
      </c>
      <c r="AJ39" s="77">
        <v>9.3757614538069768E-5</v>
      </c>
      <c r="AK39" s="77">
        <v>1.0145557248655042</v>
      </c>
      <c r="AL39" s="77">
        <v>1.1856601405793367E-4</v>
      </c>
      <c r="AM39" s="77">
        <v>9.9309426931773524E-5</v>
      </c>
      <c r="AN39" s="77">
        <v>1.4423577043221316E-4</v>
      </c>
      <c r="AO39" s="77">
        <v>5.6233030512926003E-5</v>
      </c>
      <c r="AP39" s="77">
        <v>2.6030614326350773E-3</v>
      </c>
      <c r="AQ39" s="78">
        <v>1.0220067556191168</v>
      </c>
      <c r="AR39" s="78">
        <v>0.78747932320257052</v>
      </c>
    </row>
    <row r="40" spans="2:44" ht="12.95" customHeight="1" x14ac:dyDescent="0.15">
      <c r="B40" s="41" t="s">
        <v>171</v>
      </c>
      <c r="C40" s="42" t="s">
        <v>193</v>
      </c>
      <c r="D40" s="77">
        <v>4.1053009947191913E-4</v>
      </c>
      <c r="E40" s="77">
        <v>3.0744288092013274E-4</v>
      </c>
      <c r="F40" s="77">
        <v>5.6475612706000135E-3</v>
      </c>
      <c r="G40" s="77">
        <v>3.0980455932489511E-3</v>
      </c>
      <c r="H40" s="77">
        <v>1.6093428202022099E-3</v>
      </c>
      <c r="I40" s="77">
        <v>1.5872982080124996E-3</v>
      </c>
      <c r="J40" s="77">
        <v>1.3013810495784484E-3</v>
      </c>
      <c r="K40" s="77">
        <v>5.899703878044422E-3</v>
      </c>
      <c r="L40" s="77">
        <v>1.2328155959248073E-3</v>
      </c>
      <c r="M40" s="77">
        <v>6.6856596990437641E-4</v>
      </c>
      <c r="N40" s="77">
        <v>2.2863161491710705E-3</v>
      </c>
      <c r="O40" s="77">
        <v>1.3429072294690078E-3</v>
      </c>
      <c r="P40" s="77">
        <v>6.3206729783941117E-4</v>
      </c>
      <c r="Q40" s="77">
        <v>1.2460617077677211E-3</v>
      </c>
      <c r="R40" s="77">
        <v>2.8061877708269729E-3</v>
      </c>
      <c r="S40" s="77">
        <v>2.0608823930658412E-3</v>
      </c>
      <c r="T40" s="77">
        <v>2.0628862982132066E-3</v>
      </c>
      <c r="U40" s="77">
        <v>9.2516882829172869E-4</v>
      </c>
      <c r="V40" s="77">
        <v>8.3031387675951617E-4</v>
      </c>
      <c r="W40" s="77">
        <v>6.4898381299539833E-4</v>
      </c>
      <c r="X40" s="77">
        <v>3.5714391454258503E-4</v>
      </c>
      <c r="Y40" s="77">
        <v>1.0229445218495465E-3</v>
      </c>
      <c r="Z40" s="77">
        <v>1.583719878457626E-3</v>
      </c>
      <c r="AA40" s="77">
        <v>1.8671991620171603E-3</v>
      </c>
      <c r="AB40" s="77">
        <v>6.9150667477874146E-3</v>
      </c>
      <c r="AC40" s="77">
        <v>2.5586506094275618E-3</v>
      </c>
      <c r="AD40" s="77">
        <v>1.1136675819658709E-3</v>
      </c>
      <c r="AE40" s="77">
        <v>3.6680994372871758E-3</v>
      </c>
      <c r="AF40" s="77">
        <v>5.8073323173169183E-4</v>
      </c>
      <c r="AG40" s="77">
        <v>1.5785408745189844E-3</v>
      </c>
      <c r="AH40" s="77">
        <v>2.1314266432790126E-3</v>
      </c>
      <c r="AI40" s="77">
        <v>4.4595966142228527E-4</v>
      </c>
      <c r="AJ40" s="77">
        <v>1.2327663465591524E-3</v>
      </c>
      <c r="AK40" s="77">
        <v>1.2101651207407239E-3</v>
      </c>
      <c r="AL40" s="77">
        <v>1.0004986388669044</v>
      </c>
      <c r="AM40" s="77">
        <v>2.730546248952974E-3</v>
      </c>
      <c r="AN40" s="77">
        <v>3.0361562441953184E-3</v>
      </c>
      <c r="AO40" s="77">
        <v>4.8444115693164293E-4</v>
      </c>
      <c r="AP40" s="77">
        <v>5.330496970677002E-3</v>
      </c>
      <c r="AQ40" s="78">
        <v>1.0749508259495559</v>
      </c>
      <c r="AR40" s="78">
        <v>0.82827392699767644</v>
      </c>
    </row>
    <row r="41" spans="2:44" ht="12.95" customHeight="1" x14ac:dyDescent="0.15">
      <c r="B41" s="41" t="s">
        <v>172</v>
      </c>
      <c r="C41" s="42" t="s">
        <v>17</v>
      </c>
      <c r="D41" s="77">
        <v>2.6831637814742352E-2</v>
      </c>
      <c r="E41" s="77">
        <v>2.3122699204207949E-2</v>
      </c>
      <c r="F41" s="77">
        <v>1.62566149244141E-2</v>
      </c>
      <c r="G41" s="77">
        <v>6.2902022107688138E-2</v>
      </c>
      <c r="H41" s="77">
        <v>3.2951147424117345E-2</v>
      </c>
      <c r="I41" s="77">
        <v>3.5592662196165158E-2</v>
      </c>
      <c r="J41" s="77">
        <v>2.6278688770678196E-2</v>
      </c>
      <c r="K41" s="77">
        <v>4.0255244864961306E-2</v>
      </c>
      <c r="L41" s="77">
        <v>3.0387416568553465E-2</v>
      </c>
      <c r="M41" s="77">
        <v>3.0190312635166142E-2</v>
      </c>
      <c r="N41" s="77">
        <v>5.0456414914334696E-2</v>
      </c>
      <c r="O41" s="77">
        <v>3.0534928706622819E-2</v>
      </c>
      <c r="P41" s="77">
        <v>2.1059088765497318E-2</v>
      </c>
      <c r="Q41" s="77">
        <v>2.6262620999050967E-2</v>
      </c>
      <c r="R41" s="77">
        <v>3.0507905803801836E-2</v>
      </c>
      <c r="S41" s="77">
        <v>2.5580415087443926E-2</v>
      </c>
      <c r="T41" s="77">
        <v>2.6903625888055626E-2</v>
      </c>
      <c r="U41" s="77">
        <v>3.2670192528625921E-2</v>
      </c>
      <c r="V41" s="77">
        <v>2.8416957537881461E-2</v>
      </c>
      <c r="W41" s="77">
        <v>2.9359686672314464E-2</v>
      </c>
      <c r="X41" s="77">
        <v>2.17930523078027E-2</v>
      </c>
      <c r="Y41" s="77">
        <v>3.7365425772757262E-2</v>
      </c>
      <c r="Z41" s="77">
        <v>7.286435915730187E-2</v>
      </c>
      <c r="AA41" s="77">
        <v>6.1904812546484743E-2</v>
      </c>
      <c r="AB41" s="77">
        <v>0.1350712931801569</v>
      </c>
      <c r="AC41" s="77">
        <v>5.1183343419199591E-2</v>
      </c>
      <c r="AD41" s="77">
        <v>6.5558407272902422E-2</v>
      </c>
      <c r="AE41" s="77">
        <v>7.878437766237642E-2</v>
      </c>
      <c r="AF41" s="77">
        <v>1.977818683478692E-2</v>
      </c>
      <c r="AG41" s="77">
        <v>0.10224902056109042</v>
      </c>
      <c r="AH41" s="77">
        <v>9.8972036201762634E-2</v>
      </c>
      <c r="AI41" s="77">
        <v>6.2265544554479316E-2</v>
      </c>
      <c r="AJ41" s="77">
        <v>5.172777029484775E-2</v>
      </c>
      <c r="AK41" s="77">
        <v>3.548547709058212E-2</v>
      </c>
      <c r="AL41" s="77">
        <v>6.2062343873923717E-2</v>
      </c>
      <c r="AM41" s="77">
        <v>1.0796233742442691</v>
      </c>
      <c r="AN41" s="77">
        <v>3.6721028636437905E-2</v>
      </c>
      <c r="AO41" s="77">
        <v>2.1269899249130156E-2</v>
      </c>
      <c r="AP41" s="77">
        <v>5.4894770018633167E-2</v>
      </c>
      <c r="AQ41" s="78">
        <v>2.7760948062932482</v>
      </c>
      <c r="AR41" s="78">
        <v>2.1390438440709327</v>
      </c>
    </row>
    <row r="42" spans="2:44" ht="12.95" customHeight="1" x14ac:dyDescent="0.15">
      <c r="B42" s="41" t="s">
        <v>173</v>
      </c>
      <c r="C42" s="42" t="s">
        <v>18</v>
      </c>
      <c r="D42" s="77">
        <v>2.7407640158946155E-4</v>
      </c>
      <c r="E42" s="77">
        <v>2.3192318072071111E-4</v>
      </c>
      <c r="F42" s="77">
        <v>1.1116763940903559E-3</v>
      </c>
      <c r="G42" s="77">
        <v>5.6072221646694901E-4</v>
      </c>
      <c r="H42" s="77">
        <v>4.9200834300038455E-4</v>
      </c>
      <c r="I42" s="77">
        <v>3.9990220508734223E-4</v>
      </c>
      <c r="J42" s="77">
        <v>3.0579340710427673E-4</v>
      </c>
      <c r="K42" s="77">
        <v>3.0304850066759629E-4</v>
      </c>
      <c r="L42" s="77">
        <v>2.5668963273589888E-4</v>
      </c>
      <c r="M42" s="77">
        <v>2.4440759963770465E-4</v>
      </c>
      <c r="N42" s="77">
        <v>2.855718446468017E-4</v>
      </c>
      <c r="O42" s="77">
        <v>2.5546513313768455E-4</v>
      </c>
      <c r="P42" s="77">
        <v>2.3333274923251888E-4</v>
      </c>
      <c r="Q42" s="77">
        <v>2.5706518863726754E-4</v>
      </c>
      <c r="R42" s="77">
        <v>2.958559215287617E-4</v>
      </c>
      <c r="S42" s="77">
        <v>2.7553642564797856E-4</v>
      </c>
      <c r="T42" s="77">
        <v>3.0403539746472284E-4</v>
      </c>
      <c r="U42" s="77">
        <v>3.0515447974479589E-4</v>
      </c>
      <c r="V42" s="77">
        <v>3.2873395579580719E-4</v>
      </c>
      <c r="W42" s="77">
        <v>4.1920349053217374E-4</v>
      </c>
      <c r="X42" s="77">
        <v>2.2317609065803791E-4</v>
      </c>
      <c r="Y42" s="77">
        <v>3.3556932679874602E-4</v>
      </c>
      <c r="Z42" s="77">
        <v>5.3819641092054359E-4</v>
      </c>
      <c r="AA42" s="77">
        <v>3.618105977644071E-4</v>
      </c>
      <c r="AB42" s="77">
        <v>1.0652181213434001E-3</v>
      </c>
      <c r="AC42" s="77">
        <v>3.2717412662094947E-4</v>
      </c>
      <c r="AD42" s="77">
        <v>1.1656546333353003E-3</v>
      </c>
      <c r="AE42" s="77">
        <v>7.9150931062262737E-4</v>
      </c>
      <c r="AF42" s="77">
        <v>5.1988513235473881E-4</v>
      </c>
      <c r="AG42" s="77">
        <v>6.5056809199992148E-4</v>
      </c>
      <c r="AH42" s="77">
        <v>1.080746729187953E-2</v>
      </c>
      <c r="AI42" s="77">
        <v>7.5343132485170287E-4</v>
      </c>
      <c r="AJ42" s="77">
        <v>2.4665220223764402E-3</v>
      </c>
      <c r="AK42" s="77">
        <v>1.2096833262102608E-2</v>
      </c>
      <c r="AL42" s="77">
        <v>3.01757873588089E-3</v>
      </c>
      <c r="AM42" s="77">
        <v>1.4003064451343673E-3</v>
      </c>
      <c r="AN42" s="77">
        <v>1.0141031758629042</v>
      </c>
      <c r="AO42" s="77">
        <v>2.9534208603938626E-4</v>
      </c>
      <c r="AP42" s="77">
        <v>2.3777514990964452E-3</v>
      </c>
      <c r="AQ42" s="78">
        <v>1.0604373728401535</v>
      </c>
      <c r="AR42" s="78">
        <v>0.817090983079658</v>
      </c>
    </row>
    <row r="43" spans="2:44" ht="12.95" customHeight="1" x14ac:dyDescent="0.15">
      <c r="B43" s="41" t="s">
        <v>174</v>
      </c>
      <c r="C43" s="42" t="s">
        <v>19</v>
      </c>
      <c r="D43" s="77">
        <v>1.0041566507074861E-3</v>
      </c>
      <c r="E43" s="77">
        <v>2.6748445621491944E-3</v>
      </c>
      <c r="F43" s="77">
        <v>1.6142591639230455E-3</v>
      </c>
      <c r="G43" s="77">
        <v>1.7280893591771812E-3</v>
      </c>
      <c r="H43" s="77">
        <v>1.3036965315055785E-3</v>
      </c>
      <c r="I43" s="77">
        <v>1.7688245715503544E-3</v>
      </c>
      <c r="J43" s="77">
        <v>1.2355726131078291E-3</v>
      </c>
      <c r="K43" s="77">
        <v>1.1771213041295726E-3</v>
      </c>
      <c r="L43" s="77">
        <v>6.3494628566031729E-4</v>
      </c>
      <c r="M43" s="77">
        <v>4.3480575474662302E-4</v>
      </c>
      <c r="N43" s="77">
        <v>1.1822483078458533E-3</v>
      </c>
      <c r="O43" s="77">
        <v>5.7159274832058475E-4</v>
      </c>
      <c r="P43" s="77">
        <v>4.9677599026735865E-4</v>
      </c>
      <c r="Q43" s="77">
        <v>7.1839519242126039E-4</v>
      </c>
      <c r="R43" s="77">
        <v>1.0449159102938425E-3</v>
      </c>
      <c r="S43" s="77">
        <v>1.5977872002537164E-3</v>
      </c>
      <c r="T43" s="77">
        <v>1.3769166897467254E-3</v>
      </c>
      <c r="U43" s="77">
        <v>1.1219127928932689E-3</v>
      </c>
      <c r="V43" s="77">
        <v>1.2039643423117361E-3</v>
      </c>
      <c r="W43" s="77">
        <v>1.205879813282089E-3</v>
      </c>
      <c r="X43" s="77">
        <v>9.0854182352703065E-4</v>
      </c>
      <c r="Y43" s="77">
        <v>1.5654413804492514E-3</v>
      </c>
      <c r="Z43" s="77">
        <v>1.8040468010783654E-3</v>
      </c>
      <c r="AA43" s="77">
        <v>5.0422634258899133E-4</v>
      </c>
      <c r="AB43" s="77">
        <v>2.1791467827788932E-3</v>
      </c>
      <c r="AC43" s="77">
        <v>3.715767834203053E-3</v>
      </c>
      <c r="AD43" s="77">
        <v>2.5968056328492862E-3</v>
      </c>
      <c r="AE43" s="77">
        <v>4.1082563690626192E-3</v>
      </c>
      <c r="AF43" s="77">
        <v>6.0133916293286338E-4</v>
      </c>
      <c r="AG43" s="77">
        <v>2.2193130746850373E-3</v>
      </c>
      <c r="AH43" s="77">
        <v>3.0984883517462948E-3</v>
      </c>
      <c r="AI43" s="77">
        <v>3.4841125063689296E-3</v>
      </c>
      <c r="AJ43" s="77">
        <v>3.946006837257386E-3</v>
      </c>
      <c r="AK43" s="77">
        <v>2.8786875510361451E-3</v>
      </c>
      <c r="AL43" s="77">
        <v>5.8521574984052253E-3</v>
      </c>
      <c r="AM43" s="77">
        <v>1.8910674014703079E-3</v>
      </c>
      <c r="AN43" s="77">
        <v>2.4037987773419651E-3</v>
      </c>
      <c r="AO43" s="77">
        <v>1.0007900745764151</v>
      </c>
      <c r="AP43" s="77">
        <v>1.5953335582017728E-3</v>
      </c>
      <c r="AQ43" s="78">
        <v>1.070239318046692</v>
      </c>
      <c r="AR43" s="78">
        <v>0.82464360358326494</v>
      </c>
    </row>
    <row r="44" spans="2:44" ht="12.95" customHeight="1" x14ac:dyDescent="0.15">
      <c r="B44" s="43" t="s">
        <v>175</v>
      </c>
      <c r="C44" s="42" t="s">
        <v>20</v>
      </c>
      <c r="D44" s="77">
        <v>5.8042695875744942E-3</v>
      </c>
      <c r="E44" s="77">
        <v>5.1972644878696649E-3</v>
      </c>
      <c r="F44" s="77">
        <v>1.0366363070240634E-2</v>
      </c>
      <c r="G44" s="77">
        <v>1.483553577001261E-2</v>
      </c>
      <c r="H44" s="77">
        <v>1.1150975625947452E-2</v>
      </c>
      <c r="I44" s="77">
        <v>4.7124427112982979E-3</v>
      </c>
      <c r="J44" s="77">
        <v>5.7105609550125638E-3</v>
      </c>
      <c r="K44" s="77">
        <v>2.6429356797422125E-3</v>
      </c>
      <c r="L44" s="77">
        <v>6.0952187975883481E-3</v>
      </c>
      <c r="M44" s="77">
        <v>3.1333087269329587E-3</v>
      </c>
      <c r="N44" s="77">
        <v>1.2334188143175173E-2</v>
      </c>
      <c r="O44" s="77">
        <v>1.3968404519408709E-2</v>
      </c>
      <c r="P44" s="77">
        <v>3.1988511834019169E-3</v>
      </c>
      <c r="Q44" s="77">
        <v>4.2242679156110777E-3</v>
      </c>
      <c r="R44" s="77">
        <v>8.5103103996924737E-3</v>
      </c>
      <c r="S44" s="77">
        <v>6.4042639529596282E-3</v>
      </c>
      <c r="T44" s="77">
        <v>4.1035278342056777E-3</v>
      </c>
      <c r="U44" s="77">
        <v>1.7107516973067088E-3</v>
      </c>
      <c r="V44" s="77">
        <v>2.641207104040838E-3</v>
      </c>
      <c r="W44" s="77">
        <v>2.0342108489357757E-3</v>
      </c>
      <c r="X44" s="77">
        <v>3.3814811154260558E-3</v>
      </c>
      <c r="Y44" s="77">
        <v>4.0157176242369272E-3</v>
      </c>
      <c r="Z44" s="77">
        <v>1.4000268852878413E-2</v>
      </c>
      <c r="AA44" s="77">
        <v>5.2127025285182357E-3</v>
      </c>
      <c r="AB44" s="77">
        <v>1.3437645045150975E-2</v>
      </c>
      <c r="AC44" s="77">
        <v>2.0938293793125839E-2</v>
      </c>
      <c r="AD44" s="77">
        <v>8.5665105003301795E-3</v>
      </c>
      <c r="AE44" s="77">
        <v>6.3414825312717192E-3</v>
      </c>
      <c r="AF44" s="77">
        <v>1.7390129336823149E-3</v>
      </c>
      <c r="AG44" s="77">
        <v>9.3047501375649374E-3</v>
      </c>
      <c r="AH44" s="77">
        <v>5.2388232973724384E-3</v>
      </c>
      <c r="AI44" s="77">
        <v>2.5898506560691347E-3</v>
      </c>
      <c r="AJ44" s="77">
        <v>9.4476936833062276E-3</v>
      </c>
      <c r="AK44" s="77">
        <v>5.4518856151299618E-3</v>
      </c>
      <c r="AL44" s="77">
        <v>6.8752811392984239E-3</v>
      </c>
      <c r="AM44" s="77">
        <v>5.5600054414221538E-3</v>
      </c>
      <c r="AN44" s="77">
        <v>5.3785449679760993E-3</v>
      </c>
      <c r="AO44" s="77">
        <v>3.3703202623057522E-3</v>
      </c>
      <c r="AP44" s="77">
        <v>1.0023407999208127</v>
      </c>
      <c r="AQ44" s="78">
        <v>1.2619699290568356</v>
      </c>
      <c r="AR44" s="78">
        <v>0.97237637635150287</v>
      </c>
    </row>
    <row r="45" spans="2:44" ht="12.95" customHeight="1" x14ac:dyDescent="0.15">
      <c r="B45" s="58"/>
      <c r="C45" s="59" t="s">
        <v>211</v>
      </c>
      <c r="D45" s="79">
        <v>1.39852878060609</v>
      </c>
      <c r="E45" s="79">
        <v>1.2708423855368773</v>
      </c>
      <c r="F45" s="79">
        <v>1.1855450441740583</v>
      </c>
      <c r="G45" s="79">
        <v>1.6586454689063701</v>
      </c>
      <c r="H45" s="79">
        <v>1.5274032796567873</v>
      </c>
      <c r="I45" s="79">
        <v>1.2593933716144019</v>
      </c>
      <c r="J45" s="79">
        <v>1.420697004133501</v>
      </c>
      <c r="K45" s="79">
        <v>1.2256954472422188</v>
      </c>
      <c r="L45" s="79">
        <v>1.2177792378977208</v>
      </c>
      <c r="M45" s="79">
        <v>1.1964074552122062</v>
      </c>
      <c r="N45" s="79">
        <v>1.3698613430638742</v>
      </c>
      <c r="O45" s="79">
        <v>1.2933099120293978</v>
      </c>
      <c r="P45" s="79">
        <v>1.1895428440365008</v>
      </c>
      <c r="Q45" s="79">
        <v>1.1747221413884292</v>
      </c>
      <c r="R45" s="79">
        <v>1.1632437696020987</v>
      </c>
      <c r="S45" s="79">
        <v>1.1552730019149138</v>
      </c>
      <c r="T45" s="79">
        <v>1.1784624201407417</v>
      </c>
      <c r="U45" s="79">
        <v>1.183357080413227</v>
      </c>
      <c r="V45" s="79">
        <v>1.1757514962339239</v>
      </c>
      <c r="W45" s="79">
        <v>1.1677859723741133</v>
      </c>
      <c r="X45" s="79">
        <v>1.1561969362646636</v>
      </c>
      <c r="Y45" s="79">
        <v>1.3114682918887035</v>
      </c>
      <c r="Z45" s="79">
        <v>1.3034935706870021</v>
      </c>
      <c r="AA45" s="79">
        <v>1.3334068287495604</v>
      </c>
      <c r="AB45" s="79">
        <v>1.5116902208618526</v>
      </c>
      <c r="AC45" s="79">
        <v>1.3262380297944611</v>
      </c>
      <c r="AD45" s="79">
        <v>1.2946994100844516</v>
      </c>
      <c r="AE45" s="79">
        <v>1.2890652822916924</v>
      </c>
      <c r="AF45" s="79">
        <v>1.1566695673230019</v>
      </c>
      <c r="AG45" s="79">
        <v>1.3446087644887483</v>
      </c>
      <c r="AH45" s="79">
        <v>1.4203170178491957</v>
      </c>
      <c r="AI45" s="79">
        <v>1.2445545976702721</v>
      </c>
      <c r="AJ45" s="79">
        <v>1.2185764229179976</v>
      </c>
      <c r="AK45" s="79">
        <v>1.2224350994599635</v>
      </c>
      <c r="AL45" s="79">
        <v>1.3254636882216417</v>
      </c>
      <c r="AM45" s="79">
        <v>1.224618083535906</v>
      </c>
      <c r="AN45" s="79">
        <v>1.3768857716092355</v>
      </c>
      <c r="AO45" s="79">
        <v>1.5326420086141836</v>
      </c>
      <c r="AP45" s="79">
        <v>1.6097198088845637</v>
      </c>
      <c r="AQ45" s="80"/>
      <c r="AR45" s="38"/>
    </row>
    <row r="46" spans="2:44" ht="12.95" customHeight="1" x14ac:dyDescent="0.15">
      <c r="B46" s="58"/>
      <c r="C46" s="59" t="s">
        <v>212</v>
      </c>
      <c r="D46" s="79">
        <v>1.077598060458848</v>
      </c>
      <c r="E46" s="79">
        <v>0.97921280476612249</v>
      </c>
      <c r="F46" s="79">
        <v>0.9134892738030802</v>
      </c>
      <c r="G46" s="79">
        <v>1.2780238526859371</v>
      </c>
      <c r="H46" s="79">
        <v>1.1768987771444581</v>
      </c>
      <c r="I46" s="79">
        <v>0.97039108055986123</v>
      </c>
      <c r="J46" s="79">
        <v>1.094679178136386</v>
      </c>
      <c r="K46" s="79">
        <v>0.94442606757727798</v>
      </c>
      <c r="L46" s="79">
        <v>0.9383264492110972</v>
      </c>
      <c r="M46" s="79">
        <v>0.92185900721789216</v>
      </c>
      <c r="N46" s="79">
        <v>1.0555091513693768</v>
      </c>
      <c r="O46" s="79">
        <v>0.99652454214857056</v>
      </c>
      <c r="P46" s="79">
        <v>0.91656966902812786</v>
      </c>
      <c r="Q46" s="79">
        <v>0.90514998239051869</v>
      </c>
      <c r="R46" s="79">
        <v>0.89630563728607626</v>
      </c>
      <c r="S46" s="79">
        <v>0.8901639804827346</v>
      </c>
      <c r="T46" s="79">
        <v>0.90803195177503193</v>
      </c>
      <c r="U46" s="79">
        <v>0.91180339823318013</v>
      </c>
      <c r="V46" s="79">
        <v>0.90594312358318574</v>
      </c>
      <c r="W46" s="79">
        <v>0.89980550726745234</v>
      </c>
      <c r="X46" s="79">
        <v>0.89087589279879731</v>
      </c>
      <c r="Y46" s="79">
        <v>1.0105159845763643</v>
      </c>
      <c r="Z46" s="79">
        <v>1.0043712815006585</v>
      </c>
      <c r="AA46" s="79">
        <v>1.0274201234817639</v>
      </c>
      <c r="AB46" s="79">
        <v>1.1647915099104156</v>
      </c>
      <c r="AC46" s="79">
        <v>1.0218964017271879</v>
      </c>
      <c r="AD46" s="79">
        <v>0.99759518183071438</v>
      </c>
      <c r="AE46" s="79">
        <v>0.99325395892129142</v>
      </c>
      <c r="AF46" s="79">
        <v>0.89124006572025638</v>
      </c>
      <c r="AG46" s="79">
        <v>1.036051468358844</v>
      </c>
      <c r="AH46" s="79">
        <v>1.0943863901089628</v>
      </c>
      <c r="AI46" s="79">
        <v>0.95895746957986283</v>
      </c>
      <c r="AJ46" s="79">
        <v>0.93894069830170568</v>
      </c>
      <c r="AK46" s="79">
        <v>0.94191389586132868</v>
      </c>
      <c r="AL46" s="79">
        <v>1.0212997540295687</v>
      </c>
      <c r="AM46" s="79">
        <v>0.94359593447138046</v>
      </c>
      <c r="AN46" s="79">
        <v>1.0609216324575621</v>
      </c>
      <c r="AO46" s="79">
        <v>1.180935336307233</v>
      </c>
      <c r="AP46" s="79">
        <v>1.2403255249308809</v>
      </c>
      <c r="AQ46" s="81"/>
      <c r="AR46" s="28"/>
    </row>
    <row r="47" spans="2:44" ht="12.95" customHeight="1" x14ac:dyDescent="0.15">
      <c r="B47" s="34"/>
      <c r="C47" s="34"/>
      <c r="D47" s="35"/>
      <c r="E47" s="35"/>
      <c r="F47" s="35"/>
      <c r="AL47" s="24"/>
      <c r="AM47" s="24"/>
      <c r="AN47" s="24"/>
    </row>
  </sheetData>
  <sheetProtection sheet="1" objects="1"/>
  <phoneticPr fontId="1"/>
  <pageMargins left="0.78740157480314965" right="0.39370078740157483" top="0.78740157480314965" bottom="0.78740157480314965" header="0.51181102362204722" footer="0.51181102362204722"/>
  <pageSetup paperSize="9" scale="65" orientation="landscape" r:id="rId1"/>
  <headerFooter alignWithMargins="0">
    <oddFooter>&amp;C&amp;P／&amp;N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1" tint="4.9989318521683403E-2"/>
  </sheetPr>
  <dimension ref="B1:I45"/>
  <sheetViews>
    <sheetView showGridLines="0" zoomScaleNormal="100" workbookViewId="0">
      <pane xSplit="3" ySplit="5" topLeftCell="D18" activePane="bottomRight" state="frozen"/>
      <selection pane="topRight" activeCell="C1" sqref="C1"/>
      <selection pane="bottomLeft" activeCell="A6" sqref="A6"/>
      <selection pane="bottomRight"/>
    </sheetView>
  </sheetViews>
  <sheetFormatPr defaultColWidth="8.83203125" defaultRowHeight="12.95" customHeight="1" x14ac:dyDescent="0.15"/>
  <cols>
    <col min="1" max="1" width="1.83203125" style="23" customWidth="1"/>
    <col min="2" max="2" width="8.83203125" style="25" customWidth="1"/>
    <col min="3" max="3" width="32.83203125" style="22" customWidth="1"/>
    <col min="4" max="9" width="15.83203125" style="23" customWidth="1"/>
    <col min="10" max="16384" width="8.83203125" style="23"/>
  </cols>
  <sheetData>
    <row r="1" spans="2:9" ht="20.100000000000001" customHeight="1" x14ac:dyDescent="0.15">
      <c r="B1" s="240" t="str">
        <f>入力!B1</f>
        <v>平成27年鳥取県産業連関表：経済波及効果推計ツール1 ver.1.03</v>
      </c>
    </row>
    <row r="2" spans="2:9" ht="20.100000000000001" customHeight="1" x14ac:dyDescent="0.15">
      <c r="B2" s="32" t="s">
        <v>74</v>
      </c>
    </row>
    <row r="3" spans="2:9" ht="12.95" customHeight="1" x14ac:dyDescent="0.15">
      <c r="B3" s="104"/>
      <c r="C3" s="31"/>
      <c r="D3" s="29"/>
      <c r="E3" s="29"/>
      <c r="F3" s="29"/>
      <c r="G3" s="29"/>
      <c r="H3" s="29"/>
      <c r="I3" s="29"/>
    </row>
    <row r="4" spans="2:9" s="22" customFormat="1" ht="12.95" customHeight="1" x14ac:dyDescent="0.15">
      <c r="B4" s="45"/>
      <c r="C4" s="47"/>
      <c r="D4" s="66"/>
      <c r="E4" s="66"/>
      <c r="F4" s="66"/>
      <c r="G4" s="66"/>
      <c r="H4" s="66"/>
      <c r="I4" s="66"/>
    </row>
    <row r="5" spans="2:9" s="22" customFormat="1" ht="39.950000000000003" customHeight="1" x14ac:dyDescent="0.15">
      <c r="B5" s="46"/>
      <c r="C5" s="44"/>
      <c r="D5" s="49" t="s">
        <v>73</v>
      </c>
      <c r="E5" s="49" t="s">
        <v>75</v>
      </c>
      <c r="F5" s="49" t="s">
        <v>76</v>
      </c>
      <c r="G5" s="49" t="s">
        <v>129</v>
      </c>
      <c r="H5" s="49" t="s">
        <v>128</v>
      </c>
      <c r="I5" s="49" t="s">
        <v>80</v>
      </c>
    </row>
    <row r="6" spans="2:9" ht="12.95" customHeight="1" x14ac:dyDescent="0.15">
      <c r="B6" s="39">
        <v>1</v>
      </c>
      <c r="C6" s="40" t="s">
        <v>59</v>
      </c>
      <c r="D6" s="241">
        <f>1+(取引基本表!BC6/取引基本表!AY6)</f>
        <v>0.75652347001556219</v>
      </c>
      <c r="E6" s="241">
        <f t="array" ref="E6:E44">TRANSPOSE(投入係数表!D52:AP52)</f>
        <v>0.42612760038479824</v>
      </c>
      <c r="F6" s="241">
        <f t="array" ref="F6:F44">TRANSPOSE(投入係数表!D47:AP47)</f>
        <v>8.2381506966677162E-2</v>
      </c>
      <c r="G6" s="241">
        <v>0.50809296159198558</v>
      </c>
      <c r="H6" s="241">
        <v>4.5011258048903775E-2</v>
      </c>
      <c r="I6" s="241">
        <f>取引基本表!AS6/取引基本表!AS$45</f>
        <v>9.4021569983171165E-3</v>
      </c>
    </row>
    <row r="7" spans="2:9" ht="12.95" customHeight="1" x14ac:dyDescent="0.15">
      <c r="B7" s="41">
        <v>2</v>
      </c>
      <c r="C7" s="42" t="s">
        <v>61</v>
      </c>
      <c r="D7" s="241">
        <f>1+(取引基本表!BC7/取引基本表!AY7)</f>
        <v>0.75913720790892747</v>
      </c>
      <c r="E7" s="241">
        <v>0.69986757020780987</v>
      </c>
      <c r="F7" s="241">
        <v>0.26914711885961334</v>
      </c>
      <c r="G7" s="241">
        <v>0.38199855283577688</v>
      </c>
      <c r="H7" s="241">
        <v>0.1421853314253603</v>
      </c>
      <c r="I7" s="241">
        <f>取引基本表!AS7/取引基本表!AS$45</f>
        <v>5.3859729881340862E-4</v>
      </c>
    </row>
    <row r="8" spans="2:9" ht="12.95" customHeight="1" x14ac:dyDescent="0.15">
      <c r="B8" s="41">
        <v>3</v>
      </c>
      <c r="C8" s="42" t="s">
        <v>62</v>
      </c>
      <c r="D8" s="241">
        <f>1+(取引基本表!BC8/取引基本表!AY8)</f>
        <v>0.50439333557401445</v>
      </c>
      <c r="E8" s="241">
        <v>0.61734093302621562</v>
      </c>
      <c r="F8" s="241">
        <v>0.20321008719677716</v>
      </c>
      <c r="G8" s="241">
        <v>9.0819455195654208E-2</v>
      </c>
      <c r="H8" s="241">
        <v>6.7591208147808515E-2</v>
      </c>
      <c r="I8" s="241">
        <f>取引基本表!AS8/取引基本表!AS$45</f>
        <v>1.0790582561002202E-3</v>
      </c>
    </row>
    <row r="9" spans="2:9" ht="12.95" customHeight="1" x14ac:dyDescent="0.15">
      <c r="B9" s="41">
        <v>4</v>
      </c>
      <c r="C9" s="42" t="s">
        <v>0</v>
      </c>
      <c r="D9" s="241">
        <f>1+(取引基本表!BC9/取引基本表!AY9)</f>
        <v>8.1470800288392264E-2</v>
      </c>
      <c r="E9" s="241">
        <v>0.30979520951026701</v>
      </c>
      <c r="F9" s="241">
        <v>0.25297206417860968</v>
      </c>
      <c r="G9" s="241">
        <v>5.3112735611464852E-2</v>
      </c>
      <c r="H9" s="241">
        <v>4.7211320543524317E-2</v>
      </c>
      <c r="I9" s="241">
        <f>取引基本表!AS9/取引基本表!AS$45</f>
        <v>-2.3295730917534976E-5</v>
      </c>
    </row>
    <row r="10" spans="2:9" ht="12.95" customHeight="1" x14ac:dyDescent="0.15">
      <c r="B10" s="41">
        <v>5</v>
      </c>
      <c r="C10" s="42" t="s">
        <v>39</v>
      </c>
      <c r="D10" s="241">
        <f>1+(取引基本表!BC10/取引基本表!AY10)</f>
        <v>0.20610042799445416</v>
      </c>
      <c r="E10" s="241">
        <v>0.28194974634460368</v>
      </c>
      <c r="F10" s="241">
        <v>0.15384533670960274</v>
      </c>
      <c r="G10" s="241">
        <v>6.1407456243810749E-2</v>
      </c>
      <c r="H10" s="241">
        <v>5.8768337863664206E-2</v>
      </c>
      <c r="I10" s="241">
        <f>取引基本表!AS10/取引基本表!AS$45</f>
        <v>8.9621472327467158E-2</v>
      </c>
    </row>
    <row r="11" spans="2:9" ht="12.95" customHeight="1" x14ac:dyDescent="0.15">
      <c r="B11" s="41">
        <v>6</v>
      </c>
      <c r="C11" s="42" t="s">
        <v>1</v>
      </c>
      <c r="D11" s="241">
        <f>1+(取引基本表!BC11/取引基本表!AY11)</f>
        <v>5.5428571428571383E-2</v>
      </c>
      <c r="E11" s="241">
        <v>0.40264437878217557</v>
      </c>
      <c r="F11" s="241">
        <v>0.27517809647276409</v>
      </c>
      <c r="G11" s="241">
        <v>9.1222676557898549E-2</v>
      </c>
      <c r="H11" s="241">
        <v>7.537846095263169E-2</v>
      </c>
      <c r="I11" s="241">
        <f>取引基本表!AS11/取引基本表!AS$45</f>
        <v>1.1856595207788602E-2</v>
      </c>
    </row>
    <row r="12" spans="2:9" ht="12.95" customHeight="1" x14ac:dyDescent="0.15">
      <c r="B12" s="41">
        <v>7</v>
      </c>
      <c r="C12" s="42" t="s">
        <v>2</v>
      </c>
      <c r="D12" s="241">
        <f>1+(取引基本表!BC12/取引基本表!AY12)</f>
        <v>0.29366113606217858</v>
      </c>
      <c r="E12" s="241">
        <v>0.3027657475200734</v>
      </c>
      <c r="F12" s="241">
        <v>0.12656027898444583</v>
      </c>
      <c r="G12" s="241">
        <v>3.0432102392464848E-2</v>
      </c>
      <c r="H12" s="241">
        <v>2.5768178654156058E-2</v>
      </c>
      <c r="I12" s="241">
        <f>取引基本表!AS12/取引基本表!AS$45</f>
        <v>1.2132416661852215E-3</v>
      </c>
    </row>
    <row r="13" spans="2:9" ht="12.95" customHeight="1" x14ac:dyDescent="0.15">
      <c r="B13" s="41">
        <v>8</v>
      </c>
      <c r="C13" s="42" t="s">
        <v>3</v>
      </c>
      <c r="D13" s="241">
        <f>1+(取引基本表!BC13/取引基本表!AY13)</f>
        <v>1.8269938338958402E-3</v>
      </c>
      <c r="E13" s="241">
        <v>0.37417269997704944</v>
      </c>
      <c r="F13" s="241">
        <v>1.0432440236529501</v>
      </c>
      <c r="G13" s="241">
        <v>0.26760845497580099</v>
      </c>
      <c r="H13" s="241">
        <v>0.26760845497580099</v>
      </c>
      <c r="I13" s="241">
        <f>取引基本表!AS13/取引基本表!AS$45</f>
        <v>7.6894548612599445E-3</v>
      </c>
    </row>
    <row r="14" spans="2:9" ht="12.95" customHeight="1" x14ac:dyDescent="0.15">
      <c r="B14" s="41">
        <v>9</v>
      </c>
      <c r="C14" s="42" t="s">
        <v>4</v>
      </c>
      <c r="D14" s="241">
        <f>1+(取引基本表!BC14/取引基本表!AY14)</f>
        <v>2.3801555534731844E-2</v>
      </c>
      <c r="E14" s="241">
        <v>0.36918118751543322</v>
      </c>
      <c r="F14" s="241">
        <v>0.15472390098555988</v>
      </c>
      <c r="G14" s="241">
        <v>3.3128233389126613E-2</v>
      </c>
      <c r="H14" s="241">
        <v>3.3128233389126613E-2</v>
      </c>
      <c r="I14" s="241">
        <f>取引基本表!AS14/取引基本表!AS$45</f>
        <v>2.5675622788070351E-2</v>
      </c>
    </row>
    <row r="15" spans="2:9" ht="12.95" customHeight="1" x14ac:dyDescent="0.15">
      <c r="B15" s="41">
        <v>10</v>
      </c>
      <c r="C15" s="42" t="s">
        <v>40</v>
      </c>
      <c r="D15" s="241">
        <f>1+(取引基本表!BC15/取引基本表!AY15)</f>
        <v>0.10258253939720774</v>
      </c>
      <c r="E15" s="241">
        <v>0.39033671682881371</v>
      </c>
      <c r="F15" s="241">
        <v>0.33623142373081311</v>
      </c>
      <c r="G15" s="241">
        <v>0.12525337109170051</v>
      </c>
      <c r="H15" s="241">
        <v>0.11955519477077706</v>
      </c>
      <c r="I15" s="241">
        <f>取引基本表!AS15/取引基本表!AS$45</f>
        <v>2.8057378317079126E-3</v>
      </c>
    </row>
    <row r="16" spans="2:9" ht="12.95" customHeight="1" x14ac:dyDescent="0.15">
      <c r="B16" s="41">
        <v>11</v>
      </c>
      <c r="C16" s="42" t="s">
        <v>5</v>
      </c>
      <c r="D16" s="241">
        <f>1+(取引基本表!BC16/取引基本表!AY16)</f>
        <v>0.33261834876194774</v>
      </c>
      <c r="E16" s="241">
        <v>0.46103652989473171</v>
      </c>
      <c r="F16" s="241">
        <v>0.21143773053754633</v>
      </c>
      <c r="G16" s="241">
        <v>9.3374455255151798E-2</v>
      </c>
      <c r="H16" s="241">
        <v>8.4037009729636625E-2</v>
      </c>
      <c r="I16" s="241">
        <f>取引基本表!AS16/取引基本表!AS$45</f>
        <v>1.1414908149592138E-3</v>
      </c>
    </row>
    <row r="17" spans="2:9" ht="12.95" customHeight="1" x14ac:dyDescent="0.15">
      <c r="B17" s="41">
        <v>12</v>
      </c>
      <c r="C17" s="42" t="s">
        <v>6</v>
      </c>
      <c r="D17" s="241">
        <f>1+(取引基本表!BC17/取引基本表!AY17)</f>
        <v>-9.2668944123768249E-3</v>
      </c>
      <c r="E17" s="241">
        <v>0.41761017744283302</v>
      </c>
      <c r="F17" s="241">
        <v>0.18159959992074881</v>
      </c>
      <c r="G17" s="241">
        <v>6.5362940418821486E-2</v>
      </c>
      <c r="H17" s="241">
        <v>6.4640697983254392E-2</v>
      </c>
      <c r="I17" s="241">
        <f>取引基本表!AS17/取引基本表!AS$45</f>
        <v>-1.3045609313819587E-4</v>
      </c>
    </row>
    <row r="18" spans="2:9" ht="12.95" customHeight="1" x14ac:dyDescent="0.15">
      <c r="B18" s="41">
        <v>13</v>
      </c>
      <c r="C18" s="42" t="s">
        <v>7</v>
      </c>
      <c r="D18" s="241">
        <f>1+(取引基本表!BC18/取引基本表!AY18)</f>
        <v>-1.1994002998500841E-2</v>
      </c>
      <c r="E18" s="241">
        <v>0.10089924584027161</v>
      </c>
      <c r="F18" s="241">
        <v>0.21491886384164061</v>
      </c>
      <c r="G18" s="241">
        <v>5.3577840398483442E-2</v>
      </c>
      <c r="H18" s="241">
        <v>5.2669741408678639E-2</v>
      </c>
      <c r="I18" s="241">
        <f>取引基本表!AS18/取引基本表!AS$45</f>
        <v>7.4546338936111925E-6</v>
      </c>
    </row>
    <row r="19" spans="2:9" ht="12.95" customHeight="1" x14ac:dyDescent="0.15">
      <c r="B19" s="41">
        <v>14</v>
      </c>
      <c r="C19" s="42" t="s">
        <v>8</v>
      </c>
      <c r="D19" s="241">
        <f>1+(取引基本表!BC19/取引基本表!AY19)</f>
        <v>0.10313505657635214</v>
      </c>
      <c r="E19" s="241">
        <v>0.45396382851122363</v>
      </c>
      <c r="F19" s="241">
        <v>0.29920441856359448</v>
      </c>
      <c r="G19" s="241">
        <v>6.5498962380361847E-2</v>
      </c>
      <c r="H19" s="241">
        <v>5.9361829089332914E-2</v>
      </c>
      <c r="I19" s="241">
        <f>取引基本表!AS19/取引基本表!AS$45</f>
        <v>1.0222166726614349E-3</v>
      </c>
    </row>
    <row r="20" spans="2:9" ht="12.95" customHeight="1" x14ac:dyDescent="0.15">
      <c r="B20" s="41">
        <v>15</v>
      </c>
      <c r="C20" s="42" t="s">
        <v>41</v>
      </c>
      <c r="D20" s="241">
        <f>1+(取引基本表!BC20/取引基本表!AY20)</f>
        <v>1.7539321192052926E-2</v>
      </c>
      <c r="E20" s="241">
        <v>0.44175918909687534</v>
      </c>
      <c r="F20" s="241">
        <v>0.94915412318060333</v>
      </c>
      <c r="G20" s="241">
        <v>0.16570829201825579</v>
      </c>
      <c r="H20" s="241">
        <v>0.15946823081254741</v>
      </c>
      <c r="I20" s="241">
        <f>取引基本表!AS20/取引基本表!AS$45</f>
        <v>0</v>
      </c>
    </row>
    <row r="21" spans="2:9" ht="12.95" customHeight="1" x14ac:dyDescent="0.15">
      <c r="B21" s="41">
        <v>16</v>
      </c>
      <c r="C21" s="42" t="s">
        <v>42</v>
      </c>
      <c r="D21" s="241">
        <f>1+(取引基本表!BC21/取引基本表!AY21)</f>
        <v>3.5009657836644559E-2</v>
      </c>
      <c r="E21" s="241">
        <v>0.4458749000379259</v>
      </c>
      <c r="F21" s="241">
        <v>0.36971622337680932</v>
      </c>
      <c r="G21" s="241">
        <v>0.10378366058643473</v>
      </c>
      <c r="H21" s="241">
        <v>9.7879475302550922E-2</v>
      </c>
      <c r="I21" s="241">
        <f>取引基本表!AS21/取引基本表!AS$45</f>
        <v>2.6091218627639174E-5</v>
      </c>
    </row>
    <row r="22" spans="2:9" ht="12.95" customHeight="1" x14ac:dyDescent="0.15">
      <c r="B22" s="41">
        <v>17</v>
      </c>
      <c r="C22" s="42" t="s">
        <v>43</v>
      </c>
      <c r="D22" s="241">
        <f>1+(取引基本表!BC22/取引基本表!AY22)</f>
        <v>3.6160571245480444E-3</v>
      </c>
      <c r="E22" s="241">
        <v>0.35653169388329842</v>
      </c>
      <c r="F22" s="241">
        <v>0.17413744826202174</v>
      </c>
      <c r="G22" s="241">
        <v>5.7084628714072036E-2</v>
      </c>
      <c r="H22" s="241">
        <v>5.4250640054508172E-2</v>
      </c>
      <c r="I22" s="241">
        <f>取引基本表!AS22/取引基本表!AS$45</f>
        <v>2.7768511253701693E-4</v>
      </c>
    </row>
    <row r="23" spans="2:9" ht="12.95" customHeight="1" x14ac:dyDescent="0.15">
      <c r="B23" s="41">
        <v>18</v>
      </c>
      <c r="C23" s="42" t="s">
        <v>44</v>
      </c>
      <c r="D23" s="241">
        <f>1+(取引基本表!BC23/取引基本表!AY23)</f>
        <v>6.9896499414329183E-3</v>
      </c>
      <c r="E23" s="241">
        <v>0.36061229952786861</v>
      </c>
      <c r="F23" s="241">
        <v>0.23619941897638871</v>
      </c>
      <c r="G23" s="241">
        <v>3.3545287299873758E-2</v>
      </c>
      <c r="H23" s="241">
        <v>3.3116616745251154E-2</v>
      </c>
      <c r="I23" s="241">
        <f>取引基本表!AS23/取引基本表!AS$45</f>
        <v>3.4384498834281622E-4</v>
      </c>
    </row>
    <row r="24" spans="2:9" ht="12.95" customHeight="1" x14ac:dyDescent="0.15">
      <c r="B24" s="41">
        <v>19</v>
      </c>
      <c r="C24" s="42" t="s">
        <v>45</v>
      </c>
      <c r="D24" s="241">
        <f>1+(取引基本表!BC24/取引基本表!AY24)</f>
        <v>9.5299973030622542E-2</v>
      </c>
      <c r="E24" s="241">
        <v>0.36416233939951992</v>
      </c>
      <c r="F24" s="241">
        <v>0.19174340569554638</v>
      </c>
      <c r="G24" s="241">
        <v>4.9943420087420809E-2</v>
      </c>
      <c r="H24" s="241">
        <v>4.8851692060384221E-2</v>
      </c>
      <c r="I24" s="241">
        <f>取引基本表!AS24/取引基本表!AS$45</f>
        <v>9.3611565119022556E-3</v>
      </c>
    </row>
    <row r="25" spans="2:9" ht="12.95" customHeight="1" x14ac:dyDescent="0.15">
      <c r="B25" s="41">
        <v>20</v>
      </c>
      <c r="C25" s="42" t="s">
        <v>46</v>
      </c>
      <c r="D25" s="241">
        <f>1+(取引基本表!BC25/取引基本表!AY25)</f>
        <v>2.7347622466067367E-4</v>
      </c>
      <c r="E25" s="241">
        <v>0.31423989889155829</v>
      </c>
      <c r="F25" s="241">
        <v>1.0899606138241278</v>
      </c>
      <c r="G25" s="241">
        <v>0.27828993743598351</v>
      </c>
      <c r="H25" s="241">
        <v>0.27679375497665026</v>
      </c>
      <c r="I25" s="241">
        <f>取引基本表!AS25/取引基本表!AS$45</f>
        <v>9.8373212518566705E-3</v>
      </c>
    </row>
    <row r="26" spans="2:9" ht="12.95" customHeight="1" x14ac:dyDescent="0.15">
      <c r="B26" s="41">
        <v>21</v>
      </c>
      <c r="C26" s="42" t="s">
        <v>47</v>
      </c>
      <c r="D26" s="241">
        <f>1+(取引基本表!BC26/取引基本表!AY26)</f>
        <v>2.3435400608160628E-2</v>
      </c>
      <c r="E26" s="241">
        <v>0.28194371077783142</v>
      </c>
      <c r="F26" s="241">
        <v>0.29555769513576119</v>
      </c>
      <c r="G26" s="241">
        <v>6.7462646286071667E-2</v>
      </c>
      <c r="H26" s="241">
        <v>6.6426530558128583E-2</v>
      </c>
      <c r="I26" s="241">
        <f>取引基本表!AS26/取引基本表!AS$45</f>
        <v>2.3941488578569047E-2</v>
      </c>
    </row>
    <row r="27" spans="2:9" ht="12.95" customHeight="1" x14ac:dyDescent="0.15">
      <c r="B27" s="41">
        <v>22</v>
      </c>
      <c r="C27" s="42" t="s">
        <v>9</v>
      </c>
      <c r="D27" s="241">
        <f>1+(取引基本表!BC27/取引基本表!AY27)</f>
        <v>0.25363397330952031</v>
      </c>
      <c r="E27" s="241">
        <v>0.47797561242657199</v>
      </c>
      <c r="F27" s="241">
        <v>0.34075443678981521</v>
      </c>
      <c r="G27" s="241">
        <v>0.13223783354286506</v>
      </c>
      <c r="H27" s="241">
        <v>0.10726806921299843</v>
      </c>
      <c r="I27" s="241">
        <f>取引基本表!AS27/取引基本表!AS$45</f>
        <v>8.41255434894023E-3</v>
      </c>
    </row>
    <row r="28" spans="2:9" ht="12.95" customHeight="1" x14ac:dyDescent="0.15">
      <c r="B28" s="41">
        <v>23</v>
      </c>
      <c r="C28" s="42" t="s">
        <v>10</v>
      </c>
      <c r="D28" s="241">
        <f>1+(取引基本表!BC28/取引基本表!AY28)</f>
        <v>1</v>
      </c>
      <c r="E28" s="241">
        <v>0.46385276593832908</v>
      </c>
      <c r="F28" s="241">
        <v>0.34741430128953721</v>
      </c>
      <c r="G28" s="241">
        <v>9.6745550611704742E-2</v>
      </c>
      <c r="H28" s="241">
        <v>8.5051076832745764E-2</v>
      </c>
      <c r="I28" s="241">
        <f>取引基本表!AS28/取引基本表!AS$45</f>
        <v>0</v>
      </c>
    </row>
    <row r="29" spans="2:9" ht="12.95" customHeight="1" x14ac:dyDescent="0.15">
      <c r="B29" s="41">
        <v>24</v>
      </c>
      <c r="C29" s="42" t="s">
        <v>11</v>
      </c>
      <c r="D29" s="241">
        <f>1+(取引基本表!BC29/取引基本表!AY29)</f>
        <v>0.79066463723997971</v>
      </c>
      <c r="E29" s="241">
        <v>0.35576131052690119</v>
      </c>
      <c r="F29" s="241">
        <v>0.1058794885668817</v>
      </c>
      <c r="G29" s="241">
        <v>1.4370077742386564E-2</v>
      </c>
      <c r="H29" s="241">
        <v>1.4370077742386564E-2</v>
      </c>
      <c r="I29" s="241">
        <f>取引基本表!AS29/取引基本表!AS$45</f>
        <v>1.9475231047059241E-2</v>
      </c>
    </row>
    <row r="30" spans="2:9" ht="12.95" customHeight="1" x14ac:dyDescent="0.15">
      <c r="B30" s="41">
        <v>25</v>
      </c>
      <c r="C30" s="42" t="s">
        <v>48</v>
      </c>
      <c r="D30" s="241">
        <f>1+(取引基本表!BC30/取引基本表!AY30)</f>
        <v>0.99991182046646976</v>
      </c>
      <c r="E30" s="241">
        <v>0.3827968227315402</v>
      </c>
      <c r="F30" s="241">
        <v>0.12917093192454862</v>
      </c>
      <c r="G30" s="241">
        <v>1.9180575040589166E-2</v>
      </c>
      <c r="H30" s="241">
        <v>1.9180575040589166E-2</v>
      </c>
      <c r="I30" s="241">
        <f>取引基本表!AS30/取引基本表!AS$45</f>
        <v>1.0305099528680773E-2</v>
      </c>
    </row>
    <row r="31" spans="2:9" ht="12.95" customHeight="1" x14ac:dyDescent="0.15">
      <c r="B31" s="41">
        <v>26</v>
      </c>
      <c r="C31" s="42" t="s">
        <v>49</v>
      </c>
      <c r="D31" s="241">
        <f>1+(取引基本表!BC31/取引基本表!AY31)</f>
        <v>0.90718285638696594</v>
      </c>
      <c r="E31" s="241">
        <v>0.64510820800386615</v>
      </c>
      <c r="F31" s="241">
        <v>0.47583300292030695</v>
      </c>
      <c r="G31" s="241">
        <v>0.13225360243883569</v>
      </c>
      <c r="H31" s="241">
        <v>0.12992057306836008</v>
      </c>
      <c r="I31" s="241">
        <f>取引基本表!AS31/取引基本表!AS$45</f>
        <v>1.0194211849513305E-3</v>
      </c>
    </row>
    <row r="32" spans="2:9" ht="12.95" customHeight="1" x14ac:dyDescent="0.15">
      <c r="B32" s="41">
        <v>27</v>
      </c>
      <c r="C32" s="42" t="s">
        <v>12</v>
      </c>
      <c r="D32" s="241">
        <f>1+(取引基本表!BC32/取引基本表!AY32)</f>
        <v>0.80902465623078801</v>
      </c>
      <c r="E32" s="241">
        <v>0.67188671977035608</v>
      </c>
      <c r="F32" s="241">
        <v>0.40375766184182543</v>
      </c>
      <c r="G32" s="241">
        <v>0.14002442847884272</v>
      </c>
      <c r="H32" s="241">
        <v>0.12670589349678965</v>
      </c>
      <c r="I32" s="241">
        <f>取引基本表!AS32/取引基本表!AS$45</f>
        <v>0.16217649218474819</v>
      </c>
    </row>
    <row r="33" spans="2:9" ht="12.95" customHeight="1" x14ac:dyDescent="0.15">
      <c r="B33" s="41">
        <v>28</v>
      </c>
      <c r="C33" s="42" t="s">
        <v>13</v>
      </c>
      <c r="D33" s="241">
        <f>1+(取引基本表!BC33/取引基本表!AY33)</f>
        <v>0.92313790078039615</v>
      </c>
      <c r="E33" s="241">
        <v>0.67339666894622952</v>
      </c>
      <c r="F33" s="241">
        <v>0.31809382377340234</v>
      </c>
      <c r="G33" s="241">
        <v>6.1672115517846543E-2</v>
      </c>
      <c r="H33" s="241">
        <v>5.9696423316076747E-2</v>
      </c>
      <c r="I33" s="241">
        <f>取引基本表!AS33/取引基本表!AS$45</f>
        <v>6.4725790610515879E-2</v>
      </c>
    </row>
    <row r="34" spans="2:9" ht="12.95" customHeight="1" x14ac:dyDescent="0.15">
      <c r="B34" s="41">
        <v>29</v>
      </c>
      <c r="C34" s="42" t="s">
        <v>14</v>
      </c>
      <c r="D34" s="241">
        <f>1+(取引基本表!BC34/取引基本表!AY34)</f>
        <v>0.99996351416927232</v>
      </c>
      <c r="E34" s="241">
        <v>0.8565260785206521</v>
      </c>
      <c r="F34" s="241">
        <v>4.1822789041044327E-2</v>
      </c>
      <c r="G34" s="241">
        <v>9.289605645061972E-3</v>
      </c>
      <c r="H34" s="241">
        <v>7.0894358870209782E-3</v>
      </c>
      <c r="I34" s="241">
        <f>取引基本表!AS34/取引基本表!AS$45</f>
        <v>0.21727182763395511</v>
      </c>
    </row>
    <row r="35" spans="2:9" ht="12.95" customHeight="1" x14ac:dyDescent="0.15">
      <c r="B35" s="41">
        <v>30</v>
      </c>
      <c r="C35" s="42" t="s">
        <v>50</v>
      </c>
      <c r="D35" s="241">
        <f>1+(取引基本表!BC35/取引基本表!AY35)</f>
        <v>0.81063284624163623</v>
      </c>
      <c r="E35" s="241">
        <v>0.47094914762722367</v>
      </c>
      <c r="F35" s="241">
        <v>0.35542730888341389</v>
      </c>
      <c r="G35" s="241">
        <v>7.5064515490420952E-2</v>
      </c>
      <c r="H35" s="241">
        <v>7.2965672129669049E-2</v>
      </c>
      <c r="I35" s="241">
        <f>取引基本表!AS35/取引基本表!AS$45</f>
        <v>3.4619319801930379E-2</v>
      </c>
    </row>
    <row r="36" spans="2:9" ht="12.95" customHeight="1" x14ac:dyDescent="0.15">
      <c r="B36" s="41">
        <v>31</v>
      </c>
      <c r="C36" s="42" t="s">
        <v>51</v>
      </c>
      <c r="D36" s="241">
        <f>1+(取引基本表!BC36/取引基本表!AY36)</f>
        <v>0.68149219128175076</v>
      </c>
      <c r="E36" s="241">
        <v>0.51774475948220389</v>
      </c>
      <c r="F36" s="241">
        <v>0.1362730835416669</v>
      </c>
      <c r="G36" s="241">
        <v>2.7375416769365304E-2</v>
      </c>
      <c r="H36" s="241">
        <v>2.586335136013896E-2</v>
      </c>
      <c r="I36" s="241">
        <f>取引基本表!AS36/取引基本表!AS$45</f>
        <v>5.0801466326486876E-2</v>
      </c>
    </row>
    <row r="37" spans="2:9" ht="12.95" customHeight="1" x14ac:dyDescent="0.15">
      <c r="B37" s="41">
        <v>32</v>
      </c>
      <c r="C37" s="42" t="s">
        <v>15</v>
      </c>
      <c r="D37" s="241">
        <f>1+(取引基本表!BC37/取引基本表!AY37)</f>
        <v>1</v>
      </c>
      <c r="E37" s="241">
        <v>0.70921027842008821</v>
      </c>
      <c r="F37" s="241">
        <v>0.3644369737995819</v>
      </c>
      <c r="G37" s="241">
        <v>6.5588342703697178E-2</v>
      </c>
      <c r="H37" s="241">
        <v>6.5588342703697178E-2</v>
      </c>
      <c r="I37" s="241">
        <f>取引基本表!AS37/取引基本表!AS$45</f>
        <v>3.8232953581858404E-3</v>
      </c>
    </row>
    <row r="38" spans="2:9" ht="12.95" customHeight="1" x14ac:dyDescent="0.15">
      <c r="B38" s="41">
        <v>33</v>
      </c>
      <c r="C38" s="42" t="s">
        <v>16</v>
      </c>
      <c r="D38" s="241">
        <f>1+(取引基本表!BC38/取引基本表!AY38)</f>
        <v>0.97855437556598335</v>
      </c>
      <c r="E38" s="241">
        <v>0.7502282780084979</v>
      </c>
      <c r="F38" s="241">
        <v>0.4922906823523836</v>
      </c>
      <c r="G38" s="241">
        <v>9.1057464428193804E-2</v>
      </c>
      <c r="H38" s="241">
        <v>9.0854118052065794E-2</v>
      </c>
      <c r="I38" s="241">
        <f>取引基本表!AS38/取引基本表!AS$45</f>
        <v>2.0938202948680436E-2</v>
      </c>
    </row>
    <row r="39" spans="2:9" ht="12.95" customHeight="1" x14ac:dyDescent="0.15">
      <c r="B39" s="41">
        <v>34</v>
      </c>
      <c r="C39" s="42" t="s">
        <v>52</v>
      </c>
      <c r="D39" s="241">
        <f>1+(取引基本表!BC39/取引基本表!AY39)</f>
        <v>0.99995742700149859</v>
      </c>
      <c r="E39" s="241">
        <v>0.63143759315223347</v>
      </c>
      <c r="F39" s="241">
        <v>0.52335765170830761</v>
      </c>
      <c r="G39" s="241">
        <v>0.12246474113522206</v>
      </c>
      <c r="H39" s="241">
        <v>0.1196759623445218</v>
      </c>
      <c r="I39" s="241">
        <f>取引基本表!AS39/取引基本表!AS$45</f>
        <v>6.2526673611900577E-2</v>
      </c>
    </row>
    <row r="40" spans="2:9" ht="12.95" customHeight="1" x14ac:dyDescent="0.15">
      <c r="B40" s="41">
        <v>35</v>
      </c>
      <c r="C40" s="42" t="s">
        <v>53</v>
      </c>
      <c r="D40" s="241">
        <f>1+(取引基本表!BC40/取引基本表!AY40)</f>
        <v>1</v>
      </c>
      <c r="E40" s="241">
        <v>0.57998342071346309</v>
      </c>
      <c r="F40" s="241">
        <v>0.49226837044909222</v>
      </c>
      <c r="G40" s="241">
        <v>0.14151660596387244</v>
      </c>
      <c r="H40" s="241">
        <v>0.13243120906303624</v>
      </c>
      <c r="I40" s="241">
        <f>取引基本表!AS40/取引基本表!AS$45</f>
        <v>2.0872974902111339E-2</v>
      </c>
    </row>
    <row r="41" spans="2:9" ht="12.95" customHeight="1" x14ac:dyDescent="0.15">
      <c r="B41" s="41">
        <v>36</v>
      </c>
      <c r="C41" s="42" t="s">
        <v>17</v>
      </c>
      <c r="D41" s="241">
        <f>1+(取引基本表!BC41/取引基本表!AY41)</f>
        <v>0.5317068860255133</v>
      </c>
      <c r="E41" s="241">
        <v>0.62108177002623743</v>
      </c>
      <c r="F41" s="241">
        <v>0.38630951836717559</v>
      </c>
      <c r="G41" s="241">
        <v>0.1919428951936725</v>
      </c>
      <c r="H41" s="241">
        <v>0.16180946967800641</v>
      </c>
      <c r="I41" s="241">
        <f>取引基本表!AS41/取引基本表!AS$45</f>
        <v>1.1099949867587066E-2</v>
      </c>
    </row>
    <row r="42" spans="2:9" ht="12.95" customHeight="1" x14ac:dyDescent="0.15">
      <c r="B42" s="41">
        <v>37</v>
      </c>
      <c r="C42" s="42" t="s">
        <v>18</v>
      </c>
      <c r="D42" s="241">
        <f>1+(取引基本表!BC42/取引基本表!AY42)</f>
        <v>0.8715243916942178</v>
      </c>
      <c r="E42" s="241">
        <v>0.52139829558369033</v>
      </c>
      <c r="F42" s="241">
        <v>0.26660759780690407</v>
      </c>
      <c r="G42" s="241">
        <v>0.17329435446637426</v>
      </c>
      <c r="H42" s="241">
        <v>0.14127942486233891</v>
      </c>
      <c r="I42" s="241">
        <f>取引基本表!AS42/取引基本表!AS$45</f>
        <v>0.11624476544926284</v>
      </c>
    </row>
    <row r="43" spans="2:9" ht="12.95" customHeight="1" x14ac:dyDescent="0.15">
      <c r="B43" s="41">
        <v>38</v>
      </c>
      <c r="C43" s="42" t="s">
        <v>19</v>
      </c>
      <c r="D43" s="241">
        <f>1+(取引基本表!BC43/取引基本表!AY43)</f>
        <v>1</v>
      </c>
      <c r="E43" s="241">
        <v>0</v>
      </c>
      <c r="F43" s="241">
        <v>0</v>
      </c>
      <c r="G43" s="241">
        <v>0</v>
      </c>
      <c r="H43" s="241">
        <v>0</v>
      </c>
      <c r="I43" s="241">
        <f>取引基本表!AS43/取引基本表!AS$45</f>
        <v>0</v>
      </c>
    </row>
    <row r="44" spans="2:9" ht="12.95" customHeight="1" x14ac:dyDescent="0.15">
      <c r="B44" s="43">
        <v>39</v>
      </c>
      <c r="C44" s="42" t="s">
        <v>20</v>
      </c>
      <c r="D44" s="241">
        <f>1+(取引基本表!BC44/取引基本表!AY44)</f>
        <v>0.99982018700551423</v>
      </c>
      <c r="E44" s="241">
        <v>0.40418898512870444</v>
      </c>
      <c r="F44" s="241">
        <v>1.2664213077041747E-2</v>
      </c>
      <c r="G44" s="241">
        <v>2.2180429697697388E-3</v>
      </c>
      <c r="H44" s="241">
        <v>2.2180429697697388E-3</v>
      </c>
      <c r="I44" s="241">
        <f>取引基本表!AS44/取引基本表!AS$45</f>
        <v>0</v>
      </c>
    </row>
    <row r="45" spans="2:9" ht="12.95" customHeight="1" x14ac:dyDescent="0.15">
      <c r="B45" s="58">
        <v>40</v>
      </c>
      <c r="C45" s="59" t="s">
        <v>21</v>
      </c>
      <c r="D45" s="242">
        <f>1+(取引基本表!BC45/取引基本表!AY45)</f>
        <v>0.68426287839544231</v>
      </c>
      <c r="E45" s="242"/>
      <c r="F45" s="242"/>
      <c r="G45" s="242">
        <v>9.6885622975962774E-2</v>
      </c>
      <c r="H45" s="242">
        <v>7.867886756983454E-2</v>
      </c>
      <c r="I45" s="242">
        <f>取引基本表!AS45/取引基本表!AS$45</f>
        <v>1</v>
      </c>
    </row>
  </sheetData>
  <sheetProtection sheet="1" objects="1"/>
  <phoneticPr fontId="2"/>
  <pageMargins left="0.98425196850393704" right="0.39370078740157483" top="0.59055118110236227" bottom="0.78740157480314965" header="0.51181102362204722" footer="0.51181102362204722"/>
  <pageSetup paperSize="9" scale="65"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1" tint="4.9989318521683403E-2"/>
    <pageSetUpPr fitToPage="1"/>
  </sheetPr>
  <dimension ref="B1:J24"/>
  <sheetViews>
    <sheetView showGridLines="0" tabSelected="1" workbookViewId="0">
      <selection activeCell="F28" sqref="F28"/>
    </sheetView>
  </sheetViews>
  <sheetFormatPr defaultColWidth="8.83203125" defaultRowHeight="12.95" customHeight="1" x14ac:dyDescent="0.15"/>
  <cols>
    <col min="1" max="1" width="1.83203125" style="67" customWidth="1"/>
    <col min="2" max="2" width="7.83203125" style="67" customWidth="1"/>
    <col min="3" max="4" width="5.83203125" style="67" customWidth="1"/>
    <col min="5" max="7" width="15.83203125" style="68" customWidth="1"/>
    <col min="8" max="8" width="1.83203125" style="67" customWidth="1"/>
    <col min="9" max="9" width="6.83203125" style="67" customWidth="1"/>
    <col min="10" max="16384" width="8.83203125" style="67"/>
  </cols>
  <sheetData>
    <row r="1" spans="2:10" ht="20.100000000000001" customHeight="1" x14ac:dyDescent="0.15">
      <c r="B1" s="240" t="str">
        <f>入力!B1</f>
        <v>平成27年鳥取県産業連関表：経済波及効果推計ツール1 ver.1.03</v>
      </c>
    </row>
    <row r="2" spans="2:10" ht="20.100000000000001" customHeight="1" x14ac:dyDescent="0.15">
      <c r="B2" s="32" t="s">
        <v>104</v>
      </c>
    </row>
    <row r="3" spans="2:10" ht="12.95" customHeight="1" x14ac:dyDescent="0.15">
      <c r="B3" s="53" t="s">
        <v>108</v>
      </c>
      <c r="E3" s="30"/>
      <c r="F3" s="30"/>
      <c r="G3" s="30" t="s">
        <v>112</v>
      </c>
    </row>
    <row r="4" spans="2:10" ht="12.95" customHeight="1" x14ac:dyDescent="0.15">
      <c r="B4" s="147"/>
      <c r="C4" s="148"/>
      <c r="D4" s="149"/>
      <c r="E4" s="162">
        <v>1</v>
      </c>
      <c r="F4" s="162">
        <v>2</v>
      </c>
      <c r="G4" s="162">
        <v>3</v>
      </c>
    </row>
    <row r="5" spans="2:10" ht="45" customHeight="1" x14ac:dyDescent="0.15">
      <c r="B5" s="244" t="s">
        <v>66</v>
      </c>
      <c r="C5" s="245"/>
      <c r="D5" s="245"/>
      <c r="E5" s="246" t="s">
        <v>101</v>
      </c>
      <c r="F5" s="246" t="s">
        <v>100</v>
      </c>
      <c r="G5" s="247" t="s">
        <v>106</v>
      </c>
    </row>
    <row r="6" spans="2:10" ht="12.95" customHeight="1" x14ac:dyDescent="0.15">
      <c r="B6" s="248" t="s">
        <v>213</v>
      </c>
      <c r="C6" s="249">
        <v>2006</v>
      </c>
      <c r="D6" s="250" t="s">
        <v>34</v>
      </c>
      <c r="E6" s="256">
        <v>504729</v>
      </c>
      <c r="F6" s="256">
        <v>298936</v>
      </c>
      <c r="G6" s="259">
        <f>F6/E6</f>
        <v>0.59227030743230524</v>
      </c>
      <c r="I6" s="72" t="s">
        <v>68</v>
      </c>
      <c r="J6" s="71" t="s">
        <v>69</v>
      </c>
    </row>
    <row r="7" spans="2:10" ht="12.95" customHeight="1" x14ac:dyDescent="0.15">
      <c r="B7" s="251"/>
      <c r="C7" s="69">
        <v>2007</v>
      </c>
      <c r="D7" s="70" t="s">
        <v>34</v>
      </c>
      <c r="E7" s="257">
        <v>469180</v>
      </c>
      <c r="F7" s="257">
        <v>293925</v>
      </c>
      <c r="G7" s="252">
        <f t="shared" ref="G7:G15" si="0">F7/E7</f>
        <v>0.62646532247751396</v>
      </c>
      <c r="I7" s="72"/>
      <c r="J7" s="144" t="s">
        <v>136</v>
      </c>
    </row>
    <row r="8" spans="2:10" ht="12.95" customHeight="1" x14ac:dyDescent="0.15">
      <c r="B8" s="251"/>
      <c r="C8" s="69">
        <v>2008</v>
      </c>
      <c r="D8" s="70" t="s">
        <v>34</v>
      </c>
      <c r="E8" s="257">
        <v>450130</v>
      </c>
      <c r="F8" s="257">
        <v>283792</v>
      </c>
      <c r="G8" s="252">
        <f t="shared" si="0"/>
        <v>0.63046675404883035</v>
      </c>
      <c r="I8" s="72" t="s">
        <v>70</v>
      </c>
      <c r="J8" s="67" t="s">
        <v>111</v>
      </c>
    </row>
    <row r="9" spans="2:10" ht="12.95" customHeight="1" x14ac:dyDescent="0.15">
      <c r="B9" s="251"/>
      <c r="C9" s="69">
        <v>2009</v>
      </c>
      <c r="D9" s="70" t="s">
        <v>35</v>
      </c>
      <c r="E9" s="257">
        <v>452182</v>
      </c>
      <c r="F9" s="257">
        <v>288190</v>
      </c>
      <c r="G9" s="252">
        <f t="shared" si="0"/>
        <v>0.63733187079538767</v>
      </c>
      <c r="I9" s="72"/>
      <c r="J9" s="150" t="s">
        <v>110</v>
      </c>
    </row>
    <row r="10" spans="2:10" ht="12.95" customHeight="1" x14ac:dyDescent="0.15">
      <c r="B10" s="251"/>
      <c r="C10" s="69">
        <v>2010</v>
      </c>
      <c r="D10" s="70" t="s">
        <v>34</v>
      </c>
      <c r="E10" s="257">
        <v>474401</v>
      </c>
      <c r="F10" s="257">
        <v>286149</v>
      </c>
      <c r="G10" s="252">
        <f t="shared" si="0"/>
        <v>0.60317958857590936</v>
      </c>
    </row>
    <row r="11" spans="2:10" ht="12.95" customHeight="1" x14ac:dyDescent="0.15">
      <c r="B11" s="251"/>
      <c r="C11" s="69">
        <v>2011</v>
      </c>
      <c r="D11" s="70" t="s">
        <v>34</v>
      </c>
      <c r="E11" s="257">
        <v>477280</v>
      </c>
      <c r="F11" s="257">
        <v>272858</v>
      </c>
      <c r="G11" s="252">
        <f t="shared" si="0"/>
        <v>0.57169376466644317</v>
      </c>
    </row>
    <row r="12" spans="2:10" ht="12.95" customHeight="1" x14ac:dyDescent="0.15">
      <c r="B12" s="251"/>
      <c r="C12" s="69">
        <v>2012</v>
      </c>
      <c r="D12" s="70" t="s">
        <v>34</v>
      </c>
      <c r="E12" s="257">
        <v>470402</v>
      </c>
      <c r="F12" s="257">
        <v>310570</v>
      </c>
      <c r="G12" s="252">
        <f t="shared" si="0"/>
        <v>0.66022253306746148</v>
      </c>
    </row>
    <row r="13" spans="2:10" ht="12.95" customHeight="1" x14ac:dyDescent="0.15">
      <c r="B13" s="251"/>
      <c r="C13" s="69">
        <v>2013</v>
      </c>
      <c r="D13" s="70" t="s">
        <v>34</v>
      </c>
      <c r="E13" s="257">
        <v>487043</v>
      </c>
      <c r="F13" s="257">
        <v>292734</v>
      </c>
      <c r="G13" s="252">
        <f t="shared" si="0"/>
        <v>0.60104343969628971</v>
      </c>
    </row>
    <row r="14" spans="2:10" ht="12.95" customHeight="1" x14ac:dyDescent="0.15">
      <c r="B14" s="251"/>
      <c r="C14" s="69">
        <v>2014</v>
      </c>
      <c r="D14" s="70" t="s">
        <v>34</v>
      </c>
      <c r="E14" s="257">
        <v>444249</v>
      </c>
      <c r="F14" s="257">
        <v>283195</v>
      </c>
      <c r="G14" s="252">
        <f t="shared" si="0"/>
        <v>0.63746907702662248</v>
      </c>
    </row>
    <row r="15" spans="2:10" ht="12.95" customHeight="1" x14ac:dyDescent="0.15">
      <c r="B15" s="251"/>
      <c r="C15" s="69">
        <v>2015</v>
      </c>
      <c r="D15" s="70" t="s">
        <v>34</v>
      </c>
      <c r="E15" s="257">
        <v>495679</v>
      </c>
      <c r="F15" s="257">
        <v>287763</v>
      </c>
      <c r="G15" s="252">
        <f t="shared" si="0"/>
        <v>0.58054305306458409</v>
      </c>
    </row>
    <row r="16" spans="2:10" ht="12.95" customHeight="1" x14ac:dyDescent="0.15">
      <c r="B16" s="251"/>
      <c r="C16" s="69">
        <v>2016</v>
      </c>
      <c r="D16" s="70" t="s">
        <v>34</v>
      </c>
      <c r="E16" s="257">
        <v>479447</v>
      </c>
      <c r="F16" s="257">
        <v>270229</v>
      </c>
      <c r="G16" s="252">
        <f>F16/E16</f>
        <v>0.56362642794719753</v>
      </c>
    </row>
    <row r="17" spans="2:7" ht="12.95" customHeight="1" x14ac:dyDescent="0.15">
      <c r="B17" s="251"/>
      <c r="C17" s="69">
        <v>2017</v>
      </c>
      <c r="D17" s="70" t="s">
        <v>34</v>
      </c>
      <c r="E17" s="257">
        <v>478282</v>
      </c>
      <c r="F17" s="257">
        <v>273599</v>
      </c>
      <c r="G17" s="252">
        <f>F17/E17</f>
        <v>0.57204536235944481</v>
      </c>
    </row>
    <row r="18" spans="2:7" ht="12.95" customHeight="1" x14ac:dyDescent="0.15">
      <c r="B18" s="251"/>
      <c r="C18" s="69">
        <v>2018</v>
      </c>
      <c r="D18" s="70" t="s">
        <v>34</v>
      </c>
      <c r="E18" s="257">
        <v>542066</v>
      </c>
      <c r="F18" s="257">
        <v>281122</v>
      </c>
      <c r="G18" s="252">
        <f>F18/E18</f>
        <v>0.5186121247228197</v>
      </c>
    </row>
    <row r="19" spans="2:7" ht="12.95" customHeight="1" x14ac:dyDescent="0.15">
      <c r="B19" s="251"/>
      <c r="C19" s="69">
        <v>2019</v>
      </c>
      <c r="D19" s="70" t="s">
        <v>135</v>
      </c>
      <c r="E19" s="257">
        <v>542585</v>
      </c>
      <c r="F19" s="257">
        <v>299529</v>
      </c>
      <c r="G19" s="252">
        <f>F19/E19</f>
        <v>0.55204069408479772</v>
      </c>
    </row>
    <row r="20" spans="2:7" ht="12.95" customHeight="1" x14ac:dyDescent="0.15">
      <c r="B20" s="251"/>
      <c r="C20" s="69">
        <v>2020</v>
      </c>
      <c r="D20" s="70" t="s">
        <v>135</v>
      </c>
      <c r="E20" s="257">
        <v>615136</v>
      </c>
      <c r="F20" s="257">
        <v>324079</v>
      </c>
      <c r="G20" s="252">
        <f>F20/E20</f>
        <v>0.52684121885241642</v>
      </c>
    </row>
    <row r="21" spans="2:7" ht="12.95" customHeight="1" x14ac:dyDescent="0.15">
      <c r="B21" s="251"/>
      <c r="C21" s="69">
        <v>2021</v>
      </c>
      <c r="D21" s="70" t="s">
        <v>135</v>
      </c>
      <c r="E21" s="257">
        <v>591161</v>
      </c>
      <c r="F21" s="257">
        <v>309494</v>
      </c>
      <c r="G21" s="252">
        <f t="shared" ref="G21:G23" si="1">F21/E21</f>
        <v>0.52353588954616426</v>
      </c>
    </row>
    <row r="22" spans="2:7" ht="12.95" customHeight="1" x14ac:dyDescent="0.15">
      <c r="B22" s="251"/>
      <c r="C22" s="69">
        <v>2022</v>
      </c>
      <c r="D22" s="70" t="s">
        <v>135</v>
      </c>
      <c r="E22" s="257">
        <v>565945</v>
      </c>
      <c r="F22" s="257">
        <v>302848</v>
      </c>
      <c r="G22" s="252">
        <f t="shared" ref="G22" si="2">F22/E22</f>
        <v>0.53511913701861491</v>
      </c>
    </row>
    <row r="23" spans="2:7" ht="12.95" customHeight="1" x14ac:dyDescent="0.15">
      <c r="B23" s="251"/>
      <c r="C23" s="69">
        <v>2023</v>
      </c>
      <c r="D23" s="70" t="s">
        <v>135</v>
      </c>
      <c r="E23" s="257">
        <v>556703</v>
      </c>
      <c r="F23" s="257">
        <v>306710</v>
      </c>
      <c r="G23" s="252">
        <f t="shared" si="1"/>
        <v>0.5509400883415394</v>
      </c>
    </row>
    <row r="24" spans="2:7" ht="12.95" customHeight="1" x14ac:dyDescent="0.15">
      <c r="B24" s="253"/>
      <c r="C24" s="254">
        <v>2024</v>
      </c>
      <c r="D24" s="255" t="s">
        <v>135</v>
      </c>
      <c r="E24" s="258">
        <v>599242</v>
      </c>
      <c r="F24" s="258">
        <v>353139</v>
      </c>
      <c r="G24" s="260">
        <f t="shared" ref="G24" si="3">F24/E24</f>
        <v>0.58930949432783419</v>
      </c>
    </row>
  </sheetData>
  <sheetProtection sheet="1" objects="1" scenarios="1"/>
  <phoneticPr fontId="2"/>
  <hyperlinks>
    <hyperlink ref="J7" r:id="rId1" xr:uid="{00000000-0004-0000-0800-000000000000}"/>
  </hyperlinks>
  <pageMargins left="0.75" right="0.75" top="1" bottom="1" header="0.51200000000000001" footer="0.51200000000000001"/>
  <pageSetup paperSize="9" orientation="landscape" horizontalDpi="4294967292"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入力</vt:lpstr>
      <vt:lpstr>結果</vt:lpstr>
      <vt:lpstr>計算</vt:lpstr>
      <vt:lpstr>マージン率</vt:lpstr>
      <vt:lpstr>取引基本表</vt:lpstr>
      <vt:lpstr>投入係数表</vt:lpstr>
      <vt:lpstr>逆行列係数表</vt:lpstr>
      <vt:lpstr>その他の係数表</vt:lpstr>
      <vt:lpstr>消費転換</vt:lpstr>
      <vt:lpstr>結果!Print_Area</vt:lpstr>
      <vt:lpstr>入力!Print_Area</vt:lpstr>
      <vt:lpstr>その他の係数表!Print_Titles</vt:lpstr>
      <vt:lpstr>マージン率!Print_Titles</vt:lpstr>
      <vt:lpstr>逆行列係数表!Print_Titles</vt:lpstr>
      <vt:lpstr>計算!Print_Titles</vt:lpstr>
      <vt:lpstr>取引基本表!Print_Titles</vt:lpstr>
      <vt:lpstr>投入係数表!Print_Titles</vt:lpstr>
    </vt:vector>
  </TitlesOfParts>
  <Company>鳥取県庁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大川 篤志</dc:creator>
  <cp:lastModifiedBy>吉野 哲也</cp:lastModifiedBy>
  <cp:lastPrinted>2024-04-18T07:34:28Z</cp:lastPrinted>
  <dcterms:created xsi:type="dcterms:W3CDTF">2003-07-22T09:28:49Z</dcterms:created>
  <dcterms:modified xsi:type="dcterms:W3CDTF">2025-10-08T04:20:16Z</dcterms:modified>
</cp:coreProperties>
</file>