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１表" sheetId="1" r:id="rId1"/>
  </sheets>
  <definedNames>
    <definedName name="_xlfn.RANK.EQ" hidden="1">#NAME?</definedName>
    <definedName name="_xlnm.Print_Area" localSheetId="0">'第１１表'!$A$1:$O$38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<sst xmlns="http://schemas.openxmlformats.org/spreadsheetml/2006/main" count="53" uniqueCount="48">
  <si>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</si>
  <si>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</si>
  <si>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</si>
  <si>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</si>
  <si>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</si>
  <si>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</si>
  <si>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</si>
  <si>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</si>
  <si>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</si>
  <si>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</si>
  <si>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</si>
  <si>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</si>
  <si>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</si>
  <si>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</si>
  <si>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</si>
  <si>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</si>
  <si>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</si>
  <si>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</si>
  <si>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</si>
  <si>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</si>
  <si>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</si>
  <si>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</si>
  <si>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</si>
  <si>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</si>
  <si>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</si>
  <si>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</si>
  <si>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</si>
  <si>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</si>
  <si>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</si>
  <si>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</si>
  <si>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</si>
  <si>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</si>
  <si>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</si>
  <si>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</si>
  <si>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</si>
  <si>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</si>
  <si>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</si>
  <si>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</si>
  <si>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</si>
  <si>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</si>
  <si>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</si>
  <si>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実　　　　　　　　　　　　　　　　　　数　（人）</t>
  </si>
  <si>
    <t>人口1,000人あたり（‰）</t>
  </si>
  <si>
    <t xml:space="preserve">　　第１１表　　市 町 村 別 自 然 動 態 </t>
  </si>
  <si>
    <t>（Ｒ３．１０．１～Ｒ４．９．３０）</t>
  </si>
  <si>
    <t>令和4年期首人口</t>
  </si>
  <si>
    <t>（注）1　自然増減率、出生率、死亡率については、小数第三位以下を四捨五入して算出</t>
  </si>
  <si>
    <t>　　   2　「率」は、「実数」を期首人口で除したもの。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</si>
</sst>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  <numFmt numFmtId="188" formatCode="0.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58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97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4" fillId="0" borderId="14" xfId="0" applyFont="1" applyBorder="1" applyAlignment="1">
      <alignment/>
    </xf>
    <xf numFmtId="176" fontId="4" fillId="0" borderId="14" xfId="0" applyFont="1" applyBorder="1" applyAlignment="1">
      <alignment horizontal="right"/>
    </xf>
    <xf numFmtId="176" fontId="4" fillId="0" borderId="0" xfId="0" applyFont="1" applyFill="1" applyBorder="1" applyAlignment="1">
      <alignment horizontal="center" vertical="center"/>
    </xf>
    <xf numFmtId="176" fontId="5" fillId="0" borderId="15" xfId="0" applyFont="1" applyFill="1" applyBorder="1" applyAlignment="1">
      <alignment vertical="center"/>
    </xf>
    <xf numFmtId="176" fontId="5" fillId="0" borderId="16" xfId="0" applyFont="1" applyFill="1" applyBorder="1" applyAlignment="1">
      <alignment vertical="center"/>
    </xf>
    <xf numFmtId="176" fontId="4" fillId="0" borderId="17" xfId="0" applyFont="1" applyBorder="1" applyAlignment="1">
      <alignment horizontal="distributed" vertical="center"/>
    </xf>
    <xf numFmtId="184" fontId="4" fillId="0" borderId="18" xfId="0" applyNumberFormat="1" applyFont="1" applyBorder="1" applyAlignment="1">
      <alignment horizontal="distributed" vertical="center"/>
    </xf>
    <xf numFmtId="184" fontId="4" fillId="0" borderId="17" xfId="0" applyNumberFormat="1" applyFont="1" applyBorder="1" applyAlignment="1">
      <alignment horizontal="distributed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18" xfId="0" applyFont="1" applyFill="1" applyBorder="1" applyAlignment="1">
      <alignment horizontal="center" vertical="center"/>
    </xf>
    <xf numFmtId="176" fontId="4" fillId="0" borderId="18" xfId="0" applyFont="1" applyFill="1" applyBorder="1" applyAlignment="1">
      <alignment horizontal="center" vertical="center"/>
    </xf>
    <xf numFmtId="176" fontId="4" fillId="0" borderId="19" xfId="0" applyFont="1" applyFill="1" applyBorder="1" applyAlignment="1">
      <alignment horizontal="center" vertical="center"/>
    </xf>
    <xf numFmtId="176" fontId="4" fillId="0" borderId="20" xfId="0" applyFont="1" applyFill="1" applyBorder="1" applyAlignment="1">
      <alignment horizontal="center" vertical="center"/>
    </xf>
    <xf numFmtId="181" fontId="5" fillId="33" borderId="0" xfId="0" applyNumberFormat="1" applyFont="1" applyFill="1" applyAlignment="1">
      <alignment horizontal="right" vertical="center" shrinkToFit="1"/>
    </xf>
    <xf numFmtId="176" fontId="4" fillId="0" borderId="0" xfId="0" applyFont="1" applyFill="1" applyBorder="1" applyAlignment="1">
      <alignment horizontal="distributed" vertical="center"/>
    </xf>
    <xf numFmtId="176" fontId="4" fillId="0" borderId="21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76" fontId="47" fillId="0" borderId="0" xfId="0" applyFont="1" applyFill="1" applyAlignment="1">
      <alignment vertical="center"/>
    </xf>
    <xf numFmtId="176" fontId="4" fillId="0" borderId="23" xfId="0" applyFont="1" applyFill="1" applyBorder="1" applyAlignment="1">
      <alignment horizontal="center" vertical="center"/>
    </xf>
    <xf numFmtId="176" fontId="4" fillId="0" borderId="18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24" xfId="0" applyNumberFormat="1" applyFont="1" applyFill="1" applyBorder="1" applyAlignment="1">
      <alignment vertical="center"/>
    </xf>
    <xf numFmtId="183" fontId="9" fillId="0" borderId="25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/>
    </xf>
    <xf numFmtId="183" fontId="9" fillId="0" borderId="26" xfId="0" applyNumberFormat="1" applyFont="1" applyFill="1" applyBorder="1" applyAlignment="1">
      <alignment vertical="center"/>
    </xf>
    <xf numFmtId="183" fontId="9" fillId="0" borderId="27" xfId="0" applyNumberFormat="1" applyFont="1" applyFill="1" applyBorder="1" applyAlignment="1">
      <alignment vertical="center"/>
    </xf>
    <xf numFmtId="183" fontId="9" fillId="0" borderId="28" xfId="0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24" xfId="0" applyNumberFormat="1" applyFont="1" applyBorder="1" applyAlignment="1">
      <alignment vertical="center"/>
    </xf>
    <xf numFmtId="183" fontId="9" fillId="0" borderId="25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31" xfId="0" applyNumberFormat="1" applyFont="1" applyBorder="1" applyAlignment="1">
      <alignment vertical="center"/>
    </xf>
    <xf numFmtId="183" fontId="9" fillId="0" borderId="26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1" fontId="9" fillId="0" borderId="32" xfId="47" applyNumberFormat="1" applyFont="1" applyFill="1" applyBorder="1" applyAlignment="1">
      <alignment vertical="center"/>
    </xf>
    <xf numFmtId="181" fontId="9" fillId="0" borderId="24" xfId="47" applyNumberFormat="1" applyFont="1" applyFill="1" applyBorder="1" applyAlignment="1">
      <alignment vertical="center"/>
    </xf>
    <xf numFmtId="181" fontId="9" fillId="0" borderId="0" xfId="47" applyNumberFormat="1" applyFont="1" applyFill="1" applyBorder="1" applyAlignment="1">
      <alignment vertical="center"/>
    </xf>
    <xf numFmtId="181" fontId="9" fillId="0" borderId="33" xfId="47" applyNumberFormat="1" applyFont="1" applyFill="1" applyBorder="1" applyAlignment="1">
      <alignment vertical="center"/>
    </xf>
    <xf numFmtId="181" fontId="9" fillId="0" borderId="34" xfId="47" applyNumberFormat="1" applyFont="1" applyFill="1" applyBorder="1" applyAlignment="1">
      <alignment vertical="center"/>
    </xf>
    <xf numFmtId="181" fontId="9" fillId="0" borderId="31" xfId="47" applyNumberFormat="1" applyFont="1" applyFill="1" applyBorder="1" applyAlignment="1">
      <alignment vertical="center"/>
    </xf>
    <xf numFmtId="181" fontId="9" fillId="0" borderId="26" xfId="47" applyNumberFormat="1" applyFont="1" applyFill="1" applyBorder="1" applyAlignment="1">
      <alignment vertical="center"/>
    </xf>
    <xf numFmtId="181" fontId="9" fillId="0" borderId="18" xfId="47" applyNumberFormat="1" applyFont="1" applyFill="1" applyBorder="1" applyAlignment="1">
      <alignment vertical="center"/>
    </xf>
    <xf numFmtId="181" fontId="9" fillId="0" borderId="35" xfId="47" applyNumberFormat="1" applyFont="1" applyFill="1" applyBorder="1" applyAlignment="1">
      <alignment vertical="center"/>
    </xf>
    <xf numFmtId="181" fontId="9" fillId="0" borderId="36" xfId="47" applyNumberFormat="1" applyFont="1" applyFill="1" applyBorder="1" applyAlignment="1">
      <alignment vertical="center"/>
    </xf>
    <xf numFmtId="181" fontId="9" fillId="0" borderId="37" xfId="47" applyNumberFormat="1" applyFont="1" applyFill="1" applyBorder="1" applyAlignment="1">
      <alignment vertical="center"/>
    </xf>
    <xf numFmtId="181" fontId="9" fillId="0" borderId="32" xfId="47" applyNumberFormat="1" applyFont="1" applyBorder="1" applyAlignment="1">
      <alignment vertical="center"/>
    </xf>
    <xf numFmtId="181" fontId="9" fillId="0" borderId="24" xfId="47" applyNumberFormat="1" applyFont="1" applyBorder="1" applyAlignment="1">
      <alignment vertical="center"/>
    </xf>
    <xf numFmtId="181" fontId="9" fillId="0" borderId="0" xfId="47" applyNumberFormat="1" applyFont="1" applyBorder="1" applyAlignment="1">
      <alignment vertical="center"/>
    </xf>
    <xf numFmtId="181" fontId="9" fillId="0" borderId="38" xfId="47" applyNumberFormat="1" applyFont="1" applyBorder="1" applyAlignment="1">
      <alignment vertical="center"/>
    </xf>
    <xf numFmtId="181" fontId="9" fillId="0" borderId="29" xfId="47" applyNumberFormat="1" applyFont="1" applyBorder="1" applyAlignment="1">
      <alignment vertical="center"/>
    </xf>
    <xf numFmtId="181" fontId="9" fillId="0" borderId="17" xfId="47" applyNumberFormat="1" applyFont="1" applyBorder="1" applyAlignment="1">
      <alignment vertical="center"/>
    </xf>
    <xf numFmtId="181" fontId="9" fillId="0" borderId="29" xfId="47" applyNumberFormat="1" applyFont="1" applyFill="1" applyBorder="1" applyAlignment="1">
      <alignment vertical="center"/>
    </xf>
    <xf numFmtId="181" fontId="9" fillId="0" borderId="39" xfId="47" applyNumberFormat="1" applyFont="1" applyFill="1" applyBorder="1" applyAlignment="1">
      <alignment vertical="center"/>
    </xf>
    <xf numFmtId="181" fontId="9" fillId="0" borderId="17" xfId="47" applyNumberFormat="1" applyFont="1" applyFill="1" applyBorder="1" applyAlignment="1">
      <alignment vertical="center"/>
    </xf>
    <xf numFmtId="181" fontId="9" fillId="0" borderId="26" xfId="47" applyNumberFormat="1" applyFont="1" applyBorder="1" applyAlignment="1">
      <alignment vertical="center"/>
    </xf>
    <xf numFmtId="181" fontId="9" fillId="0" borderId="37" xfId="47" applyNumberFormat="1" applyFont="1" applyBorder="1" applyAlignment="1">
      <alignment vertical="center"/>
    </xf>
    <xf numFmtId="181" fontId="9" fillId="0" borderId="31" xfId="47" applyNumberFormat="1" applyFont="1" applyBorder="1" applyAlignment="1">
      <alignment vertical="center"/>
    </xf>
    <xf numFmtId="181" fontId="9" fillId="0" borderId="18" xfId="47" applyNumberFormat="1" applyFont="1" applyBorder="1" applyAlignment="1">
      <alignment vertical="center"/>
    </xf>
    <xf numFmtId="181" fontId="5" fillId="0" borderId="0" xfId="0" applyNumberFormat="1" applyFont="1" applyFill="1" applyAlignment="1">
      <alignment horizontal="right" vertical="center" shrinkToFit="1"/>
    </xf>
    <xf numFmtId="181" fontId="9" fillId="0" borderId="40" xfId="47" applyNumberFormat="1" applyFont="1" applyBorder="1" applyAlignment="1">
      <alignment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43" xfId="0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5" xfId="0" applyFont="1" applyBorder="1" applyAlignment="1">
      <alignment horizontal="center" vertical="center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8" xfId="0" applyFont="1" applyBorder="1" applyAlignment="1">
      <alignment horizontal="distributed" vertical="center"/>
    </xf>
    <xf numFmtId="176" fontId="4" fillId="0" borderId="41" xfId="0" applyFont="1" applyBorder="1" applyAlignment="1">
      <alignment horizontal="center" vertical="center" wrapText="1"/>
    </xf>
    <xf numFmtId="176" fontId="4" fillId="0" borderId="49" xfId="0" applyFont="1" applyBorder="1" applyAlignment="1">
      <alignment horizontal="center" vertical="center" wrapText="1"/>
    </xf>
    <xf numFmtId="176" fontId="4" fillId="0" borderId="14" xfId="0" applyFont="1" applyBorder="1" applyAlignment="1">
      <alignment horizontal="center"/>
    </xf>
    <xf numFmtId="176" fontId="4" fillId="0" borderId="50" xfId="0" applyFont="1" applyBorder="1" applyAlignment="1">
      <alignment horizontal="center" vertical="center"/>
    </xf>
    <xf numFmtId="176" fontId="4" fillId="0" borderId="51" xfId="0" applyFont="1" applyBorder="1" applyAlignment="1">
      <alignment horizontal="center" vertical="center"/>
    </xf>
    <xf numFmtId="176" fontId="4" fillId="0" borderId="52" xfId="0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showOutlineSymbols="0" view="pageBreakPreview" zoomScale="75" zoomScaleNormal="87" zoomScaleSheetLayoutView="75" zoomScalePageLayoutView="0" workbookViewId="0" topLeftCell="A1">
      <selection activeCell="A1" sqref="A1:I1"/>
    </sheetView>
  </sheetViews>
  <sheetFormatPr defaultColWidth="10.75" defaultRowHeight="18"/>
  <cols>
    <col min="1" max="1" width="1.75" style="2" customWidth="1"/>
    <col min="2" max="2" width="8.75" style="3" customWidth="1"/>
    <col min="3" max="3" width="1.75" style="3" customWidth="1"/>
    <col min="4" max="12" width="8.5" style="3" customWidth="1"/>
    <col min="13" max="13" width="7.75" style="3" customWidth="1"/>
    <col min="14" max="14" width="8.25" style="3" customWidth="1"/>
    <col min="15" max="15" width="9.25" style="3" customWidth="1"/>
    <col min="16" max="16" width="17.58203125" style="2" bestFit="1" customWidth="1"/>
    <col min="17" max="17" width="34.25" style="2" customWidth="1"/>
    <col min="18" max="16384" width="10.75" style="2" customWidth="1"/>
  </cols>
  <sheetData>
    <row r="1" spans="1:15" ht="28.5" customHeight="1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</row>
    <row r="2" spans="1:15" ht="28.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1" t="s">
        <v>44</v>
      </c>
      <c r="B3" s="91"/>
      <c r="C3" s="91"/>
      <c r="D3" s="91"/>
      <c r="E3" s="91"/>
      <c r="F3" s="1"/>
      <c r="G3" s="1"/>
      <c r="H3" s="1"/>
      <c r="I3" s="1"/>
      <c r="J3" s="11"/>
      <c r="K3" s="11"/>
      <c r="L3" s="11"/>
      <c r="M3" s="11"/>
      <c r="N3" s="11"/>
      <c r="O3" s="12"/>
    </row>
    <row r="4" spans="1:15" ht="28.5" customHeight="1">
      <c r="A4" s="8"/>
      <c r="B4" s="86" t="s">
        <v>0</v>
      </c>
      <c r="C4" s="4"/>
      <c r="D4" s="83" t="s">
        <v>41</v>
      </c>
      <c r="E4" s="84"/>
      <c r="F4" s="84"/>
      <c r="G4" s="84"/>
      <c r="H4" s="84"/>
      <c r="I4" s="84"/>
      <c r="J4" s="84"/>
      <c r="K4" s="84"/>
      <c r="L4" s="85"/>
      <c r="M4" s="83" t="s">
        <v>42</v>
      </c>
      <c r="N4" s="84"/>
      <c r="O4" s="92"/>
    </row>
    <row r="5" spans="1:15" ht="28.5" customHeight="1">
      <c r="A5" s="9"/>
      <c r="B5" s="87"/>
      <c r="C5" s="5"/>
      <c r="D5" s="74" t="s">
        <v>12</v>
      </c>
      <c r="E5" s="75"/>
      <c r="F5" s="75"/>
      <c r="G5" s="74" t="s">
        <v>1</v>
      </c>
      <c r="H5" s="75"/>
      <c r="I5" s="76"/>
      <c r="J5" s="75" t="s">
        <v>2</v>
      </c>
      <c r="K5" s="75"/>
      <c r="L5" s="76"/>
      <c r="M5" s="89" t="s">
        <v>13</v>
      </c>
      <c r="N5" s="93" t="s">
        <v>7</v>
      </c>
      <c r="O5" s="77" t="s">
        <v>8</v>
      </c>
    </row>
    <row r="6" spans="1:17" s="7" customFormat="1" ht="28.5" customHeight="1">
      <c r="A6" s="10"/>
      <c r="B6" s="88"/>
      <c r="C6" s="25"/>
      <c r="D6" s="26" t="s">
        <v>3</v>
      </c>
      <c r="E6" s="22" t="s">
        <v>4</v>
      </c>
      <c r="F6" s="27" t="s">
        <v>5</v>
      </c>
      <c r="G6" s="26" t="s">
        <v>6</v>
      </c>
      <c r="H6" s="22" t="s">
        <v>4</v>
      </c>
      <c r="I6" s="23" t="s">
        <v>5</v>
      </c>
      <c r="J6" s="27" t="s">
        <v>6</v>
      </c>
      <c r="K6" s="22" t="s">
        <v>4</v>
      </c>
      <c r="L6" s="23" t="s">
        <v>5</v>
      </c>
      <c r="M6" s="90"/>
      <c r="N6" s="94"/>
      <c r="O6" s="78"/>
      <c r="P6" s="7" t="s">
        <v>45</v>
      </c>
      <c r="Q6" s="28"/>
    </row>
    <row r="7" spans="1:16" s="7" customFormat="1" ht="27.75" customHeight="1">
      <c r="A7" s="9"/>
      <c r="B7" s="13" t="s">
        <v>9</v>
      </c>
      <c r="C7" s="29"/>
      <c r="D7" s="48">
        <f>G7-J7</f>
        <v>-4155</v>
      </c>
      <c r="E7" s="49">
        <f>H7-K7</f>
        <v>-1886</v>
      </c>
      <c r="F7" s="50">
        <f>I7-L7</f>
        <v>-2269</v>
      </c>
      <c r="G7" s="48">
        <f aca="true" t="shared" si="0" ref="G7:G13">H7+I7</f>
        <v>3736</v>
      </c>
      <c r="H7" s="49">
        <f>H8+H9</f>
        <v>1939</v>
      </c>
      <c r="I7" s="51">
        <f>I8+I9</f>
        <v>1797</v>
      </c>
      <c r="J7" s="50">
        <f aca="true" t="shared" si="1" ref="J7:J36">K7+L7</f>
        <v>7891</v>
      </c>
      <c r="K7" s="49">
        <f>K8+K9</f>
        <v>3825</v>
      </c>
      <c r="L7" s="51">
        <f>L8+L9</f>
        <v>4066</v>
      </c>
      <c r="M7" s="31">
        <f aca="true" t="shared" si="2" ref="M7:M12">(D7/P7)*1000</f>
        <v>-7.574348934122305</v>
      </c>
      <c r="N7" s="32">
        <f aca="true" t="shared" si="3" ref="N7:N12">(G7/P7)*1000</f>
        <v>6.810533722715025</v>
      </c>
      <c r="O7" s="33">
        <f aca="true" t="shared" si="4" ref="O7:O12">(J7/P7)*1000</f>
        <v>14.38488265683733</v>
      </c>
      <c r="P7" s="72">
        <f>P8+P9</f>
        <v>548562</v>
      </c>
    </row>
    <row r="8" spans="1:16" s="7" customFormat="1" ht="27.75" customHeight="1">
      <c r="A8" s="9"/>
      <c r="B8" s="13" t="s">
        <v>31</v>
      </c>
      <c r="C8" s="13"/>
      <c r="D8" s="48">
        <f aca="true" t="shared" si="5" ref="D8:F9">G8-J8</f>
        <v>-2454</v>
      </c>
      <c r="E8" s="49">
        <f t="shared" si="5"/>
        <v>-1085</v>
      </c>
      <c r="F8" s="50">
        <f t="shared" si="5"/>
        <v>-1369</v>
      </c>
      <c r="G8" s="48">
        <f t="shared" si="0"/>
        <v>2959</v>
      </c>
      <c r="H8" s="49">
        <f>SUM(H13:H16)</f>
        <v>1554</v>
      </c>
      <c r="I8" s="51">
        <f>SUM(I13:I16)</f>
        <v>1405</v>
      </c>
      <c r="J8" s="50">
        <f>K8+L8</f>
        <v>5413</v>
      </c>
      <c r="K8" s="49">
        <f>SUM(K13:K16)</f>
        <v>2639</v>
      </c>
      <c r="L8" s="51">
        <f>SUM(L13:L16)</f>
        <v>2774</v>
      </c>
      <c r="M8" s="31">
        <f t="shared" si="2"/>
        <v>-5.953131822813061</v>
      </c>
      <c r="N8" s="32">
        <f t="shared" si="3"/>
        <v>7.178205812430256</v>
      </c>
      <c r="O8" s="33">
        <f t="shared" si="4"/>
        <v>13.131337635243316</v>
      </c>
      <c r="P8" s="72">
        <f>SUM(P13:P16)</f>
        <v>412220</v>
      </c>
    </row>
    <row r="9" spans="1:16" s="7" customFormat="1" ht="27.75" customHeight="1">
      <c r="A9" s="9"/>
      <c r="B9" s="13" t="s">
        <v>32</v>
      </c>
      <c r="C9" s="13"/>
      <c r="D9" s="48">
        <f t="shared" si="5"/>
        <v>-1701</v>
      </c>
      <c r="E9" s="49">
        <f t="shared" si="5"/>
        <v>-801</v>
      </c>
      <c r="F9" s="50">
        <f t="shared" si="5"/>
        <v>-900</v>
      </c>
      <c r="G9" s="48">
        <f t="shared" si="0"/>
        <v>777</v>
      </c>
      <c r="H9" s="49">
        <f>H17+H19+H23+H28+H33</f>
        <v>385</v>
      </c>
      <c r="I9" s="52">
        <f>I17+I19+I23+I28+I33</f>
        <v>392</v>
      </c>
      <c r="J9" s="50">
        <f>K9+L9</f>
        <v>2478</v>
      </c>
      <c r="K9" s="49">
        <f>K17+K19+K23+K28+K33</f>
        <v>1186</v>
      </c>
      <c r="L9" s="52">
        <f>L17+L19+L23+L28+L33</f>
        <v>1292</v>
      </c>
      <c r="M9" s="31">
        <f t="shared" si="2"/>
        <v>-12.47597952208417</v>
      </c>
      <c r="N9" s="32">
        <f t="shared" si="3"/>
        <v>5.698904226137214</v>
      </c>
      <c r="O9" s="33">
        <f t="shared" si="4"/>
        <v>18.174883748221383</v>
      </c>
      <c r="P9" s="72">
        <f>P17+P19+P23+P28+P33</f>
        <v>136342</v>
      </c>
    </row>
    <row r="10" spans="1:16" s="7" customFormat="1" ht="27.75" customHeight="1">
      <c r="A10" s="14"/>
      <c r="B10" s="20" t="s">
        <v>38</v>
      </c>
      <c r="C10" s="21"/>
      <c r="D10" s="53">
        <f aca="true" t="shared" si="6" ref="D10:F13">G10-J10</f>
        <v>-1498</v>
      </c>
      <c r="E10" s="54">
        <f t="shared" si="6"/>
        <v>-711</v>
      </c>
      <c r="F10" s="55">
        <f t="shared" si="6"/>
        <v>-787</v>
      </c>
      <c r="G10" s="53">
        <f>H10+I10</f>
        <v>1487</v>
      </c>
      <c r="H10" s="54">
        <f>H13+H17+H19</f>
        <v>752</v>
      </c>
      <c r="I10" s="56">
        <f>I13+I17+I19</f>
        <v>735</v>
      </c>
      <c r="J10" s="55">
        <f>K10+L10</f>
        <v>2985</v>
      </c>
      <c r="K10" s="54">
        <f>K13+K17+K19</f>
        <v>1463</v>
      </c>
      <c r="L10" s="56">
        <f>L13+L17+L19</f>
        <v>1522</v>
      </c>
      <c r="M10" s="34">
        <f t="shared" si="2"/>
        <v>-6.731706878654018</v>
      </c>
      <c r="N10" s="35">
        <f t="shared" si="3"/>
        <v>6.682275119197947</v>
      </c>
      <c r="O10" s="36">
        <f t="shared" si="4"/>
        <v>13.413981997851966</v>
      </c>
      <c r="P10" s="72">
        <f>P13+P17+P19</f>
        <v>222529</v>
      </c>
    </row>
    <row r="11" spans="1:16" s="7" customFormat="1" ht="27.75" customHeight="1">
      <c r="A11" s="9"/>
      <c r="B11" s="19" t="s">
        <v>39</v>
      </c>
      <c r="C11" s="13"/>
      <c r="D11" s="48">
        <f t="shared" si="6"/>
        <v>-1011</v>
      </c>
      <c r="E11" s="49">
        <f t="shared" si="6"/>
        <v>-445</v>
      </c>
      <c r="F11" s="50">
        <f t="shared" si="6"/>
        <v>-566</v>
      </c>
      <c r="G11" s="48">
        <f t="shared" si="0"/>
        <v>642</v>
      </c>
      <c r="H11" s="49">
        <f>H15+H23</f>
        <v>337</v>
      </c>
      <c r="I11" s="52">
        <f>I15+I23</f>
        <v>305</v>
      </c>
      <c r="J11" s="50">
        <f>K11+L11</f>
        <v>1653</v>
      </c>
      <c r="K11" s="49">
        <f>K15+K23</f>
        <v>782</v>
      </c>
      <c r="L11" s="52">
        <f>L15+L23</f>
        <v>871</v>
      </c>
      <c r="M11" s="37">
        <f t="shared" si="2"/>
        <v>-10.323489768410735</v>
      </c>
      <c r="N11" s="32">
        <f t="shared" si="3"/>
        <v>6.555569170444799</v>
      </c>
      <c r="O11" s="33">
        <f t="shared" si="4"/>
        <v>16.879058938855533</v>
      </c>
      <c r="P11" s="72">
        <f>P15+P23</f>
        <v>97932</v>
      </c>
    </row>
    <row r="12" spans="1:16" s="7" customFormat="1" ht="27.75" customHeight="1">
      <c r="A12" s="9"/>
      <c r="B12" s="19" t="s">
        <v>40</v>
      </c>
      <c r="C12" s="13"/>
      <c r="D12" s="48">
        <f t="shared" si="6"/>
        <v>-1646</v>
      </c>
      <c r="E12" s="49">
        <f t="shared" si="6"/>
        <v>-730</v>
      </c>
      <c r="F12" s="50">
        <f t="shared" si="6"/>
        <v>-916</v>
      </c>
      <c r="G12" s="48">
        <f t="shared" si="0"/>
        <v>1607</v>
      </c>
      <c r="H12" s="49">
        <f>H14+H16+H28+H33</f>
        <v>850</v>
      </c>
      <c r="I12" s="57">
        <f>I14+I16+I28+I33</f>
        <v>757</v>
      </c>
      <c r="J12" s="50">
        <f>K12+L12</f>
        <v>3253</v>
      </c>
      <c r="K12" s="49">
        <f>K14+K16+K28+K33</f>
        <v>1580</v>
      </c>
      <c r="L12" s="57">
        <f>L14+L16+L28+L33</f>
        <v>1673</v>
      </c>
      <c r="M12" s="31">
        <f t="shared" si="2"/>
        <v>-7.21610163918615</v>
      </c>
      <c r="N12" s="32">
        <f t="shared" si="3"/>
        <v>7.045124747370682</v>
      </c>
      <c r="O12" s="33">
        <f t="shared" si="4"/>
        <v>14.261226386556832</v>
      </c>
      <c r="P12" s="72">
        <f>P14+P16+P28+P33</f>
        <v>228101</v>
      </c>
    </row>
    <row r="13" spans="1:16" s="7" customFormat="1" ht="27.75" customHeight="1">
      <c r="A13" s="14"/>
      <c r="B13" s="30" t="s">
        <v>30</v>
      </c>
      <c r="C13" s="30"/>
      <c r="D13" s="53">
        <f t="shared" si="6"/>
        <v>-1064</v>
      </c>
      <c r="E13" s="54">
        <f t="shared" si="6"/>
        <v>-499</v>
      </c>
      <c r="F13" s="55">
        <f t="shared" si="6"/>
        <v>-565</v>
      </c>
      <c r="G13" s="53">
        <f t="shared" si="0"/>
        <v>1285</v>
      </c>
      <c r="H13" s="54">
        <v>658</v>
      </c>
      <c r="I13" s="58">
        <v>627</v>
      </c>
      <c r="J13" s="55">
        <f t="shared" si="1"/>
        <v>2349</v>
      </c>
      <c r="K13" s="54">
        <v>1157</v>
      </c>
      <c r="L13" s="58">
        <v>1192</v>
      </c>
      <c r="M13" s="34">
        <f aca="true" t="shared" si="7" ref="M13:M36">(D13/P13)*1000</f>
        <v>-5.682607163075872</v>
      </c>
      <c r="N13" s="35">
        <f aca="true" t="shared" si="8" ref="N13:N36">(G13/P13)*1000</f>
        <v>6.862923124579413</v>
      </c>
      <c r="O13" s="36">
        <f aca="true" t="shared" si="9" ref="O13:O36">(J13/P13)*1000</f>
        <v>12.545530287655284</v>
      </c>
      <c r="P13" s="72">
        <v>187238</v>
      </c>
    </row>
    <row r="14" spans="1:16" ht="27.75" customHeight="1">
      <c r="A14" s="9"/>
      <c r="B14" s="5" t="s">
        <v>29</v>
      </c>
      <c r="C14" s="5"/>
      <c r="D14" s="59">
        <f>G14-J14</f>
        <v>-696</v>
      </c>
      <c r="E14" s="60">
        <f aca="true" t="shared" si="10" ref="E14:E36">H14-K14</f>
        <v>-284</v>
      </c>
      <c r="F14" s="61">
        <f>I14-L14</f>
        <v>-412</v>
      </c>
      <c r="G14" s="59">
        <f aca="true" t="shared" si="11" ref="G14:G36">H14+I14</f>
        <v>1172</v>
      </c>
      <c r="H14" s="49">
        <v>624</v>
      </c>
      <c r="I14" s="51">
        <v>548</v>
      </c>
      <c r="J14" s="50">
        <f t="shared" si="1"/>
        <v>1868</v>
      </c>
      <c r="K14" s="49">
        <v>908</v>
      </c>
      <c r="L14" s="51">
        <v>960</v>
      </c>
      <c r="M14" s="38">
        <f t="shared" si="7"/>
        <v>-4.742662841645486</v>
      </c>
      <c r="N14" s="39">
        <f t="shared" si="8"/>
        <v>7.98620811840303</v>
      </c>
      <c r="O14" s="40">
        <f t="shared" si="9"/>
        <v>12.728870960048516</v>
      </c>
      <c r="P14" s="24">
        <v>146753</v>
      </c>
    </row>
    <row r="15" spans="1:16" ht="27.75" customHeight="1">
      <c r="A15" s="9"/>
      <c r="B15" s="5" t="s">
        <v>14</v>
      </c>
      <c r="C15" s="5"/>
      <c r="D15" s="59">
        <f aca="true" t="shared" si="12" ref="D15:F17">G15-J15</f>
        <v>-442</v>
      </c>
      <c r="E15" s="60">
        <f t="shared" si="10"/>
        <v>-185</v>
      </c>
      <c r="F15" s="61">
        <f t="shared" si="12"/>
        <v>-257</v>
      </c>
      <c r="G15" s="59">
        <f t="shared" si="11"/>
        <v>301</v>
      </c>
      <c r="H15" s="49">
        <v>162</v>
      </c>
      <c r="I15" s="51">
        <v>139</v>
      </c>
      <c r="J15" s="50">
        <f t="shared" si="1"/>
        <v>743</v>
      </c>
      <c r="K15" s="49">
        <v>347</v>
      </c>
      <c r="L15" s="51">
        <v>396</v>
      </c>
      <c r="M15" s="38">
        <f t="shared" si="7"/>
        <v>-9.644758662826218</v>
      </c>
      <c r="N15" s="39">
        <f t="shared" si="8"/>
        <v>6.568037007942743</v>
      </c>
      <c r="O15" s="40">
        <f t="shared" si="9"/>
        <v>16.212795670768962</v>
      </c>
      <c r="P15" s="24">
        <v>45828</v>
      </c>
    </row>
    <row r="16" spans="1:16" ht="27.75" customHeight="1">
      <c r="A16" s="15"/>
      <c r="B16" s="16" t="s">
        <v>15</v>
      </c>
      <c r="C16" s="16"/>
      <c r="D16" s="62">
        <f t="shared" si="12"/>
        <v>-252</v>
      </c>
      <c r="E16" s="63">
        <f t="shared" si="10"/>
        <v>-117</v>
      </c>
      <c r="F16" s="64">
        <f t="shared" si="12"/>
        <v>-135</v>
      </c>
      <c r="G16" s="62">
        <f t="shared" si="11"/>
        <v>201</v>
      </c>
      <c r="H16" s="65">
        <v>110</v>
      </c>
      <c r="I16" s="66">
        <v>91</v>
      </c>
      <c r="J16" s="67">
        <f t="shared" si="1"/>
        <v>453</v>
      </c>
      <c r="K16" s="65">
        <v>227</v>
      </c>
      <c r="L16" s="66">
        <v>226</v>
      </c>
      <c r="M16" s="41">
        <f t="shared" si="7"/>
        <v>-7.777537730316966</v>
      </c>
      <c r="N16" s="42">
        <f t="shared" si="8"/>
        <v>6.203512237276628</v>
      </c>
      <c r="O16" s="43">
        <f t="shared" si="9"/>
        <v>13.981049967593593</v>
      </c>
      <c r="P16" s="24">
        <v>32401</v>
      </c>
    </row>
    <row r="17" spans="1:16" ht="27.75" customHeight="1">
      <c r="A17" s="9"/>
      <c r="B17" s="5" t="s">
        <v>33</v>
      </c>
      <c r="C17" s="5"/>
      <c r="D17" s="59">
        <f t="shared" si="12"/>
        <v>-114</v>
      </c>
      <c r="E17" s="68">
        <f>H17-K17</f>
        <v>-60</v>
      </c>
      <c r="F17" s="69">
        <f>I17-L17</f>
        <v>-54</v>
      </c>
      <c r="G17" s="59">
        <f>H17+I17</f>
        <v>76</v>
      </c>
      <c r="H17" s="49">
        <f>H18</f>
        <v>39</v>
      </c>
      <c r="I17" s="51">
        <f>I18</f>
        <v>37</v>
      </c>
      <c r="J17" s="50">
        <f>K17+L17</f>
        <v>190</v>
      </c>
      <c r="K17" s="49">
        <f>K18</f>
        <v>99</v>
      </c>
      <c r="L17" s="51">
        <f>L18</f>
        <v>91</v>
      </c>
      <c r="M17" s="44">
        <f>(D17/P17)*1000</f>
        <v>-10.699202252463632</v>
      </c>
      <c r="N17" s="45">
        <f>(G17/P17)*1000</f>
        <v>7.1328015016424215</v>
      </c>
      <c r="O17" s="46">
        <f>(J17/P17)*1000</f>
        <v>17.832003754106054</v>
      </c>
      <c r="P17" s="24">
        <f>P18</f>
        <v>10655</v>
      </c>
    </row>
    <row r="18" spans="1:16" ht="27.75" customHeight="1">
      <c r="A18" s="9"/>
      <c r="B18" s="6" t="s">
        <v>16</v>
      </c>
      <c r="C18" s="6"/>
      <c r="D18" s="59">
        <f aca="true" t="shared" si="13" ref="D18:F21">G18-J18</f>
        <v>-114</v>
      </c>
      <c r="E18" s="60">
        <f t="shared" si="10"/>
        <v>-60</v>
      </c>
      <c r="F18" s="61">
        <f t="shared" si="13"/>
        <v>-54</v>
      </c>
      <c r="G18" s="59">
        <f t="shared" si="11"/>
        <v>76</v>
      </c>
      <c r="H18" s="49">
        <v>39</v>
      </c>
      <c r="I18" s="51">
        <v>37</v>
      </c>
      <c r="J18" s="50">
        <f t="shared" si="1"/>
        <v>190</v>
      </c>
      <c r="K18" s="49">
        <v>99</v>
      </c>
      <c r="L18" s="51">
        <v>91</v>
      </c>
      <c r="M18" s="38">
        <f t="shared" si="7"/>
        <v>-10.699202252463632</v>
      </c>
      <c r="N18" s="39">
        <f t="shared" si="8"/>
        <v>7.1328015016424215</v>
      </c>
      <c r="O18" s="40">
        <f t="shared" si="9"/>
        <v>17.832003754106054</v>
      </c>
      <c r="P18" s="24">
        <v>10655</v>
      </c>
    </row>
    <row r="19" spans="1:16" ht="27.75" customHeight="1">
      <c r="A19" s="14"/>
      <c r="B19" s="17" t="s">
        <v>34</v>
      </c>
      <c r="C19" s="17"/>
      <c r="D19" s="70">
        <f>G19-J19</f>
        <v>-320</v>
      </c>
      <c r="E19" s="68">
        <f>H19-K19</f>
        <v>-152</v>
      </c>
      <c r="F19" s="73">
        <f>I19-L19</f>
        <v>-168</v>
      </c>
      <c r="G19" s="55">
        <f>H19+I19</f>
        <v>126</v>
      </c>
      <c r="H19" s="54">
        <f>SUM(H20:H22)</f>
        <v>55</v>
      </c>
      <c r="I19" s="56">
        <f>SUM(I20:I22)</f>
        <v>71</v>
      </c>
      <c r="J19" s="55">
        <f>K19+L19</f>
        <v>446</v>
      </c>
      <c r="K19" s="54">
        <f>SUM(K20:K22)</f>
        <v>207</v>
      </c>
      <c r="L19" s="56">
        <f>SUM(L20:L22)</f>
        <v>239</v>
      </c>
      <c r="M19" s="47">
        <f>(D19/P19)*1000</f>
        <v>-12.989121610651079</v>
      </c>
      <c r="N19" s="45">
        <f>(G19/P19)*1000</f>
        <v>5.114466634193863</v>
      </c>
      <c r="O19" s="46">
        <f>(J19/P19)*1000</f>
        <v>18.103588244844943</v>
      </c>
      <c r="P19" s="24">
        <f>SUM(P20:P22)</f>
        <v>24636</v>
      </c>
    </row>
    <row r="20" spans="1:16" ht="27.75" customHeight="1">
      <c r="A20" s="9"/>
      <c r="B20" s="6" t="s">
        <v>17</v>
      </c>
      <c r="C20" s="6"/>
      <c r="D20" s="59">
        <f t="shared" si="13"/>
        <v>-58</v>
      </c>
      <c r="E20" s="60">
        <f t="shared" si="10"/>
        <v>-25</v>
      </c>
      <c r="F20" s="61">
        <f t="shared" si="13"/>
        <v>-33</v>
      </c>
      <c r="G20" s="59">
        <f t="shared" si="11"/>
        <v>7</v>
      </c>
      <c r="H20" s="49">
        <v>4</v>
      </c>
      <c r="I20" s="51">
        <v>3</v>
      </c>
      <c r="J20" s="50">
        <f t="shared" si="1"/>
        <v>65</v>
      </c>
      <c r="K20" s="49">
        <v>29</v>
      </c>
      <c r="L20" s="51">
        <v>36</v>
      </c>
      <c r="M20" s="38">
        <f t="shared" si="7"/>
        <v>-20.961329960245756</v>
      </c>
      <c r="N20" s="39">
        <f t="shared" si="8"/>
        <v>2.5298156848572457</v>
      </c>
      <c r="O20" s="40">
        <f t="shared" si="9"/>
        <v>23.491145645103</v>
      </c>
      <c r="P20" s="24">
        <v>2767</v>
      </c>
    </row>
    <row r="21" spans="1:16" ht="27.75" customHeight="1">
      <c r="A21" s="9"/>
      <c r="B21" s="6" t="s">
        <v>18</v>
      </c>
      <c r="C21" s="6"/>
      <c r="D21" s="59">
        <f t="shared" si="13"/>
        <v>-102</v>
      </c>
      <c r="E21" s="60">
        <f t="shared" si="10"/>
        <v>-50</v>
      </c>
      <c r="F21" s="61">
        <f t="shared" si="13"/>
        <v>-52</v>
      </c>
      <c r="G21" s="59">
        <f t="shared" si="11"/>
        <v>19</v>
      </c>
      <c r="H21" s="49">
        <v>8</v>
      </c>
      <c r="I21" s="51">
        <v>11</v>
      </c>
      <c r="J21" s="50">
        <f t="shared" si="1"/>
        <v>121</v>
      </c>
      <c r="K21" s="49">
        <v>58</v>
      </c>
      <c r="L21" s="51">
        <v>63</v>
      </c>
      <c r="M21" s="38">
        <f t="shared" si="7"/>
        <v>-16.31738921772516</v>
      </c>
      <c r="N21" s="39">
        <f t="shared" si="8"/>
        <v>3.0395136778115504</v>
      </c>
      <c r="O21" s="40">
        <f t="shared" si="9"/>
        <v>19.356902895536713</v>
      </c>
      <c r="P21" s="24">
        <v>6251</v>
      </c>
    </row>
    <row r="22" spans="1:16" ht="27.75" customHeight="1">
      <c r="A22" s="15"/>
      <c r="B22" s="18" t="s">
        <v>19</v>
      </c>
      <c r="C22" s="18"/>
      <c r="D22" s="62">
        <f aca="true" t="shared" si="14" ref="D22:F23">G22-J22</f>
        <v>-160</v>
      </c>
      <c r="E22" s="63">
        <f t="shared" si="14"/>
        <v>-77</v>
      </c>
      <c r="F22" s="64">
        <f t="shared" si="14"/>
        <v>-83</v>
      </c>
      <c r="G22" s="62">
        <f>H22+I22</f>
        <v>100</v>
      </c>
      <c r="H22" s="65">
        <v>43</v>
      </c>
      <c r="I22" s="66">
        <v>57</v>
      </c>
      <c r="J22" s="67">
        <f>K22+L22</f>
        <v>260</v>
      </c>
      <c r="K22" s="65">
        <v>120</v>
      </c>
      <c r="L22" s="66">
        <v>140</v>
      </c>
      <c r="M22" s="41">
        <f t="shared" si="7"/>
        <v>-10.244589576130105</v>
      </c>
      <c r="N22" s="42">
        <f t="shared" si="8"/>
        <v>6.402868485081316</v>
      </c>
      <c r="O22" s="43">
        <f t="shared" si="9"/>
        <v>16.64745806121142</v>
      </c>
      <c r="P22" s="24">
        <v>15618</v>
      </c>
    </row>
    <row r="23" spans="1:16" ht="27.75" customHeight="1">
      <c r="A23" s="9"/>
      <c r="B23" s="6" t="s">
        <v>35</v>
      </c>
      <c r="C23" s="6"/>
      <c r="D23" s="70">
        <f t="shared" si="14"/>
        <v>-569</v>
      </c>
      <c r="E23" s="68">
        <f t="shared" si="14"/>
        <v>-260</v>
      </c>
      <c r="F23" s="71">
        <f t="shared" si="14"/>
        <v>-309</v>
      </c>
      <c r="G23" s="70">
        <f>H23+I23</f>
        <v>341</v>
      </c>
      <c r="H23" s="54">
        <f>SUM(H24:H27)</f>
        <v>175</v>
      </c>
      <c r="I23" s="56">
        <f>SUM(I24:I27)</f>
        <v>166</v>
      </c>
      <c r="J23" s="55">
        <f>K23+L23</f>
        <v>910</v>
      </c>
      <c r="K23" s="54">
        <f>SUM(K24:K27)</f>
        <v>435</v>
      </c>
      <c r="L23" s="56">
        <f>SUM(L24:L27)</f>
        <v>475</v>
      </c>
      <c r="M23" s="47">
        <f t="shared" si="7"/>
        <v>-10.920466758790113</v>
      </c>
      <c r="N23" s="45">
        <f t="shared" si="8"/>
        <v>6.5446031014893284</v>
      </c>
      <c r="O23" s="46">
        <f t="shared" si="9"/>
        <v>17.465069860279442</v>
      </c>
      <c r="P23" s="24">
        <f>SUM(P24:P27)</f>
        <v>52104</v>
      </c>
    </row>
    <row r="24" spans="1:16" ht="27.75" customHeight="1">
      <c r="A24" s="9"/>
      <c r="B24" s="6" t="s">
        <v>20</v>
      </c>
      <c r="C24" s="6"/>
      <c r="D24" s="59">
        <f aca="true" t="shared" si="15" ref="D24:F26">G24-J24</f>
        <v>-105</v>
      </c>
      <c r="E24" s="60">
        <f t="shared" si="10"/>
        <v>-46</v>
      </c>
      <c r="F24" s="61">
        <f t="shared" si="15"/>
        <v>-59</v>
      </c>
      <c r="G24" s="59">
        <f t="shared" si="11"/>
        <v>20</v>
      </c>
      <c r="H24" s="49">
        <v>10</v>
      </c>
      <c r="I24" s="51">
        <v>10</v>
      </c>
      <c r="J24" s="50">
        <f t="shared" si="1"/>
        <v>125</v>
      </c>
      <c r="K24" s="49">
        <v>56</v>
      </c>
      <c r="L24" s="51">
        <v>69</v>
      </c>
      <c r="M24" s="38">
        <f t="shared" si="7"/>
        <v>-17.75147928994083</v>
      </c>
      <c r="N24" s="39">
        <f t="shared" si="8"/>
        <v>3.3812341504649197</v>
      </c>
      <c r="O24" s="40">
        <f t="shared" si="9"/>
        <v>21.132713440405748</v>
      </c>
      <c r="P24" s="24">
        <v>5915</v>
      </c>
    </row>
    <row r="25" spans="1:16" ht="27.75" customHeight="1">
      <c r="A25" s="9"/>
      <c r="B25" s="6" t="s">
        <v>10</v>
      </c>
      <c r="C25" s="6"/>
      <c r="D25" s="59">
        <f t="shared" si="15"/>
        <v>-158</v>
      </c>
      <c r="E25" s="60">
        <f t="shared" si="10"/>
        <v>-83</v>
      </c>
      <c r="F25" s="61">
        <f t="shared" si="15"/>
        <v>-75</v>
      </c>
      <c r="G25" s="59">
        <f>H25+I25</f>
        <v>134</v>
      </c>
      <c r="H25" s="49">
        <v>63</v>
      </c>
      <c r="I25" s="51">
        <v>71</v>
      </c>
      <c r="J25" s="50">
        <f t="shared" si="1"/>
        <v>292</v>
      </c>
      <c r="K25" s="49">
        <v>146</v>
      </c>
      <c r="L25" s="51">
        <v>146</v>
      </c>
      <c r="M25" s="38">
        <f t="shared" si="7"/>
        <v>-9.909062402006898</v>
      </c>
      <c r="N25" s="39">
        <f t="shared" si="8"/>
        <v>8.403888366259016</v>
      </c>
      <c r="O25" s="40">
        <f t="shared" si="9"/>
        <v>18.312950768265914</v>
      </c>
      <c r="P25" s="24">
        <v>15945</v>
      </c>
    </row>
    <row r="26" spans="1:16" ht="27.75" customHeight="1">
      <c r="A26" s="9"/>
      <c r="B26" s="6" t="s">
        <v>21</v>
      </c>
      <c r="C26" s="6"/>
      <c r="D26" s="59">
        <f t="shared" si="15"/>
        <v>-176</v>
      </c>
      <c r="E26" s="60">
        <f t="shared" si="10"/>
        <v>-61</v>
      </c>
      <c r="F26" s="61">
        <f t="shared" si="15"/>
        <v>-115</v>
      </c>
      <c r="G26" s="59">
        <f>H26+I26</f>
        <v>95</v>
      </c>
      <c r="H26" s="49">
        <v>59</v>
      </c>
      <c r="I26" s="51">
        <v>36</v>
      </c>
      <c r="J26" s="50">
        <f t="shared" si="1"/>
        <v>271</v>
      </c>
      <c r="K26" s="49">
        <v>120</v>
      </c>
      <c r="L26" s="51">
        <v>151</v>
      </c>
      <c r="M26" s="38">
        <f t="shared" si="7"/>
        <v>-10.954811402962777</v>
      </c>
      <c r="N26" s="39">
        <f t="shared" si="8"/>
        <v>5.91310842773559</v>
      </c>
      <c r="O26" s="40">
        <f t="shared" si="9"/>
        <v>16.86791983069837</v>
      </c>
      <c r="P26" s="24">
        <v>16066</v>
      </c>
    </row>
    <row r="27" spans="1:16" ht="27.75" customHeight="1">
      <c r="A27" s="9"/>
      <c r="B27" s="6" t="s">
        <v>22</v>
      </c>
      <c r="C27" s="6"/>
      <c r="D27" s="59">
        <f aca="true" t="shared" si="16" ref="D27:F28">G27-J27</f>
        <v>-130</v>
      </c>
      <c r="E27" s="60">
        <f t="shared" si="16"/>
        <v>-70</v>
      </c>
      <c r="F27" s="61">
        <f t="shared" si="16"/>
        <v>-60</v>
      </c>
      <c r="G27" s="59">
        <f>H27+I27</f>
        <v>92</v>
      </c>
      <c r="H27" s="49">
        <v>43</v>
      </c>
      <c r="I27" s="51">
        <v>49</v>
      </c>
      <c r="J27" s="50">
        <f>K27+L27</f>
        <v>222</v>
      </c>
      <c r="K27" s="49">
        <v>113</v>
      </c>
      <c r="L27" s="51">
        <v>109</v>
      </c>
      <c r="M27" s="38">
        <f t="shared" si="7"/>
        <v>-9.169135280011286</v>
      </c>
      <c r="N27" s="39">
        <f t="shared" si="8"/>
        <v>6.488926505854141</v>
      </c>
      <c r="O27" s="40">
        <f t="shared" si="9"/>
        <v>15.658061785865426</v>
      </c>
      <c r="P27" s="24">
        <v>14178</v>
      </c>
    </row>
    <row r="28" spans="1:16" ht="27.75" customHeight="1">
      <c r="A28" s="14"/>
      <c r="B28" s="17" t="s">
        <v>36</v>
      </c>
      <c r="C28" s="17"/>
      <c r="D28" s="70">
        <f t="shared" si="16"/>
        <v>-504</v>
      </c>
      <c r="E28" s="68">
        <f t="shared" si="16"/>
        <v>-240</v>
      </c>
      <c r="F28" s="71">
        <f t="shared" si="16"/>
        <v>-264</v>
      </c>
      <c r="G28" s="70">
        <f>H28+I28</f>
        <v>192</v>
      </c>
      <c r="H28" s="54">
        <f>SUM(H29:H32)</f>
        <v>96</v>
      </c>
      <c r="I28" s="56">
        <f>SUM(I29:I32)</f>
        <v>96</v>
      </c>
      <c r="J28" s="55">
        <f>K28+L28</f>
        <v>696</v>
      </c>
      <c r="K28" s="54">
        <f>SUM(K29:K32)</f>
        <v>336</v>
      </c>
      <c r="L28" s="56">
        <f>SUM(L29:L32)</f>
        <v>360</v>
      </c>
      <c r="M28" s="47">
        <f>(D28/P28)*1000</f>
        <v>-12.778904665314402</v>
      </c>
      <c r="N28" s="45">
        <f>(G28/P28)*1000</f>
        <v>4.86815415821501</v>
      </c>
      <c r="O28" s="46">
        <f>(J28/P28)*1000</f>
        <v>17.647058823529413</v>
      </c>
      <c r="P28" s="24">
        <f>SUM(P29:P32)</f>
        <v>39440</v>
      </c>
    </row>
    <row r="29" spans="1:16" ht="27.75" customHeight="1">
      <c r="A29" s="9"/>
      <c r="B29" s="6" t="s">
        <v>11</v>
      </c>
      <c r="C29" s="6"/>
      <c r="D29" s="59">
        <f>G29-J29</f>
        <v>-13</v>
      </c>
      <c r="E29" s="60">
        <f t="shared" si="10"/>
        <v>-10</v>
      </c>
      <c r="F29" s="61">
        <f>I29-L29</f>
        <v>-3</v>
      </c>
      <c r="G29" s="59">
        <f t="shared" si="11"/>
        <v>28</v>
      </c>
      <c r="H29" s="49">
        <v>13</v>
      </c>
      <c r="I29" s="51">
        <v>15</v>
      </c>
      <c r="J29" s="50">
        <f t="shared" si="1"/>
        <v>41</v>
      </c>
      <c r="K29" s="49">
        <v>23</v>
      </c>
      <c r="L29" s="51">
        <v>18</v>
      </c>
      <c r="M29" s="38">
        <f t="shared" si="7"/>
        <v>-3.680634201585504</v>
      </c>
      <c r="N29" s="39">
        <f t="shared" si="8"/>
        <v>7.927519818799547</v>
      </c>
      <c r="O29" s="40">
        <f t="shared" si="9"/>
        <v>11.60815402038505</v>
      </c>
      <c r="P29" s="24">
        <v>3532</v>
      </c>
    </row>
    <row r="30" spans="1:16" ht="27.75" customHeight="1">
      <c r="A30" s="9"/>
      <c r="B30" s="6" t="s">
        <v>23</v>
      </c>
      <c r="C30" s="6"/>
      <c r="D30" s="59">
        <f>G30-J30</f>
        <v>-231</v>
      </c>
      <c r="E30" s="60">
        <f t="shared" si="10"/>
        <v>-106</v>
      </c>
      <c r="F30" s="61">
        <f>I30-L30</f>
        <v>-125</v>
      </c>
      <c r="G30" s="59">
        <f t="shared" si="11"/>
        <v>64</v>
      </c>
      <c r="H30" s="49">
        <v>24</v>
      </c>
      <c r="I30" s="51">
        <v>40</v>
      </c>
      <c r="J30" s="50">
        <f t="shared" si="1"/>
        <v>295</v>
      </c>
      <c r="K30" s="49">
        <v>130</v>
      </c>
      <c r="L30" s="51">
        <v>165</v>
      </c>
      <c r="M30" s="38">
        <f t="shared" si="7"/>
        <v>-15.287888815354071</v>
      </c>
      <c r="N30" s="39">
        <f t="shared" si="8"/>
        <v>4.2356055592322965</v>
      </c>
      <c r="O30" s="40">
        <f t="shared" si="9"/>
        <v>19.523494374586367</v>
      </c>
      <c r="P30" s="24">
        <v>15110</v>
      </c>
    </row>
    <row r="31" spans="1:16" ht="27.75" customHeight="1">
      <c r="A31" s="9"/>
      <c r="B31" s="6" t="s">
        <v>24</v>
      </c>
      <c r="C31" s="6"/>
      <c r="D31" s="59">
        <f>G31-J31</f>
        <v>-115</v>
      </c>
      <c r="E31" s="60">
        <f t="shared" si="10"/>
        <v>-56</v>
      </c>
      <c r="F31" s="61">
        <f>I31-L31</f>
        <v>-59</v>
      </c>
      <c r="G31" s="59">
        <f t="shared" si="11"/>
        <v>45</v>
      </c>
      <c r="H31" s="49">
        <v>28</v>
      </c>
      <c r="I31" s="51">
        <v>17</v>
      </c>
      <c r="J31" s="50">
        <f t="shared" si="1"/>
        <v>160</v>
      </c>
      <c r="K31" s="49">
        <v>84</v>
      </c>
      <c r="L31" s="51">
        <v>76</v>
      </c>
      <c r="M31" s="38">
        <f t="shared" si="7"/>
        <v>-11.265673981191222</v>
      </c>
      <c r="N31" s="39">
        <f t="shared" si="8"/>
        <v>4.408307210031348</v>
      </c>
      <c r="O31" s="40">
        <f t="shared" si="9"/>
        <v>15.67398119122257</v>
      </c>
      <c r="P31" s="24">
        <v>10208</v>
      </c>
    </row>
    <row r="32" spans="1:16" ht="27.75" customHeight="1">
      <c r="A32" s="15"/>
      <c r="B32" s="18" t="s">
        <v>25</v>
      </c>
      <c r="C32" s="18"/>
      <c r="D32" s="62">
        <f>G32-J32</f>
        <v>-145</v>
      </c>
      <c r="E32" s="63">
        <f>H32-K32</f>
        <v>-68</v>
      </c>
      <c r="F32" s="64">
        <f>I32-L32</f>
        <v>-77</v>
      </c>
      <c r="G32" s="62">
        <f>H32+I32</f>
        <v>55</v>
      </c>
      <c r="H32" s="65">
        <v>31</v>
      </c>
      <c r="I32" s="66">
        <v>24</v>
      </c>
      <c r="J32" s="67">
        <f>K32+L32</f>
        <v>200</v>
      </c>
      <c r="K32" s="65">
        <v>99</v>
      </c>
      <c r="L32" s="66">
        <v>101</v>
      </c>
      <c r="M32" s="41">
        <f t="shared" si="7"/>
        <v>-13.692162417374883</v>
      </c>
      <c r="N32" s="42">
        <f t="shared" si="8"/>
        <v>5.193578847969783</v>
      </c>
      <c r="O32" s="43">
        <f t="shared" si="9"/>
        <v>18.885741265344663</v>
      </c>
      <c r="P32" s="24">
        <v>10590</v>
      </c>
    </row>
    <row r="33" spans="1:16" ht="27.75" customHeight="1">
      <c r="A33" s="9"/>
      <c r="B33" s="6" t="s">
        <v>37</v>
      </c>
      <c r="C33" s="6"/>
      <c r="D33" s="70">
        <f>G33-J33</f>
        <v>-194</v>
      </c>
      <c r="E33" s="68">
        <f>H33-K33</f>
        <v>-89</v>
      </c>
      <c r="F33" s="71">
        <f>I33-L33</f>
        <v>-105</v>
      </c>
      <c r="G33" s="70">
        <f>H33+I33</f>
        <v>42</v>
      </c>
      <c r="H33" s="54">
        <f>SUM(H34:H36)</f>
        <v>20</v>
      </c>
      <c r="I33" s="56">
        <f>SUM(I34:I36)</f>
        <v>22</v>
      </c>
      <c r="J33" s="55">
        <f>K33+L33</f>
        <v>236</v>
      </c>
      <c r="K33" s="54">
        <f>SUM(K34:K36)</f>
        <v>109</v>
      </c>
      <c r="L33" s="56">
        <f>SUM(L34:L36)</f>
        <v>127</v>
      </c>
      <c r="M33" s="47">
        <f t="shared" si="7"/>
        <v>-20.406016619333123</v>
      </c>
      <c r="N33" s="45">
        <f t="shared" si="8"/>
        <v>4.417797412432944</v>
      </c>
      <c r="O33" s="46">
        <f t="shared" si="9"/>
        <v>24.82381403176607</v>
      </c>
      <c r="P33" s="24">
        <f>SUM(P34:P36)</f>
        <v>9507</v>
      </c>
    </row>
    <row r="34" spans="1:16" ht="27.75" customHeight="1">
      <c r="A34" s="9"/>
      <c r="B34" s="6" t="s">
        <v>26</v>
      </c>
      <c r="C34" s="6"/>
      <c r="D34" s="59">
        <f aca="true" t="shared" si="17" ref="D34:F36">G34-J34</f>
        <v>-86</v>
      </c>
      <c r="E34" s="60">
        <f t="shared" si="10"/>
        <v>-42</v>
      </c>
      <c r="F34" s="61">
        <f t="shared" si="17"/>
        <v>-44</v>
      </c>
      <c r="G34" s="59">
        <f>H34+I34</f>
        <v>17</v>
      </c>
      <c r="H34" s="49">
        <v>7</v>
      </c>
      <c r="I34" s="51">
        <v>10</v>
      </c>
      <c r="J34" s="50">
        <f t="shared" si="1"/>
        <v>103</v>
      </c>
      <c r="K34" s="49">
        <v>49</v>
      </c>
      <c r="L34" s="51">
        <v>54</v>
      </c>
      <c r="M34" s="38">
        <f t="shared" si="7"/>
        <v>-21.026894865525673</v>
      </c>
      <c r="N34" s="39">
        <f t="shared" si="8"/>
        <v>4.156479217603912</v>
      </c>
      <c r="O34" s="40">
        <f t="shared" si="9"/>
        <v>25.183374083129586</v>
      </c>
      <c r="P34" s="24">
        <v>4090</v>
      </c>
    </row>
    <row r="35" spans="1:16" ht="27.75" customHeight="1">
      <c r="A35" s="9"/>
      <c r="B35" s="6" t="s">
        <v>27</v>
      </c>
      <c r="C35" s="6"/>
      <c r="D35" s="59">
        <f t="shared" si="17"/>
        <v>-52</v>
      </c>
      <c r="E35" s="60">
        <f t="shared" si="10"/>
        <v>-26</v>
      </c>
      <c r="F35" s="61">
        <f t="shared" si="17"/>
        <v>-26</v>
      </c>
      <c r="G35" s="59">
        <f t="shared" si="11"/>
        <v>12</v>
      </c>
      <c r="H35" s="49">
        <v>6</v>
      </c>
      <c r="I35" s="51">
        <v>6</v>
      </c>
      <c r="J35" s="50">
        <f t="shared" si="1"/>
        <v>64</v>
      </c>
      <c r="K35" s="49">
        <v>32</v>
      </c>
      <c r="L35" s="51">
        <v>32</v>
      </c>
      <c r="M35" s="38">
        <f t="shared" si="7"/>
        <v>-18.42664776754075</v>
      </c>
      <c r="N35" s="39">
        <f t="shared" si="8"/>
        <v>4.252303330970943</v>
      </c>
      <c r="O35" s="40">
        <f t="shared" si="9"/>
        <v>22.678951098511696</v>
      </c>
      <c r="P35" s="24">
        <v>2822</v>
      </c>
    </row>
    <row r="36" spans="1:16" ht="27.75" customHeight="1" thickBot="1">
      <c r="A36" s="9"/>
      <c r="B36" s="6" t="s">
        <v>28</v>
      </c>
      <c r="C36" s="6"/>
      <c r="D36" s="59">
        <f t="shared" si="17"/>
        <v>-56</v>
      </c>
      <c r="E36" s="60">
        <f t="shared" si="10"/>
        <v>-21</v>
      </c>
      <c r="F36" s="61">
        <f t="shared" si="17"/>
        <v>-35</v>
      </c>
      <c r="G36" s="59">
        <f t="shared" si="11"/>
        <v>13</v>
      </c>
      <c r="H36" s="49">
        <v>7</v>
      </c>
      <c r="I36" s="51">
        <v>6</v>
      </c>
      <c r="J36" s="50">
        <f t="shared" si="1"/>
        <v>69</v>
      </c>
      <c r="K36" s="49">
        <v>28</v>
      </c>
      <c r="L36" s="51">
        <v>41</v>
      </c>
      <c r="M36" s="38">
        <f t="shared" si="7"/>
        <v>-21.57996146435453</v>
      </c>
      <c r="N36" s="39">
        <f t="shared" si="8"/>
        <v>5.009633911368015</v>
      </c>
      <c r="O36" s="40">
        <f t="shared" si="9"/>
        <v>26.589595375722546</v>
      </c>
      <c r="P36" s="24">
        <v>2595</v>
      </c>
    </row>
    <row r="37" spans="1:15" ht="27.75" customHeight="1">
      <c r="A37" s="95" t="s">
        <v>46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27" customHeight="1">
      <c r="A38" s="79" t="s">
        <v>47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</sheetData>
  <sheetProtection/>
  <mergeCells count="13">
    <mergeCell ref="N5:N6"/>
    <mergeCell ref="J5:L5"/>
    <mergeCell ref="A37:O37"/>
    <mergeCell ref="D5:F5"/>
    <mergeCell ref="G5:I5"/>
    <mergeCell ref="O5:O6"/>
    <mergeCell ref="A38:O38"/>
    <mergeCell ref="A1:I1"/>
    <mergeCell ref="D4:L4"/>
    <mergeCell ref="B4:B6"/>
    <mergeCell ref="M5:M6"/>
    <mergeCell ref="A3:E3"/>
    <mergeCell ref="M4:O4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&amp;C&amp;16‐69‐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2022-11-30T08:08:10Z</cp:lastPrinted>
  <dcterms:created xsi:type="dcterms:W3CDTF">2005-02-14T06:52:47Z</dcterms:created>
  <dcterms:modified xsi:type="dcterms:W3CDTF">2022-11-30T11:52:12Z</dcterms:modified>
  <cp:category/>
  <cp:version/>
  <cp:contentType/>
  <cp:contentStatus/>
</cp:coreProperties>
</file>