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Z:\Personal\森BK（20240401）\02 非住宅木造建築拡大推進事業\R7\00 電子申請関係\01 Excel様式\"/>
    </mc:Choice>
  </mc:AlternateContent>
  <xr:revisionPtr revIDLastSave="0" documentId="13_ncr:1_{AADC2E1D-BC72-4287-960B-72C53282F999}" xr6:coauthVersionLast="47" xr6:coauthVersionMax="47" xr10:uidLastSave="{00000000-0000-0000-0000-000000000000}"/>
  <bookViews>
    <workbookView xWindow="29850" yWindow="-120" windowWidth="2787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実施計画（報告）書'!$A$1:$H$118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D23" i="9"/>
  <c r="D23" i="6"/>
  <c r="D23" i="10"/>
  <c r="D23" i="8"/>
  <c r="F11" i="7"/>
  <c r="F12" i="7"/>
  <c r="F13" i="7"/>
  <c r="F27" i="7"/>
  <c r="F28" i="7"/>
  <c r="F29" i="7"/>
  <c r="F30" i="7"/>
  <c r="D23" i="3"/>
  <c r="J1" i="1" l="1"/>
  <c r="I59" i="1" l="1"/>
  <c r="D30" i="10" l="1"/>
  <c r="D21" i="5"/>
  <c r="L2" i="1"/>
  <c r="L3" i="1"/>
  <c r="L1" i="1"/>
  <c r="A88" i="1"/>
  <c r="A90" i="1"/>
  <c r="I91" i="1"/>
  <c r="I89" i="1"/>
  <c r="I14" i="1" l="1"/>
  <c r="I13" i="1"/>
  <c r="D29" i="10"/>
  <c r="D27" i="10"/>
  <c r="D26" i="6"/>
  <c r="I58" i="1"/>
  <c r="C60" i="1"/>
  <c r="I31" i="1"/>
  <c r="I20" i="1"/>
  <c r="I21" i="1"/>
  <c r="I22" i="1"/>
  <c r="I23" i="1"/>
  <c r="I24" i="1"/>
  <c r="I25" i="1"/>
  <c r="I27" i="1"/>
  <c r="I28" i="1"/>
  <c r="I29" i="1"/>
  <c r="I19" i="1"/>
  <c r="H15" i="1" l="1"/>
  <c r="I15" i="1" s="1"/>
  <c r="A6" i="10" l="1"/>
  <c r="A6" i="6"/>
  <c r="A6" i="9"/>
  <c r="A6" i="8"/>
  <c r="A6" i="5"/>
  <c r="A8" i="7"/>
  <c r="E23" i="3"/>
  <c r="G60" i="1"/>
  <c r="A8" i="4"/>
  <c r="F69" i="1" l="1"/>
  <c r="D22" i="5" s="1"/>
  <c r="E30" i="3"/>
  <c r="D31" i="10"/>
  <c r="F22" i="3"/>
  <c r="F21" i="3"/>
  <c r="C9" i="3"/>
  <c r="D15" i="3"/>
  <c r="E26" i="3"/>
  <c r="E25"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D25" i="9"/>
  <c r="I25" i="9" s="1"/>
  <c r="M19" i="6" l="1"/>
  <c r="M20" i="6"/>
  <c r="F36" i="6"/>
  <c r="I36" i="6" s="1"/>
  <c r="F35" i="6"/>
  <c r="I35" i="6" s="1"/>
  <c r="F34" i="6"/>
  <c r="I34" i="6" s="1"/>
  <c r="F33" i="6"/>
  <c r="I33" i="6" s="1"/>
  <c r="M18" i="6"/>
  <c r="M17" i="6"/>
  <c r="A17" i="6" s="1"/>
  <c r="F11" i="6"/>
  <c r="I11" i="6" s="1"/>
  <c r="F10" i="6"/>
  <c r="I10" i="6" s="1"/>
  <c r="F9" i="6"/>
  <c r="I9" i="6" s="1"/>
  <c r="I4" i="6"/>
  <c r="D14" i="3"/>
  <c r="D13" i="3"/>
  <c r="D12" i="3"/>
  <c r="D11" i="3"/>
  <c r="D10" i="3"/>
  <c r="F37" i="9"/>
  <c r="I37" i="9" s="1"/>
  <c r="F36" i="9"/>
  <c r="I36" i="9" s="1"/>
  <c r="F35" i="9"/>
  <c r="I35" i="9" s="1"/>
  <c r="F34" i="9"/>
  <c r="I34" i="9" s="1"/>
  <c r="D24" i="9"/>
  <c r="M18" i="9"/>
  <c r="M17" i="9"/>
  <c r="A17" i="9" s="1"/>
  <c r="F11" i="9"/>
  <c r="I11" i="9" s="1"/>
  <c r="F10" i="9"/>
  <c r="I10" i="9" s="1"/>
  <c r="F9" i="9"/>
  <c r="I9" i="9" s="1"/>
  <c r="I4" i="9"/>
  <c r="D24" i="8"/>
  <c r="M18" i="8"/>
  <c r="M17" i="8"/>
  <c r="A17" i="8" s="1"/>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I6" i="7" l="1"/>
  <c r="I30" i="4"/>
  <c r="I29" i="4"/>
  <c r="I28" i="4"/>
  <c r="I27" i="4"/>
  <c r="I12" i="4"/>
  <c r="I13" i="4"/>
  <c r="I11" i="4"/>
  <c r="I6" i="4"/>
  <c r="I28" i="7" l="1"/>
  <c r="I13" i="7"/>
  <c r="I12" i="7"/>
  <c r="I11" i="7"/>
  <c r="I30" i="7"/>
  <c r="I29" i="7"/>
  <c r="I27" i="7"/>
  <c r="C3" i="3" l="1"/>
  <c r="I36" i="1"/>
  <c r="C16" i="3"/>
  <c r="F23" i="3" l="1"/>
  <c r="I35" i="1"/>
  <c r="I76" i="1"/>
  <c r="I73" i="1"/>
  <c r="I84" i="1"/>
  <c r="I82" i="1"/>
  <c r="I47" i="1"/>
  <c r="I42" i="1"/>
  <c r="I51" i="1"/>
  <c r="I50" i="1"/>
  <c r="I49" i="1"/>
  <c r="I48" i="1"/>
  <c r="I46" i="1"/>
  <c r="I45" i="1"/>
  <c r="I44" i="1"/>
  <c r="I43" i="1"/>
  <c r="I41" i="1"/>
  <c r="I40" i="1"/>
  <c r="I37" i="1"/>
  <c r="I38" i="1"/>
  <c r="I39" i="1"/>
  <c r="I34" i="1"/>
  <c r="I12" i="1"/>
  <c r="I33" i="1"/>
  <c r="I10" i="1"/>
  <c r="I11" i="1"/>
  <c r="I9" i="1"/>
  <c r="I6" i="1"/>
  <c r="D27" i="6" l="1"/>
  <c r="K60" i="1"/>
  <c r="G27" i="10" l="1"/>
  <c r="D25" i="8"/>
  <c r="D26" i="8" s="1"/>
  <c r="G26" i="6"/>
  <c r="G27" i="6" s="1"/>
  <c r="D26" i="9"/>
  <c r="K61" i="1"/>
</calcChain>
</file>

<file path=xl/sharedStrings.xml><?xml version="1.0" encoding="utf-8"?>
<sst xmlns="http://schemas.openxmlformats.org/spreadsheetml/2006/main" count="376" uniqueCount="220">
  <si>
    <t>１　事業の目的</t>
  </si>
  <si>
    <t>２　事業の内容</t>
  </si>
  <si>
    <t>施設の名称</t>
  </si>
  <si>
    <t>施設の所在地</t>
  </si>
  <si>
    <t>施設の用途</t>
  </si>
  <si>
    <t>施設の規模</t>
  </si>
  <si>
    <t>円</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</si>
  <si>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</si>
  <si>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</si>
  <si>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</si>
  <si>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</si>
  <si>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</si>
  <si>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</si>
  <si>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</si>
  <si>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</si>
  <si>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</si>
  <si>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階数：地上　　</t>
    <phoneticPr fontId="2"/>
  </si>
  <si>
    <t>階数：地下　　</t>
    <phoneticPr fontId="2"/>
  </si>
  <si>
    <t>番地まで入力</t>
    <rPh sb="0" eb="2">
      <t>バンチ</t>
    </rPh>
    <rPh sb="4" eb="6">
      <t>ニュウリョク</t>
    </rPh>
    <phoneticPr fontId="2"/>
  </si>
  <si>
    <t>延床面積</t>
    <phoneticPr fontId="2"/>
  </si>
  <si>
    <t>法人の場合、職名も記載</t>
    <rPh sb="0" eb="2">
      <t>ホウジン</t>
    </rPh>
    <rPh sb="3" eb="5">
      <t>バアイ</t>
    </rPh>
    <rPh sb="6" eb="7">
      <t>ショク</t>
    </rPh>
    <rPh sb="7" eb="8">
      <t>メイ</t>
    </rPh>
    <rPh sb="9" eb="11">
      <t>キサイ</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</si>
  <si>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</si>
  <si>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</si>
  <si>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</si>
  <si>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</si>
  <si>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種類</t>
  </si>
  <si>
    <t>補助金額（Ａ×Ｂ）</t>
  </si>
  <si>
    <t>（２）非住宅木造建築拡大推進事業費補助金運営事業</t>
  </si>
  <si>
    <t>事業費（Ｄ）</t>
  </si>
  <si>
    <t>補助率（Ｅ）</t>
  </si>
  <si>
    <t>補助金額（Ｄ×Ｅ）</t>
  </si>
  <si>
    <r>
      <t>（（Ｃ）×</t>
    </r>
    <r>
      <rPr>
        <sz val="10.5"/>
        <color theme="1"/>
        <rFont val="ＭＳ 明朝"/>
        <family val="1"/>
        <charset val="128"/>
      </rPr>
      <t>１０％</t>
    </r>
    <r>
      <rPr>
        <sz val="10.5"/>
        <color rgb="FF000000"/>
        <rFont val="ＭＳ 明朝"/>
        <family val="1"/>
        <charset val="128"/>
      </rPr>
      <t>）</t>
    </r>
  </si>
  <si>
    <t>４　事業完了（予定）年月日　　　　　年　　月　　日</t>
  </si>
  <si>
    <t>５　他の補助金の活用</t>
  </si>
  <si>
    <t>（２）活用補助金の概要</t>
  </si>
  <si>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</si>
  <si>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</si>
  <si>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</si>
  <si>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</si>
  <si>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</si>
  <si>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</si>
  <si>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</si>
  <si>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</si>
  <si>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</si>
  <si>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</si>
  <si>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</si>
  <si>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</si>
  <si>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</si>
  <si>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</si>
  <si>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</si>
  <si>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</si>
  <si>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</si>
  <si>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</si>
  <si>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</si>
  <si>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</si>
  <si>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</si>
  <si>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</si>
  <si>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</si>
  <si>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</si>
  <si>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</si>
  <si>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</si>
  <si>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</si>
  <si>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</si>
  <si>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</si>
  <si>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</si>
  <si>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</si>
  <si>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</si>
  <si>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</si>
  <si>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</si>
  <si>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実績報告時には、以下の資料を添付すること。</t>
  </si>
  <si>
    <t>（１）施工位置図、設計図面（交付申請時から変更となった場合に添付）</t>
  </si>
  <si>
    <t>６　消費税の取り扱い（該当するものを選択）</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</si>
  <si>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</si>
  <si>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</si>
  <si>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</si>
  <si>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</si>
  <si>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</si>
  <si>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</si>
  <si>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</si>
  <si>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</si>
  <si>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</si>
  <si>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</si>
  <si>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</si>
  <si>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</si>
  <si>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</si>
  <si>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</si>
  <si>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</si>
  <si>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</si>
  <si>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</si>
  <si>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</si>
  <si>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</si>
  <si>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</si>
  <si>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</si>
  <si>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</si>
  <si>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</si>
  <si>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</si>
  <si>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</si>
  <si>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</si>
  <si>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</si>
  <si>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</si>
  <si>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</si>
  <si>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</si>
  <si>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</si>
  <si>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</si>
  <si>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</si>
  <si>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</si>
  <si>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</si>
  <si>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</si>
  <si>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</si>
  <si>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</si>
  <si>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</si>
  <si>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</si>
  <si>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</si>
  <si>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</si>
  <si>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</si>
  <si>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</si>
  <si>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</si>
  <si>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</si>
  <si>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</si>
  <si>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</si>
  <si>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</si>
  <si>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</si>
  <si>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</si>
  <si>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</si>
  <si>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</si>
  <si>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</si>
  <si>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</si>
  <si>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</si>
  <si>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</si>
  <si>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</si>
  <si>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</si>
  <si>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</si>
  <si>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</si>
  <si>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</si>
  <si>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</si>
  <si>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</si>
  <si>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</si>
  <si>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</si>
  <si>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</si>
  <si>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</si>
  <si>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</si>
  <si>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</si>
  <si>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</si>
  <si>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</si>
  <si>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</si>
  <si>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書類作成指導を受けながら申請する。（間接補助事業）</t>
    <rPh sb="18" eb="20">
      <t>カンセツ</t>
    </rPh>
    <rPh sb="20" eb="24">
      <t>ホジョジギョウ</t>
    </rPh>
    <phoneticPr fontId="2"/>
  </si>
  <si>
    <t>内外装木質化承認補助金額</t>
    <rPh sb="0" eb="3">
      <t>ナイガイソウ</t>
    </rPh>
    <rPh sb="3" eb="5">
      <t>モクシツ</t>
    </rPh>
    <rPh sb="5" eb="6">
      <t>カ</t>
    </rPh>
    <rPh sb="6" eb="8">
      <t>ショウニン</t>
    </rPh>
    <rPh sb="8" eb="10">
      <t>ホジョ</t>
    </rPh>
    <rPh sb="10" eb="12">
      <t>キンガク</t>
    </rPh>
    <phoneticPr fontId="2"/>
  </si>
  <si>
    <t>該当すれば選択してください。</t>
    <rPh sb="0" eb="2">
      <t>ガイトウ</t>
    </rPh>
    <rPh sb="5" eb="7">
      <t>センタク</t>
    </rPh>
    <phoneticPr fontId="2"/>
  </si>
  <si>
    <t>木育スペースを設置する。</t>
    <rPh sb="0" eb="2">
      <t>モクイク</t>
    </rPh>
    <rPh sb="7" eb="9">
      <t>セッチ</t>
    </rPh>
    <phoneticPr fontId="2"/>
  </si>
  <si>
    <t>様式第３－２号 　　　　　　　　　　　　　　 （第５条、第６条、第13条関係）</t>
    <phoneticPr fontId="2"/>
  </si>
  <si>
    <t>（記載例）県産材を活用した（施設の名称）の内装木質化を行うため</t>
    <rPh sb="1" eb="4">
      <t>キサイレイ</t>
    </rPh>
    <rPh sb="5" eb="8">
      <t>ケンサンザイ</t>
    </rPh>
    <rPh sb="9" eb="11">
      <t>カツヨウ</t>
    </rPh>
    <rPh sb="14" eb="16">
      <t>シセツ</t>
    </rPh>
    <rPh sb="17" eb="19">
      <t>メイショウ</t>
    </rPh>
    <rPh sb="21" eb="23">
      <t>ナイソウ</t>
    </rPh>
    <rPh sb="23" eb="26">
      <t>モクシツカ</t>
    </rPh>
    <rPh sb="27" eb="28">
      <t>オコナ</t>
    </rPh>
    <phoneticPr fontId="2"/>
  </si>
  <si>
    <t>内外装木質化等の面積：</t>
    <rPh sb="0" eb="3">
      <t>ナイガイソウ</t>
    </rPh>
    <rPh sb="3" eb="6">
      <t>モクシツカ</t>
    </rPh>
    <rPh sb="6" eb="7">
      <t>ナド</t>
    </rPh>
    <rPh sb="8" eb="10">
      <t>メンセキ</t>
    </rPh>
    <phoneticPr fontId="2"/>
  </si>
  <si>
    <t>内外装木質化等の規模</t>
    <rPh sb="0" eb="3">
      <t>ナイガイソウ</t>
    </rPh>
    <rPh sb="3" eb="6">
      <t>モクシツカ</t>
    </rPh>
    <rPh sb="6" eb="7">
      <t>ナド</t>
    </rPh>
    <phoneticPr fontId="2"/>
  </si>
  <si>
    <t>内外装木質化等を行う面積及び延床面積を入力</t>
    <rPh sb="0" eb="3">
      <t>ナイガイソウ</t>
    </rPh>
    <rPh sb="3" eb="6">
      <t>モクシツカ</t>
    </rPh>
    <rPh sb="6" eb="7">
      <t>ナド</t>
    </rPh>
    <rPh sb="8" eb="9">
      <t>オコナ</t>
    </rPh>
    <rPh sb="10" eb="12">
      <t>メンセキ</t>
    </rPh>
    <rPh sb="12" eb="13">
      <t>オヨ</t>
    </rPh>
    <rPh sb="14" eb="15">
      <t>ノベ</t>
    </rPh>
    <rPh sb="15" eb="16">
      <t>ユカ</t>
    </rPh>
    <rPh sb="16" eb="18">
      <t>メンセキ</t>
    </rPh>
    <rPh sb="19" eb="21">
      <t>ニュウリョク</t>
    </rPh>
    <phoneticPr fontId="2"/>
  </si>
  <si>
    <t>木材使用量</t>
    <phoneticPr fontId="2"/>
  </si>
  <si>
    <t>県産材使用量(0.05m3以上）及び使用率</t>
    <rPh sb="13" eb="15">
      <t>イジョウ</t>
    </rPh>
    <rPh sb="16" eb="17">
      <t>オヨ</t>
    </rPh>
    <rPh sb="18" eb="21">
      <t>シヨウリツ</t>
    </rPh>
    <phoneticPr fontId="2"/>
  </si>
  <si>
    <t>内外装木質化等の内容</t>
    <rPh sb="0" eb="3">
      <t>ナイガイソウ</t>
    </rPh>
    <rPh sb="3" eb="6">
      <t>モクシツカ</t>
    </rPh>
    <rPh sb="6" eb="7">
      <t>ナド</t>
    </rPh>
    <rPh sb="8" eb="10">
      <t>ナイヨウ</t>
    </rPh>
    <phoneticPr fontId="2"/>
  </si>
  <si>
    <t>内外装木質化</t>
    <rPh sb="0" eb="3">
      <t>ナイガイソウ</t>
    </rPh>
    <rPh sb="3" eb="6">
      <t>モクシツカ</t>
    </rPh>
    <phoneticPr fontId="2"/>
  </si>
  <si>
    <t>木質化する部分</t>
    <rPh sb="0" eb="3">
      <t>モクシツカ</t>
    </rPh>
    <rPh sb="5" eb="7">
      <t>ブブン</t>
    </rPh>
    <phoneticPr fontId="2"/>
  </si>
  <si>
    <t>使用する県産材（樹種別）</t>
    <rPh sb="0" eb="2">
      <t>シヨウ</t>
    </rPh>
    <rPh sb="4" eb="7">
      <t>ケンサンザイ</t>
    </rPh>
    <rPh sb="8" eb="10">
      <t>ジュシュ</t>
    </rPh>
    <rPh sb="10" eb="11">
      <t>ベツ</t>
    </rPh>
    <phoneticPr fontId="2"/>
  </si>
  <si>
    <t>什器などの制作・
購入</t>
    <rPh sb="0" eb="2">
      <t>ジュウキ</t>
    </rPh>
    <rPh sb="5" eb="7">
      <t>セイサク</t>
    </rPh>
    <rPh sb="9" eb="11">
      <t>コウニュウ</t>
    </rPh>
    <phoneticPr fontId="2"/>
  </si>
  <si>
    <t>材積</t>
    <rPh sb="0" eb="2">
      <t>ザイセキ</t>
    </rPh>
    <phoneticPr fontId="2"/>
  </si>
  <si>
    <t>（注）木質化する部分別に使用する樹種別の県産材使用量を記載すること。</t>
    <phoneticPr fontId="2"/>
  </si>
  <si>
    <t>（注）什器等の制作、購入の内容及び県産材使用量を記載すること。</t>
  </si>
  <si>
    <t>内外装木質化等に係る木材使用量を入力してください。</t>
    <rPh sb="0" eb="3">
      <t>ナイガイソウ</t>
    </rPh>
    <rPh sb="3" eb="6">
      <t>モクシツカ</t>
    </rPh>
    <rPh sb="6" eb="7">
      <t>ナド</t>
    </rPh>
    <rPh sb="8" eb="9">
      <t>カカ</t>
    </rPh>
    <rPh sb="10" eb="12">
      <t>モクザイ</t>
    </rPh>
    <rPh sb="12" eb="15">
      <t>シヨウリョウ</t>
    </rPh>
    <rPh sb="16" eb="18">
      <t>ニュウリョク</t>
    </rPh>
    <phoneticPr fontId="2"/>
  </si>
  <si>
    <t>内外装木質化等に係る県産材使用量を入力してください。</t>
    <rPh sb="0" eb="3">
      <t>ナイガイソウ</t>
    </rPh>
    <rPh sb="3" eb="6">
      <t>モクシツカ</t>
    </rPh>
    <rPh sb="6" eb="7">
      <t>ナド</t>
    </rPh>
    <rPh sb="8" eb="9">
      <t>カカ</t>
    </rPh>
    <rPh sb="10" eb="13">
      <t>ケンサンザイ</t>
    </rPh>
    <rPh sb="13" eb="16">
      <t>シヨウリョウ</t>
    </rPh>
    <rPh sb="17" eb="19">
      <t>ニュウリョク</t>
    </rPh>
    <phoneticPr fontId="2"/>
  </si>
  <si>
    <t>記載例を参考に、部分別、樹種別に入力</t>
    <rPh sb="0" eb="3">
      <t>キサイレイ</t>
    </rPh>
    <rPh sb="4" eb="6">
      <t>サンコウ</t>
    </rPh>
    <rPh sb="8" eb="10">
      <t>ブブン</t>
    </rPh>
    <rPh sb="10" eb="11">
      <t>ベツ</t>
    </rPh>
    <rPh sb="12" eb="14">
      <t>ジュシュ</t>
    </rPh>
    <rPh sb="14" eb="15">
      <t>ベツ</t>
    </rPh>
    <rPh sb="16" eb="18">
      <t>ニュウリョク</t>
    </rPh>
    <phoneticPr fontId="2"/>
  </si>
  <si>
    <t>什器の種類、数量等を入力</t>
    <rPh sb="0" eb="2">
      <t>ジュウキ</t>
    </rPh>
    <rPh sb="3" eb="5">
      <t>シュルイ</t>
    </rPh>
    <rPh sb="6" eb="8">
      <t>スウリョウ</t>
    </rPh>
    <rPh sb="8" eb="9">
      <t>ナド</t>
    </rPh>
    <rPh sb="10" eb="12">
      <t>ニュウリョク</t>
    </rPh>
    <phoneticPr fontId="2"/>
  </si>
  <si>
    <t>内外装木質化等に係る経費</t>
    <rPh sb="0" eb="3">
      <t>ナイガイソウ</t>
    </rPh>
    <rPh sb="3" eb="6">
      <t>モクシツカ</t>
    </rPh>
    <rPh sb="6" eb="7">
      <t>ナド</t>
    </rPh>
    <rPh sb="8" eb="9">
      <t>カカ</t>
    </rPh>
    <rPh sb="10" eb="12">
      <t>ケイヒ</t>
    </rPh>
    <phoneticPr fontId="2"/>
  </si>
  <si>
    <t>内外装木質化等の期間（予定）</t>
    <rPh sb="0" eb="3">
      <t>ナイガイソウ</t>
    </rPh>
    <rPh sb="3" eb="6">
      <t>モクシツカ</t>
    </rPh>
    <rPh sb="6" eb="7">
      <t>ナド</t>
    </rPh>
    <phoneticPr fontId="2"/>
  </si>
  <si>
    <t>補助率（Ｂ）</t>
    <rPh sb="0" eb="3">
      <t>ホジョリツ</t>
    </rPh>
    <phoneticPr fontId="2"/>
  </si>
  <si>
    <t>（１）非住宅木造建築拡大推進事業（内外装木質化等）</t>
    <rPh sb="17" eb="20">
      <t>ナイガイソウ</t>
    </rPh>
    <rPh sb="20" eb="23">
      <t>モクシツカ</t>
    </rPh>
    <rPh sb="23" eb="24">
      <t>ナド</t>
    </rPh>
    <phoneticPr fontId="2"/>
  </si>
  <si>
    <t>内外装木質化に係る経費</t>
    <rPh sb="0" eb="3">
      <t>ナイガイソウ</t>
    </rPh>
    <rPh sb="3" eb="6">
      <t>モクシツカ</t>
    </rPh>
    <rPh sb="7" eb="8">
      <t>カカ</t>
    </rPh>
    <rPh sb="9" eb="11">
      <t>ケイヒ</t>
    </rPh>
    <phoneticPr fontId="2"/>
  </si>
  <si>
    <t>什器等の制作・購入に係る経費</t>
    <rPh sb="0" eb="2">
      <t>ジュウキ</t>
    </rPh>
    <rPh sb="2" eb="3">
      <t>ナド</t>
    </rPh>
    <rPh sb="4" eb="6">
      <t>セイサク</t>
    </rPh>
    <rPh sb="7" eb="9">
      <t>コウニュウ</t>
    </rPh>
    <rPh sb="10" eb="11">
      <t>カカ</t>
    </rPh>
    <rPh sb="12" eb="14">
      <t>ケイヒ</t>
    </rPh>
    <phoneticPr fontId="2"/>
  </si>
  <si>
    <t>事業費（Ａ）</t>
    <rPh sb="0" eb="2">
      <t>ジギョウ</t>
    </rPh>
    <rPh sb="2" eb="3">
      <t>ヒ</t>
    </rPh>
    <phoneticPr fontId="2"/>
  </si>
  <si>
    <t>－</t>
    <phoneticPr fontId="2"/>
  </si>
  <si>
    <t>　　－</t>
    <phoneticPr fontId="2"/>
  </si>
  <si>
    <t>計</t>
    <rPh sb="0" eb="1">
      <t>ケイ</t>
    </rPh>
    <phoneticPr fontId="2"/>
  </si>
  <si>
    <t>1/3(木育スペース設置1/2）</t>
    <rPh sb="4" eb="6">
      <t>モクイク</t>
    </rPh>
    <rPh sb="10" eb="12">
      <t>セッチ</t>
    </rPh>
    <phoneticPr fontId="2"/>
  </si>
  <si>
    <t>（Ｃ）　　　　　　</t>
    <phoneticPr fontId="2"/>
  </si>
  <si>
    <t>（Ｃ）666,666円
（1,000,000円）　　　　　　</t>
    <rPh sb="10" eb="11">
      <t>エン</t>
    </rPh>
    <rPh sb="22" eb="23">
      <t>エン</t>
    </rPh>
    <phoneticPr fontId="2"/>
  </si>
  <si>
    <t>（＞2,000千円）
=2,000千円</t>
    <rPh sb="7" eb="9">
      <t>センエン</t>
    </rPh>
    <rPh sb="17" eb="19">
      <t>センエン</t>
    </rPh>
    <phoneticPr fontId="2"/>
  </si>
  <si>
    <t>（注）ア　内外装木質化等に係る経費の事業費は２，０００千円を上限とする。</t>
  </si>
  <si>
    <t>　　　ウ　什器単独の場合は、県産ＣＬＴ材を使用した場合又は木育スペースを設置した場合に限る。</t>
  </si>
  <si>
    <r>
      <t>　　　イ　木育スペースの設置の場合は、補助率を１</t>
    </r>
    <r>
      <rPr>
        <sz val="10.5"/>
        <rFont val="Times New Roman"/>
        <family val="1"/>
      </rPr>
      <t>/</t>
    </r>
    <r>
      <rPr>
        <sz val="10.5"/>
        <rFont val="ＭＳ 明朝"/>
        <family val="1"/>
        <charset val="128"/>
      </rPr>
      <t>２とする。</t>
    </r>
  </si>
  <si>
    <t>（注）内外装木質化等の補助金額の１０％を上限とする（間接補助事業を行う場合のみ記載）。</t>
    <rPh sb="3" eb="6">
      <t>ナイガイソウ</t>
    </rPh>
    <rPh sb="6" eb="9">
      <t>モクシツカ</t>
    </rPh>
    <rPh sb="9" eb="10">
      <t>ナド</t>
    </rPh>
    <phoneticPr fontId="2"/>
  </si>
  <si>
    <t>　※他の事業を活用する場合は、補助金名、所管する所属及び部署名、電話番号、補助内容及び補助対象を
　　記載すること。</t>
    <phoneticPr fontId="2"/>
  </si>
  <si>
    <t>（４）補助金の申請者・受領者が建築主以外の場合は建築主の承諾書（様式第７号）</t>
    <phoneticPr fontId="2"/>
  </si>
  <si>
    <t>（５）木育スペースを設置する場合は、その活用方法等概要がわかる図面及び資料</t>
    <phoneticPr fontId="2"/>
  </si>
  <si>
    <t>（６）その他、県が必要と認める書類</t>
    <phoneticPr fontId="2"/>
  </si>
  <si>
    <t>（２）木材使用量、県産材使用量が確認できる資料（納品書の写し等樹種別に分かるもの）</t>
    <phoneticPr fontId="2"/>
  </si>
  <si>
    <t>（８）その他、県が必要と認める書類</t>
    <phoneticPr fontId="2"/>
  </si>
  <si>
    <t>（４）鳥取県産材産地証明書の写し（鳥取県産材活用用議会等が発行するもの）</t>
    <phoneticPr fontId="2"/>
  </si>
  <si>
    <t>（５）施工前写真、施工状況写真、完成写真、木育スペース写真（該当する場合に限る。）</t>
    <phoneticPr fontId="2"/>
  </si>
  <si>
    <t>（７）木育スペースを設置する場合は、その活用方法等概要がわかる図面及び資料（交付申請時から変更と
    なった場合に添付）</t>
    <phoneticPr fontId="2"/>
  </si>
  <si>
    <t>木材発注年月日（予定）から内外装木質化の完了予定日　R5.4.1等で入力＞＞令和５年４月１日で自動変換</t>
    <rPh sb="0" eb="2">
      <t>モクザイ</t>
    </rPh>
    <rPh sb="2" eb="4">
      <t>ハッチュウ</t>
    </rPh>
    <rPh sb="4" eb="7">
      <t>ネンガッピ</t>
    </rPh>
    <rPh sb="8" eb="10">
      <t>ヨテイ</t>
    </rPh>
    <rPh sb="13" eb="16">
      <t>ナイガイソウ</t>
    </rPh>
    <rPh sb="16" eb="18">
      <t>モクシツ</t>
    </rPh>
    <rPh sb="18" eb="19">
      <t>カ</t>
    </rPh>
    <rPh sb="20" eb="22">
      <t>カンリョウ</t>
    </rPh>
    <rPh sb="22" eb="24">
      <t>ヨテイ</t>
    </rPh>
    <rPh sb="24" eb="25">
      <t>ビ</t>
    </rPh>
    <rPh sb="32" eb="33">
      <t>ナド</t>
    </rPh>
    <rPh sb="34" eb="36">
      <t>ニュウリョク</t>
    </rPh>
    <rPh sb="38" eb="40">
      <t>レイワ</t>
    </rPh>
    <rPh sb="41" eb="42">
      <t>ネン</t>
    </rPh>
    <rPh sb="43" eb="44">
      <t>ガツ</t>
    </rPh>
    <rPh sb="45" eb="46">
      <t>ニチ</t>
    </rPh>
    <rPh sb="47" eb="49">
      <t>ジドウ</t>
    </rPh>
    <rPh sb="49" eb="51">
      <t>ヘンカン</t>
    </rPh>
    <phoneticPr fontId="2"/>
  </si>
  <si>
    <t>県産材に係る木工事費のみ計上（見積書添付）</t>
    <rPh sb="0" eb="3">
      <t>ケンサンザイ</t>
    </rPh>
    <rPh sb="4" eb="5">
      <t>カカ</t>
    </rPh>
    <rPh sb="6" eb="9">
      <t>モッコウジ</t>
    </rPh>
    <rPh sb="9" eb="10">
      <t>ヒ</t>
    </rPh>
    <rPh sb="12" eb="14">
      <t>ケイジョウ</t>
    </rPh>
    <rPh sb="15" eb="18">
      <t>ミツモリショ</t>
    </rPh>
    <rPh sb="18" eb="20">
      <t>テンプ</t>
    </rPh>
    <phoneticPr fontId="2"/>
  </si>
  <si>
    <t>県産材に係る什器制作（購入）費のみ計上（見積書添付）</t>
    <rPh sb="0" eb="3">
      <t>ケンサンザイ</t>
    </rPh>
    <rPh sb="4" eb="5">
      <t>カカ</t>
    </rPh>
    <rPh sb="6" eb="8">
      <t>ジュウキ</t>
    </rPh>
    <rPh sb="8" eb="10">
      <t>セイサク</t>
    </rPh>
    <rPh sb="11" eb="13">
      <t>コウニュウ</t>
    </rPh>
    <rPh sb="14" eb="15">
      <t>ヒ</t>
    </rPh>
    <rPh sb="17" eb="19">
      <t>ケイジョウ</t>
    </rPh>
    <rPh sb="20" eb="23">
      <t>ミツモリショ</t>
    </rPh>
    <rPh sb="23" eb="25">
      <t>テンプ</t>
    </rPh>
    <phoneticPr fontId="2"/>
  </si>
  <si>
    <t>県産材に係る木工事費のみ記載</t>
    <rPh sb="0" eb="3">
      <t>ケンサンザイ</t>
    </rPh>
    <rPh sb="4" eb="5">
      <t>カカ</t>
    </rPh>
    <rPh sb="6" eb="9">
      <t>モッコウジ</t>
    </rPh>
    <rPh sb="9" eb="10">
      <t>ヒ</t>
    </rPh>
    <rPh sb="12" eb="14">
      <t>キサイ</t>
    </rPh>
    <phoneticPr fontId="2"/>
  </si>
  <si>
    <t>（６）間接補助金を交付する場合は、非住宅木造建築拡大推進事業費補助金運営事業の実施内容、経費及び
　　事務費が確認できる資料</t>
    <phoneticPr fontId="2"/>
  </si>
  <si>
    <t>（注）ア　木材使用量、県産材使用量、内外装木質化等の内容、内外装木質化等に係る経費については、
　　　　実施計画時は概算とする。</t>
    <phoneticPr fontId="2"/>
  </si>
  <si>
    <t>　　　イ　間接補助事業を行う場合は、間接補助事業者の欄を入力する。</t>
    <phoneticPr fontId="2"/>
  </si>
  <si>
    <t>（３）内外装木質化等の経費の内訳が確認できる資料（見積書鑑、見積金額内訳等及び
   必要に応じてエクセルデータ）</t>
    <phoneticPr fontId="2"/>
  </si>
  <si>
    <t>（４）建築物木材利用促進協定書の写し（該当する場合に限る。）</t>
    <phoneticPr fontId="2"/>
  </si>
  <si>
    <t>（３）内外装木質化等の経費の最終的な内訳が確認できる資料（請求書鑑、金額内訳等証票書類及び
　　必要に応じてエクセルデータ）</t>
    <rPh sb="48" eb="50">
      <t>ヒツヨウ</t>
    </rPh>
    <rPh sb="51" eb="52">
      <t>オウ</t>
    </rPh>
    <phoneticPr fontId="2"/>
  </si>
  <si>
    <t>　令和６年度 鳥取県非住宅木造建築拡大推進事業実施計画（報告）書 　　　</t>
    <rPh sb="1" eb="3">
      <t>レイワ</t>
    </rPh>
    <phoneticPr fontId="2"/>
  </si>
  <si>
    <t>R5.4.1で入力＞＞令和５年４月１日で自動変換</t>
    <rPh sb="7" eb="9">
      <t>ニュウリョク</t>
    </rPh>
    <rPh sb="11" eb="13">
      <t>レイワ</t>
    </rPh>
    <rPh sb="14" eb="15">
      <t>ネン</t>
    </rPh>
    <rPh sb="16" eb="17">
      <t>ガツ</t>
    </rPh>
    <rPh sb="18" eb="19">
      <t>ニチ</t>
    </rPh>
    <rPh sb="20" eb="22">
      <t>ジドウ</t>
    </rPh>
    <rPh sb="22" eb="24">
      <t>ヘンカン</t>
    </rPh>
    <phoneticPr fontId="2"/>
  </si>
  <si>
    <t>→日付入力（R6.5.8で入力すると令和6年５月８日に変換）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</si>
  <si>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→日付入力（R6.4.8で入力すると令和6年４月８日に変換）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</si>
  <si>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→日付入力（R6.5.28で入力すると令和６年５月2８日に変換）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</si>
  <si>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→日付入力（R6.7.14で入力すると令和６年7月14日に変換）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</si>
  <si>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令和６年度鳥取県非住宅木造建築拡大推進事業変更承認申請書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</si>
  <si>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 xml:space="preserve"> 鳥取県非住宅木造建築拡大推進事業（内外装木質化等）</t>
    <rPh sb="1" eb="4">
      <t>トットリケン</t>
    </rPh>
    <rPh sb="4" eb="7">
      <t>ヒジュウタク</t>
    </rPh>
    <rPh sb="7" eb="9">
      <t>モクゾウ</t>
    </rPh>
    <rPh sb="9" eb="11">
      <t>ケンチク</t>
    </rPh>
    <rPh sb="11" eb="13">
      <t>カクダイ</t>
    </rPh>
    <rPh sb="13" eb="17">
      <t>スイシンジギョウ</t>
    </rPh>
    <rPh sb="18" eb="21">
      <t>ナイガイソウ</t>
    </rPh>
    <rPh sb="21" eb="23">
      <t>モクシツ</t>
    </rPh>
    <rPh sb="23" eb="24">
      <t>カ</t>
    </rPh>
    <rPh sb="24" eb="25">
      <t>トウ</t>
    </rPh>
    <phoneticPr fontId="2"/>
  </si>
  <si>
    <t>令和６年度鳥取県非住宅木造建築拡大推進事業交付申請書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</si>
  <si>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令和６年度鳥取県非住宅木造建築拡大推進事業補助金進捗状況報告書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</si>
  <si>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令和６年度鳥取県非住宅木造建築拡大推進事業廃止承認申請書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</si>
  <si>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令和６年度鳥取県非住宅木造建築拡大推進事業実績報告書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</si>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</sst>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quot;金&quot;#,##0&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Times New Roman"/>
      <family val="1"/>
    </font>
    <font>
      <sz val="11"/>
      <color rgb="FFC00000"/>
      <name val="ＭＳ 明朝"/>
      <family val="1"/>
      <charset val="128"/>
    </font>
    <font>
      <u/>
      <sz val="11"/>
      <color theme="10"/>
      <name val="游ゴシック"/>
      <family val="2"/>
      <charset val="128"/>
      <scheme val="minor"/>
    </font>
    <font>
      <sz val="9"/>
      <color theme="1"/>
      <name val="ＭＳ 明朝"/>
      <family val="1"/>
      <charset val="128"/>
    </font>
    <font>
      <sz val="10.5"/>
      <color rgb="FFFF0000"/>
      <name val="ＭＳ 明朝"/>
      <family val="1"/>
      <charset val="128"/>
    </font>
    <font>
      <sz val="10.5"/>
      <name val="Times New Roman"/>
      <family val="1"/>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27">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2"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179" fontId="4" fillId="0" borderId="2" xfId="0" applyNumberFormat="1" applyFont="1" applyBorder="1" applyAlignment="1" applyProtection="1">
      <alignment vertical="center" wrapText="1"/>
      <protection locked="0"/>
    </xf>
    <xf numFmtId="180" fontId="6" fillId="0" borderId="0" xfId="0" applyNumberFormat="1" applyFont="1" applyProtection="1">
      <alignment vertical="center"/>
      <protection locked="0"/>
    </xf>
    <xf numFmtId="0" fontId="4" fillId="0" borderId="4"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lignment vertical="center"/>
    </xf>
    <xf numFmtId="0" fontId="6" fillId="0" borderId="1"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5"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vertical="center" wrapText="1"/>
      <protection locked="0"/>
    </xf>
    <xf numFmtId="178" fontId="4" fillId="0" borderId="11" xfId="1" applyNumberFormat="1" applyFont="1" applyBorder="1" applyAlignment="1">
      <alignment horizontal="center" vertical="center" wrapText="1"/>
    </xf>
    <xf numFmtId="179" fontId="4" fillId="0" borderId="8" xfId="0" applyNumberFormat="1" applyFont="1" applyBorder="1" applyAlignment="1" applyProtection="1">
      <alignment vertical="center" wrapText="1"/>
      <protection locked="0"/>
    </xf>
    <xf numFmtId="0" fontId="4" fillId="0" borderId="0" xfId="0" applyFont="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4"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7" fontId="4" fillId="0" borderId="1" xfId="0" applyNumberFormat="1" applyFont="1" applyBorder="1" applyAlignment="1" applyProtection="1">
      <alignment horizontal="right" vertical="center" wrapText="1"/>
      <protection locked="0"/>
    </xf>
    <xf numFmtId="0" fontId="14" fillId="0" borderId="0" xfId="0" applyFont="1">
      <alignment vertical="center"/>
    </xf>
    <xf numFmtId="0" fontId="6" fillId="0" borderId="13" xfId="0" applyFont="1" applyBorder="1">
      <alignment vertical="center"/>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4" fillId="0" borderId="0" xfId="0" applyFont="1" applyAlignment="1">
      <alignment horizontal="left" vertical="center"/>
    </xf>
    <xf numFmtId="180" fontId="6" fillId="0" borderId="1"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13" fillId="0" borderId="8" xfId="3" applyNumberForma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7" xfId="0" applyNumberFormat="1" applyFont="1" applyBorder="1" applyAlignment="1" applyProtection="1">
      <alignment horizontal="right" vertical="center" wrapText="1"/>
      <protection locked="0"/>
    </xf>
    <xf numFmtId="181" fontId="3" fillId="0" borderId="2" xfId="0" applyNumberFormat="1" applyFont="1" applyBorder="1" applyAlignment="1" applyProtection="1">
      <alignment horizontal="right"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15" fillId="0" borderId="15"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7" fillId="0" borderId="4" xfId="0" applyFont="1" applyBorder="1" applyAlignment="1">
      <alignment horizontal="justify" vertical="center" wrapText="1"/>
    </xf>
    <xf numFmtId="0" fontId="7" fillId="0" borderId="9"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181" fontId="3" fillId="0" borderId="12"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8" xfId="0" applyNumberFormat="1" applyFont="1" applyBorder="1" applyAlignment="1">
      <alignment horizontal="right" vertical="center" wrapText="1"/>
    </xf>
    <xf numFmtId="0" fontId="3"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0"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80" fontId="4" fillId="0" borderId="7"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3" fillId="0" borderId="7"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3"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2"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82" fontId="4" fillId="0" borderId="8" xfId="0" applyNumberFormat="1" applyFont="1" applyBorder="1" applyAlignment="1" applyProtection="1">
      <alignment horizontal="center" vertical="center" wrapText="1"/>
      <protection locked="0"/>
    </xf>
    <xf numFmtId="182" fontId="4" fillId="0" borderId="2" xfId="0" applyNumberFormat="1" applyFont="1" applyBorder="1" applyAlignment="1" applyProtection="1">
      <alignment horizontal="center" vertical="center" wrapText="1"/>
      <protection locked="0"/>
    </xf>
    <xf numFmtId="182" fontId="4" fillId="0" borderId="7" xfId="0" applyNumberFormat="1" applyFont="1" applyBorder="1" applyAlignment="1">
      <alignment horizontal="center" vertical="center" wrapText="1"/>
    </xf>
    <xf numFmtId="182" fontId="4" fillId="0" borderId="8"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38" fontId="6" fillId="2" borderId="1" xfId="2" applyFont="1" applyFill="1" applyBorder="1" applyProtection="1">
      <alignment vertical="center"/>
      <protection locked="0"/>
    </xf>
    <xf numFmtId="38" fontId="6" fillId="2" borderId="1" xfId="2" applyFont="1" applyFill="1" applyBorder="1">
      <alignment vertical="center"/>
    </xf>
    <xf numFmtId="49" fontId="6" fillId="2" borderId="1" xfId="0" applyNumberFormat="1" applyFont="1" applyFill="1" applyBorder="1" applyProtection="1">
      <alignment vertical="center"/>
      <protection locked="0"/>
    </xf>
  </cellXfs>
  <cellStyles count="4">
    <cellStyle name="パーセント" xfId="1" builtinId="5"/>
    <cellStyle name="ハイパーリンク" xfId="3" builtinId="8"/>
    <cellStyle name="桁区切り" xfId="2" builtinId="6"/>
    <cellStyle name="標準" xfId="0" builtinId="0"/>
  </cellStyles>
  <dxfs count="10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819150</xdr:colOff>
      <xdr:row>1</xdr:row>
      <xdr:rowOff>142875</xdr:rowOff>
    </xdr:from>
    <xdr:to>
      <xdr:col>7</xdr:col>
      <xdr:colOff>733425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67300" y="43815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twoCellAnchor>
    <xdr:from>
      <xdr:col>1</xdr:col>
      <xdr:colOff>847725</xdr:colOff>
      <xdr:row>0</xdr:row>
      <xdr:rowOff>38100</xdr:rowOff>
    </xdr:from>
    <xdr:to>
      <xdr:col>3</xdr:col>
      <xdr:colOff>342900</xdr:colOff>
      <xdr:row>0</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7275" y="3810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3:F30"/>
  <sheetViews>
    <sheetView showGridLines="0" tabSelected="1" workbookViewId="0">
      <selection activeCell="E25" sqref="E25"/>
    </sheetView>
  </sheetViews>
  <sheetFormatPr defaultColWidth="9" defaultRowHeight="13.2" x14ac:dyDescent="0.45"/>
  <cols>
    <col min="1" max="1" width="0.69921875" style="4" customWidth="1"/>
    <col min="2" max="2" width="5.19921875" style="4" customWidth="1"/>
    <col min="3" max="5" width="26.19921875" style="4" customWidth="1"/>
    <col min="6" max="6" width="31.5" style="4" customWidth="1"/>
    <col min="7" max="16384" width="9" style="4"/>
  </cols>
  <sheetData>
    <row r="3" spans="2:4" x14ac:dyDescent="0.45">
      <c r="C3" s="17" t="str">
        <f>IF(COUNTIF(B4:B6,"○")=1,"",IF(COUNTIF(B4:B6,"○")&gt;1,"該当する申請１つを選択してください（複数選択されています。）","該当する申請１つを選択してください"))</f>
        <v>該当する申請１つを選択してください</v>
      </c>
    </row>
    <row r="4" spans="2:4" ht="20.25" customHeight="1" x14ac:dyDescent="0.45">
      <c r="B4" s="44"/>
      <c r="C4" s="4" t="s">
        <v>145</v>
      </c>
    </row>
    <row r="5" spans="2:4" ht="20.25" customHeight="1" x14ac:dyDescent="0.45">
      <c r="B5" s="44"/>
      <c r="C5" s="4" t="s">
        <v>62</v>
      </c>
    </row>
    <row r="6" spans="2:4" ht="20.25" customHeight="1" x14ac:dyDescent="0.45">
      <c r="B6" s="44"/>
      <c r="C6" s="4" t="s">
        <v>39</v>
      </c>
    </row>
    <row r="7" spans="2:4" ht="20.25" customHeight="1" x14ac:dyDescent="0.45"/>
    <row r="8" spans="2:4" ht="20.25" customHeight="1" x14ac:dyDescent="0.45"/>
    <row r="9" spans="2:4" ht="20.25" customHeight="1" x14ac:dyDescent="0.45">
      <c r="C9" s="17" t="str">
        <f>IF(COUNTIF(B10:B15,"○")=1,"",IF(COUNTIF(B10:B15,"○")&gt;1,"該当する申請１つを選択してください（複数選択されています。）","該当する申請１つを選択してください"))</f>
        <v>該当する申請１つを選択してください</v>
      </c>
    </row>
    <row r="10" spans="2:4" ht="20.25" customHeight="1" x14ac:dyDescent="0.45">
      <c r="B10" s="44"/>
      <c r="C10" s="4" t="s">
        <v>52</v>
      </c>
      <c r="D10" s="36" t="str">
        <f>IF(B10="","","②実施計画（報告）書入力後、③計画承認申請書に入力")</f>
        <v/>
      </c>
    </row>
    <row r="11" spans="2:4" ht="20.25" customHeight="1" x14ac:dyDescent="0.45">
      <c r="B11" s="44"/>
      <c r="C11" s="4" t="s">
        <v>53</v>
      </c>
      <c r="D11" s="36" t="str">
        <f>IF(B11="","","②実施計画（報告）書入力後、④変更計画承認申請書に入力")</f>
        <v/>
      </c>
    </row>
    <row r="12" spans="2:4" ht="20.25" customHeight="1" x14ac:dyDescent="0.45">
      <c r="B12" s="44"/>
      <c r="C12" s="4" t="s">
        <v>54</v>
      </c>
      <c r="D12" s="36" t="str">
        <f>IF(B12="","","②実施計画（報告）書入力後、⑤交付申請書に入力")</f>
        <v/>
      </c>
    </row>
    <row r="13" spans="2:4" ht="20.25" customHeight="1" x14ac:dyDescent="0.45">
      <c r="B13" s="44"/>
      <c r="C13" s="4" t="s">
        <v>55</v>
      </c>
      <c r="D13" s="36" t="str">
        <f>IF(B13="","","②実施計画（報告）書入力後、⑥変更承認申請書（廃止の場合は⑦廃止承認申請書）に入力")</f>
        <v/>
      </c>
    </row>
    <row r="14" spans="2:4" ht="20.25" customHeight="1" x14ac:dyDescent="0.45">
      <c r="B14" s="44"/>
      <c r="C14" s="4" t="s">
        <v>56</v>
      </c>
      <c r="D14" s="36" t="str">
        <f>IF(B14="","","②実施計画（報告）書入力後、⑧実績報告書に入力")</f>
        <v/>
      </c>
    </row>
    <row r="15" spans="2:4" ht="20.25" customHeight="1" x14ac:dyDescent="0.45">
      <c r="B15" s="44"/>
      <c r="C15" s="4" t="s">
        <v>140</v>
      </c>
      <c r="D15" s="36" t="str">
        <f>IF(B15="","","②実施計画（報告）書入力後、⑨進捗状況報告書に入力")</f>
        <v/>
      </c>
    </row>
    <row r="16" spans="2:4" ht="20.25" customHeight="1" x14ac:dyDescent="0.45">
      <c r="C16" s="4" t="str">
        <f>IF(COUNTIF(C10:C14,"○")=1,"","")</f>
        <v/>
      </c>
    </row>
    <row r="17" spans="2:6" ht="20.25" customHeight="1" x14ac:dyDescent="0.45">
      <c r="C17" s="52" t="s">
        <v>147</v>
      </c>
    </row>
    <row r="18" spans="2:6" ht="20.25" customHeight="1" x14ac:dyDescent="0.45">
      <c r="B18" s="44"/>
      <c r="C18" s="4" t="s">
        <v>148</v>
      </c>
    </row>
    <row r="19" spans="2:6" ht="20.25" customHeight="1" x14ac:dyDescent="0.45"/>
    <row r="20" spans="2:6" ht="25.5" customHeight="1" x14ac:dyDescent="0.45">
      <c r="C20" s="24" t="s">
        <v>59</v>
      </c>
      <c r="D20" s="23" t="s">
        <v>146</v>
      </c>
      <c r="E20" s="23" t="s">
        <v>125</v>
      </c>
    </row>
    <row r="21" spans="2:6" ht="40.5" customHeight="1" x14ac:dyDescent="0.45">
      <c r="C21" s="25" t="s">
        <v>61</v>
      </c>
      <c r="D21" s="224"/>
      <c r="E21" s="45">
        <v>0</v>
      </c>
      <c r="F21" s="42">
        <f>D21+E21</f>
        <v>0</v>
      </c>
    </row>
    <row r="22" spans="2:6" ht="40.5" customHeight="1" x14ac:dyDescent="0.45">
      <c r="C22" s="25" t="s">
        <v>57</v>
      </c>
      <c r="D22" s="224"/>
      <c r="E22" s="45">
        <v>0</v>
      </c>
      <c r="F22" s="42">
        <f t="shared" ref="F22:F23" si="0">D22+E22</f>
        <v>0</v>
      </c>
    </row>
    <row r="23" spans="2:6" ht="45" customHeight="1" x14ac:dyDescent="0.45">
      <c r="C23" s="24" t="s">
        <v>60</v>
      </c>
      <c r="D23" s="225">
        <f>IF(AND(OR(B10="○",B11="○"),B18="○"),1000000,IF(OR(B10="○",B11="○"),666666,IF(OR(B12="○",B13="○"),D21,IF(OR(B14="○",B15="○"),D22,0))))</f>
        <v>0</v>
      </c>
      <c r="E23" s="28">
        <f>IF(AND(OR(B10="○",B11="○"),B18="○"),100000,IF(OR(B10="○",B11="○"),66666,IF(OR(B12="○",B13="○"),E21,IF(B14="○",E22,0))))</f>
        <v>0</v>
      </c>
      <c r="F23" s="42">
        <f t="shared" si="0"/>
        <v>0</v>
      </c>
    </row>
    <row r="25" spans="2:6" ht="21" customHeight="1" x14ac:dyDescent="0.45">
      <c r="C25" s="24" t="s">
        <v>100</v>
      </c>
      <c r="D25" s="226"/>
      <c r="E25" s="4" t="str">
        <f>IF(AND(OR(B13="○",B14="○",B15="○"),D25=""),"未入力","")</f>
        <v/>
      </c>
      <c r="F25" s="4" t="s">
        <v>118</v>
      </c>
    </row>
    <row r="26" spans="2:6" ht="21" customHeight="1" x14ac:dyDescent="0.45">
      <c r="C26" s="24" t="s">
        <v>101</v>
      </c>
      <c r="D26" s="226"/>
      <c r="E26" s="4" t="str">
        <f>IF(AND(OR(B13="○",B14="○",B15="○"),D26=""),"未入力","")</f>
        <v/>
      </c>
      <c r="F26" s="4" t="s">
        <v>102</v>
      </c>
    </row>
    <row r="27" spans="2:6" ht="21" customHeight="1" x14ac:dyDescent="0.45">
      <c r="C27" s="24" t="s">
        <v>126</v>
      </c>
      <c r="D27" s="226"/>
      <c r="E27" s="40" t="s">
        <v>128</v>
      </c>
      <c r="F27" s="4" t="s">
        <v>118</v>
      </c>
    </row>
    <row r="28" spans="2:6" ht="21" customHeight="1" x14ac:dyDescent="0.45">
      <c r="C28" s="24" t="s">
        <v>127</v>
      </c>
      <c r="D28" s="226"/>
      <c r="E28" s="40" t="s">
        <v>128</v>
      </c>
      <c r="F28" s="4" t="s">
        <v>102</v>
      </c>
    </row>
    <row r="29" spans="2:6" ht="21" customHeight="1" x14ac:dyDescent="0.45">
      <c r="D29" s="39"/>
    </row>
    <row r="30" spans="2:6" ht="38.25" customHeight="1" x14ac:dyDescent="0.45">
      <c r="C30" s="24" t="s">
        <v>124</v>
      </c>
      <c r="D30" s="224"/>
      <c r="E30" s="17" t="str">
        <f>IF(AND(OR(B14="○",B15="○"),D30=""),"未入力","")</f>
        <v/>
      </c>
      <c r="F30" s="4" t="s">
        <v>144</v>
      </c>
    </row>
  </sheetData>
  <sheetProtection algorithmName="SHA-512" hashValue="+bIahCnP77FgU3WmR+YoR3gth2LpIfjOmeMB+qei2Tym14bzMKZJKXifiJ5ua3koXZ8cCBUvLBdsg5mUQZJQ9w==" saltValue="AqHCyU4C87ncbCNRqja38w==" spinCount="100000" sheet="1" objects="1" scenarios="1"/>
  <phoneticPr fontId="2"/>
  <conditionalFormatting sqref="D21">
    <cfRule type="expression" dxfId="104" priority="19" stopIfTrue="1">
      <formula>AND($D$21="",OR($B$11="○",$B$12="○",$B$13="○",$B$14="○",$B$15="○"))</formula>
    </cfRule>
    <cfRule type="expression" dxfId="103" priority="21">
      <formula>$B$10="○"</formula>
    </cfRule>
  </conditionalFormatting>
  <conditionalFormatting sqref="D22">
    <cfRule type="expression" dxfId="102" priority="9">
      <formula>AND(OR($B$13="○",$B$14="○",$B$15="○"),$D$22="")</formula>
    </cfRule>
  </conditionalFormatting>
  <conditionalFormatting sqref="D25">
    <cfRule type="expression" dxfId="101" priority="7">
      <formula>AND(OR($B$13="○",$B$14="○",$B$15="○"),$D$25="")</formula>
    </cfRule>
  </conditionalFormatting>
  <conditionalFormatting sqref="D26">
    <cfRule type="expression" dxfId="100" priority="1">
      <formula>AND(OR($B$13="○",$B$14="○",$B$15="○"),$D$26="")</formula>
    </cfRule>
  </conditionalFormatting>
  <conditionalFormatting sqref="D30">
    <cfRule type="expression" dxfId="99" priority="4">
      <formula>OR($B$10="○",$B$11="○",$B$12="○",$B$13="○")</formula>
    </cfRule>
    <cfRule type="expression" dxfId="98" priority="5">
      <formula>AND(OR($B$14="○",$B$15="○"),$D$30="")</formula>
    </cfRule>
  </conditionalFormatting>
  <conditionalFormatting sqref="D22:E22">
    <cfRule type="expression" dxfId="97" priority="10">
      <formula>OR($B$10="○",$B$11="○",$B$12="○")</formula>
    </cfRule>
  </conditionalFormatting>
  <conditionalFormatting sqref="E21">
    <cfRule type="expression" dxfId="96" priority="12">
      <formula>AND($B$6="○",$E$21="",OR($B$11="○",$B$12="○",$B$13="○",$B$14="○"))</formula>
    </cfRule>
    <cfRule type="expression" dxfId="95" priority="18">
      <formula>$B$10="○"</formula>
    </cfRule>
  </conditionalFormatting>
  <conditionalFormatting sqref="E21:E23">
    <cfRule type="expression" dxfId="94" priority="20">
      <formula>$B$6&lt;&gt;"○"</formula>
    </cfRule>
  </conditionalFormatting>
  <conditionalFormatting sqref="E22">
    <cfRule type="expression" dxfId="93" priority="8">
      <formula>AND(OR($B$13="○",$B$14="○"),$E$22="",$B$6="○")</formula>
    </cfRule>
  </conditionalFormatting>
  <dataValidations count="1">
    <dataValidation type="list" allowBlank="1" showInputMessage="1" showErrorMessage="1" sqref="B10:B15 B4:B6 B18"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M119"/>
  <sheetViews>
    <sheetView showGridLines="0" view="pageBreakPreview" zoomScaleNormal="100" zoomScaleSheetLayoutView="100" workbookViewId="0">
      <selection activeCell="C41" sqref="C41"/>
    </sheetView>
  </sheetViews>
  <sheetFormatPr defaultColWidth="9" defaultRowHeight="13.2" x14ac:dyDescent="0.45"/>
  <cols>
    <col min="1" max="1" width="2.69921875" style="4" customWidth="1"/>
    <col min="2" max="2" width="17.19921875" style="4" customWidth="1"/>
    <col min="3" max="8" width="11.69921875" style="4" customWidth="1"/>
    <col min="9" max="9" width="9.69921875" style="4" customWidth="1"/>
    <col min="10" max="10" width="6.69921875" style="4" customWidth="1"/>
    <col min="11" max="11" width="12.69921875" style="4" bestFit="1" customWidth="1"/>
    <col min="12" max="16384" width="9" style="4"/>
  </cols>
  <sheetData>
    <row r="1" spans="1:13" ht="23.25" customHeight="1" x14ac:dyDescent="0.45">
      <c r="A1" s="2" t="s">
        <v>149</v>
      </c>
      <c r="B1" s="3"/>
      <c r="C1" s="3"/>
      <c r="D1" s="3"/>
      <c r="E1" s="3"/>
      <c r="F1" s="3"/>
      <c r="G1" s="3"/>
      <c r="H1" s="3"/>
      <c r="J1" s="4" t="str">
        <f>IF('①最初に黄色セル選択、赤色セルに入力　関連情報入力シート'!B6="○","間接補助申請","")</f>
        <v/>
      </c>
      <c r="L1" s="4">
        <f>'①最初に黄色セル選択、赤色セルに入力　関連情報入力シート'!B4</f>
        <v>0</v>
      </c>
      <c r="M1" s="4" t="s">
        <v>145</v>
      </c>
    </row>
    <row r="2" spans="1:13" x14ac:dyDescent="0.45">
      <c r="A2" s="5"/>
      <c r="L2" s="4">
        <f>'①最初に黄色セル選択、赤色セルに入力　関連情報入力シート'!B5</f>
        <v>0</v>
      </c>
      <c r="M2" s="4" t="s">
        <v>62</v>
      </c>
    </row>
    <row r="3" spans="1:13" ht="14.4" x14ac:dyDescent="0.45">
      <c r="A3" s="56" t="s">
        <v>205</v>
      </c>
      <c r="B3" s="6"/>
      <c r="C3" s="6"/>
      <c r="D3" s="6"/>
      <c r="E3" s="6"/>
      <c r="F3" s="6"/>
      <c r="G3" s="6"/>
      <c r="H3" s="6"/>
      <c r="L3" s="4">
        <f>'①最初に黄色セル選択、赤色セルに入力　関連情報入力シート'!B6</f>
        <v>0</v>
      </c>
      <c r="M3" s="4" t="s">
        <v>39</v>
      </c>
    </row>
    <row r="4" spans="1:13" x14ac:dyDescent="0.45">
      <c r="A4" s="5"/>
    </row>
    <row r="5" spans="1:13" x14ac:dyDescent="0.45">
      <c r="A5" s="8" t="s">
        <v>0</v>
      </c>
    </row>
    <row r="6" spans="1:13" ht="36.75" customHeight="1" x14ac:dyDescent="0.45">
      <c r="A6" s="142"/>
      <c r="B6" s="143"/>
      <c r="C6" s="143"/>
      <c r="D6" s="143"/>
      <c r="E6" s="143"/>
      <c r="F6" s="143"/>
      <c r="G6" s="143"/>
      <c r="H6" s="144"/>
      <c r="I6" s="17" t="str">
        <f>IF(A6="","未入力","")</f>
        <v>未入力</v>
      </c>
      <c r="J6" s="17"/>
      <c r="K6" s="4" t="s">
        <v>150</v>
      </c>
    </row>
    <row r="7" spans="1:13" x14ac:dyDescent="0.45">
      <c r="A7" s="7"/>
      <c r="B7" s="7"/>
      <c r="C7" s="7"/>
      <c r="D7" s="7"/>
      <c r="E7" s="7"/>
      <c r="F7" s="7"/>
      <c r="G7" s="7"/>
      <c r="H7" s="7"/>
    </row>
    <row r="8" spans="1:13" x14ac:dyDescent="0.45">
      <c r="A8" s="8" t="s">
        <v>1</v>
      </c>
    </row>
    <row r="9" spans="1:13" ht="18.75" customHeight="1" x14ac:dyDescent="0.45">
      <c r="A9" s="104" t="s">
        <v>2</v>
      </c>
      <c r="B9" s="104"/>
      <c r="C9" s="147"/>
      <c r="D9" s="147"/>
      <c r="E9" s="147"/>
      <c r="F9" s="147"/>
      <c r="G9" s="147"/>
      <c r="H9" s="147"/>
      <c r="I9" s="17" t="str">
        <f>IF(C9="","未入力","")</f>
        <v>未入力</v>
      </c>
      <c r="J9" s="17"/>
    </row>
    <row r="10" spans="1:13" ht="18.75" customHeight="1" x14ac:dyDescent="0.45">
      <c r="A10" s="104" t="s">
        <v>3</v>
      </c>
      <c r="B10" s="104"/>
      <c r="C10" s="115"/>
      <c r="D10" s="116"/>
      <c r="E10" s="116"/>
      <c r="F10" s="116"/>
      <c r="G10" s="116"/>
      <c r="H10" s="117"/>
      <c r="I10" s="17" t="str">
        <f t="shared" ref="I10:I11" si="0">IF(C10="","未入力","")</f>
        <v>未入力</v>
      </c>
      <c r="J10" s="17"/>
      <c r="K10" s="4" t="s">
        <v>18</v>
      </c>
    </row>
    <row r="11" spans="1:13" ht="18.75" customHeight="1" x14ac:dyDescent="0.45">
      <c r="A11" s="104" t="s">
        <v>4</v>
      </c>
      <c r="B11" s="104"/>
      <c r="C11" s="115"/>
      <c r="D11" s="116"/>
      <c r="E11" s="116"/>
      <c r="F11" s="116"/>
      <c r="G11" s="116"/>
      <c r="H11" s="117"/>
      <c r="I11" s="17" t="str">
        <f t="shared" si="0"/>
        <v>未入力</v>
      </c>
      <c r="J11" s="17"/>
    </row>
    <row r="12" spans="1:13" ht="27.75" customHeight="1" x14ac:dyDescent="0.45">
      <c r="A12" s="104" t="s">
        <v>5</v>
      </c>
      <c r="B12" s="108"/>
      <c r="C12" s="50" t="s">
        <v>16</v>
      </c>
      <c r="D12" s="57"/>
      <c r="E12" s="51" t="s">
        <v>17</v>
      </c>
      <c r="F12" s="57"/>
      <c r="G12" s="51" t="s">
        <v>19</v>
      </c>
      <c r="H12" s="58"/>
      <c r="I12" s="17" t="str">
        <f>IF(OR(D12="",F12="",H12=""),"未入力","")</f>
        <v>未入力</v>
      </c>
      <c r="J12" s="17"/>
      <c r="K12" s="4" t="s">
        <v>23</v>
      </c>
    </row>
    <row r="13" spans="1:13" ht="27.75" customHeight="1" x14ac:dyDescent="0.45">
      <c r="A13" s="104" t="s">
        <v>152</v>
      </c>
      <c r="B13" s="108"/>
      <c r="C13" s="128" t="s">
        <v>151</v>
      </c>
      <c r="D13" s="129"/>
      <c r="E13" s="129"/>
      <c r="F13" s="60"/>
      <c r="G13" s="11" t="s">
        <v>19</v>
      </c>
      <c r="H13" s="46"/>
      <c r="I13" s="17" t="str">
        <f>IF(OR(F13="",H13=""),"未入力","")</f>
        <v>未入力</v>
      </c>
      <c r="J13" s="17"/>
      <c r="K13" s="4" t="s">
        <v>153</v>
      </c>
    </row>
    <row r="14" spans="1:13" ht="26.25" customHeight="1" x14ac:dyDescent="0.45">
      <c r="A14" s="104" t="s">
        <v>154</v>
      </c>
      <c r="B14" s="108"/>
      <c r="C14" s="130"/>
      <c r="D14" s="131"/>
      <c r="E14" s="131"/>
      <c r="F14" s="131"/>
      <c r="G14" s="131"/>
      <c r="H14" s="59"/>
      <c r="I14" s="17" t="str">
        <f>IF(OR(C14="",),"未入力","")</f>
        <v>未入力</v>
      </c>
      <c r="J14" s="17"/>
      <c r="K14" s="4" t="s">
        <v>164</v>
      </c>
    </row>
    <row r="15" spans="1:13" ht="26.25" customHeight="1" x14ac:dyDescent="0.45">
      <c r="A15" s="104" t="s">
        <v>155</v>
      </c>
      <c r="B15" s="108"/>
      <c r="C15" s="130"/>
      <c r="D15" s="131"/>
      <c r="E15" s="131"/>
      <c r="F15" s="131"/>
      <c r="G15" s="131"/>
      <c r="H15" s="59" t="str">
        <f>IF(OR(C14="",C15=""),"",C15/C14)</f>
        <v/>
      </c>
      <c r="I15" s="17" t="str">
        <f>IF(OR(C15=""),"未入力",IF(H15&gt;1,"県産材使用量が木材使用量を超えています",""))</f>
        <v>未入力</v>
      </c>
      <c r="J15" s="17"/>
      <c r="K15" s="4" t="s">
        <v>165</v>
      </c>
    </row>
    <row r="16" spans="1:13" ht="22.5" customHeight="1" x14ac:dyDescent="0.45">
      <c r="A16" s="105" t="s">
        <v>156</v>
      </c>
      <c r="B16" s="105"/>
      <c r="C16" s="118"/>
      <c r="D16" s="119"/>
      <c r="E16" s="119"/>
      <c r="F16" s="119"/>
      <c r="G16" s="119"/>
      <c r="H16" s="119"/>
      <c r="I16" s="17"/>
      <c r="J16" s="17"/>
    </row>
    <row r="17" spans="1:11" ht="38.25" customHeight="1" x14ac:dyDescent="0.45">
      <c r="A17" s="63"/>
      <c r="B17" s="12"/>
      <c r="C17" s="49" t="s">
        <v>158</v>
      </c>
      <c r="D17" s="132" t="s">
        <v>159</v>
      </c>
      <c r="E17" s="132"/>
      <c r="F17" s="132"/>
      <c r="G17" s="132"/>
      <c r="H17" s="65" t="s">
        <v>161</v>
      </c>
      <c r="I17" s="17"/>
      <c r="J17" s="17"/>
    </row>
    <row r="18" spans="1:11" ht="18.75" customHeight="1" x14ac:dyDescent="0.45">
      <c r="A18" s="63"/>
      <c r="B18" s="13"/>
      <c r="C18" s="49"/>
      <c r="D18" s="125"/>
      <c r="E18" s="126"/>
      <c r="F18" s="126"/>
      <c r="G18" s="127"/>
      <c r="H18" s="67"/>
      <c r="I18" s="17"/>
      <c r="J18" s="17"/>
    </row>
    <row r="19" spans="1:11" ht="18.75" customHeight="1" x14ac:dyDescent="0.45">
      <c r="A19" s="63"/>
      <c r="B19" s="13"/>
      <c r="C19" s="65"/>
      <c r="D19" s="125"/>
      <c r="E19" s="126"/>
      <c r="F19" s="126"/>
      <c r="G19" s="127"/>
      <c r="H19" s="67"/>
      <c r="I19" s="17" t="str">
        <f>IF(AND(H19&lt;&gt;0,OR(C19="",D19="")),"未入力","")</f>
        <v/>
      </c>
      <c r="J19" s="17"/>
      <c r="K19" s="4" t="s">
        <v>166</v>
      </c>
    </row>
    <row r="20" spans="1:11" ht="18.75" customHeight="1" x14ac:dyDescent="0.45">
      <c r="A20" s="63"/>
      <c r="B20" s="69"/>
      <c r="C20" s="65"/>
      <c r="D20" s="125"/>
      <c r="E20" s="126"/>
      <c r="F20" s="126"/>
      <c r="G20" s="127"/>
      <c r="H20" s="67"/>
      <c r="I20" s="17" t="str">
        <f t="shared" ref="I20:I26" si="1">IF(AND(H20&lt;&gt;0,OR(C20="",D20="")),"未入力","")</f>
        <v/>
      </c>
      <c r="J20" s="17"/>
      <c r="K20" s="4" t="s">
        <v>166</v>
      </c>
    </row>
    <row r="21" spans="1:11" ht="18.75" customHeight="1" x14ac:dyDescent="0.45">
      <c r="A21" s="63"/>
      <c r="B21" s="66"/>
      <c r="C21" s="65"/>
      <c r="D21" s="125"/>
      <c r="E21" s="126"/>
      <c r="F21" s="126"/>
      <c r="G21" s="127"/>
      <c r="H21" s="67"/>
      <c r="I21" s="17" t="str">
        <f t="shared" si="1"/>
        <v/>
      </c>
      <c r="J21" s="17"/>
      <c r="K21" s="4" t="s">
        <v>166</v>
      </c>
    </row>
    <row r="22" spans="1:11" ht="18.75" customHeight="1" x14ac:dyDescent="0.45">
      <c r="A22" s="63"/>
      <c r="B22" s="66" t="s">
        <v>157</v>
      </c>
      <c r="C22" s="65"/>
      <c r="D22" s="125"/>
      <c r="E22" s="126"/>
      <c r="F22" s="126"/>
      <c r="G22" s="127"/>
      <c r="H22" s="67"/>
      <c r="I22" s="17" t="str">
        <f t="shared" si="1"/>
        <v/>
      </c>
      <c r="J22" s="17"/>
      <c r="K22" s="4" t="s">
        <v>166</v>
      </c>
    </row>
    <row r="23" spans="1:11" ht="18.75" customHeight="1" x14ac:dyDescent="0.45">
      <c r="A23" s="63"/>
      <c r="B23" s="69"/>
      <c r="C23" s="65"/>
      <c r="D23" s="125"/>
      <c r="E23" s="126"/>
      <c r="F23" s="126"/>
      <c r="G23" s="127"/>
      <c r="H23" s="67"/>
      <c r="I23" s="17" t="str">
        <f t="shared" si="1"/>
        <v/>
      </c>
      <c r="J23" s="17"/>
      <c r="K23" s="4" t="s">
        <v>166</v>
      </c>
    </row>
    <row r="24" spans="1:11" ht="18.75" customHeight="1" x14ac:dyDescent="0.45">
      <c r="A24" s="63"/>
      <c r="B24" s="66"/>
      <c r="C24" s="65"/>
      <c r="D24" s="125"/>
      <c r="E24" s="126"/>
      <c r="F24" s="126"/>
      <c r="G24" s="127"/>
      <c r="H24" s="67"/>
      <c r="I24" s="17" t="str">
        <f>IF(AND(H24&lt;&gt;0,OR(C24="",D24="")),"未入力","")</f>
        <v/>
      </c>
      <c r="J24" s="17"/>
      <c r="K24" s="4" t="s">
        <v>166</v>
      </c>
    </row>
    <row r="25" spans="1:11" ht="18.75" customHeight="1" x14ac:dyDescent="0.45">
      <c r="A25" s="63"/>
      <c r="B25" s="66"/>
      <c r="C25" s="65"/>
      <c r="D25" s="125"/>
      <c r="E25" s="126"/>
      <c r="F25" s="126"/>
      <c r="G25" s="127"/>
      <c r="H25" s="67"/>
      <c r="I25" s="17" t="str">
        <f t="shared" si="1"/>
        <v/>
      </c>
      <c r="J25" s="17"/>
      <c r="K25" s="4" t="s">
        <v>166</v>
      </c>
    </row>
    <row r="26" spans="1:11" ht="18.75" customHeight="1" x14ac:dyDescent="0.45">
      <c r="A26" s="63"/>
      <c r="B26" s="66"/>
      <c r="C26" s="65"/>
      <c r="D26" s="125"/>
      <c r="E26" s="126"/>
      <c r="F26" s="126"/>
      <c r="G26" s="127"/>
      <c r="H26" s="67"/>
      <c r="I26" s="17" t="str">
        <f t="shared" si="1"/>
        <v/>
      </c>
      <c r="J26" s="17"/>
    </row>
    <row r="27" spans="1:11" ht="18.75" customHeight="1" x14ac:dyDescent="0.45">
      <c r="A27" s="63"/>
      <c r="B27" s="13"/>
      <c r="C27" s="65"/>
      <c r="D27" s="125"/>
      <c r="E27" s="126"/>
      <c r="F27" s="126"/>
      <c r="G27" s="127"/>
      <c r="H27" s="67"/>
      <c r="I27" s="17" t="str">
        <f>IF(AND(H27&lt;&gt;0,OR(C27="",D27="")),"未入力","")</f>
        <v/>
      </c>
      <c r="J27" s="17"/>
      <c r="K27" s="4" t="s">
        <v>166</v>
      </c>
    </row>
    <row r="28" spans="1:11" ht="18.75" customHeight="1" x14ac:dyDescent="0.45">
      <c r="A28" s="63"/>
      <c r="B28" s="13"/>
      <c r="C28" s="65"/>
      <c r="D28" s="125"/>
      <c r="E28" s="126"/>
      <c r="F28" s="126"/>
      <c r="G28" s="127"/>
      <c r="H28" s="67"/>
      <c r="I28" s="17" t="str">
        <f>IF(AND(H28&lt;&gt;0,OR(C28="",D28="")),"未入力","")</f>
        <v/>
      </c>
      <c r="J28" s="17"/>
      <c r="K28" s="4" t="s">
        <v>166</v>
      </c>
    </row>
    <row r="29" spans="1:11" ht="18.75" customHeight="1" x14ac:dyDescent="0.45">
      <c r="A29" s="63"/>
      <c r="B29" s="13"/>
      <c r="C29" s="65"/>
      <c r="D29" s="125"/>
      <c r="E29" s="126"/>
      <c r="F29" s="126"/>
      <c r="G29" s="127"/>
      <c r="H29" s="67"/>
      <c r="I29" s="17" t="str">
        <f>IF(AND(H29&lt;&gt;0,OR(C29="",D29="")),"未入力","")</f>
        <v/>
      </c>
      <c r="J29" s="17"/>
      <c r="K29" s="4" t="s">
        <v>166</v>
      </c>
    </row>
    <row r="30" spans="1:11" ht="14.25" customHeight="1" x14ac:dyDescent="0.45">
      <c r="A30" s="63"/>
      <c r="B30" s="48"/>
      <c r="C30" s="151" t="s">
        <v>162</v>
      </c>
      <c r="D30" s="152"/>
      <c r="E30" s="152"/>
      <c r="F30" s="152"/>
      <c r="G30" s="152"/>
      <c r="H30" s="153"/>
      <c r="I30" s="17"/>
      <c r="J30" s="17"/>
    </row>
    <row r="31" spans="1:11" ht="40.5" customHeight="1" x14ac:dyDescent="0.45">
      <c r="A31" s="63"/>
      <c r="B31" s="150" t="s">
        <v>160</v>
      </c>
      <c r="C31" s="125"/>
      <c r="D31" s="126"/>
      <c r="E31" s="126"/>
      <c r="F31" s="126"/>
      <c r="G31" s="127"/>
      <c r="H31" s="67"/>
      <c r="I31" s="17" t="str">
        <f>IF(AND(H31&lt;&gt;0,C31=""),"未入力","")</f>
        <v/>
      </c>
      <c r="J31" s="17"/>
      <c r="K31" s="4" t="s">
        <v>167</v>
      </c>
    </row>
    <row r="32" spans="1:11" ht="13.5" customHeight="1" x14ac:dyDescent="0.45">
      <c r="A32" s="64"/>
      <c r="B32" s="150"/>
      <c r="C32" s="68" t="s">
        <v>163</v>
      </c>
      <c r="D32" s="61"/>
      <c r="E32" s="61"/>
      <c r="F32" s="61"/>
      <c r="G32" s="61"/>
      <c r="H32" s="62"/>
      <c r="I32" s="17"/>
      <c r="J32" s="17"/>
    </row>
    <row r="33" spans="1:11" ht="24" customHeight="1" x14ac:dyDescent="0.45">
      <c r="A33" s="120" t="s">
        <v>168</v>
      </c>
      <c r="B33" s="121"/>
      <c r="C33" s="122"/>
      <c r="D33" s="123"/>
      <c r="E33" s="123"/>
      <c r="F33" s="123"/>
      <c r="G33" s="123"/>
      <c r="H33" s="10" t="s">
        <v>21</v>
      </c>
      <c r="I33" s="17" t="str">
        <f>IF(C33="","未入力","")</f>
        <v>未入力</v>
      </c>
      <c r="J33" s="17"/>
      <c r="K33" s="4" t="s">
        <v>198</v>
      </c>
    </row>
    <row r="34" spans="1:11" ht="25.5" customHeight="1" x14ac:dyDescent="0.45">
      <c r="A34" s="105" t="s">
        <v>169</v>
      </c>
      <c r="B34" s="109"/>
      <c r="C34" s="145"/>
      <c r="D34" s="124"/>
      <c r="E34" s="11" t="s">
        <v>22</v>
      </c>
      <c r="F34" s="124"/>
      <c r="G34" s="124"/>
      <c r="H34" s="16"/>
      <c r="I34" s="17" t="str">
        <f>IF(OR(C34="",F34=""),"未入力","")</f>
        <v>未入力</v>
      </c>
      <c r="K34" s="4" t="s">
        <v>195</v>
      </c>
    </row>
    <row r="35" spans="1:11" ht="25.5" customHeight="1" x14ac:dyDescent="0.45">
      <c r="A35" s="109" t="s">
        <v>7</v>
      </c>
      <c r="B35" s="146"/>
      <c r="C35" s="148"/>
      <c r="D35" s="148"/>
      <c r="E35" s="148"/>
      <c r="F35" s="148"/>
      <c r="G35" s="149"/>
      <c r="H35" s="149"/>
      <c r="I35" s="17" t="str">
        <f>IF(AND(C35="",J1="間接補助申請"),"未入力","")</f>
        <v/>
      </c>
      <c r="K35" s="4" t="s">
        <v>38</v>
      </c>
    </row>
    <row r="36" spans="1:11" ht="26.4" x14ac:dyDescent="0.45">
      <c r="A36" s="13"/>
      <c r="B36" s="12" t="s">
        <v>8</v>
      </c>
      <c r="C36" s="148"/>
      <c r="D36" s="148"/>
      <c r="E36" s="148"/>
      <c r="F36" s="148"/>
      <c r="G36" s="149"/>
      <c r="H36" s="149"/>
      <c r="I36" s="17" t="str">
        <f>IF(AND(C36="",J1="間接補助申請"),"未入力","")</f>
        <v/>
      </c>
      <c r="K36" s="4" t="s">
        <v>20</v>
      </c>
    </row>
    <row r="37" spans="1:11" ht="26.25" customHeight="1" x14ac:dyDescent="0.45">
      <c r="A37" s="109" t="s">
        <v>9</v>
      </c>
      <c r="B37" s="146"/>
      <c r="C37" s="106"/>
      <c r="D37" s="107"/>
      <c r="E37" s="107"/>
      <c r="F37" s="107"/>
      <c r="G37" s="107"/>
      <c r="H37" s="107"/>
      <c r="I37" s="17" t="str">
        <f t="shared" ref="I37:I42" si="2">IF(C37="","未入力","")</f>
        <v>未入力</v>
      </c>
      <c r="K37" s="4" t="s">
        <v>41</v>
      </c>
    </row>
    <row r="38" spans="1:11" ht="26.25" customHeight="1" x14ac:dyDescent="0.45">
      <c r="A38" s="103"/>
      <c r="B38" s="9" t="s">
        <v>10</v>
      </c>
      <c r="C38" s="106"/>
      <c r="D38" s="107"/>
      <c r="E38" s="107"/>
      <c r="F38" s="107"/>
      <c r="G38" s="107"/>
      <c r="H38" s="107"/>
      <c r="I38" s="17" t="str">
        <f t="shared" si="2"/>
        <v>未入力</v>
      </c>
      <c r="K38" s="4" t="s">
        <v>42</v>
      </c>
    </row>
    <row r="39" spans="1:11" ht="26.25" customHeight="1" x14ac:dyDescent="0.45">
      <c r="A39" s="104"/>
      <c r="B39" s="9" t="s">
        <v>11</v>
      </c>
      <c r="C39" s="106"/>
      <c r="D39" s="107"/>
      <c r="E39" s="107"/>
      <c r="F39" s="107"/>
      <c r="G39" s="107"/>
      <c r="H39" s="107"/>
      <c r="I39" s="17" t="str">
        <f t="shared" si="2"/>
        <v>未入力</v>
      </c>
      <c r="K39" s="4" t="s">
        <v>20</v>
      </c>
    </row>
    <row r="40" spans="1:11" ht="15" customHeight="1" x14ac:dyDescent="0.45">
      <c r="A40" s="104"/>
      <c r="B40" s="108" t="s">
        <v>12</v>
      </c>
      <c r="C40" s="18" t="s">
        <v>35</v>
      </c>
      <c r="D40" s="87"/>
      <c r="E40" s="87"/>
      <c r="F40" s="87"/>
      <c r="G40" s="87"/>
      <c r="H40" s="88"/>
      <c r="I40" s="17" t="str">
        <f>IF(D40="","未入力","")</f>
        <v>未入力</v>
      </c>
      <c r="K40" s="4" t="s">
        <v>43</v>
      </c>
    </row>
    <row r="41" spans="1:11" ht="15" customHeight="1" x14ac:dyDescent="0.45">
      <c r="A41" s="105"/>
      <c r="B41" s="109"/>
      <c r="C41" s="18" t="s">
        <v>13</v>
      </c>
      <c r="D41" s="89"/>
      <c r="E41" s="87"/>
      <c r="F41" s="87"/>
      <c r="G41" s="87"/>
      <c r="H41" s="88"/>
      <c r="I41" s="17" t="str">
        <f>IF(D41="","未入力","")</f>
        <v>未入力</v>
      </c>
      <c r="K41" s="4" t="s">
        <v>44</v>
      </c>
    </row>
    <row r="42" spans="1:11" ht="26.25" customHeight="1" x14ac:dyDescent="0.45">
      <c r="A42" s="109" t="s">
        <v>14</v>
      </c>
      <c r="B42" s="146"/>
      <c r="C42" s="106"/>
      <c r="D42" s="107"/>
      <c r="E42" s="107"/>
      <c r="F42" s="107"/>
      <c r="G42" s="107"/>
      <c r="H42" s="107"/>
      <c r="I42" s="17" t="str">
        <f t="shared" si="2"/>
        <v>未入力</v>
      </c>
      <c r="K42" s="4" t="s">
        <v>41</v>
      </c>
    </row>
    <row r="43" spans="1:11" ht="26.25" customHeight="1" x14ac:dyDescent="0.45">
      <c r="A43" s="103"/>
      <c r="B43" s="9" t="s">
        <v>10</v>
      </c>
      <c r="C43" s="106"/>
      <c r="D43" s="107"/>
      <c r="E43" s="107"/>
      <c r="F43" s="107"/>
      <c r="G43" s="107"/>
      <c r="H43" s="107"/>
      <c r="I43" s="17" t="str">
        <f t="shared" ref="I43:I44" si="3">IF(C43="","未入力","")</f>
        <v>未入力</v>
      </c>
      <c r="K43" s="4" t="s">
        <v>42</v>
      </c>
    </row>
    <row r="44" spans="1:11" ht="26.25" customHeight="1" x14ac:dyDescent="0.45">
      <c r="A44" s="104"/>
      <c r="B44" s="9" t="s">
        <v>11</v>
      </c>
      <c r="C44" s="106"/>
      <c r="D44" s="107"/>
      <c r="E44" s="107"/>
      <c r="F44" s="107"/>
      <c r="G44" s="107"/>
      <c r="H44" s="107"/>
      <c r="I44" s="17" t="str">
        <f t="shared" si="3"/>
        <v>未入力</v>
      </c>
      <c r="K44" s="4" t="s">
        <v>20</v>
      </c>
    </row>
    <row r="45" spans="1:11" ht="15" customHeight="1" x14ac:dyDescent="0.45">
      <c r="A45" s="104"/>
      <c r="B45" s="108" t="s">
        <v>12</v>
      </c>
      <c r="C45" s="18" t="s">
        <v>35</v>
      </c>
      <c r="D45" s="87"/>
      <c r="E45" s="87"/>
      <c r="F45" s="87"/>
      <c r="G45" s="87"/>
      <c r="H45" s="88"/>
      <c r="I45" s="17" t="str">
        <f>IF(D45="","未入力","")</f>
        <v>未入力</v>
      </c>
      <c r="K45" s="4" t="s">
        <v>43</v>
      </c>
    </row>
    <row r="46" spans="1:11" ht="15" customHeight="1" x14ac:dyDescent="0.45">
      <c r="A46" s="105"/>
      <c r="B46" s="109"/>
      <c r="C46" s="18" t="s">
        <v>13</v>
      </c>
      <c r="D46" s="89"/>
      <c r="E46" s="87"/>
      <c r="F46" s="87"/>
      <c r="G46" s="87"/>
      <c r="H46" s="88"/>
      <c r="I46" s="17" t="str">
        <f>IF(D46="","未入力","")</f>
        <v>未入力</v>
      </c>
      <c r="K46" s="4" t="s">
        <v>44</v>
      </c>
    </row>
    <row r="47" spans="1:11" ht="25.5" customHeight="1" x14ac:dyDescent="0.45">
      <c r="A47" s="104" t="s">
        <v>15</v>
      </c>
      <c r="B47" s="104"/>
      <c r="C47" s="106"/>
      <c r="D47" s="107"/>
      <c r="E47" s="107"/>
      <c r="F47" s="107"/>
      <c r="G47" s="107"/>
      <c r="H47" s="107"/>
      <c r="I47" s="17" t="str">
        <f t="shared" ref="I47" si="4">IF(C47="","未入力","")</f>
        <v>未入力</v>
      </c>
      <c r="K47" s="4" t="s">
        <v>41</v>
      </c>
    </row>
    <row r="48" spans="1:11" ht="26.25" customHeight="1" x14ac:dyDescent="0.45">
      <c r="A48" s="103"/>
      <c r="B48" s="9" t="s">
        <v>10</v>
      </c>
      <c r="C48" s="106"/>
      <c r="D48" s="107"/>
      <c r="E48" s="107"/>
      <c r="F48" s="107"/>
      <c r="G48" s="107"/>
      <c r="H48" s="107"/>
      <c r="I48" s="17" t="str">
        <f t="shared" ref="I48:I49" si="5">IF(C48="","未入力","")</f>
        <v>未入力</v>
      </c>
      <c r="K48" s="4" t="s">
        <v>42</v>
      </c>
    </row>
    <row r="49" spans="1:11" ht="26.25" customHeight="1" x14ac:dyDescent="0.45">
      <c r="A49" s="104"/>
      <c r="B49" s="9" t="s">
        <v>11</v>
      </c>
      <c r="C49" s="106"/>
      <c r="D49" s="107"/>
      <c r="E49" s="107"/>
      <c r="F49" s="107"/>
      <c r="G49" s="107"/>
      <c r="H49" s="107"/>
      <c r="I49" s="17" t="str">
        <f t="shared" si="5"/>
        <v>未入力</v>
      </c>
      <c r="K49" s="4" t="s">
        <v>20</v>
      </c>
    </row>
    <row r="50" spans="1:11" ht="15" customHeight="1" x14ac:dyDescent="0.45">
      <c r="A50" s="104"/>
      <c r="B50" s="108" t="s">
        <v>12</v>
      </c>
      <c r="C50" s="18" t="s">
        <v>35</v>
      </c>
      <c r="D50" s="87"/>
      <c r="E50" s="87"/>
      <c r="F50" s="87"/>
      <c r="G50" s="87"/>
      <c r="H50" s="88"/>
      <c r="I50" s="17" t="str">
        <f>IF(D50="","未入力","")</f>
        <v>未入力</v>
      </c>
      <c r="K50" s="4" t="s">
        <v>43</v>
      </c>
    </row>
    <row r="51" spans="1:11" ht="15" customHeight="1" x14ac:dyDescent="0.45">
      <c r="A51" s="105"/>
      <c r="B51" s="109"/>
      <c r="C51" s="18" t="s">
        <v>13</v>
      </c>
      <c r="D51" s="89"/>
      <c r="E51" s="87"/>
      <c r="F51" s="87"/>
      <c r="G51" s="87"/>
      <c r="H51" s="88"/>
      <c r="I51" s="17" t="str">
        <f>IF(D51="","未入力","")</f>
        <v>未入力</v>
      </c>
      <c r="K51" s="4" t="s">
        <v>44</v>
      </c>
    </row>
    <row r="52" spans="1:11" ht="27" customHeight="1" x14ac:dyDescent="0.45">
      <c r="A52" s="83" t="s">
        <v>200</v>
      </c>
      <c r="B52" s="83"/>
      <c r="C52" s="83"/>
      <c r="D52" s="83"/>
      <c r="E52" s="83"/>
      <c r="F52" s="83"/>
      <c r="G52" s="83"/>
      <c r="H52" s="83"/>
    </row>
    <row r="53" spans="1:11" x14ac:dyDescent="0.45">
      <c r="A53" s="74" t="s">
        <v>201</v>
      </c>
      <c r="B53" s="74"/>
      <c r="C53" s="74"/>
      <c r="D53" s="74"/>
      <c r="E53" s="74"/>
      <c r="F53" s="74"/>
      <c r="G53" s="74"/>
      <c r="H53" s="74"/>
    </row>
    <row r="55" spans="1:11" x14ac:dyDescent="0.45">
      <c r="A55" s="85" t="s">
        <v>24</v>
      </c>
      <c r="B55" s="85"/>
      <c r="C55" s="85"/>
      <c r="D55" s="85"/>
      <c r="E55" s="85"/>
      <c r="F55" s="85"/>
      <c r="G55" s="85"/>
      <c r="H55" s="85"/>
    </row>
    <row r="56" spans="1:11" x14ac:dyDescent="0.45">
      <c r="A56" s="7" t="s">
        <v>171</v>
      </c>
      <c r="B56" s="7"/>
      <c r="C56" s="7"/>
      <c r="D56" s="7"/>
      <c r="E56" s="7"/>
      <c r="F56" s="7"/>
      <c r="G56" s="7"/>
      <c r="H56" s="7"/>
    </row>
    <row r="57" spans="1:11" ht="20.25" customHeight="1" x14ac:dyDescent="0.45">
      <c r="A57" s="136" t="s">
        <v>25</v>
      </c>
      <c r="B57" s="136"/>
      <c r="C57" s="110" t="s">
        <v>174</v>
      </c>
      <c r="D57" s="114"/>
      <c r="E57" s="14" t="s">
        <v>170</v>
      </c>
      <c r="F57" s="155" t="s">
        <v>26</v>
      </c>
      <c r="G57" s="155"/>
      <c r="H57" s="155"/>
    </row>
    <row r="58" spans="1:11" ht="34.5" customHeight="1" x14ac:dyDescent="0.45">
      <c r="A58" s="156" t="s">
        <v>172</v>
      </c>
      <c r="B58" s="157"/>
      <c r="C58" s="92"/>
      <c r="D58" s="93"/>
      <c r="E58" s="54" t="s">
        <v>175</v>
      </c>
      <c r="F58" s="70"/>
      <c r="G58" s="133" t="s">
        <v>176</v>
      </c>
      <c r="H58" s="134"/>
      <c r="I58" s="17" t="str">
        <f>IF(AND(H19&lt;&gt;0,C58=""),"未入力","")</f>
        <v/>
      </c>
      <c r="K58" s="4" t="s">
        <v>196</v>
      </c>
    </row>
    <row r="59" spans="1:11" ht="34.5" customHeight="1" x14ac:dyDescent="0.45">
      <c r="A59" s="158" t="s">
        <v>173</v>
      </c>
      <c r="B59" s="159"/>
      <c r="C59" s="92"/>
      <c r="D59" s="93"/>
      <c r="E59" s="55" t="s">
        <v>175</v>
      </c>
      <c r="F59" s="71"/>
      <c r="G59" s="133" t="s">
        <v>176</v>
      </c>
      <c r="H59" s="134"/>
      <c r="I59" s="17" t="str">
        <f>IF(AND(H31&lt;&gt;0,C59=""),"未入力","")</f>
        <v/>
      </c>
      <c r="K59" s="4" t="s">
        <v>197</v>
      </c>
    </row>
    <row r="60" spans="1:11" ht="44.25" customHeight="1" x14ac:dyDescent="0.45">
      <c r="A60" s="94" t="s">
        <v>177</v>
      </c>
      <c r="B60" s="95"/>
      <c r="C60" s="98">
        <f>MIN(C58+C59,2000000)</f>
        <v>0</v>
      </c>
      <c r="D60" s="99"/>
      <c r="E60" s="55" t="s">
        <v>178</v>
      </c>
      <c r="F60" s="71" t="s">
        <v>179</v>
      </c>
      <c r="G60" s="135">
        <f>MIN(IF('①最初に黄色セル選択、赤色セルに入力　関連情報入力シート'!B18="○",INT('②赤色セルに入力　実施計画（報告）書'!C60/2),INT('②赤色セルに入力　実施計画（報告）書'!C60/3)),'①最初に黄色セル選択、赤色セルに入力　関連情報入力シート'!D23)</f>
        <v>0</v>
      </c>
      <c r="H60" s="99"/>
      <c r="K60" s="43">
        <f>G60+A69</f>
        <v>0</v>
      </c>
    </row>
    <row r="61" spans="1:11" ht="44.25" customHeight="1" x14ac:dyDescent="0.45">
      <c r="A61" s="96"/>
      <c r="B61" s="97"/>
      <c r="C61" s="100" t="s">
        <v>181</v>
      </c>
      <c r="D61" s="102"/>
      <c r="E61" s="55" t="s">
        <v>178</v>
      </c>
      <c r="F61" s="100" t="s">
        <v>180</v>
      </c>
      <c r="G61" s="101"/>
      <c r="H61" s="102"/>
      <c r="K61" s="43">
        <f>G61+F69</f>
        <v>0</v>
      </c>
    </row>
    <row r="62" spans="1:11" ht="15" customHeight="1" x14ac:dyDescent="0.45">
      <c r="A62" s="84" t="s">
        <v>182</v>
      </c>
      <c r="B62" s="84"/>
      <c r="C62" s="84"/>
      <c r="D62" s="84"/>
      <c r="E62" s="84"/>
      <c r="F62" s="84"/>
      <c r="G62" s="84"/>
      <c r="H62" s="84"/>
    </row>
    <row r="63" spans="1:11" ht="15" customHeight="1" x14ac:dyDescent="0.45">
      <c r="A63" s="74" t="s">
        <v>184</v>
      </c>
      <c r="B63" s="74"/>
      <c r="C63" s="74"/>
      <c r="D63" s="74"/>
      <c r="E63" s="74"/>
      <c r="F63" s="74"/>
      <c r="G63" s="74"/>
      <c r="H63" s="74"/>
    </row>
    <row r="64" spans="1:11" ht="15" customHeight="1" x14ac:dyDescent="0.45">
      <c r="A64" s="74" t="s">
        <v>183</v>
      </c>
      <c r="B64" s="74"/>
      <c r="C64" s="74"/>
      <c r="D64" s="74"/>
      <c r="E64" s="74"/>
      <c r="F64" s="74"/>
      <c r="G64" s="74"/>
      <c r="H64" s="74"/>
    </row>
    <row r="65" spans="1:10" x14ac:dyDescent="0.45">
      <c r="A65" s="1"/>
    </row>
    <row r="66" spans="1:10" x14ac:dyDescent="0.45">
      <c r="A66" s="8" t="s">
        <v>27</v>
      </c>
    </row>
    <row r="67" spans="1:10" ht="19.5" customHeight="1" x14ac:dyDescent="0.45">
      <c r="A67" s="90" t="s">
        <v>28</v>
      </c>
      <c r="B67" s="91"/>
      <c r="C67" s="91"/>
      <c r="D67" s="19"/>
      <c r="E67" s="14" t="s">
        <v>29</v>
      </c>
      <c r="F67" s="136" t="s">
        <v>30</v>
      </c>
      <c r="G67" s="136"/>
      <c r="H67" s="136"/>
    </row>
    <row r="68" spans="1:10" ht="19.5" customHeight="1" x14ac:dyDescent="0.45">
      <c r="A68" s="110" t="s">
        <v>31</v>
      </c>
      <c r="B68" s="111"/>
      <c r="C68" s="111"/>
      <c r="D68" s="20"/>
      <c r="E68" s="154" t="s">
        <v>37</v>
      </c>
      <c r="F68" s="137"/>
      <c r="G68" s="138"/>
      <c r="H68" s="139"/>
    </row>
    <row r="69" spans="1:10" ht="16.5" customHeight="1" x14ac:dyDescent="0.45">
      <c r="A69" s="112"/>
      <c r="B69" s="113"/>
      <c r="C69" s="113"/>
      <c r="D69" s="21" t="s">
        <v>36</v>
      </c>
      <c r="E69" s="154"/>
      <c r="F69" s="140">
        <f>MIN(A69,INT(G60/10),'①最初に黄色セル選択、赤色セルに入力　関連情報入力シート'!E23)</f>
        <v>0</v>
      </c>
      <c r="G69" s="141"/>
      <c r="H69" s="30" t="s">
        <v>6</v>
      </c>
    </row>
    <row r="70" spans="1:10" x14ac:dyDescent="0.45">
      <c r="A70" s="15" t="s">
        <v>185</v>
      </c>
      <c r="B70" s="22"/>
      <c r="C70" s="22"/>
      <c r="D70" s="22"/>
      <c r="E70" s="22"/>
    </row>
    <row r="72" spans="1:10" x14ac:dyDescent="0.45">
      <c r="A72" s="1"/>
    </row>
    <row r="73" spans="1:10" x14ac:dyDescent="0.45">
      <c r="A73" s="8" t="s">
        <v>32</v>
      </c>
      <c r="D73" s="86"/>
      <c r="E73" s="86"/>
      <c r="F73" s="86"/>
      <c r="I73" s="17" t="str">
        <f>IF(D73="","未入力","")</f>
        <v>未入力</v>
      </c>
      <c r="J73" s="4" t="s">
        <v>206</v>
      </c>
    </row>
    <row r="74" spans="1:10" x14ac:dyDescent="0.45">
      <c r="A74" s="1"/>
      <c r="J74" s="17" t="s">
        <v>40</v>
      </c>
    </row>
    <row r="75" spans="1:10" x14ac:dyDescent="0.45">
      <c r="A75" s="8" t="s">
        <v>33</v>
      </c>
    </row>
    <row r="76" spans="1:10" x14ac:dyDescent="0.45">
      <c r="A76" s="8" t="s">
        <v>45</v>
      </c>
      <c r="C76" s="53"/>
      <c r="I76" s="17" t="str">
        <f>IF(C76="","未入力","")</f>
        <v>未入力</v>
      </c>
      <c r="J76" s="17" t="s">
        <v>46</v>
      </c>
    </row>
    <row r="77" spans="1:10" ht="23.25" customHeight="1" x14ac:dyDescent="0.45">
      <c r="A77" s="32" t="s">
        <v>72</v>
      </c>
      <c r="B77" s="31"/>
    </row>
    <row r="78" spans="1:10" ht="15.75" customHeight="1" x14ac:dyDescent="0.45">
      <c r="A78" s="7"/>
      <c r="B78" s="31"/>
    </row>
    <row r="79" spans="1:10" x14ac:dyDescent="0.45">
      <c r="A79" s="2" t="s">
        <v>34</v>
      </c>
    </row>
    <row r="80" spans="1:10" ht="30" customHeight="1" x14ac:dyDescent="0.45">
      <c r="A80" s="72" t="s">
        <v>186</v>
      </c>
      <c r="B80" s="72"/>
      <c r="C80" s="72"/>
      <c r="D80" s="72"/>
      <c r="E80" s="72"/>
      <c r="F80" s="72"/>
      <c r="G80" s="72"/>
      <c r="H80" s="72"/>
    </row>
    <row r="81" spans="1:10" ht="18.75" customHeight="1" x14ac:dyDescent="0.45">
      <c r="A81" s="77" t="s">
        <v>47</v>
      </c>
      <c r="B81" s="77"/>
      <c r="C81" s="77"/>
      <c r="D81" s="77" t="s">
        <v>48</v>
      </c>
      <c r="E81" s="77"/>
      <c r="F81" s="77"/>
      <c r="G81" s="77" t="s">
        <v>49</v>
      </c>
      <c r="H81" s="77"/>
    </row>
    <row r="82" spans="1:10" ht="29.25" customHeight="1" x14ac:dyDescent="0.45">
      <c r="A82" s="78"/>
      <c r="B82" s="78"/>
      <c r="C82" s="78"/>
      <c r="D82" s="79"/>
      <c r="E82" s="80"/>
      <c r="F82" s="81"/>
      <c r="G82" s="78"/>
      <c r="H82" s="78"/>
      <c r="I82" s="17" t="str">
        <f>IF(AND(C76="有",OR(A82="",D82="",G82="")),"未入力","")</f>
        <v/>
      </c>
    </row>
    <row r="83" spans="1:10" ht="20.25" customHeight="1" x14ac:dyDescent="0.45">
      <c r="A83" s="77" t="s">
        <v>50</v>
      </c>
      <c r="B83" s="77"/>
      <c r="C83" s="77"/>
      <c r="D83" s="77"/>
      <c r="E83" s="77"/>
      <c r="F83" s="77"/>
      <c r="G83" s="77"/>
      <c r="H83" s="77"/>
    </row>
    <row r="84" spans="1:10" ht="30" customHeight="1" x14ac:dyDescent="0.45">
      <c r="A84" s="78"/>
      <c r="B84" s="78"/>
      <c r="C84" s="78"/>
      <c r="D84" s="78"/>
      <c r="E84" s="78"/>
      <c r="F84" s="78"/>
      <c r="G84" s="78"/>
      <c r="H84" s="78"/>
      <c r="I84" s="17" t="str">
        <f>IF(AND(C76="有",A84=""),"未入力","")</f>
        <v/>
      </c>
      <c r="J84" s="17" t="s">
        <v>51</v>
      </c>
    </row>
    <row r="85" spans="1:10" ht="31.5" customHeight="1" x14ac:dyDescent="0.45">
      <c r="A85" s="83" t="s">
        <v>73</v>
      </c>
      <c r="B85" s="84"/>
      <c r="C85" s="84"/>
      <c r="D85" s="84"/>
      <c r="E85" s="84"/>
      <c r="F85" s="84"/>
      <c r="G85" s="84"/>
      <c r="H85" s="84"/>
    </row>
    <row r="87" spans="1:10" x14ac:dyDescent="0.45">
      <c r="A87" s="26" t="s">
        <v>71</v>
      </c>
    </row>
    <row r="88" spans="1:10" x14ac:dyDescent="0.45">
      <c r="A88" s="26" t="str">
        <f>IF('①最初に黄色セル選択、赤色セルに入力　関連情報入力シート'!B4="○","","（１）補助事業者")</f>
        <v>（１）補助事業者</v>
      </c>
    </row>
    <row r="89" spans="1:10" x14ac:dyDescent="0.45">
      <c r="B89" s="76"/>
      <c r="C89" s="76"/>
      <c r="D89" s="76"/>
      <c r="I89" s="17" t="str">
        <f>IF(AND(B89="",OR('①最初に黄色セル選択、赤色セルに入力　関連情報入力シート'!B5="○",'①最初に黄色セル選択、赤色セルに入力　関連情報入力シート'!B6="○",)),"未入力","")</f>
        <v/>
      </c>
      <c r="J89" s="27" t="s">
        <v>58</v>
      </c>
    </row>
    <row r="90" spans="1:10" x14ac:dyDescent="0.45">
      <c r="A90" s="26" t="str">
        <f>IF('①最初に黄色セル選択、赤色セルに入力　関連情報入力シート'!B4="○","（１）補助事業者","（２）間接補助事業者")</f>
        <v>（２）間接補助事業者</v>
      </c>
    </row>
    <row r="91" spans="1:10" x14ac:dyDescent="0.45">
      <c r="B91" s="76"/>
      <c r="C91" s="76"/>
      <c r="D91" s="76"/>
      <c r="I91" s="17" t="str">
        <f>IF(AND(B91="",OR('①最初に黄色セル選択、赤色セルに入力　関連情報入力シート'!B4="○",'①最初に黄色セル選択、赤色セルに入力　関連情報入力シート'!B6="○",)),"未入力","")</f>
        <v/>
      </c>
      <c r="J91" s="27" t="s">
        <v>58</v>
      </c>
    </row>
    <row r="93" spans="1:10" x14ac:dyDescent="0.45">
      <c r="A93" s="73" t="s">
        <v>63</v>
      </c>
      <c r="B93" s="73"/>
      <c r="C93" s="73"/>
      <c r="D93" s="73"/>
      <c r="E93" s="73"/>
      <c r="F93" s="73"/>
      <c r="G93" s="73"/>
      <c r="H93" s="73"/>
    </row>
    <row r="94" spans="1:10" x14ac:dyDescent="0.45">
      <c r="A94" s="2" t="s">
        <v>64</v>
      </c>
      <c r="B94" s="3"/>
      <c r="C94" s="3"/>
      <c r="D94" s="3"/>
      <c r="E94" s="3"/>
      <c r="F94" s="3"/>
      <c r="G94" s="3"/>
      <c r="H94" s="3"/>
    </row>
    <row r="95" spans="1:10" x14ac:dyDescent="0.45">
      <c r="A95" s="73" t="s">
        <v>65</v>
      </c>
      <c r="B95" s="73"/>
      <c r="C95" s="73"/>
      <c r="D95" s="73"/>
      <c r="E95" s="73"/>
      <c r="F95" s="73"/>
      <c r="G95" s="73"/>
      <c r="H95" s="73"/>
    </row>
    <row r="96" spans="1:10" x14ac:dyDescent="0.45">
      <c r="A96" s="73" t="s">
        <v>66</v>
      </c>
      <c r="B96" s="73"/>
      <c r="C96" s="73"/>
      <c r="D96" s="73"/>
      <c r="E96" s="73"/>
      <c r="F96" s="73"/>
      <c r="G96" s="73"/>
      <c r="H96" s="73"/>
    </row>
    <row r="97" spans="1:8" ht="30.45" customHeight="1" x14ac:dyDescent="0.45">
      <c r="A97" s="72" t="s">
        <v>202</v>
      </c>
      <c r="B97" s="72"/>
      <c r="C97" s="72"/>
      <c r="D97" s="72"/>
      <c r="E97" s="72"/>
      <c r="F97" s="72"/>
      <c r="G97" s="72"/>
      <c r="H97" s="72"/>
    </row>
    <row r="98" spans="1:8" x14ac:dyDescent="0.45">
      <c r="A98" s="73" t="s">
        <v>203</v>
      </c>
      <c r="B98" s="73"/>
      <c r="C98" s="73"/>
      <c r="D98" s="73"/>
      <c r="E98" s="73"/>
      <c r="F98" s="73"/>
      <c r="G98" s="73"/>
      <c r="H98" s="73"/>
    </row>
    <row r="99" spans="1:8" x14ac:dyDescent="0.45">
      <c r="A99" s="73" t="s">
        <v>188</v>
      </c>
      <c r="B99" s="73"/>
      <c r="C99" s="73"/>
      <c r="D99" s="73"/>
      <c r="E99" s="73"/>
      <c r="F99" s="73"/>
      <c r="G99" s="73"/>
      <c r="H99" s="73"/>
    </row>
    <row r="100" spans="1:8" x14ac:dyDescent="0.45">
      <c r="A100" s="2" t="s">
        <v>189</v>
      </c>
      <c r="B100" s="2"/>
      <c r="C100" s="2"/>
      <c r="D100" s="2"/>
      <c r="E100" s="2"/>
      <c r="F100" s="2"/>
      <c r="G100" s="2"/>
      <c r="H100" s="2"/>
    </row>
    <row r="101" spans="1:8" x14ac:dyDescent="0.45">
      <c r="A101" s="1"/>
    </row>
    <row r="102" spans="1:8" ht="30" customHeight="1" x14ac:dyDescent="0.45">
      <c r="A102" s="82" t="s">
        <v>67</v>
      </c>
      <c r="B102" s="82"/>
      <c r="C102" s="82"/>
      <c r="D102" s="82"/>
      <c r="E102" s="82"/>
      <c r="F102" s="82"/>
      <c r="G102" s="82"/>
      <c r="H102" s="82"/>
    </row>
    <row r="103" spans="1:8" x14ac:dyDescent="0.45">
      <c r="A103" s="74" t="s">
        <v>65</v>
      </c>
      <c r="B103" s="74"/>
      <c r="C103" s="74"/>
      <c r="D103" s="74"/>
      <c r="E103" s="74"/>
      <c r="F103" s="74"/>
      <c r="G103" s="74"/>
      <c r="H103" s="74"/>
    </row>
    <row r="104" spans="1:8" x14ac:dyDescent="0.45">
      <c r="A104" s="74" t="s">
        <v>68</v>
      </c>
      <c r="B104" s="74"/>
      <c r="C104" s="74"/>
      <c r="D104" s="74"/>
      <c r="E104" s="74"/>
      <c r="F104" s="74"/>
      <c r="G104" s="74"/>
      <c r="H104" s="74"/>
    </row>
    <row r="105" spans="1:8" ht="26.7" customHeight="1" x14ac:dyDescent="0.45">
      <c r="A105" s="72" t="s">
        <v>202</v>
      </c>
      <c r="B105" s="72"/>
      <c r="C105" s="72"/>
      <c r="D105" s="72"/>
      <c r="E105" s="72"/>
      <c r="F105" s="72"/>
      <c r="G105" s="72"/>
      <c r="H105" s="72"/>
    </row>
    <row r="106" spans="1:8" x14ac:dyDescent="0.45">
      <c r="A106" s="74" t="s">
        <v>187</v>
      </c>
      <c r="B106" s="74"/>
      <c r="C106" s="74"/>
      <c r="D106" s="74"/>
      <c r="E106" s="74"/>
      <c r="F106" s="74"/>
      <c r="G106" s="74"/>
      <c r="H106" s="74"/>
    </row>
    <row r="107" spans="1:8" x14ac:dyDescent="0.45">
      <c r="A107" s="74" t="s">
        <v>188</v>
      </c>
      <c r="B107" s="74"/>
      <c r="C107" s="74"/>
      <c r="D107" s="74"/>
      <c r="E107" s="74"/>
      <c r="F107" s="74"/>
      <c r="G107" s="74"/>
      <c r="H107" s="74"/>
    </row>
    <row r="108" spans="1:8" x14ac:dyDescent="0.45">
      <c r="A108" s="74" t="s">
        <v>189</v>
      </c>
      <c r="B108" s="74"/>
      <c r="C108" s="74"/>
      <c r="D108" s="74"/>
      <c r="E108" s="74"/>
      <c r="F108" s="74"/>
      <c r="G108" s="74"/>
      <c r="H108" s="74"/>
    </row>
    <row r="109" spans="1:8" x14ac:dyDescent="0.45">
      <c r="A109" s="1"/>
    </row>
    <row r="110" spans="1:8" x14ac:dyDescent="0.45">
      <c r="A110" s="85" t="s">
        <v>69</v>
      </c>
      <c r="B110" s="85"/>
      <c r="C110" s="85"/>
      <c r="D110" s="85"/>
      <c r="E110" s="85"/>
      <c r="F110" s="85"/>
      <c r="G110" s="85"/>
      <c r="H110" s="85"/>
    </row>
    <row r="111" spans="1:8" x14ac:dyDescent="0.45">
      <c r="A111" s="74" t="s">
        <v>70</v>
      </c>
      <c r="B111" s="74"/>
      <c r="C111" s="74"/>
      <c r="D111" s="74"/>
      <c r="E111" s="74"/>
      <c r="F111" s="74"/>
      <c r="G111" s="74"/>
      <c r="H111" s="74"/>
    </row>
    <row r="112" spans="1:8" x14ac:dyDescent="0.45">
      <c r="A112" s="74" t="s">
        <v>190</v>
      </c>
      <c r="B112" s="74"/>
      <c r="C112" s="74"/>
      <c r="D112" s="74"/>
      <c r="E112" s="74"/>
      <c r="F112" s="74"/>
      <c r="G112" s="74"/>
      <c r="H112" s="74"/>
    </row>
    <row r="113" spans="1:8" ht="24.75" customHeight="1" x14ac:dyDescent="0.45">
      <c r="A113" s="72" t="s">
        <v>204</v>
      </c>
      <c r="B113" s="72"/>
      <c r="C113" s="72"/>
      <c r="D113" s="72"/>
      <c r="E113" s="72"/>
      <c r="F113" s="72"/>
      <c r="G113" s="72"/>
      <c r="H113" s="72"/>
    </row>
    <row r="114" spans="1:8" x14ac:dyDescent="0.45">
      <c r="A114" s="74" t="s">
        <v>192</v>
      </c>
      <c r="B114" s="74"/>
      <c r="C114" s="74"/>
      <c r="D114" s="74"/>
      <c r="E114" s="74"/>
      <c r="F114" s="74"/>
      <c r="G114" s="74"/>
      <c r="H114" s="74"/>
    </row>
    <row r="115" spans="1:8" x14ac:dyDescent="0.45">
      <c r="A115" s="74" t="s">
        <v>193</v>
      </c>
      <c r="B115" s="74"/>
      <c r="C115" s="74"/>
      <c r="D115" s="74"/>
      <c r="E115" s="74"/>
      <c r="F115" s="74"/>
      <c r="G115" s="74"/>
      <c r="H115" s="74"/>
    </row>
    <row r="116" spans="1:8" ht="33" customHeight="1" x14ac:dyDescent="0.45">
      <c r="A116" s="72" t="s">
        <v>199</v>
      </c>
      <c r="B116" s="74"/>
      <c r="C116" s="74"/>
      <c r="D116" s="74"/>
      <c r="E116" s="74"/>
      <c r="F116" s="74"/>
      <c r="G116" s="74"/>
      <c r="H116" s="74"/>
    </row>
    <row r="117" spans="1:8" ht="29.25" customHeight="1" x14ac:dyDescent="0.45">
      <c r="A117" s="75" t="s">
        <v>194</v>
      </c>
      <c r="B117" s="75"/>
      <c r="C117" s="75"/>
      <c r="D117" s="75"/>
      <c r="E117" s="75"/>
      <c r="F117" s="75"/>
      <c r="G117" s="75"/>
      <c r="H117" s="75"/>
    </row>
    <row r="118" spans="1:8" x14ac:dyDescent="0.45">
      <c r="A118" s="74" t="s">
        <v>191</v>
      </c>
      <c r="B118" s="74"/>
      <c r="C118" s="74"/>
      <c r="D118" s="74"/>
      <c r="E118" s="74"/>
      <c r="F118" s="74"/>
      <c r="G118" s="74"/>
      <c r="H118" s="74"/>
    </row>
    <row r="119" spans="1:8" ht="13.8" x14ac:dyDescent="0.45">
      <c r="A119" s="29"/>
    </row>
  </sheetData>
  <sheetProtection algorithmName="SHA-512" hashValue="vfeR2+06liM0GA2nflMdBY+P25742CmR9d9oObmCFIi0agN49zjRdeFTjMykzis8FgYfp5fzMbltbGKNynvRfw==" saltValue="lRnwq8gcfdFZS+uVuY1d3g==" spinCount="100000" sheet="1" objects="1" scenarios="1"/>
  <mergeCells count="126">
    <mergeCell ref="A111:H111"/>
    <mergeCell ref="A112:H112"/>
    <mergeCell ref="A113:H113"/>
    <mergeCell ref="A103:H103"/>
    <mergeCell ref="A104:H104"/>
    <mergeCell ref="A105:H105"/>
    <mergeCell ref="A106:H106"/>
    <mergeCell ref="A107:H107"/>
    <mergeCell ref="D20:G20"/>
    <mergeCell ref="D29:G29"/>
    <mergeCell ref="B31:B32"/>
    <mergeCell ref="C31:G31"/>
    <mergeCell ref="C30:H30"/>
    <mergeCell ref="D23:G23"/>
    <mergeCell ref="D24:G24"/>
    <mergeCell ref="D25:G25"/>
    <mergeCell ref="D27:G27"/>
    <mergeCell ref="D28:G28"/>
    <mergeCell ref="E68:E69"/>
    <mergeCell ref="A55:H55"/>
    <mergeCell ref="F57:H57"/>
    <mergeCell ref="A57:B57"/>
    <mergeCell ref="A58:B58"/>
    <mergeCell ref="A59:B59"/>
    <mergeCell ref="F69:G69"/>
    <mergeCell ref="A6:H6"/>
    <mergeCell ref="C34:D34"/>
    <mergeCell ref="A42:B42"/>
    <mergeCell ref="C42:H42"/>
    <mergeCell ref="C39:H39"/>
    <mergeCell ref="B40:B41"/>
    <mergeCell ref="A47:B47"/>
    <mergeCell ref="C47:H47"/>
    <mergeCell ref="C48:H48"/>
    <mergeCell ref="A43:A46"/>
    <mergeCell ref="C43:H43"/>
    <mergeCell ref="C44:H44"/>
    <mergeCell ref="B45:B46"/>
    <mergeCell ref="A9:B9"/>
    <mergeCell ref="A35:B35"/>
    <mergeCell ref="C9:H9"/>
    <mergeCell ref="A10:B10"/>
    <mergeCell ref="D18:G18"/>
    <mergeCell ref="C35:H35"/>
    <mergeCell ref="C36:H36"/>
    <mergeCell ref="A37:B37"/>
    <mergeCell ref="C37:H37"/>
    <mergeCell ref="C10:H10"/>
    <mergeCell ref="G59:H59"/>
    <mergeCell ref="G60:H60"/>
    <mergeCell ref="A52:H52"/>
    <mergeCell ref="A38:A41"/>
    <mergeCell ref="C38:H38"/>
    <mergeCell ref="D41:H41"/>
    <mergeCell ref="D40:H40"/>
    <mergeCell ref="F67:H67"/>
    <mergeCell ref="F68:H68"/>
    <mergeCell ref="G58:H58"/>
    <mergeCell ref="C11:H11"/>
    <mergeCell ref="A12:B12"/>
    <mergeCell ref="A14:B14"/>
    <mergeCell ref="A15:B15"/>
    <mergeCell ref="A16:B16"/>
    <mergeCell ref="C16:H16"/>
    <mergeCell ref="A33:B33"/>
    <mergeCell ref="C33:G33"/>
    <mergeCell ref="A34:B34"/>
    <mergeCell ref="F34:G34"/>
    <mergeCell ref="D21:G21"/>
    <mergeCell ref="D22:G22"/>
    <mergeCell ref="D19:G19"/>
    <mergeCell ref="A13:B13"/>
    <mergeCell ref="C13:E13"/>
    <mergeCell ref="C14:G14"/>
    <mergeCell ref="C15:G15"/>
    <mergeCell ref="D17:G17"/>
    <mergeCell ref="A11:B11"/>
    <mergeCell ref="D26:G26"/>
    <mergeCell ref="A110:H110"/>
    <mergeCell ref="D73:F73"/>
    <mergeCell ref="A80:H80"/>
    <mergeCell ref="D45:H45"/>
    <mergeCell ref="D46:H46"/>
    <mergeCell ref="D50:H50"/>
    <mergeCell ref="D51:H51"/>
    <mergeCell ref="A67:C67"/>
    <mergeCell ref="C58:D58"/>
    <mergeCell ref="C59:D59"/>
    <mergeCell ref="A60:B61"/>
    <mergeCell ref="C60:D60"/>
    <mergeCell ref="F61:H61"/>
    <mergeCell ref="C61:D61"/>
    <mergeCell ref="A62:H62"/>
    <mergeCell ref="A63:H63"/>
    <mergeCell ref="A64:H64"/>
    <mergeCell ref="A53:H53"/>
    <mergeCell ref="A48:A51"/>
    <mergeCell ref="C49:H49"/>
    <mergeCell ref="B50:B51"/>
    <mergeCell ref="A68:C68"/>
    <mergeCell ref="A69:C69"/>
    <mergeCell ref="C57:D57"/>
    <mergeCell ref="A97:H97"/>
    <mergeCell ref="A98:H98"/>
    <mergeCell ref="A99:H99"/>
    <mergeCell ref="A118:H118"/>
    <mergeCell ref="A117:H117"/>
    <mergeCell ref="B91:D91"/>
    <mergeCell ref="D81:F81"/>
    <mergeCell ref="G81:H81"/>
    <mergeCell ref="A81:C81"/>
    <mergeCell ref="A82:C82"/>
    <mergeCell ref="D82:F82"/>
    <mergeCell ref="G82:H82"/>
    <mergeCell ref="A83:H83"/>
    <mergeCell ref="A84:H84"/>
    <mergeCell ref="B89:D89"/>
    <mergeCell ref="A93:H93"/>
    <mergeCell ref="A95:H95"/>
    <mergeCell ref="A96:H96"/>
    <mergeCell ref="A102:H102"/>
    <mergeCell ref="A85:H85"/>
    <mergeCell ref="A114:H114"/>
    <mergeCell ref="A115:H115"/>
    <mergeCell ref="A116:H116"/>
    <mergeCell ref="A108:H108"/>
  </mergeCells>
  <phoneticPr fontId="2"/>
  <conditionalFormatting sqref="A82:C82">
    <cfRule type="expression" dxfId="92" priority="30">
      <formula>AND($C$76="有",$A$82="")</formula>
    </cfRule>
  </conditionalFormatting>
  <conditionalFormatting sqref="A6:H6">
    <cfRule type="expression" dxfId="91" priority="60">
      <formula>$A$6=""</formula>
    </cfRule>
  </conditionalFormatting>
  <conditionalFormatting sqref="A67:H70">
    <cfRule type="expression" dxfId="90" priority="20">
      <formula>$J$1&lt;&gt;"間接補助申請"</formula>
    </cfRule>
  </conditionalFormatting>
  <conditionalFormatting sqref="A84:H84">
    <cfRule type="expression" dxfId="89" priority="27">
      <formula>AND($A$84="",$C$76="有")</formula>
    </cfRule>
  </conditionalFormatting>
  <conditionalFormatting sqref="B89:D89">
    <cfRule type="expression" dxfId="88" priority="6">
      <formula>$L$1="○"</formula>
    </cfRule>
    <cfRule type="expression" dxfId="87" priority="26">
      <formula>$I$89="未入力"</formula>
    </cfRule>
  </conditionalFormatting>
  <conditionalFormatting sqref="B91:D91">
    <cfRule type="expression" dxfId="86" priority="5">
      <formula>$L$2="○"</formula>
    </cfRule>
    <cfRule type="expression" dxfId="85" priority="19">
      <formula>$I$91="未入力"</formula>
    </cfRule>
  </conditionalFormatting>
  <conditionalFormatting sqref="C19:C29">
    <cfRule type="expression" dxfId="84" priority="10">
      <formula>AND(C19="",H19&lt;&gt;0)</formula>
    </cfRule>
  </conditionalFormatting>
  <conditionalFormatting sqref="C76">
    <cfRule type="expression" dxfId="83" priority="31">
      <formula>$C$76=""</formula>
    </cfRule>
  </conditionalFormatting>
  <conditionalFormatting sqref="C58:D58">
    <cfRule type="expression" dxfId="82" priority="4">
      <formula>AND($H$19&gt;0,$C$58="")</formula>
    </cfRule>
  </conditionalFormatting>
  <conditionalFormatting sqref="C59:D59">
    <cfRule type="expression" dxfId="81" priority="3">
      <formula>AND($H$31&gt;0,$C$59="")</formula>
    </cfRule>
  </conditionalFormatting>
  <conditionalFormatting sqref="C14:G14">
    <cfRule type="expression" dxfId="80" priority="12">
      <formula>$C$14=""</formula>
    </cfRule>
  </conditionalFormatting>
  <conditionalFormatting sqref="C15:G15">
    <cfRule type="expression" dxfId="79" priority="11">
      <formula>$C$15=""</formula>
    </cfRule>
  </conditionalFormatting>
  <conditionalFormatting sqref="C31:G31">
    <cfRule type="expression" dxfId="78" priority="7">
      <formula>AND(C31="",H31&lt;&gt;0)</formula>
    </cfRule>
  </conditionalFormatting>
  <conditionalFormatting sqref="C33:G33">
    <cfRule type="expression" dxfId="77" priority="49">
      <formula>C33=""</formula>
    </cfRule>
  </conditionalFormatting>
  <conditionalFormatting sqref="C9:H9">
    <cfRule type="expression" dxfId="76" priority="59">
      <formula>$C$9=""</formula>
    </cfRule>
  </conditionalFormatting>
  <conditionalFormatting sqref="C10:H10">
    <cfRule type="expression" dxfId="75" priority="58">
      <formula>$C$10=""</formula>
    </cfRule>
  </conditionalFormatting>
  <conditionalFormatting sqref="C11:H11">
    <cfRule type="expression" dxfId="74" priority="57">
      <formula>$C$11=""</formula>
    </cfRule>
  </conditionalFormatting>
  <conditionalFormatting sqref="C35:H35">
    <cfRule type="expression" dxfId="73" priority="23">
      <formula>AND($C$35="",$J$1&lt;&gt;"")</formula>
    </cfRule>
  </conditionalFormatting>
  <conditionalFormatting sqref="C35:H36">
    <cfRule type="expression" dxfId="72" priority="1">
      <formula>$J$1=""</formula>
    </cfRule>
  </conditionalFormatting>
  <conditionalFormatting sqref="C36:H36">
    <cfRule type="expression" dxfId="71" priority="24">
      <formula>AND($C$36="",$J$1&lt;&gt;"")</formula>
    </cfRule>
  </conditionalFormatting>
  <conditionalFormatting sqref="C37:H39">
    <cfRule type="expression" dxfId="70" priority="41">
      <formula>C37=""</formula>
    </cfRule>
  </conditionalFormatting>
  <conditionalFormatting sqref="C42:H44">
    <cfRule type="expression" dxfId="69" priority="40">
      <formula>C42=""</formula>
    </cfRule>
  </conditionalFormatting>
  <conditionalFormatting sqref="C47:H49">
    <cfRule type="expression" dxfId="68" priority="39">
      <formula>C47=""</formula>
    </cfRule>
  </conditionalFormatting>
  <conditionalFormatting sqref="D12 C34:D34 F34:G34">
    <cfRule type="expression" dxfId="67" priority="56">
      <formula>C12=""</formula>
    </cfRule>
  </conditionalFormatting>
  <conditionalFormatting sqref="D73:F73">
    <cfRule type="expression" dxfId="66" priority="32">
      <formula>$D$73=""</formula>
    </cfRule>
  </conditionalFormatting>
  <conditionalFormatting sqref="D82:F82">
    <cfRule type="expression" dxfId="65" priority="29">
      <formula>AND($C$76="有",$D$82="")</formula>
    </cfRule>
  </conditionalFormatting>
  <conditionalFormatting sqref="D19:G25 D26 D27:G29">
    <cfRule type="expression" dxfId="64" priority="9">
      <formula>AND(D19="",H19&lt;&gt;0)</formula>
    </cfRule>
  </conditionalFormatting>
  <conditionalFormatting sqref="D40:H41">
    <cfRule type="expression" dxfId="63" priority="37">
      <formula>D40=""</formula>
    </cfRule>
  </conditionalFormatting>
  <conditionalFormatting sqref="D45:H46">
    <cfRule type="expression" dxfId="62" priority="35">
      <formula>D45=""</formula>
    </cfRule>
  </conditionalFormatting>
  <conditionalFormatting sqref="D50:H51">
    <cfRule type="expression" dxfId="61" priority="33">
      <formula>D50=""</formula>
    </cfRule>
  </conditionalFormatting>
  <conditionalFormatting sqref="F12">
    <cfRule type="expression" dxfId="60" priority="55">
      <formula>F12=""</formula>
    </cfRule>
  </conditionalFormatting>
  <conditionalFormatting sqref="F13">
    <cfRule type="expression" dxfId="59" priority="15">
      <formula>$F$13=""</formula>
    </cfRule>
  </conditionalFormatting>
  <conditionalFormatting sqref="G82:H82">
    <cfRule type="expression" dxfId="58" priority="28">
      <formula>AND($C$76="有",$G$82="")</formula>
    </cfRule>
  </conditionalFormatting>
  <conditionalFormatting sqref="H12">
    <cfRule type="expression" dxfId="57" priority="54">
      <formula>$H$12=""</formula>
    </cfRule>
  </conditionalFormatting>
  <conditionalFormatting sqref="H13">
    <cfRule type="expression" dxfId="56" priority="16">
      <formula>$H$13=""</formula>
    </cfRule>
  </conditionalFormatting>
  <dataValidations count="3">
    <dataValidation type="list" allowBlank="1" showInputMessage="1" showErrorMessage="1" sqref="C76" xr:uid="{00000000-0002-0000-0100-000000000000}">
      <formula1>"有,無"</formula1>
    </dataValidation>
    <dataValidation type="list" allowBlank="1" showInputMessage="1" showErrorMessage="1" sqref="B89:D89 B91:D91" xr:uid="{00000000-0002-0000-0100-000001000000}">
      <formula1>"一般課税事業者,簡易課税事業者,免税事業者,特定収入割合が５％を超えている公益法人等,仕入控除税額が明らかでない一般課税事業者"</formula1>
    </dataValidation>
    <dataValidation type="list" allowBlank="1" showInputMessage="1" showErrorMessage="1" sqref="C19:C29" xr:uid="{00000000-0002-0000-0100-000002000000}">
      <formula1>"床,壁,天井,その他,外壁,外装その他,"</formula1>
    </dataValidation>
  </dataValidations>
  <pageMargins left="0.7" right="0.7" top="0.75" bottom="0.75" header="0.3" footer="0.3"/>
  <pageSetup paperSize="9" scale="88" fitToHeight="0" orientation="portrait" r:id="rId1"/>
  <rowBreaks count="2" manualBreakCount="2">
    <brk id="36" max="7" man="1"/>
    <brk id="7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sheetPr>
  <dimension ref="A1:J30"/>
  <sheetViews>
    <sheetView showGridLines="0" view="pageBreakPreview" zoomScaleNormal="100" zoomScaleSheetLayoutView="100" workbookViewId="0">
      <selection activeCell="F27" sqref="F27:H3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6" t="s">
        <v>75</v>
      </c>
      <c r="B4" s="166"/>
      <c r="C4" s="166"/>
      <c r="D4" s="166"/>
      <c r="E4" s="166"/>
      <c r="F4" s="166"/>
      <c r="G4" s="166"/>
      <c r="H4" s="166"/>
    </row>
    <row r="6" spans="1:10" x14ac:dyDescent="0.45">
      <c r="G6" s="35"/>
      <c r="H6" s="47"/>
      <c r="I6" s="17" t="str">
        <f>IF(H6="","未入力","")</f>
        <v>未入力</v>
      </c>
      <c r="J6" s="4" t="s">
        <v>208</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68"/>
      <c r="G11" s="168"/>
      <c r="H11" s="168"/>
      <c r="I11" s="17" t="str">
        <f>IF(F11="","未入力","")</f>
        <v>未入力</v>
      </c>
      <c r="J11" s="4" t="s">
        <v>82</v>
      </c>
    </row>
    <row r="12" spans="1:10" ht="27.75" customHeight="1" x14ac:dyDescent="0.45">
      <c r="D12" s="34" t="s">
        <v>78</v>
      </c>
      <c r="E12" s="4" t="s">
        <v>81</v>
      </c>
      <c r="F12" s="168"/>
      <c r="G12" s="168"/>
      <c r="H12" s="168"/>
      <c r="I12" s="17" t="str">
        <f t="shared" ref="I12:I13" si="0">IF(F12="","未入力","")</f>
        <v>未入力</v>
      </c>
      <c r="J12" s="4" t="s">
        <v>83</v>
      </c>
    </row>
    <row r="13" spans="1:10" ht="27.75" customHeight="1" x14ac:dyDescent="0.45">
      <c r="E13" s="4" t="s">
        <v>79</v>
      </c>
      <c r="F13" s="168"/>
      <c r="G13" s="168"/>
      <c r="H13" s="168"/>
      <c r="I13" s="17" t="str">
        <f t="shared" si="0"/>
        <v>未入力</v>
      </c>
      <c r="J13" s="4" t="s">
        <v>84</v>
      </c>
    </row>
    <row r="17" spans="1:10" x14ac:dyDescent="0.45">
      <c r="A17" s="167" t="s">
        <v>87</v>
      </c>
      <c r="B17" s="167"/>
      <c r="C17" s="167"/>
      <c r="D17" s="167"/>
      <c r="E17" s="167"/>
      <c r="F17" s="167"/>
      <c r="G17" s="167"/>
      <c r="H17" s="167"/>
    </row>
    <row r="18" spans="1:10" x14ac:dyDescent="0.45">
      <c r="A18" s="167"/>
      <c r="B18" s="167"/>
      <c r="C18" s="167"/>
      <c r="D18" s="167"/>
      <c r="E18" s="167"/>
      <c r="F18" s="167"/>
      <c r="G18" s="167"/>
      <c r="H18" s="167"/>
    </row>
    <row r="26" spans="1:10" x14ac:dyDescent="0.45">
      <c r="E26" s="4" t="s">
        <v>86</v>
      </c>
    </row>
    <row r="27" spans="1:10" ht="31.5" customHeight="1" x14ac:dyDescent="0.45">
      <c r="E27" s="23" t="s">
        <v>76</v>
      </c>
      <c r="F27" s="169"/>
      <c r="G27" s="169"/>
      <c r="H27" s="169"/>
      <c r="I27" s="17" t="str">
        <f t="shared" ref="I27:I30" si="1">IF(F27="","未入力","")</f>
        <v>未入力</v>
      </c>
      <c r="J27" s="4" t="s">
        <v>90</v>
      </c>
    </row>
    <row r="28" spans="1:10" ht="31.5" customHeight="1" x14ac:dyDescent="0.45">
      <c r="E28" s="23" t="s">
        <v>77</v>
      </c>
      <c r="F28" s="169"/>
      <c r="G28" s="169"/>
      <c r="H28" s="169"/>
      <c r="I28" s="17" t="str">
        <f t="shared" si="1"/>
        <v>未入力</v>
      </c>
      <c r="J28" s="4" t="s">
        <v>91</v>
      </c>
    </row>
    <row r="29" spans="1:10" ht="18" customHeight="1" x14ac:dyDescent="0.45">
      <c r="E29" s="170" t="s">
        <v>85</v>
      </c>
      <c r="F29" s="160"/>
      <c r="G29" s="161"/>
      <c r="H29" s="162"/>
      <c r="I29" s="17" t="str">
        <f t="shared" si="1"/>
        <v>未入力</v>
      </c>
      <c r="J29" s="4" t="s">
        <v>92</v>
      </c>
    </row>
    <row r="30" spans="1:10" ht="18" customHeight="1" x14ac:dyDescent="0.45">
      <c r="E30" s="170"/>
      <c r="F30" s="163"/>
      <c r="G30" s="164"/>
      <c r="H30" s="165"/>
      <c r="I30" s="17" t="str">
        <f t="shared" si="1"/>
        <v>未入力</v>
      </c>
      <c r="J30" s="4" t="s">
        <v>93</v>
      </c>
    </row>
  </sheetData>
  <sheetProtection algorithmName="SHA-512" hashValue="bvw/5EEylUbhOAPIVFHZx4IW+fE0IM4xbjZxDZ4+Ncd1Ca5OkJkTigDYx1r6VtVItsNwsa0zApmtIF8NECYzMA==" saltValue="t+Qczyi5Yej/VFU0s9dRSA=="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0"/>
  <sheetViews>
    <sheetView showGridLines="0" view="pageBreakPreview" zoomScaleNormal="100" zoomScaleSheetLayoutView="100" workbookViewId="0">
      <selection activeCell="A17" sqref="A17:H18"/>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6" t="s">
        <v>89</v>
      </c>
      <c r="B4" s="166"/>
      <c r="C4" s="166"/>
      <c r="D4" s="166"/>
      <c r="E4" s="166"/>
      <c r="F4" s="166"/>
      <c r="G4" s="166"/>
      <c r="H4" s="166"/>
    </row>
    <row r="6" spans="1:10" x14ac:dyDescent="0.45">
      <c r="G6" s="35"/>
      <c r="H6" s="47"/>
      <c r="I6" s="17" t="str">
        <f>IF(H6="","未入力","")</f>
        <v>未入力</v>
      </c>
      <c r="J6" s="4" t="s">
        <v>207</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67" t="str">
        <f>IF(③計画承認申請書!F11="","",③計画承認申請書!F11)</f>
        <v/>
      </c>
      <c r="G11" s="167"/>
      <c r="H11" s="167"/>
      <c r="I11" s="17" t="str">
        <f>IF(F11="","未入力","")</f>
        <v>未入力</v>
      </c>
      <c r="J11" s="4" t="s">
        <v>82</v>
      </c>
    </row>
    <row r="12" spans="1:10" ht="27.75" customHeight="1" x14ac:dyDescent="0.45">
      <c r="D12" s="34" t="s">
        <v>78</v>
      </c>
      <c r="E12" s="4" t="s">
        <v>81</v>
      </c>
      <c r="F12" s="167" t="str">
        <f>IF(③計画承認申請書!F12="","",③計画承認申請書!F12)</f>
        <v/>
      </c>
      <c r="G12" s="167"/>
      <c r="H12" s="167"/>
      <c r="I12" s="17" t="str">
        <f t="shared" ref="I12:I13" si="0">IF(F12="","未入力","")</f>
        <v>未入力</v>
      </c>
      <c r="J12" s="4" t="s">
        <v>83</v>
      </c>
    </row>
    <row r="13" spans="1:10" ht="27.75" customHeight="1" x14ac:dyDescent="0.45">
      <c r="E13" s="4" t="s">
        <v>79</v>
      </c>
      <c r="F13" s="167" t="str">
        <f>IF(③計画承認申請書!F13="","",③計画承認申請書!F13)</f>
        <v/>
      </c>
      <c r="G13" s="167"/>
      <c r="H13" s="167"/>
      <c r="I13" s="17" t="str">
        <f t="shared" si="0"/>
        <v>未入力</v>
      </c>
      <c r="J13" s="4" t="s">
        <v>84</v>
      </c>
    </row>
    <row r="17" spans="1:10" x14ac:dyDescent="0.45">
      <c r="A17" s="167" t="s">
        <v>88</v>
      </c>
      <c r="B17" s="167"/>
      <c r="C17" s="167"/>
      <c r="D17" s="167"/>
      <c r="E17" s="167"/>
      <c r="F17" s="167"/>
      <c r="G17" s="167"/>
      <c r="H17" s="167"/>
    </row>
    <row r="18" spans="1:10" x14ac:dyDescent="0.45">
      <c r="A18" s="167"/>
      <c r="B18" s="167"/>
      <c r="C18" s="167"/>
      <c r="D18" s="167"/>
      <c r="E18" s="167"/>
      <c r="F18" s="167"/>
      <c r="G18" s="167"/>
      <c r="H18" s="167"/>
    </row>
    <row r="26" spans="1:10" x14ac:dyDescent="0.45">
      <c r="E26" s="4" t="s">
        <v>86</v>
      </c>
    </row>
    <row r="27" spans="1:10" ht="31.5" customHeight="1" x14ac:dyDescent="0.45">
      <c r="E27" s="23" t="s">
        <v>76</v>
      </c>
      <c r="F27" s="77" t="str">
        <f>IF(③計画承認申請書!F27="","",③計画承認申請書!F27)</f>
        <v/>
      </c>
      <c r="G27" s="77"/>
      <c r="H27" s="77"/>
      <c r="I27" s="17" t="str">
        <f t="shared" ref="I27:I30" si="1">IF(F27="","未入力","")</f>
        <v>未入力</v>
      </c>
      <c r="J27" s="4" t="s">
        <v>90</v>
      </c>
    </row>
    <row r="28" spans="1:10" ht="31.5" customHeight="1" x14ac:dyDescent="0.45">
      <c r="E28" s="23" t="s">
        <v>77</v>
      </c>
      <c r="F28" s="77" t="str">
        <f>IF(③計画承認申請書!F28="","",③計画承認申請書!F28)</f>
        <v/>
      </c>
      <c r="G28" s="77"/>
      <c r="H28" s="77"/>
      <c r="I28" s="17" t="str">
        <f t="shared" si="1"/>
        <v>未入力</v>
      </c>
      <c r="J28" s="4" t="s">
        <v>91</v>
      </c>
    </row>
    <row r="29" spans="1:10" ht="18" customHeight="1" x14ac:dyDescent="0.45">
      <c r="E29" s="170" t="s">
        <v>85</v>
      </c>
      <c r="F29" s="171" t="str">
        <f>IF(③計画承認申請書!F29="","",③計画承認申請書!F29)</f>
        <v/>
      </c>
      <c r="G29" s="172"/>
      <c r="H29" s="173"/>
      <c r="I29" s="17" t="str">
        <f t="shared" si="1"/>
        <v>未入力</v>
      </c>
      <c r="J29" s="4" t="s">
        <v>92</v>
      </c>
    </row>
    <row r="30" spans="1:10" ht="18" customHeight="1" x14ac:dyDescent="0.45">
      <c r="E30" s="170"/>
      <c r="F30" s="174" t="str">
        <f>IF(③計画承認申請書!F30="","",③計画承認申請書!F30)</f>
        <v/>
      </c>
      <c r="G30" s="175"/>
      <c r="H30" s="176"/>
      <c r="I30" s="17" t="str">
        <f t="shared" si="1"/>
        <v>未入力</v>
      </c>
      <c r="J30" s="4" t="s">
        <v>93</v>
      </c>
    </row>
  </sheetData>
  <sheetProtection algorithmName="SHA-512" hashValue="r7yfTQvlAKjXsVv0klm9CT1v4NuiFeaFQ3JJiFMl4ZEBXNKs0ZQOgJUIl31nJF5pgE9xNXcO7jNenmg2RNTMbg==" saltValue="pq+jfHywxzjff0pHLhWrAA=="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31"/>
  <sheetViews>
    <sheetView showGridLines="0" view="pageBreakPreview" topLeftCell="A7" zoomScaleNormal="100" zoomScaleSheetLayoutView="100" workbookViewId="0">
      <selection activeCell="H4" sqref="H4"/>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G4" s="35"/>
      <c r="H4" s="47"/>
      <c r="I4" s="17" t="str">
        <f>IF(H4="","未入力","")</f>
        <v>未入力</v>
      </c>
      <c r="J4" s="4" t="s">
        <v>209</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7" t="str">
        <f>IF(③計画承認申請書!F11="","",③計画承認申請書!F11)</f>
        <v/>
      </c>
      <c r="G9" s="167"/>
      <c r="H9" s="167"/>
      <c r="I9" s="17" t="str">
        <f>IF(F9="","未入力","")</f>
        <v>未入力</v>
      </c>
      <c r="J9" s="4" t="s">
        <v>82</v>
      </c>
    </row>
    <row r="10" spans="1:10" ht="27.75" customHeight="1" x14ac:dyDescent="0.45">
      <c r="D10" s="34" t="s">
        <v>78</v>
      </c>
      <c r="E10" s="4" t="s">
        <v>81</v>
      </c>
      <c r="F10" s="167" t="str">
        <f>IF(③計画承認申請書!F12="","",③計画承認申請書!F12)</f>
        <v/>
      </c>
      <c r="G10" s="167"/>
      <c r="H10" s="167"/>
      <c r="I10" s="17" t="str">
        <f t="shared" ref="I10:I11" si="0">IF(F10="","未入力","")</f>
        <v>未入力</v>
      </c>
      <c r="J10" s="4" t="s">
        <v>83</v>
      </c>
    </row>
    <row r="11" spans="1:10" ht="27.75" customHeight="1" x14ac:dyDescent="0.45">
      <c r="E11" s="4" t="s">
        <v>79</v>
      </c>
      <c r="F11" s="167" t="str">
        <f>IF(③計画承認申請書!F13="","",③計画承認申請書!F13)</f>
        <v/>
      </c>
      <c r="G11" s="167"/>
      <c r="H11" s="167"/>
      <c r="I11" s="17" t="str">
        <f t="shared" si="0"/>
        <v>未入力</v>
      </c>
      <c r="J11" s="4" t="s">
        <v>84</v>
      </c>
    </row>
    <row r="15" spans="1:10" x14ac:dyDescent="0.45">
      <c r="A15" s="166" t="s">
        <v>213</v>
      </c>
      <c r="B15" s="166"/>
      <c r="C15" s="166"/>
      <c r="D15" s="166"/>
      <c r="E15" s="166"/>
      <c r="F15" s="166"/>
      <c r="G15" s="166"/>
      <c r="H15" s="166"/>
    </row>
    <row r="17" spans="1:10" x14ac:dyDescent="0.45">
      <c r="A17" s="167" t="s">
        <v>94</v>
      </c>
      <c r="B17" s="167"/>
      <c r="C17" s="167"/>
      <c r="D17" s="167"/>
      <c r="E17" s="167"/>
      <c r="F17" s="167"/>
      <c r="G17" s="167"/>
      <c r="H17" s="167"/>
    </row>
    <row r="18" spans="1:10" x14ac:dyDescent="0.45">
      <c r="A18" s="167"/>
      <c r="B18" s="167"/>
      <c r="C18" s="167"/>
      <c r="D18" s="167"/>
      <c r="E18" s="167"/>
      <c r="F18" s="167"/>
      <c r="G18" s="167"/>
      <c r="H18" s="167"/>
    </row>
    <row r="20" spans="1:10" ht="21.75" customHeight="1" x14ac:dyDescent="0.45">
      <c r="A20" s="180" t="s">
        <v>95</v>
      </c>
      <c r="B20" s="181"/>
      <c r="C20" s="182"/>
      <c r="D20" s="180" t="s">
        <v>212</v>
      </c>
      <c r="E20" s="181"/>
      <c r="F20" s="181"/>
      <c r="G20" s="181"/>
      <c r="H20" s="182"/>
    </row>
    <row r="21" spans="1:10" ht="21.75" customHeight="1" x14ac:dyDescent="0.45">
      <c r="A21" s="180" t="s">
        <v>96</v>
      </c>
      <c r="B21" s="181"/>
      <c r="C21" s="182"/>
      <c r="D21" s="177">
        <f>'②赤色セルに入力　実施計画（報告）書'!C58+'②赤色セルに入力　実施計画（報告）書'!C59+'②赤色セルに入力　実施計画（報告）書'!A69</f>
        <v>0</v>
      </c>
      <c r="E21" s="178"/>
      <c r="F21" s="178"/>
      <c r="G21" s="178"/>
      <c r="H21" s="179"/>
    </row>
    <row r="22" spans="1:10" ht="25.5" customHeight="1" x14ac:dyDescent="0.45">
      <c r="A22" s="180" t="s">
        <v>97</v>
      </c>
      <c r="B22" s="181"/>
      <c r="C22" s="182"/>
      <c r="D22" s="177">
        <f>'②赤色セルに入力　実施計画（報告）書'!G60+'②赤色セルに入力　実施計画（報告）書'!F69</f>
        <v>0</v>
      </c>
      <c r="E22" s="178"/>
      <c r="F22" s="178"/>
      <c r="G22" s="178"/>
      <c r="H22" s="179"/>
    </row>
    <row r="23" spans="1:10" ht="24" customHeight="1" x14ac:dyDescent="0.45">
      <c r="A23" s="183" t="s">
        <v>98</v>
      </c>
      <c r="B23" s="184"/>
      <c r="C23" s="185"/>
      <c r="D23" s="189" t="s">
        <v>99</v>
      </c>
      <c r="E23" s="190"/>
      <c r="F23" s="190"/>
      <c r="G23" s="190"/>
      <c r="H23" s="191"/>
    </row>
    <row r="24" spans="1:10" ht="24" customHeight="1" x14ac:dyDescent="0.45">
      <c r="A24" s="186"/>
      <c r="B24" s="187"/>
      <c r="C24" s="188"/>
      <c r="D24" s="192"/>
      <c r="E24" s="193"/>
      <c r="F24" s="193"/>
      <c r="G24" s="193"/>
      <c r="H24" s="194"/>
    </row>
    <row r="25" spans="1:10" ht="42" customHeight="1" x14ac:dyDescent="0.45">
      <c r="A25" s="37"/>
      <c r="B25" s="38"/>
      <c r="C25" s="38"/>
      <c r="D25" s="38"/>
      <c r="E25" s="38"/>
      <c r="F25" s="38"/>
      <c r="G25" s="38"/>
      <c r="H25" s="38"/>
    </row>
    <row r="26" spans="1:10" ht="42" customHeight="1" x14ac:dyDescent="0.45">
      <c r="A26" s="37"/>
      <c r="B26" s="38"/>
      <c r="C26" s="38"/>
      <c r="D26" s="38"/>
      <c r="E26" s="38"/>
      <c r="F26" s="38"/>
      <c r="G26" s="38"/>
      <c r="H26" s="38"/>
    </row>
    <row r="27" spans="1:10" x14ac:dyDescent="0.45">
      <c r="E27" s="4" t="s">
        <v>86</v>
      </c>
    </row>
    <row r="28" spans="1:10" ht="31.5" customHeight="1" x14ac:dyDescent="0.45">
      <c r="E28" s="23" t="s">
        <v>76</v>
      </c>
      <c r="F28" s="77" t="str">
        <f>IF(③計画承認申請書!F27="","",③計画承認申請書!F27)</f>
        <v/>
      </c>
      <c r="G28" s="77"/>
      <c r="H28" s="77"/>
      <c r="I28" s="17" t="str">
        <f t="shared" ref="I28:I31" si="1">IF(F28="","未入力","")</f>
        <v>未入力</v>
      </c>
      <c r="J28" s="4" t="s">
        <v>90</v>
      </c>
    </row>
    <row r="29" spans="1:10" ht="31.5" customHeight="1" x14ac:dyDescent="0.45">
      <c r="E29" s="23" t="s">
        <v>77</v>
      </c>
      <c r="F29" s="77" t="str">
        <f>IF(③計画承認申請書!F28="","",③計画承認申請書!F28)</f>
        <v/>
      </c>
      <c r="G29" s="77"/>
      <c r="H29" s="77"/>
      <c r="I29" s="17" t="str">
        <f t="shared" si="1"/>
        <v>未入力</v>
      </c>
      <c r="J29" s="4" t="s">
        <v>91</v>
      </c>
    </row>
    <row r="30" spans="1:10" ht="18" customHeight="1" x14ac:dyDescent="0.45">
      <c r="E30" s="170" t="s">
        <v>85</v>
      </c>
      <c r="F30" s="171" t="str">
        <f>IF(③計画承認申請書!F29="","",③計画承認申請書!F29)</f>
        <v/>
      </c>
      <c r="G30" s="172"/>
      <c r="H30" s="173"/>
      <c r="I30" s="17" t="str">
        <f t="shared" si="1"/>
        <v>未入力</v>
      </c>
      <c r="J30" s="4" t="s">
        <v>92</v>
      </c>
    </row>
    <row r="31" spans="1:10" ht="18" customHeight="1" x14ac:dyDescent="0.45">
      <c r="E31" s="170"/>
      <c r="F31" s="174" t="str">
        <f>IF(③計画承認申請書!F30="","",③計画承認申請書!F30)</f>
        <v/>
      </c>
      <c r="G31" s="175"/>
      <c r="H31" s="176"/>
      <c r="I31" s="17" t="str">
        <f t="shared" si="1"/>
        <v>未入力</v>
      </c>
      <c r="J31" s="4" t="s">
        <v>93</v>
      </c>
    </row>
  </sheetData>
  <sheetProtection algorithmName="SHA-512" hashValue="gmwYU4ue01z55VN4Pizoxs6YMCXXsbRnwrMlWHu5dro68GIMRgy6ycznNK28XSNL0rSTeAtYHBQAxn747PBVYg==" saltValue="9UOGNCeBfn7S5hfoO+wyYw==" spinCount="100000" sheet="1" objects="1" scenarios="1"/>
  <mergeCells count="18">
    <mergeCell ref="E30:E31"/>
    <mergeCell ref="F30:H30"/>
    <mergeCell ref="F31:H31"/>
    <mergeCell ref="A15:H15"/>
    <mergeCell ref="A20:C20"/>
    <mergeCell ref="A21:C21"/>
    <mergeCell ref="A22:C22"/>
    <mergeCell ref="A23:C24"/>
    <mergeCell ref="D20:H20"/>
    <mergeCell ref="F28:H28"/>
    <mergeCell ref="F29:H29"/>
    <mergeCell ref="D22:H22"/>
    <mergeCell ref="D23:H24"/>
    <mergeCell ref="F9:H9"/>
    <mergeCell ref="F10:H10"/>
    <mergeCell ref="F11:H11"/>
    <mergeCell ref="A17:H18"/>
    <mergeCell ref="D21:H21"/>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37"/>
  <sheetViews>
    <sheetView showGridLines="0" view="pageBreakPreview" zoomScaleNormal="100" zoomScaleSheetLayoutView="100" workbookViewId="0">
      <selection activeCell="A20" sqref="A2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7"/>
      <c r="I4" s="17" t="str">
        <f>IF(H4="","未入力","")</f>
        <v>未入力</v>
      </c>
      <c r="J4" s="4" t="s">
        <v>210</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7" t="str">
        <f>IF(③計画承認申請書!F11="","",③計画承認申請書!F11)</f>
        <v/>
      </c>
      <c r="G9" s="167"/>
      <c r="H9" s="167"/>
      <c r="I9" s="17" t="str">
        <f>IF(F9="","未入力","")</f>
        <v>未入力</v>
      </c>
      <c r="J9" s="4" t="s">
        <v>82</v>
      </c>
    </row>
    <row r="10" spans="1:10" ht="27.75" customHeight="1" x14ac:dyDescent="0.45">
      <c r="D10" s="34" t="s">
        <v>78</v>
      </c>
      <c r="E10" s="4" t="s">
        <v>81</v>
      </c>
      <c r="F10" s="167" t="str">
        <f>IF(③計画承認申請書!F12="","",③計画承認申請書!F12)</f>
        <v/>
      </c>
      <c r="G10" s="167"/>
      <c r="H10" s="167"/>
      <c r="I10" s="17" t="str">
        <f t="shared" ref="I10:I11" si="0">IF(F10="","未入力","")</f>
        <v>未入力</v>
      </c>
      <c r="J10" s="4" t="s">
        <v>83</v>
      </c>
    </row>
    <row r="11" spans="1:10" ht="27.75" customHeight="1" x14ac:dyDescent="0.45">
      <c r="E11" s="4" t="s">
        <v>79</v>
      </c>
      <c r="F11" s="167" t="str">
        <f>IF(③計画承認申請書!F13="","",③計画承認申請書!F13)</f>
        <v/>
      </c>
      <c r="G11" s="167"/>
      <c r="H11" s="167"/>
      <c r="I11" s="17" t="str">
        <f t="shared" si="0"/>
        <v>未入力</v>
      </c>
      <c r="J11" s="4" t="s">
        <v>84</v>
      </c>
    </row>
    <row r="15" spans="1:10" x14ac:dyDescent="0.45">
      <c r="A15" s="166" t="s">
        <v>211</v>
      </c>
      <c r="B15" s="166"/>
      <c r="C15" s="166"/>
      <c r="D15" s="166"/>
      <c r="E15" s="166"/>
      <c r="F15" s="166"/>
      <c r="G15" s="166"/>
      <c r="H15" s="166"/>
    </row>
    <row r="17" spans="1:16" ht="17.25" customHeight="1" x14ac:dyDescent="0.45">
      <c r="A17" s="167"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67"/>
      <c r="C17" s="167"/>
      <c r="D17" s="167"/>
      <c r="E17" s="167"/>
      <c r="F17" s="167"/>
      <c r="G17" s="167"/>
      <c r="H17" s="167"/>
      <c r="M17" s="35">
        <f>'①最初に黄色セル選択、赤色セルに入力　関連情報入力シート'!D25</f>
        <v>0</v>
      </c>
      <c r="P17" s="4" t="s">
        <v>103</v>
      </c>
    </row>
    <row r="18" spans="1:16" ht="17.25" customHeight="1" x14ac:dyDescent="0.45">
      <c r="A18" s="167"/>
      <c r="B18" s="167"/>
      <c r="C18" s="167"/>
      <c r="D18" s="167"/>
      <c r="E18" s="167"/>
      <c r="F18" s="167"/>
      <c r="G18" s="167"/>
      <c r="H18" s="167"/>
      <c r="M18" s="4">
        <f>'①最初に黄色セル選択、赤色セルに入力　関連情報入力シート'!D26</f>
        <v>0</v>
      </c>
    </row>
    <row r="19" spans="1:16" x14ac:dyDescent="0.45">
      <c r="A19" s="167"/>
      <c r="B19" s="167"/>
      <c r="C19" s="167"/>
      <c r="D19" s="167"/>
      <c r="E19" s="167"/>
      <c r="F19" s="167"/>
      <c r="G19" s="167"/>
      <c r="H19" s="167"/>
    </row>
    <row r="20" spans="1:16" x14ac:dyDescent="0.45">
      <c r="A20" s="33"/>
      <c r="B20" s="33"/>
      <c r="C20" s="33"/>
      <c r="D20" s="33"/>
      <c r="E20" s="33"/>
      <c r="F20" s="33"/>
      <c r="G20" s="33"/>
      <c r="H20" s="33"/>
    </row>
    <row r="21" spans="1:16" ht="17.25" customHeight="1" x14ac:dyDescent="0.45">
      <c r="A21" s="195" t="s">
        <v>104</v>
      </c>
      <c r="B21" s="195"/>
      <c r="C21" s="195"/>
      <c r="D21" s="195"/>
      <c r="E21" s="195"/>
      <c r="F21" s="195"/>
      <c r="G21" s="195"/>
      <c r="H21" s="195"/>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0" t="s">
        <v>105</v>
      </c>
      <c r="B24" s="181"/>
      <c r="C24" s="182"/>
      <c r="D24" s="177">
        <f>'①最初に黄色セル選択、赤色セルに入力　関連情報入力シート'!D22+'①最初に黄色セル選択、赤色セルに入力　関連情報入力シート'!E22</f>
        <v>0</v>
      </c>
      <c r="E24" s="178"/>
      <c r="F24" s="178"/>
      <c r="G24" s="178"/>
      <c r="H24" s="179"/>
    </row>
    <row r="25" spans="1:16" ht="25.5" customHeight="1" x14ac:dyDescent="0.45">
      <c r="A25" s="180" t="s">
        <v>106</v>
      </c>
      <c r="B25" s="181"/>
      <c r="C25" s="182"/>
      <c r="D25" s="177">
        <f>'②赤色セルに入力　実施計画（報告）書'!G60+'②赤色セルに入力　実施計画（報告）書'!F69</f>
        <v>0</v>
      </c>
      <c r="E25" s="178"/>
      <c r="F25" s="178"/>
      <c r="G25" s="178"/>
      <c r="H25" s="179"/>
    </row>
    <row r="26" spans="1:16" ht="25.5" customHeight="1" x14ac:dyDescent="0.45">
      <c r="A26" s="180" t="s">
        <v>108</v>
      </c>
      <c r="B26" s="181"/>
      <c r="C26" s="182"/>
      <c r="D26" s="177">
        <f>D25-D24</f>
        <v>0</v>
      </c>
      <c r="E26" s="178"/>
      <c r="F26" s="178"/>
      <c r="G26" s="178"/>
      <c r="H26" s="179"/>
    </row>
    <row r="27" spans="1:16" ht="25.5" customHeight="1" x14ac:dyDescent="0.45">
      <c r="A27" s="180" t="s">
        <v>109</v>
      </c>
      <c r="B27" s="181"/>
      <c r="C27" s="182"/>
      <c r="D27" s="197" t="s">
        <v>111</v>
      </c>
      <c r="E27" s="198"/>
      <c r="F27" s="198"/>
      <c r="G27" s="198"/>
      <c r="H27" s="199"/>
    </row>
    <row r="28" spans="1:16" ht="60.75" customHeight="1" x14ac:dyDescent="0.45">
      <c r="A28" s="180" t="s">
        <v>110</v>
      </c>
      <c r="B28" s="181"/>
      <c r="C28" s="182"/>
      <c r="D28" s="196"/>
      <c r="E28" s="87"/>
      <c r="F28" s="87"/>
      <c r="G28" s="87"/>
      <c r="H28" s="88"/>
    </row>
    <row r="29" spans="1:16" ht="24" customHeight="1" x14ac:dyDescent="0.45">
      <c r="A29" s="183" t="s">
        <v>98</v>
      </c>
      <c r="B29" s="184"/>
      <c r="C29" s="185"/>
      <c r="D29" s="189" t="s">
        <v>107</v>
      </c>
      <c r="E29" s="190"/>
      <c r="F29" s="190"/>
      <c r="G29" s="190"/>
      <c r="H29" s="191"/>
    </row>
    <row r="30" spans="1:16" ht="24" customHeight="1" x14ac:dyDescent="0.45">
      <c r="A30" s="186"/>
      <c r="B30" s="187"/>
      <c r="C30" s="188"/>
      <c r="D30" s="192"/>
      <c r="E30" s="193"/>
      <c r="F30" s="193"/>
      <c r="G30" s="193"/>
      <c r="H30" s="194"/>
    </row>
    <row r="31" spans="1:16" ht="12" customHeight="1" x14ac:dyDescent="0.45">
      <c r="A31" s="190"/>
      <c r="B31" s="190"/>
      <c r="C31" s="190"/>
      <c r="D31" s="190"/>
      <c r="E31" s="190"/>
      <c r="F31" s="190"/>
      <c r="G31" s="190"/>
      <c r="H31" s="190"/>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77" t="str">
        <f>IF(③計画承認申請書!F27="","",③計画承認申請書!F27)</f>
        <v/>
      </c>
      <c r="G34" s="77"/>
      <c r="H34" s="77"/>
      <c r="I34" s="17" t="str">
        <f t="shared" ref="I34:I37" si="1">IF(F34="","未入力","")</f>
        <v>未入力</v>
      </c>
      <c r="J34" s="4" t="s">
        <v>90</v>
      </c>
    </row>
    <row r="35" spans="5:10" ht="31.5" customHeight="1" x14ac:dyDescent="0.45">
      <c r="E35" s="23" t="s">
        <v>77</v>
      </c>
      <c r="F35" s="77" t="str">
        <f>IF(③計画承認申請書!F28="","",③計画承認申請書!F28)</f>
        <v/>
      </c>
      <c r="G35" s="77"/>
      <c r="H35" s="77"/>
      <c r="I35" s="17" t="str">
        <f t="shared" si="1"/>
        <v>未入力</v>
      </c>
      <c r="J35" s="4" t="s">
        <v>91</v>
      </c>
    </row>
    <row r="36" spans="5:10" ht="18" customHeight="1" x14ac:dyDescent="0.45">
      <c r="E36" s="170" t="s">
        <v>85</v>
      </c>
      <c r="F36" s="171" t="str">
        <f>IF(③計画承認申請書!F29="","",③計画承認申請書!F29)</f>
        <v/>
      </c>
      <c r="G36" s="172"/>
      <c r="H36" s="173"/>
      <c r="I36" s="17" t="str">
        <f t="shared" si="1"/>
        <v>未入力</v>
      </c>
      <c r="J36" s="4" t="s">
        <v>92</v>
      </c>
    </row>
    <row r="37" spans="5:10" ht="18" customHeight="1" x14ac:dyDescent="0.45">
      <c r="E37" s="170"/>
      <c r="F37" s="174" t="str">
        <f>IF(③計画承認申請書!F30="","",③計画承認申請書!F30)</f>
        <v/>
      </c>
      <c r="G37" s="175"/>
      <c r="H37" s="176"/>
      <c r="I37" s="17" t="str">
        <f t="shared" si="1"/>
        <v>未入力</v>
      </c>
      <c r="J37" s="4" t="s">
        <v>93</v>
      </c>
    </row>
  </sheetData>
  <sheetProtection algorithmName="SHA-512" hashValue="F6MisyoQy/JFGnkbJ/uJTD9UyRy4pJJ9Vz0ebaRlOHIi2ZObWkxhwuYCg1wAcWU0L/jZNNIb5/kknctgl4k5UQ==" saltValue="0Pb8yK3vs7atYET5V3gTkA==" spinCount="100000" sheet="1" objects="1" scenarios="1"/>
  <mergeCells count="26">
    <mergeCell ref="F34:H34"/>
    <mergeCell ref="F35:H35"/>
    <mergeCell ref="E36:E37"/>
    <mergeCell ref="F36:H36"/>
    <mergeCell ref="F37:H37"/>
    <mergeCell ref="A31:H31"/>
    <mergeCell ref="A24:C24"/>
    <mergeCell ref="D24:H24"/>
    <mergeCell ref="A25:C25"/>
    <mergeCell ref="D25:H25"/>
    <mergeCell ref="A29:C30"/>
    <mergeCell ref="D29:H30"/>
    <mergeCell ref="D26:H26"/>
    <mergeCell ref="A26:C26"/>
    <mergeCell ref="A28:C28"/>
    <mergeCell ref="D28:H28"/>
    <mergeCell ref="A27:C27"/>
    <mergeCell ref="D27:H27"/>
    <mergeCell ref="A23:C23"/>
    <mergeCell ref="D23:H23"/>
    <mergeCell ref="A21:H21"/>
    <mergeCell ref="F9:H9"/>
    <mergeCell ref="F10:H10"/>
    <mergeCell ref="F11:H11"/>
    <mergeCell ref="A15:H15"/>
    <mergeCell ref="A17:H19"/>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37"/>
  <sheetViews>
    <sheetView showGridLines="0" view="pageBreakPreview" zoomScaleNormal="100" zoomScaleSheetLayoutView="100" workbookViewId="0">
      <selection activeCell="A21" sqref="A21:H21"/>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7"/>
      <c r="I4" s="17" t="str">
        <f>IF(H4="","未入力","")</f>
        <v>未入力</v>
      </c>
      <c r="J4" s="4" t="s">
        <v>218</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7" t="str">
        <f>IF(③計画承認申請書!F11="","",③計画承認申請書!F11)</f>
        <v/>
      </c>
      <c r="G9" s="167"/>
      <c r="H9" s="167"/>
      <c r="I9" s="17" t="str">
        <f>IF(F9="","未入力","")</f>
        <v>未入力</v>
      </c>
      <c r="J9" s="4" t="s">
        <v>82</v>
      </c>
    </row>
    <row r="10" spans="1:10" ht="27.75" customHeight="1" x14ac:dyDescent="0.45">
      <c r="D10" s="34" t="s">
        <v>78</v>
      </c>
      <c r="E10" s="4" t="s">
        <v>81</v>
      </c>
      <c r="F10" s="167" t="str">
        <f>IF(③計画承認申請書!F12="","",③計画承認申請書!F12)</f>
        <v/>
      </c>
      <c r="G10" s="167"/>
      <c r="H10" s="167"/>
      <c r="I10" s="17" t="str">
        <f t="shared" ref="I10:I11" si="0">IF(F10="","未入力","")</f>
        <v>未入力</v>
      </c>
      <c r="J10" s="4" t="s">
        <v>83</v>
      </c>
    </row>
    <row r="11" spans="1:10" ht="27.75" customHeight="1" x14ac:dyDescent="0.45">
      <c r="E11" s="4" t="s">
        <v>79</v>
      </c>
      <c r="F11" s="167" t="str">
        <f>IF(③計画承認申請書!F13="","",③計画承認申請書!F13)</f>
        <v/>
      </c>
      <c r="G11" s="167"/>
      <c r="H11" s="167"/>
      <c r="I11" s="17" t="str">
        <f t="shared" si="0"/>
        <v>未入力</v>
      </c>
      <c r="J11" s="4" t="s">
        <v>84</v>
      </c>
    </row>
    <row r="15" spans="1:10" x14ac:dyDescent="0.45">
      <c r="A15" s="166" t="s">
        <v>215</v>
      </c>
      <c r="B15" s="166"/>
      <c r="C15" s="166"/>
      <c r="D15" s="166"/>
      <c r="E15" s="166"/>
      <c r="F15" s="166"/>
      <c r="G15" s="166"/>
      <c r="H15" s="166"/>
    </row>
    <row r="17" spans="1:16" ht="17.25" customHeight="1" x14ac:dyDescent="0.45">
      <c r="A17" s="167"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67"/>
      <c r="C17" s="167"/>
      <c r="D17" s="167"/>
      <c r="E17" s="167"/>
      <c r="F17" s="167"/>
      <c r="G17" s="167"/>
      <c r="H17" s="167"/>
      <c r="M17" s="35">
        <f>'①最初に黄色セル選択、赤色セルに入力　関連情報入力シート'!D25</f>
        <v>0</v>
      </c>
      <c r="P17" s="4" t="s">
        <v>112</v>
      </c>
    </row>
    <row r="18" spans="1:16" ht="17.25" customHeight="1" x14ac:dyDescent="0.45">
      <c r="A18" s="167"/>
      <c r="B18" s="167"/>
      <c r="C18" s="167"/>
      <c r="D18" s="167"/>
      <c r="E18" s="167"/>
      <c r="F18" s="167"/>
      <c r="G18" s="167"/>
      <c r="H18" s="167"/>
      <c r="M18" s="4">
        <f>'①最初に黄色セル選択、赤色セルに入力　関連情報入力シート'!D26</f>
        <v>0</v>
      </c>
    </row>
    <row r="19" spans="1:16" x14ac:dyDescent="0.45">
      <c r="A19" s="167"/>
      <c r="B19" s="167"/>
      <c r="C19" s="167"/>
      <c r="D19" s="167"/>
      <c r="E19" s="167"/>
      <c r="F19" s="167"/>
      <c r="G19" s="167"/>
      <c r="H19" s="167"/>
    </row>
    <row r="20" spans="1:16" x14ac:dyDescent="0.45">
      <c r="A20" s="33"/>
      <c r="B20" s="33"/>
      <c r="C20" s="33"/>
      <c r="D20" s="33"/>
      <c r="E20" s="33"/>
      <c r="F20" s="33"/>
      <c r="G20" s="33"/>
      <c r="H20" s="33"/>
    </row>
    <row r="21" spans="1:16" ht="17.25" customHeight="1" x14ac:dyDescent="0.45">
      <c r="A21" s="195" t="s">
        <v>104</v>
      </c>
      <c r="B21" s="195"/>
      <c r="C21" s="195"/>
      <c r="D21" s="195"/>
      <c r="E21" s="195"/>
      <c r="F21" s="195"/>
      <c r="G21" s="195"/>
      <c r="H21" s="195"/>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0" t="s">
        <v>105</v>
      </c>
      <c r="B24" s="181"/>
      <c r="C24" s="182"/>
      <c r="D24" s="177">
        <f>'①最初に黄色セル選択、赤色セルに入力　関連情報入力シート'!D22+'①最初に黄色セル選択、赤色セルに入力　関連情報入力シート'!E22</f>
        <v>0</v>
      </c>
      <c r="E24" s="178"/>
      <c r="F24" s="178"/>
      <c r="G24" s="178"/>
      <c r="H24" s="179"/>
    </row>
    <row r="25" spans="1:16" ht="25.5" customHeight="1" x14ac:dyDescent="0.45">
      <c r="A25" s="180" t="s">
        <v>117</v>
      </c>
      <c r="B25" s="181"/>
      <c r="C25" s="182"/>
      <c r="D25" s="177">
        <f>'②赤色セルに入力　実施計画（報告）書'!G60+'②赤色セルに入力　実施計画（報告）書'!F69</f>
        <v>0</v>
      </c>
      <c r="E25" s="178"/>
      <c r="F25" s="178"/>
      <c r="G25" s="178"/>
      <c r="H25" s="179"/>
      <c r="I25" s="4" t="str">
        <f>IF(D25&gt;0,"廃止後の額はゼロ、実施計画書要確認","")</f>
        <v/>
      </c>
    </row>
    <row r="26" spans="1:16" ht="25.5" customHeight="1" x14ac:dyDescent="0.45">
      <c r="A26" s="180" t="s">
        <v>108</v>
      </c>
      <c r="B26" s="181"/>
      <c r="C26" s="182"/>
      <c r="D26" s="177">
        <f>D25-D24</f>
        <v>0</v>
      </c>
      <c r="E26" s="178"/>
      <c r="F26" s="178"/>
      <c r="G26" s="178"/>
      <c r="H26" s="179"/>
    </row>
    <row r="27" spans="1:16" ht="25.5" customHeight="1" x14ac:dyDescent="0.45">
      <c r="A27" s="180" t="s">
        <v>116</v>
      </c>
      <c r="B27" s="181"/>
      <c r="C27" s="182"/>
      <c r="D27" s="197" t="s">
        <v>113</v>
      </c>
      <c r="E27" s="198"/>
      <c r="F27" s="198"/>
      <c r="G27" s="198"/>
      <c r="H27" s="199"/>
    </row>
    <row r="28" spans="1:16" ht="60.75" customHeight="1" x14ac:dyDescent="0.45">
      <c r="A28" s="180" t="s">
        <v>115</v>
      </c>
      <c r="B28" s="181"/>
      <c r="C28" s="182"/>
      <c r="D28" s="196"/>
      <c r="E28" s="87"/>
      <c r="F28" s="87"/>
      <c r="G28" s="87"/>
      <c r="H28" s="88"/>
    </row>
    <row r="29" spans="1:16" ht="24" customHeight="1" x14ac:dyDescent="0.45">
      <c r="A29" s="183" t="s">
        <v>98</v>
      </c>
      <c r="B29" s="184"/>
      <c r="C29" s="185"/>
      <c r="D29" s="189" t="s">
        <v>114</v>
      </c>
      <c r="E29" s="190"/>
      <c r="F29" s="190"/>
      <c r="G29" s="190"/>
      <c r="H29" s="191"/>
    </row>
    <row r="30" spans="1:16" ht="24" customHeight="1" x14ac:dyDescent="0.45">
      <c r="A30" s="186"/>
      <c r="B30" s="187"/>
      <c r="C30" s="188"/>
      <c r="D30" s="192"/>
      <c r="E30" s="193"/>
      <c r="F30" s="193"/>
      <c r="G30" s="193"/>
      <c r="H30" s="194"/>
    </row>
    <row r="31" spans="1:16" ht="12" customHeight="1" x14ac:dyDescent="0.45">
      <c r="A31" s="190"/>
      <c r="B31" s="190"/>
      <c r="C31" s="190"/>
      <c r="D31" s="190"/>
      <c r="E31" s="190"/>
      <c r="F31" s="190"/>
      <c r="G31" s="190"/>
      <c r="H31" s="190"/>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77" t="str">
        <f>IF(③計画承認申請書!F27="","",③計画承認申請書!F27)</f>
        <v/>
      </c>
      <c r="G34" s="77"/>
      <c r="H34" s="77"/>
      <c r="I34" s="17" t="str">
        <f t="shared" ref="I34:I37" si="1">IF(F34="","未入力","")</f>
        <v>未入力</v>
      </c>
      <c r="J34" s="4" t="s">
        <v>90</v>
      </c>
    </row>
    <row r="35" spans="5:10" ht="31.5" customHeight="1" x14ac:dyDescent="0.45">
      <c r="E35" s="23" t="s">
        <v>77</v>
      </c>
      <c r="F35" s="77" t="str">
        <f>IF(③計画承認申請書!F28="","",③計画承認申請書!F28)</f>
        <v/>
      </c>
      <c r="G35" s="77"/>
      <c r="H35" s="77"/>
      <c r="I35" s="17" t="str">
        <f t="shared" si="1"/>
        <v>未入力</v>
      </c>
      <c r="J35" s="4" t="s">
        <v>91</v>
      </c>
    </row>
    <row r="36" spans="5:10" ht="18" customHeight="1" x14ac:dyDescent="0.45">
      <c r="E36" s="170" t="s">
        <v>85</v>
      </c>
      <c r="F36" s="171" t="str">
        <f>IF(③計画承認申請書!F29="","",③計画承認申請書!F29)</f>
        <v/>
      </c>
      <c r="G36" s="172"/>
      <c r="H36" s="173"/>
      <c r="I36" s="17" t="str">
        <f t="shared" si="1"/>
        <v>未入力</v>
      </c>
      <c r="J36" s="4" t="s">
        <v>92</v>
      </c>
    </row>
    <row r="37" spans="5:10" ht="18" customHeight="1" x14ac:dyDescent="0.45">
      <c r="E37" s="170"/>
      <c r="F37" s="174" t="str">
        <f>IF(③計画承認申請書!F30="","",③計画承認申請書!F30)</f>
        <v/>
      </c>
      <c r="G37" s="175"/>
      <c r="H37" s="176"/>
      <c r="I37" s="17" t="str">
        <f t="shared" si="1"/>
        <v>未入力</v>
      </c>
      <c r="J37" s="4" t="s">
        <v>93</v>
      </c>
    </row>
  </sheetData>
  <sheetProtection algorithmName="SHA-512" hashValue="z1OV5KCXOTgZpw6lHDm9F6vhU4rCcBh13zNsvvVQe4vTRIlPXJPxzKYJXEkRw5JmUzoe1aTSL7zdkUjFWCACUg==" saltValue="GfO/AjD6VCutxq/7ZQLs2g==" spinCount="100000" sheet="1" objects="1" scenarios="1"/>
  <mergeCells count="26">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 ref="A23:C23"/>
    <mergeCell ref="D23:H23"/>
    <mergeCell ref="A24:C24"/>
    <mergeCell ref="D24:H24"/>
    <mergeCell ref="A25:C25"/>
    <mergeCell ref="D25:H25"/>
    <mergeCell ref="A21:H21"/>
    <mergeCell ref="F9:H9"/>
    <mergeCell ref="F10:H10"/>
    <mergeCell ref="F11:H11"/>
    <mergeCell ref="A15:H15"/>
    <mergeCell ref="A17:H19"/>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36"/>
  <sheetViews>
    <sheetView showGridLines="0" view="pageBreakPreview" zoomScaleNormal="100" zoomScaleSheetLayoutView="100" workbookViewId="0">
      <selection activeCell="A20" sqref="A2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4" t="s">
        <v>120</v>
      </c>
    </row>
    <row r="4" spans="1:10" x14ac:dyDescent="0.45">
      <c r="G4" s="35"/>
      <c r="H4" s="47"/>
      <c r="I4" s="17" t="str">
        <f>IF(H4="","未入力","")</f>
        <v>未入力</v>
      </c>
      <c r="J4" s="4" t="s">
        <v>219</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7" t="str">
        <f>IF(③計画承認申請書!F11="","",③計画承認申請書!F11)</f>
        <v/>
      </c>
      <c r="G9" s="167"/>
      <c r="H9" s="167"/>
      <c r="I9" s="17" t="str">
        <f>IF(F9="","未入力","")</f>
        <v>未入力</v>
      </c>
      <c r="J9" s="4" t="s">
        <v>82</v>
      </c>
    </row>
    <row r="10" spans="1:10" ht="27.75" customHeight="1" x14ac:dyDescent="0.45">
      <c r="D10" s="34" t="s">
        <v>78</v>
      </c>
      <c r="E10" s="4" t="s">
        <v>81</v>
      </c>
      <c r="F10" s="167" t="str">
        <f>IF(③計画承認申請書!F12="","",③計画承認申請書!F12)</f>
        <v/>
      </c>
      <c r="G10" s="167"/>
      <c r="H10" s="167"/>
      <c r="I10" s="17" t="str">
        <f t="shared" ref="I10:I11" si="0">IF(F10="","未入力","")</f>
        <v>未入力</v>
      </c>
      <c r="J10" s="4" t="s">
        <v>83</v>
      </c>
    </row>
    <row r="11" spans="1:10" ht="27.75" customHeight="1" x14ac:dyDescent="0.45">
      <c r="E11" s="4" t="s">
        <v>79</v>
      </c>
      <c r="F11" s="167" t="str">
        <f>IF(③計画承認申請書!F13="","",③計画承認申請書!F13)</f>
        <v/>
      </c>
      <c r="G11" s="167"/>
      <c r="H11" s="167"/>
      <c r="I11" s="17" t="str">
        <f t="shared" si="0"/>
        <v>未入力</v>
      </c>
      <c r="J11" s="4" t="s">
        <v>84</v>
      </c>
    </row>
    <row r="15" spans="1:10" ht="16.5" customHeight="1" x14ac:dyDescent="0.45">
      <c r="A15" s="166" t="s">
        <v>216</v>
      </c>
      <c r="B15" s="166"/>
      <c r="C15" s="166"/>
      <c r="D15" s="166"/>
      <c r="E15" s="166"/>
      <c r="F15" s="166"/>
      <c r="G15" s="166"/>
      <c r="H15" s="166"/>
    </row>
    <row r="17" spans="1:16" ht="17.25" customHeight="1" x14ac:dyDescent="0.45">
      <c r="A17" s="167" t="str">
        <f>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67"/>
      <c r="C17" s="167"/>
      <c r="D17" s="167"/>
      <c r="E17" s="167"/>
      <c r="F17" s="167"/>
      <c r="G17" s="167"/>
      <c r="H17" s="167"/>
      <c r="M17" s="41">
        <f>'①最初に黄色セル選択、赤色セルに入力　関連情報入力シート'!D25</f>
        <v>0</v>
      </c>
      <c r="P17" s="4" t="s">
        <v>129</v>
      </c>
    </row>
    <row r="18" spans="1:16" ht="17.25" customHeight="1" x14ac:dyDescent="0.45">
      <c r="A18" s="167"/>
      <c r="B18" s="167"/>
      <c r="C18" s="167"/>
      <c r="D18" s="167"/>
      <c r="E18" s="167"/>
      <c r="F18" s="167"/>
      <c r="G18" s="167"/>
      <c r="H18" s="167"/>
      <c r="M18" s="4">
        <f>'①最初に黄色セル選択、赤色セルに入力　関連情報入力シート'!D26</f>
        <v>0</v>
      </c>
    </row>
    <row r="19" spans="1:16" ht="15.75" customHeight="1" x14ac:dyDescent="0.45">
      <c r="A19" s="167"/>
      <c r="B19" s="167"/>
      <c r="C19" s="167"/>
      <c r="D19" s="167"/>
      <c r="E19" s="167"/>
      <c r="F19" s="167"/>
      <c r="G19" s="167"/>
      <c r="H19" s="167"/>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131</v>
      </c>
    </row>
    <row r="21" spans="1:16" ht="17.25" customHeight="1" x14ac:dyDescent="0.45">
      <c r="A21" s="195" t="s">
        <v>104</v>
      </c>
      <c r="B21" s="195"/>
      <c r="C21" s="195"/>
      <c r="D21" s="195"/>
      <c r="E21" s="195"/>
      <c r="F21" s="195"/>
      <c r="G21" s="195"/>
      <c r="H21" s="195"/>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3" t="s">
        <v>105</v>
      </c>
      <c r="B24" s="184"/>
      <c r="C24" s="185"/>
      <c r="D24" s="200" t="s">
        <v>122</v>
      </c>
      <c r="E24" s="201"/>
      <c r="F24" s="202"/>
      <c r="G24" s="201" t="s">
        <v>123</v>
      </c>
      <c r="H24" s="202"/>
    </row>
    <row r="25" spans="1:16" ht="25.5" customHeight="1" x14ac:dyDescent="0.45">
      <c r="A25" s="186"/>
      <c r="B25" s="187"/>
      <c r="C25" s="188"/>
      <c r="D25" s="177">
        <f>'①最初に黄色セル選択、赤色セルに入力　関連情報入力シート'!D30</f>
        <v>0</v>
      </c>
      <c r="E25" s="178"/>
      <c r="F25" s="179"/>
      <c r="G25" s="178">
        <f>'①最初に黄色セル選択、赤色セルに入力　関連情報入力シート'!D22+'①最初に黄色セル選択、赤色セルに入力　関連情報入力シート'!E22</f>
        <v>0</v>
      </c>
      <c r="H25" s="179"/>
    </row>
    <row r="26" spans="1:16" ht="25.5" customHeight="1" x14ac:dyDescent="0.45">
      <c r="A26" s="180" t="s">
        <v>121</v>
      </c>
      <c r="B26" s="181"/>
      <c r="C26" s="182"/>
      <c r="D26" s="177">
        <f>'②赤色セルに入力　実施計画（報告）書'!C58+'②赤色セルに入力　実施計画（報告）書'!C59+'②赤色セルに入力　実施計画（報告）書'!A69</f>
        <v>0</v>
      </c>
      <c r="E26" s="178"/>
      <c r="F26" s="179"/>
      <c r="G26" s="178">
        <f>'②赤色セルに入力　実施計画（報告）書'!G60+'②赤色セルに入力　実施計画（報告）書'!F69</f>
        <v>0</v>
      </c>
      <c r="H26" s="179"/>
    </row>
    <row r="27" spans="1:16" ht="25.5" customHeight="1" x14ac:dyDescent="0.45">
      <c r="A27" s="180" t="s">
        <v>108</v>
      </c>
      <c r="B27" s="181"/>
      <c r="C27" s="182"/>
      <c r="D27" s="177">
        <f>D26-D25</f>
        <v>0</v>
      </c>
      <c r="E27" s="178"/>
      <c r="F27" s="179"/>
      <c r="G27" s="178">
        <f>G26-G25</f>
        <v>0</v>
      </c>
      <c r="H27" s="179"/>
    </row>
    <row r="28" spans="1:16" ht="24" customHeight="1" x14ac:dyDescent="0.45">
      <c r="A28" s="183" t="s">
        <v>98</v>
      </c>
      <c r="B28" s="184"/>
      <c r="C28" s="185"/>
      <c r="D28" s="189" t="s">
        <v>107</v>
      </c>
      <c r="E28" s="190"/>
      <c r="F28" s="190"/>
      <c r="G28" s="190"/>
      <c r="H28" s="191"/>
    </row>
    <row r="29" spans="1:16" ht="24" customHeight="1" x14ac:dyDescent="0.45">
      <c r="A29" s="186"/>
      <c r="B29" s="187"/>
      <c r="C29" s="188"/>
      <c r="D29" s="192"/>
      <c r="E29" s="193"/>
      <c r="F29" s="193"/>
      <c r="G29" s="193"/>
      <c r="H29" s="194"/>
    </row>
    <row r="30" spans="1:16" ht="12" customHeight="1" x14ac:dyDescent="0.45">
      <c r="A30" s="190"/>
      <c r="B30" s="190"/>
      <c r="C30" s="190"/>
      <c r="D30" s="190"/>
      <c r="E30" s="190"/>
      <c r="F30" s="190"/>
      <c r="G30" s="190"/>
      <c r="H30" s="190"/>
    </row>
    <row r="31" spans="1:16" ht="12.75" customHeight="1" x14ac:dyDescent="0.45">
      <c r="A31" s="37"/>
      <c r="B31" s="38"/>
      <c r="C31" s="38"/>
      <c r="D31" s="38"/>
      <c r="E31" s="38"/>
      <c r="F31" s="38"/>
      <c r="G31" s="38"/>
      <c r="H31" s="38"/>
    </row>
    <row r="32" spans="1:16" x14ac:dyDescent="0.45">
      <c r="E32" s="4" t="s">
        <v>86</v>
      </c>
    </row>
    <row r="33" spans="5:10" ht="31.5" customHeight="1" x14ac:dyDescent="0.45">
      <c r="E33" s="23" t="s">
        <v>76</v>
      </c>
      <c r="F33" s="77" t="str">
        <f>IF(③計画承認申請書!F27="","",③計画承認申請書!F27)</f>
        <v/>
      </c>
      <c r="G33" s="77"/>
      <c r="H33" s="77"/>
      <c r="I33" s="17" t="str">
        <f t="shared" ref="I33:I36" si="1">IF(F33="","未入力","")</f>
        <v>未入力</v>
      </c>
      <c r="J33" s="4" t="s">
        <v>90</v>
      </c>
    </row>
    <row r="34" spans="5:10" ht="31.5" customHeight="1" x14ac:dyDescent="0.45">
      <c r="E34" s="23" t="s">
        <v>77</v>
      </c>
      <c r="F34" s="77" t="str">
        <f>IF(③計画承認申請書!F28="","",③計画承認申請書!F28)</f>
        <v/>
      </c>
      <c r="G34" s="77"/>
      <c r="H34" s="77"/>
      <c r="I34" s="17" t="str">
        <f t="shared" si="1"/>
        <v>未入力</v>
      </c>
      <c r="J34" s="4" t="s">
        <v>91</v>
      </c>
    </row>
    <row r="35" spans="5:10" ht="18" customHeight="1" x14ac:dyDescent="0.45">
      <c r="E35" s="170" t="s">
        <v>85</v>
      </c>
      <c r="F35" s="171" t="str">
        <f>IF(③計画承認申請書!F29="","",③計画承認申請書!F29)</f>
        <v/>
      </c>
      <c r="G35" s="172"/>
      <c r="H35" s="173"/>
      <c r="I35" s="17" t="str">
        <f t="shared" si="1"/>
        <v>未入力</v>
      </c>
      <c r="J35" s="4" t="s">
        <v>92</v>
      </c>
    </row>
    <row r="36" spans="5:10" ht="18" customHeight="1" x14ac:dyDescent="0.45">
      <c r="E36" s="170"/>
      <c r="F36" s="174" t="str">
        <f>IF(③計画承認申請書!F30="","",③計画承認申請書!F30)</f>
        <v/>
      </c>
      <c r="G36" s="175"/>
      <c r="H36" s="176"/>
      <c r="I36" s="17" t="str">
        <f t="shared" si="1"/>
        <v>未入力</v>
      </c>
      <c r="J36" s="4" t="s">
        <v>93</v>
      </c>
    </row>
  </sheetData>
  <sheetProtection algorithmName="SHA-512" hashValue="57AWYzRbRDUs3Y76hrmmCBGY2GlazrnIevaj0kcgPAGkejQYXoNc+L5T+5JneCpYWus/bwDVkjtFG1FO7/UJfg==" saltValue="FdodD13l4aMbTSSOS7xLhw==" spinCount="100000" sheet="1" objects="1" scenarios="1"/>
  <mergeCells count="27">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P38"/>
  <sheetViews>
    <sheetView showGridLines="0" view="pageBreakPreview" zoomScaleNormal="100" zoomScaleSheetLayoutView="100" workbookViewId="0">
      <selection activeCell="A17" sqref="A17:H19"/>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132</v>
      </c>
    </row>
    <row r="3" spans="1:10" ht="12" customHeight="1" x14ac:dyDescent="0.45"/>
    <row r="4" spans="1:10" x14ac:dyDescent="0.45">
      <c r="G4" s="35"/>
      <c r="H4" s="47">
        <v>45343</v>
      </c>
      <c r="I4" s="17" t="str">
        <f>IF(H4="","未入力","")</f>
        <v/>
      </c>
      <c r="J4" s="4" t="s">
        <v>217</v>
      </c>
    </row>
    <row r="6" spans="1:10" ht="16.5" customHeight="1"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7" t="str">
        <f>IF(③計画承認申請書!F11="","",③計画承認申請書!F11)</f>
        <v/>
      </c>
      <c r="G9" s="167"/>
      <c r="H9" s="167"/>
      <c r="I9" s="17" t="str">
        <f>IF(F9="","未入力","")</f>
        <v>未入力</v>
      </c>
      <c r="J9" s="4" t="s">
        <v>82</v>
      </c>
    </row>
    <row r="10" spans="1:10" ht="27.75" customHeight="1" x14ac:dyDescent="0.45">
      <c r="D10" s="34" t="s">
        <v>78</v>
      </c>
      <c r="E10" s="4" t="s">
        <v>81</v>
      </c>
      <c r="F10" s="167" t="str">
        <f>IF(③計画承認申請書!F12="","",③計画承認申請書!F12)</f>
        <v/>
      </c>
      <c r="G10" s="167"/>
      <c r="H10" s="167"/>
      <c r="I10" s="17" t="str">
        <f t="shared" ref="I10:I11" si="0">IF(F10="","未入力","")</f>
        <v>未入力</v>
      </c>
      <c r="J10" s="4" t="s">
        <v>83</v>
      </c>
    </row>
    <row r="11" spans="1:10" ht="27.75" customHeight="1" x14ac:dyDescent="0.45">
      <c r="E11" s="4" t="s">
        <v>79</v>
      </c>
      <c r="F11" s="167" t="str">
        <f>IF(③計画承認申請書!F13="","",③計画承認申請書!F13)</f>
        <v/>
      </c>
      <c r="G11" s="167"/>
      <c r="H11" s="167"/>
      <c r="I11" s="17" t="str">
        <f t="shared" si="0"/>
        <v>未入力</v>
      </c>
      <c r="J11" s="4" t="s">
        <v>84</v>
      </c>
    </row>
    <row r="13" spans="1:10" ht="6.75" customHeight="1" x14ac:dyDescent="0.45"/>
    <row r="15" spans="1:10" ht="16.5" customHeight="1" x14ac:dyDescent="0.45">
      <c r="A15" s="166" t="s">
        <v>214</v>
      </c>
      <c r="B15" s="166"/>
      <c r="C15" s="166"/>
      <c r="D15" s="166"/>
      <c r="E15" s="166"/>
      <c r="F15" s="166"/>
      <c r="G15" s="166"/>
      <c r="H15" s="166"/>
    </row>
    <row r="17" spans="1:16" ht="17.25" customHeight="1" x14ac:dyDescent="0.45">
      <c r="A17" s="167"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67"/>
      <c r="C17" s="167"/>
      <c r="D17" s="167"/>
      <c r="E17" s="167"/>
      <c r="F17" s="167"/>
      <c r="G17" s="167"/>
      <c r="H17" s="167"/>
      <c r="M17" s="41">
        <f>'①最初に黄色セル選択、赤色セルに入力　関連情報入力シート'!D25</f>
        <v>0</v>
      </c>
      <c r="P17" s="4" t="s">
        <v>142</v>
      </c>
    </row>
    <row r="18" spans="1:16" ht="17.25" customHeight="1" x14ac:dyDescent="0.45">
      <c r="A18" s="167"/>
      <c r="B18" s="167"/>
      <c r="C18" s="167"/>
      <c r="D18" s="167"/>
      <c r="E18" s="167"/>
      <c r="F18" s="167"/>
      <c r="G18" s="167"/>
      <c r="H18" s="167"/>
      <c r="M18" s="4">
        <f>'①最初に黄色セル選択、赤色セルに入力　関連情報入力シート'!D26</f>
        <v>0</v>
      </c>
    </row>
    <row r="19" spans="1:16" ht="15.75" customHeight="1" x14ac:dyDescent="0.45">
      <c r="A19" s="167"/>
      <c r="B19" s="167"/>
      <c r="C19" s="167"/>
      <c r="D19" s="167"/>
      <c r="E19" s="167"/>
      <c r="F19" s="167"/>
      <c r="G19" s="167"/>
      <c r="H19" s="167"/>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143</v>
      </c>
    </row>
    <row r="21" spans="1:16" ht="17.25" customHeight="1" x14ac:dyDescent="0.45">
      <c r="A21" s="195" t="s">
        <v>104</v>
      </c>
      <c r="B21" s="195"/>
      <c r="C21" s="195"/>
      <c r="D21" s="195"/>
      <c r="E21" s="195"/>
      <c r="F21" s="195"/>
      <c r="G21" s="195"/>
      <c r="H21" s="195"/>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16.5" customHeight="1" x14ac:dyDescent="0.45">
      <c r="A24" s="203" t="s">
        <v>133</v>
      </c>
      <c r="B24" s="204"/>
      <c r="C24" s="205"/>
      <c r="D24" s="200" t="s">
        <v>122</v>
      </c>
      <c r="E24" s="201"/>
      <c r="F24" s="202"/>
      <c r="G24" s="201" t="s">
        <v>123</v>
      </c>
      <c r="H24" s="202"/>
    </row>
    <row r="25" spans="1:16" ht="25.5" customHeight="1" x14ac:dyDescent="0.45">
      <c r="A25" s="206"/>
      <c r="B25" s="207"/>
      <c r="C25" s="208"/>
      <c r="D25" s="177">
        <f>'①最初に黄色セル選択、赤色セルに入力　関連情報入力シート'!D30</f>
        <v>0</v>
      </c>
      <c r="E25" s="178"/>
      <c r="F25" s="179"/>
      <c r="G25" s="178">
        <f>'①最初に黄色セル選択、赤色セルに入力　関連情報入力シート'!D22+'①最初に黄色セル選択、赤色セルに入力　関連情報入力シート'!E22</f>
        <v>0</v>
      </c>
      <c r="H25" s="179"/>
    </row>
    <row r="26" spans="1:16" ht="27.75" customHeight="1" x14ac:dyDescent="0.45">
      <c r="A26" s="215" t="s">
        <v>134</v>
      </c>
      <c r="B26" s="216"/>
      <c r="C26" s="217"/>
      <c r="D26" s="177">
        <v>0</v>
      </c>
      <c r="E26" s="178"/>
      <c r="F26" s="179"/>
      <c r="G26" s="178">
        <v>0</v>
      </c>
      <c r="H26" s="179"/>
    </row>
    <row r="27" spans="1:16" ht="28.5" customHeight="1" x14ac:dyDescent="0.45">
      <c r="A27" s="215" t="s">
        <v>135</v>
      </c>
      <c r="B27" s="216"/>
      <c r="C27" s="217"/>
      <c r="D27" s="177">
        <f>'②赤色セルに入力　実施計画（報告）書'!C58+'②赤色セルに入力　実施計画（報告）書'!C59+'②赤色セルに入力　実施計画（報告）書'!A69</f>
        <v>0</v>
      </c>
      <c r="E27" s="178"/>
      <c r="F27" s="179"/>
      <c r="G27" s="178">
        <f>'②赤色セルに入力　実施計画（報告）書'!G60+'②赤色セルに入力　実施計画（報告）書'!F69</f>
        <v>0</v>
      </c>
      <c r="H27" s="179"/>
    </row>
    <row r="28" spans="1:16" ht="27" customHeight="1" x14ac:dyDescent="0.45">
      <c r="A28" s="215" t="s">
        <v>137</v>
      </c>
      <c r="B28" s="216"/>
      <c r="C28" s="217"/>
      <c r="D28" s="218">
        <v>0</v>
      </c>
      <c r="E28" s="219"/>
      <c r="F28" s="219"/>
      <c r="G28" s="219"/>
      <c r="H28" s="220"/>
    </row>
    <row r="29" spans="1:16" ht="44.25" customHeight="1" x14ac:dyDescent="0.45">
      <c r="A29" s="206" t="s">
        <v>136</v>
      </c>
      <c r="B29" s="207"/>
      <c r="C29" s="208"/>
      <c r="D29" s="218">
        <f>'②赤色セルに入力　実施計画（報告）書'!C15</f>
        <v>0</v>
      </c>
      <c r="E29" s="219"/>
      <c r="F29" s="219"/>
      <c r="G29" s="219"/>
      <c r="H29" s="220"/>
    </row>
    <row r="30" spans="1:16" ht="20.25" customHeight="1" x14ac:dyDescent="0.45">
      <c r="A30" s="221" t="s">
        <v>138</v>
      </c>
      <c r="B30" s="222"/>
      <c r="C30" s="223"/>
      <c r="D30" s="209">
        <f>'②赤色セルに入力　実施計画（報告）書'!C34</f>
        <v>0</v>
      </c>
      <c r="E30" s="210"/>
      <c r="F30" s="210"/>
      <c r="G30" s="210"/>
      <c r="H30" s="211"/>
    </row>
    <row r="31" spans="1:16" ht="20.25" customHeight="1" x14ac:dyDescent="0.45">
      <c r="A31" s="192" t="s">
        <v>139</v>
      </c>
      <c r="B31" s="193"/>
      <c r="C31" s="194"/>
      <c r="D31" s="212">
        <f>'②赤色セルに入力　実施計画（報告）書'!D73</f>
        <v>0</v>
      </c>
      <c r="E31" s="213"/>
      <c r="F31" s="213"/>
      <c r="G31" s="213"/>
      <c r="H31" s="214"/>
    </row>
    <row r="32" spans="1:16" ht="13.5" customHeight="1" x14ac:dyDescent="0.45">
      <c r="A32" s="190" t="s">
        <v>141</v>
      </c>
      <c r="B32" s="190"/>
      <c r="C32" s="190"/>
      <c r="D32" s="190"/>
      <c r="E32" s="190"/>
      <c r="F32" s="190"/>
      <c r="G32" s="190"/>
      <c r="H32" s="190"/>
    </row>
    <row r="33" spans="1:10" ht="6.75" customHeight="1" x14ac:dyDescent="0.45">
      <c r="A33" s="37"/>
      <c r="B33" s="38"/>
      <c r="C33" s="38"/>
      <c r="D33" s="38"/>
      <c r="E33" s="38"/>
      <c r="F33" s="38"/>
      <c r="G33" s="38"/>
      <c r="H33" s="38"/>
    </row>
    <row r="34" spans="1:10" x14ac:dyDescent="0.45">
      <c r="E34" s="4" t="s">
        <v>86</v>
      </c>
    </row>
    <row r="35" spans="1:10" ht="27.75" customHeight="1" x14ac:dyDescent="0.45">
      <c r="E35" s="23" t="s">
        <v>76</v>
      </c>
      <c r="F35" s="77" t="str">
        <f>IF(③計画承認申請書!F27="","",③計画承認申請書!F27)</f>
        <v/>
      </c>
      <c r="G35" s="77"/>
      <c r="H35" s="77"/>
      <c r="I35" s="17" t="str">
        <f t="shared" ref="I35:I38" si="1">IF(F35="","未入力","")</f>
        <v>未入力</v>
      </c>
      <c r="J35" s="4" t="s">
        <v>90</v>
      </c>
    </row>
    <row r="36" spans="1:10" ht="27.75" customHeight="1" x14ac:dyDescent="0.45">
      <c r="E36" s="23" t="s">
        <v>77</v>
      </c>
      <c r="F36" s="77" t="str">
        <f>IF(③計画承認申請書!F28="","",③計画承認申請書!F28)</f>
        <v/>
      </c>
      <c r="G36" s="77"/>
      <c r="H36" s="77"/>
      <c r="I36" s="17" t="str">
        <f t="shared" si="1"/>
        <v>未入力</v>
      </c>
      <c r="J36" s="4" t="s">
        <v>91</v>
      </c>
    </row>
    <row r="37" spans="1:10" ht="18" customHeight="1" x14ac:dyDescent="0.45">
      <c r="E37" s="170" t="s">
        <v>85</v>
      </c>
      <c r="F37" s="171" t="str">
        <f>IF(③計画承認申請書!F29="","",③計画承認申請書!F29)</f>
        <v/>
      </c>
      <c r="G37" s="172"/>
      <c r="H37" s="173"/>
      <c r="I37" s="17" t="str">
        <f t="shared" si="1"/>
        <v>未入力</v>
      </c>
      <c r="J37" s="4" t="s">
        <v>92</v>
      </c>
    </row>
    <row r="38" spans="1:10" ht="18" customHeight="1" x14ac:dyDescent="0.45">
      <c r="E38" s="170"/>
      <c r="F38" s="174" t="str">
        <f>IF(③計画承認申請書!F30="","",③計画承認申請書!F30)</f>
        <v/>
      </c>
      <c r="G38" s="175"/>
      <c r="H38" s="176"/>
      <c r="I38" s="17" t="str">
        <f t="shared" si="1"/>
        <v>未入力</v>
      </c>
      <c r="J38" s="4" t="s">
        <v>93</v>
      </c>
    </row>
  </sheetData>
  <sheetProtection algorithmName="SHA-512" hashValue="Fy2P95BfuEr167VrLjiLZbIJxHOX81YT05NUiubMOD8Qj16oXtbcOzfrfAknZ+Vl7eH43NTro58EajRenQUjkg==" saltValue="ZnNTzds1Wne8XlMeKeQW8Q==" spinCount="100000" sheet="1" objects="1" scenarios="1"/>
  <mergeCells count="33">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 ref="A32:H32"/>
    <mergeCell ref="F35:H35"/>
    <mergeCell ref="F36:H36"/>
    <mergeCell ref="E37:E38"/>
    <mergeCell ref="F37:H37"/>
    <mergeCell ref="F38:H38"/>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2024-12-20T00:34:47Z</cp:lastPrinted>
  <dcterms:created xsi:type="dcterms:W3CDTF">2023-03-21T23:47:39Z</dcterms:created>
  <dcterms:modified xsi:type="dcterms:W3CDTF">2025-03-27T04:53:28Z</dcterms:modified>
</cp:coreProperties>
</file>