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7_智頭町\"/>
    </mc:Choice>
  </mc:AlternateContent>
  <workbookProtection workbookAlgorithmName="SHA-512" workbookHashValue="HxEfO/+0RX7k7sUedFHySxFkQgi+YJrVqRg6htnbSVlxHk4rObumlOtkEv7c8iHKjqk+6dLieWvU28OBuXRaUw==" workbookSaltValue="b/R4NWvcbbCeJ3XHDAGOf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<sst xmlns="http://schemas.openxmlformats.org/spreadsheetml/2006/main" count="236" uniqueCount="119">
  <si>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</si>
  <si>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</si>
  <si>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</si>
  <si>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</si>
  <si>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</si>
  <si>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</si>
  <si>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</si>
  <si>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</si>
  <si>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</si>
  <si>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</si>
  <si>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</si>
  <si>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</si>
  <si>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</si>
  <si>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</si>
  <si>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</si>
  <si>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</si>
  <si>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</si>
  <si>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</si>
  <si>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</si>
  <si>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</si>
  <si>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</si>
  <si>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</si>
  <si>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</si>
  <si>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</si>
  <si>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</si>
  <si>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</si>
  <si>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</si>
  <si>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</si>
  <si>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</si>
  <si>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</si>
  <si>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</si>
  <si>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</si>
  <si>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</si>
  <si>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</si>
  <si>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</si>
  <si>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</si>
  <si>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</si>
  <si>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</si>
  <si>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</si>
  <si>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</si>
  <si>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</si>
  <si>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</si>
  <si>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</si>
  <si>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</si>
  <si>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</si>
  <si>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</si>
  <si>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</si>
  <si>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</si>
  <si>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</si>
  <si>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</si>
  <si>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</si>
  <si>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</si>
  <si>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</si>
  <si>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</si>
  <si>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</si>
  <si>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</si>
  <si>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</si>
  <si>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</si>
  <si>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</si>
  <si>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</si>
  <si>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</si>
  <si>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</si>
  <si>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</si>
  <si>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</si>
  <si>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</si>
  <si>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</si>
  <si>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</si>
  <si>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</si>
  <si>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</si>
  <si>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</si>
  <si>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</si>
  <si>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</si>
  <si>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</si>
  <si>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</si>
  <si>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</si>
  <si>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</si>
  <si>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</si>
  <si>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</si>
  <si>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</si>
  <si>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</si>
  <si>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</si>
  <si>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</si>
  <si>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</si>
  <si>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</si>
  <si>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</si>
  <si>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</si>
  <si>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</si>
  <si>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</si>
  <si>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</si>
  <si>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</si>
  <si>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</si>
  <si>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</si>
  <si>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</si>
  <si>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</si>
  <si>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</si>
  <si>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</si>
  <si>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</si>
  <si>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</si>
  <si>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</si>
  <si>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</si>
  <si>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</si>
  <si>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</si>
  <si>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</si>
  <si>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</si>
  <si>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</si>
  <si>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</si>
  <si>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</si>
  <si>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</si>
  <si>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</si>
  <si>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</si>
  <si>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</si>
  <si>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</si>
  <si>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</si>
  <si>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</si>
  <si>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</si>
  <si>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</si>
  <si>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汚水処理費用に対して、料金収入が少なく、経営は厳しい状況である。処理場建設後20年以上経過しており、今後修繕費用も多くなると思われるので、適正な維持管理を行い、経営指標の推移に着目しながら健全な経営を目指していきたい。</t>
    <phoneticPr fontId="4"/>
  </si>
  <si>
    <t>管渠については、まだまだ耐用年数に達しておらず、至急の更新をする必要はなかったが、今後は耐用年数を考慮して計画的に長寿命化事業を行う必要がある。
また、電気機器に関しては、すでに耐用年数を超えているものもあり、計画的な更新改修が必要である。</t>
    <rPh sb="24" eb="26">
      <t>シキュウ</t>
    </rPh>
    <rPh sb="94" eb="95">
      <t>コ</t>
    </rPh>
    <phoneticPr fontId="4"/>
  </si>
  <si>
    <t xml:space="preserve">①収益的収支比率はH30年以降改善傾向にあるものの、100％を下回っており、地方債償還金が大きな要因となっている。
④企業債残高対事業規模比率は、類似団体平均以下であるが、今後は老朽化に伴い更新投資が必要な時期となるため注視が必要である。
⑤経費回収率は改善傾向にあるが、相変わらず類似団体平均以下であり、費用の削減・経営改善が必要である。
⑥汚水処理原価は、前年度より微減となっているが、類似団体平均以上の数値となっているため、費用の削減・経営改善が必要である。
⑦施設利用率は人口減少に伴い、微減している。
⑧水洗化率はR3、R4に大きく改善されたが、人口減に伴い、今後の大きな改善は望めないので、今後の検討課題である。
</t>
    <rPh sb="48" eb="50">
      <t>ヨウイン</t>
    </rPh>
    <rPh sb="129" eb="131">
      <t>カイゼン</t>
    </rPh>
    <rPh sb="138" eb="140">
      <t>アイカ</t>
    </rPh>
    <rPh sb="147" eb="149">
      <t>ヘイキン</t>
    </rPh>
    <rPh sb="183" eb="186">
      <t>ゼンネンド</t>
    </rPh>
    <rPh sb="189" eb="190">
      <t>ゲン</t>
    </rPh>
    <rPh sb="202" eb="204">
      <t>ヘイキン</t>
    </rPh>
    <rPh sb="244" eb="246">
      <t>ジンコウ</t>
    </rPh>
    <rPh sb="246" eb="248">
      <t>ゲンショウ</t>
    </rPh>
    <rPh sb="249" eb="250">
      <t>トモナ</t>
    </rPh>
    <rPh sb="252" eb="254">
      <t>ビゲン</t>
    </rPh>
    <rPh sb="273" eb="274">
      <t>オオ</t>
    </rPh>
    <rPh sb="276" eb="278">
      <t>カイゼン</t>
    </rPh>
    <rPh sb="283" eb="286">
      <t>ジンコウゲン</t>
    </rPh>
    <rPh sb="287" eb="288">
      <t>トモナ</t>
    </rPh>
    <rPh sb="290" eb="292">
      <t>コンゴ</t>
    </rPh>
    <rPh sb="293" eb="294">
      <t>オオ</t>
    </rPh>
    <rPh sb="296" eb="298">
      <t>カイゼン</t>
    </rPh>
    <rPh sb="299" eb="300">
      <t>ノゾ</t>
    </rPh>
    <rPh sb="306" eb="308">
      <t>コンゴ</t>
    </rPh>
    <rPh sb="309" eb="311">
      <t>ケントウ</t>
    </rPh>
    <rPh sb="311" eb="31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</si>
</sst>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DD-4226-A15C-CA55D1FAF3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31DD-4226-A15C-CA55D1FAF3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54.05</c:v>
                </c:pt>
                <c:pt idx="1">
                  <c:v>51.45</c:v>
                </c:pt>
                <c:pt idx="2">
                  <c:v>51.5</c:v>
                </c:pt>
                <c:pt idx="3">
                  <c:v>50.3</c:v>
                </c:pt>
                <c:pt idx="4">
                  <c:v>48.85</c:v>
                </c:pt>
              </c:numCache>
            </c:numRef>
          </c:val>
          <c:extLst>
            <c:ext xmlns:c16="http://schemas.microsoft.com/office/drawing/2014/chart" uri="{C3380CC4-5D6E-409C-BE32-E72D297353CC}">
              <c16:uniqueId val="{00000000-7154-4A93-AC0F-E1C62A05A4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154-4A93-AC0F-E1C62A05A4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79.47</c:v>
                </c:pt>
                <c:pt idx="1">
                  <c:v>79.489999999999995</c:v>
                </c:pt>
                <c:pt idx="2">
                  <c:v>80.06</c:v>
                </c:pt>
                <c:pt idx="3">
                  <c:v>82.8</c:v>
                </c:pt>
                <c:pt idx="4">
                  <c:v>82.79</c:v>
                </c:pt>
              </c:numCache>
            </c:numRef>
          </c:val>
          <c:extLst>
            <c:ext xmlns:c16="http://schemas.microsoft.com/office/drawing/2014/chart" uri="{C3380CC4-5D6E-409C-BE32-E72D297353CC}">
              <c16:uniqueId val="{00000000-33CB-4101-8392-B2C22B0C9A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33CB-4101-8392-B2C22B0C9A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82.66</c:v>
                </c:pt>
                <c:pt idx="1">
                  <c:v>89.4</c:v>
                </c:pt>
                <c:pt idx="2">
                  <c:v>89.78</c:v>
                </c:pt>
                <c:pt idx="3">
                  <c:v>88.29</c:v>
                </c:pt>
                <c:pt idx="4">
                  <c:v>89.03</c:v>
                </c:pt>
              </c:numCache>
            </c:numRef>
          </c:val>
          <c:extLst>
            <c:ext xmlns:c16="http://schemas.microsoft.com/office/drawing/2014/chart" uri="{C3380CC4-5D6E-409C-BE32-E72D297353CC}">
              <c16:uniqueId val="{00000000-BBB1-464E-9503-CF376801B1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1-464E-9503-CF376801B1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74-4BA2-8FD6-572AD17D84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74-4BA2-8FD6-572AD17D84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63-4534-A217-803144C321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63-4534-A217-803144C321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0C-40F7-B2A0-6738E8075A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0C-40F7-B2A0-6738E8075A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2-4912-BD40-E2DF992EAD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2-4912-BD40-E2DF992EAD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960.18</c:v>
                </c:pt>
                <c:pt idx="1">
                  <c:v>707.42</c:v>
                </c:pt>
                <c:pt idx="2">
                  <c:v>391.87</c:v>
                </c:pt>
                <c:pt idx="3">
                  <c:v>626.04</c:v>
                </c:pt>
                <c:pt idx="4">
                  <c:v>443.91</c:v>
                </c:pt>
              </c:numCache>
            </c:numRef>
          </c:val>
          <c:extLst>
            <c:ext xmlns:c16="http://schemas.microsoft.com/office/drawing/2014/chart" uri="{C3380CC4-5D6E-409C-BE32-E72D297353CC}">
              <c16:uniqueId val="{00000000-6E9B-423C-BD6E-EDEBFE9E99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E9B-423C-BD6E-EDEBFE9E99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46.89</c:v>
                </c:pt>
                <c:pt idx="1">
                  <c:v>53.12</c:v>
                </c:pt>
                <c:pt idx="2">
                  <c:v>63.25</c:v>
                </c:pt>
                <c:pt idx="3">
                  <c:v>64.64</c:v>
                </c:pt>
                <c:pt idx="4">
                  <c:v>61.47</c:v>
                </c:pt>
              </c:numCache>
            </c:numRef>
          </c:val>
          <c:extLst>
            <c:ext xmlns:c16="http://schemas.microsoft.com/office/drawing/2014/chart" uri="{C3380CC4-5D6E-409C-BE32-E72D297353CC}">
              <c16:uniqueId val="{00000000-4990-498B-BB02-D53E2C5496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4990-498B-BB02-D53E2C5496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426.54</c:v>
                </c:pt>
                <c:pt idx="1">
                  <c:v>390.94</c:v>
                </c:pt>
                <c:pt idx="2">
                  <c:v>326.74</c:v>
                </c:pt>
                <c:pt idx="3">
                  <c:v>324.02999999999997</c:v>
                </c:pt>
                <c:pt idx="4">
                  <c:v>320.33999999999997</c:v>
                </c:pt>
              </c:numCache>
            </c:numRef>
          </c:val>
          <c:extLst>
            <c:ext xmlns:c16="http://schemas.microsoft.com/office/drawing/2014/chart" uri="{C3380CC4-5D6E-409C-BE32-E72D297353CC}">
              <c16:uniqueId val="{00000000-CD18-47F4-AF2E-62225C8AB0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CD18-47F4-AF2E-62225C8AB0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智頭町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6420</v>
      </c>
      <c r="AM8" s="45"/>
      <c r="AN8" s="45"/>
      <c r="AO8" s="45"/>
      <c r="AP8" s="45"/>
      <c r="AQ8" s="45"/>
      <c r="AR8" s="45"/>
      <c r="AS8" s="45"/>
      <c r="AT8" s="46">
        <f>データ!T6</f>
        <v>224.7</v>
      </c>
      <c r="AU8" s="46"/>
      <c r="AV8" s="46"/>
      <c r="AW8" s="46"/>
      <c r="AX8" s="46"/>
      <c r="AY8" s="46"/>
      <c r="AZ8" s="46"/>
      <c r="BA8" s="46"/>
      <c r="BB8" s="46">
        <f>データ!U6</f>
        <v>28.57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48.1</v>
      </c>
      <c r="Q10" s="46"/>
      <c r="R10" s="46"/>
      <c r="S10" s="46"/>
      <c r="T10" s="46"/>
      <c r="U10" s="46"/>
      <c r="V10" s="46"/>
      <c r="W10" s="46">
        <f>データ!Q6</f>
        <v>100</v>
      </c>
      <c r="X10" s="46"/>
      <c r="Y10" s="46"/>
      <c r="Z10" s="46"/>
      <c r="AA10" s="46"/>
      <c r="AB10" s="46"/>
      <c r="AC10" s="46"/>
      <c r="AD10" s="45">
        <f>データ!R6</f>
        <v>4320</v>
      </c>
      <c r="AE10" s="45"/>
      <c r="AF10" s="45"/>
      <c r="AG10" s="45"/>
      <c r="AH10" s="45"/>
      <c r="AI10" s="45"/>
      <c r="AJ10" s="45"/>
      <c r="AK10" s="2"/>
      <c r="AL10" s="45">
        <f>データ!V6</f>
        <v>3056</v>
      </c>
      <c r="AM10" s="45"/>
      <c r="AN10" s="45"/>
      <c r="AO10" s="45"/>
      <c r="AP10" s="45"/>
      <c r="AQ10" s="45"/>
      <c r="AR10" s="45"/>
      <c r="AS10" s="45"/>
      <c r="AT10" s="46">
        <f>データ!W6</f>
        <v>1.24</v>
      </c>
      <c r="AU10" s="46"/>
      <c r="AV10" s="46"/>
      <c r="AW10" s="46"/>
      <c r="AX10" s="46"/>
      <c r="AY10" s="46"/>
      <c r="AZ10" s="46"/>
      <c r="BA10" s="46"/>
      <c r="BB10" s="46">
        <f>データ!X6</f>
        <v>2464.52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MnxG44HHm0335cqFDwk97FqS04nQINoWeue23C67YJoJsFXfRGiXJCPh6EeLGbDntUkDzfesN1A4JVR9kYjpgA==" saltValue="hAR955EPAWnjeoTbvg6i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313289</v>
      </c>
      <c r="D6" s="19">
        <f t="shared" si="3"/>
        <v>47</v>
      </c>
      <c r="E6" s="19">
        <f t="shared" si="3"/>
        <v>17</v>
      </c>
      <c r="F6" s="19">
        <f t="shared" si="3"/>
        <v>4</v>
      </c>
      <c r="G6" s="19">
        <f t="shared" si="3"/>
        <v>0</v>
      </c>
      <c r="H6" s="19" t="str">
        <f t="shared" si="3"/>
        <v>鳥取県　智頭町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48.1</v>
      </c>
      <c r="Q6" s="20">
        <f t="shared" si="3"/>
        <v>100</v>
      </c>
      <c r="R6" s="20">
        <f t="shared" si="3"/>
        <v>4320</v>
      </c>
      <c r="S6" s="20">
        <f t="shared" si="3"/>
        <v>6420</v>
      </c>
      <c r="T6" s="20">
        <f t="shared" si="3"/>
        <v>224.7</v>
      </c>
      <c r="U6" s="20">
        <f t="shared" si="3"/>
        <v>28.57</v>
      </c>
      <c r="V6" s="20">
        <f t="shared" si="3"/>
        <v>3056</v>
      </c>
      <c r="W6" s="20">
        <f t="shared" si="3"/>
        <v>1.24</v>
      </c>
      <c r="X6" s="20">
        <f t="shared" si="3"/>
        <v>2464.52</v>
      </c>
      <c r="Y6" s="21">
        <f>IF(Y7="",NA(),Y7)</f>
        <v>82.66</v>
      </c>
      <c r="Z6" s="21">
        <f t="shared" ref="Z6:AH6" si="4">IF(Z7="",NA(),Z7)</f>
        <v>89.4</v>
      </c>
      <c r="AA6" s="21">
        <f t="shared" si="4"/>
        <v>89.78</v>
      </c>
      <c r="AB6" s="21">
        <f t="shared" si="4"/>
        <v>88.29</v>
      </c>
      <c r="AC6" s="21">
        <f t="shared" si="4"/>
        <v>89.03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960.18</v>
      </c>
      <c r="BG6" s="21">
        <f t="shared" ref="BG6:BO6" si="7">IF(BG7="",NA(),BG7)</f>
        <v>707.42</v>
      </c>
      <c r="BH6" s="21">
        <f t="shared" si="7"/>
        <v>391.87</v>
      </c>
      <c r="BI6" s="21">
        <f t="shared" si="7"/>
        <v>626.04</v>
      </c>
      <c r="BJ6" s="21">
        <f t="shared" si="7"/>
        <v>443.91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46.89</v>
      </c>
      <c r="BR6" s="21">
        <f t="shared" ref="BR6:BZ6" si="8">IF(BR7="",NA(),BR7)</f>
        <v>53.12</v>
      </c>
      <c r="BS6" s="21">
        <f t="shared" si="8"/>
        <v>63.25</v>
      </c>
      <c r="BT6" s="21">
        <f t="shared" si="8"/>
        <v>64.64</v>
      </c>
      <c r="BU6" s="21">
        <f t="shared" si="8"/>
        <v>61.47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426.54</v>
      </c>
      <c r="CC6" s="21">
        <f t="shared" ref="CC6:CK6" si="9">IF(CC7="",NA(),CC7)</f>
        <v>390.94</v>
      </c>
      <c r="CD6" s="21">
        <f t="shared" si="9"/>
        <v>326.74</v>
      </c>
      <c r="CE6" s="21">
        <f t="shared" si="9"/>
        <v>324.02999999999997</v>
      </c>
      <c r="CF6" s="21">
        <f t="shared" si="9"/>
        <v>320.33999999999997</v>
      </c>
      <c r="CG6" s="21">
        <f t="shared" si="9"/>
        <v>230.02</v>
      </c>
      <c r="CH6" s="21">
        <f t="shared" si="9"/>
        <v>228.47</v>
      </c>
      <c r="CI6" s="21">
        <f t="shared" si="9"/>
        <v>224.88</v>
      </c>
      <c r="CJ6" s="21">
        <f t="shared" si="9"/>
        <v>228.64</v>
      </c>
      <c r="CK6" s="21">
        <f t="shared" si="9"/>
        <v>239.46</v>
      </c>
      <c r="CL6" s="20" t="str">
        <f>IF(CL7="","",IF(CL7="-","【-】","【"&amp;SUBSTITUTE(TEXT(CL7,"#,##0.00"),"-","△")&amp;"】"))</f>
        <v>【220.62】</v>
      </c>
      <c r="CM6" s="21">
        <f>IF(CM7="",NA(),CM7)</f>
        <v>54.05</v>
      </c>
      <c r="CN6" s="21">
        <f t="shared" ref="CN6:CV6" si="10">IF(CN7="",NA(),CN7)</f>
        <v>51.45</v>
      </c>
      <c r="CO6" s="21">
        <f t="shared" si="10"/>
        <v>51.5</v>
      </c>
      <c r="CP6" s="21">
        <f t="shared" si="10"/>
        <v>50.3</v>
      </c>
      <c r="CQ6" s="21">
        <f t="shared" si="10"/>
        <v>48.85</v>
      </c>
      <c r="CR6" s="21">
        <f t="shared" si="10"/>
        <v>42.56</v>
      </c>
      <c r="CS6" s="21">
        <f t="shared" si="10"/>
        <v>42.47</v>
      </c>
      <c r="CT6" s="21">
        <f t="shared" si="10"/>
        <v>42.4</v>
      </c>
      <c r="CU6" s="21">
        <f t="shared" si="10"/>
        <v>42.28</v>
      </c>
      <c r="CV6" s="21">
        <f t="shared" si="10"/>
        <v>41.06</v>
      </c>
      <c r="CW6" s="20" t="str">
        <f>IF(CW7="","",IF(CW7="-","【-】","【"&amp;SUBSTITUTE(TEXT(CW7,"#,##0.00"),"-","△")&amp;"】"))</f>
        <v>【42.22】</v>
      </c>
      <c r="CX6" s="21">
        <f>IF(CX7="",NA(),CX7)</f>
        <v>79.47</v>
      </c>
      <c r="CY6" s="21">
        <f t="shared" ref="CY6:DG6" si="11">IF(CY7="",NA(),CY7)</f>
        <v>79.489999999999995</v>
      </c>
      <c r="CZ6" s="21">
        <f t="shared" si="11"/>
        <v>80.06</v>
      </c>
      <c r="DA6" s="21">
        <f t="shared" si="11"/>
        <v>82.8</v>
      </c>
      <c r="DB6" s="21">
        <f t="shared" si="11"/>
        <v>82.79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313289</v>
      </c>
      <c r="D7" s="23">
        <v>47</v>
      </c>
      <c r="E7" s="23">
        <v>17</v>
      </c>
      <c r="F7" s="23">
        <v>4</v>
      </c>
      <c r="G7" s="23">
        <v>0</v>
      </c>
      <c r="H7" s="23" t="s">
        <v>98</v>
      </c>
      <c r="I7" s="23" t="s">
        <v>99</v>
      </c>
      <c r="J7" s="23" t="s">
        <v>100</v>
      </c>
      <c r="K7" s="23" t="s">
        <v>101</v>
      </c>
      <c r="L7" s="23" t="s">
        <v>102</v>
      </c>
      <c r="M7" s="23" t="s">
        <v>103</v>
      </c>
      <c r="N7" s="24" t="s">
        <v>104</v>
      </c>
      <c r="O7" s="24" t="s">
        <v>105</v>
      </c>
      <c r="P7" s="24">
        <v>48.1</v>
      </c>
      <c r="Q7" s="24">
        <v>100</v>
      </c>
      <c r="R7" s="24">
        <v>4320</v>
      </c>
      <c r="S7" s="24">
        <v>6420</v>
      </c>
      <c r="T7" s="24">
        <v>224.7</v>
      </c>
      <c r="U7" s="24">
        <v>28.57</v>
      </c>
      <c r="V7" s="24">
        <v>3056</v>
      </c>
      <c r="W7" s="24">
        <v>1.24</v>
      </c>
      <c r="X7" s="24">
        <v>2464.52</v>
      </c>
      <c r="Y7" s="24">
        <v>82.66</v>
      </c>
      <c r="Z7" s="24">
        <v>89.4</v>
      </c>
      <c r="AA7" s="24">
        <v>89.78</v>
      </c>
      <c r="AB7" s="24">
        <v>88.29</v>
      </c>
      <c r="AC7" s="24">
        <v>89.03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960.18</v>
      </c>
      <c r="BG7" s="24">
        <v>707.42</v>
      </c>
      <c r="BH7" s="24">
        <v>391.87</v>
      </c>
      <c r="BI7" s="24">
        <v>626.04</v>
      </c>
      <c r="BJ7" s="24">
        <v>443.91</v>
      </c>
      <c r="BK7" s="24">
        <v>1194.1500000000001</v>
      </c>
      <c r="BL7" s="24">
        <v>1206.79</v>
      </c>
      <c r="BM7" s="24">
        <v>1258.43</v>
      </c>
      <c r="BN7" s="24">
        <v>1163.75</v>
      </c>
      <c r="BO7" s="24">
        <v>1195.47</v>
      </c>
      <c r="BP7" s="24">
        <v>1182.1099999999999</v>
      </c>
      <c r="BQ7" s="24">
        <v>46.89</v>
      </c>
      <c r="BR7" s="24">
        <v>53.12</v>
      </c>
      <c r="BS7" s="24">
        <v>63.25</v>
      </c>
      <c r="BT7" s="24">
        <v>64.64</v>
      </c>
      <c r="BU7" s="24">
        <v>61.47</v>
      </c>
      <c r="BV7" s="24">
        <v>72.260000000000005</v>
      </c>
      <c r="BW7" s="24">
        <v>71.84</v>
      </c>
      <c r="BX7" s="24">
        <v>73.36</v>
      </c>
      <c r="BY7" s="24">
        <v>72.599999999999994</v>
      </c>
      <c r="BZ7" s="24">
        <v>69.430000000000007</v>
      </c>
      <c r="CA7" s="24">
        <v>73.78</v>
      </c>
      <c r="CB7" s="24">
        <v>426.54</v>
      </c>
      <c r="CC7" s="24">
        <v>390.94</v>
      </c>
      <c r="CD7" s="24">
        <v>326.74</v>
      </c>
      <c r="CE7" s="24">
        <v>324.02999999999997</v>
      </c>
      <c r="CF7" s="24">
        <v>320.33999999999997</v>
      </c>
      <c r="CG7" s="24">
        <v>230.02</v>
      </c>
      <c r="CH7" s="24">
        <v>228.47</v>
      </c>
      <c r="CI7" s="24">
        <v>224.88</v>
      </c>
      <c r="CJ7" s="24">
        <v>228.64</v>
      </c>
      <c r="CK7" s="24">
        <v>239.46</v>
      </c>
      <c r="CL7" s="24">
        <v>220.62</v>
      </c>
      <c r="CM7" s="24">
        <v>54.05</v>
      </c>
      <c r="CN7" s="24">
        <v>51.45</v>
      </c>
      <c r="CO7" s="24">
        <v>51.5</v>
      </c>
      <c r="CP7" s="24">
        <v>50.3</v>
      </c>
      <c r="CQ7" s="24">
        <v>48.85</v>
      </c>
      <c r="CR7" s="24">
        <v>42.56</v>
      </c>
      <c r="CS7" s="24">
        <v>42.47</v>
      </c>
      <c r="CT7" s="24">
        <v>42.4</v>
      </c>
      <c r="CU7" s="24">
        <v>42.28</v>
      </c>
      <c r="CV7" s="24">
        <v>41.06</v>
      </c>
      <c r="CW7" s="24">
        <v>42.22</v>
      </c>
      <c r="CX7" s="24">
        <v>79.47</v>
      </c>
      <c r="CY7" s="24">
        <v>79.489999999999995</v>
      </c>
      <c r="CZ7" s="24">
        <v>80.06</v>
      </c>
      <c r="DA7" s="24">
        <v>82.8</v>
      </c>
      <c r="DB7" s="24">
        <v>82.79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2024-01-30T09:37:23Z</cp:lastPrinted>
  <dcterms:created xsi:type="dcterms:W3CDTF">2023-12-12T02:50:44Z</dcterms:created>
  <dcterms:modified xsi:type="dcterms:W3CDTF">2024-02-07T06:18:00Z</dcterms:modified>
  <cp:category/>
</cp:coreProperties>
</file>