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3_市町村回答\04_境港市（0319）\"/>
    </mc:Choice>
  </mc:AlternateContent>
  <xr:revisionPtr revIDLastSave="0" documentId="13_ncr:1_{7432221F-216E-44C9-8DF1-00204FF8ED2A}" xr6:coauthVersionLast="47" xr6:coauthVersionMax="47" xr10:uidLastSave="{00000000-0000-0000-0000-000000000000}"/>
  <bookViews>
    <workbookView xWindow="28680" yWindow="-120" windowWidth="29040" windowHeight="15840"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AM35" i="10"/>
  <c r="C35" i="10"/>
  <c r="U34" i="10"/>
  <c r="U35" i="10" s="1"/>
  <c r="U36" i="10" s="1"/>
  <c r="U37" i="10" s="1"/>
  <c r="C34" i="10"/>
  <c r="BE34" i="10" l="1"/>
  <c r="AM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CO34" i="10"/>
  <c r="CO35" i="10" s="1"/>
  <c r="CO36" i="10" s="1"/>
  <c r="CO37" i="10" s="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<sst xmlns="http://schemas.openxmlformats.org/spreadsheetml/2006/main" count="1092" uniqueCount="566">
  <si>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</si>
  <si>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</si>
  <si>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</si>
  <si>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</si>
  <si>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</si>
  <si>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</si>
  <si>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</si>
  <si>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</si>
  <si>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</si>
  <si>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</si>
  <si>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</si>
  <si>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</si>
  <si>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</si>
  <si>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</si>
  <si>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</si>
  <si>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</si>
  <si>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</si>
  <si>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</si>
  <si>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</si>
  <si>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</si>
  <si>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</si>
  <si>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</si>
  <si>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</si>
  <si>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</si>
  <si>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</si>
  <si>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</si>
  <si>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</si>
  <si>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</si>
  <si>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</si>
  <si>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</si>
  <si>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</si>
  <si>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</si>
  <si>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</si>
  <si>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</si>
  <si>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</si>
  <si>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</si>
  <si>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</si>
  <si>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</si>
  <si>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</si>
  <si>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</si>
  <si>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</si>
  <si>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</si>
  <si>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</si>
  <si>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</si>
  <si>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</si>
  <si>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</si>
  <si>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</si>
  <si>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</si>
  <si>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</si>
  <si>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</si>
  <si>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</si>
  <si>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</si>
  <si>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</si>
  <si>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</si>
  <si>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</si>
  <si>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</si>
  <si>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</si>
  <si>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</si>
  <si>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</si>
  <si>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</si>
  <si>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</si>
  <si>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</si>
  <si>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</si>
  <si>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</si>
  <si>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</si>
  <si>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</si>
  <si>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</si>
  <si>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</si>
  <si>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</si>
  <si>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</si>
  <si>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</si>
  <si>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</si>
  <si>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</si>
  <si>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</si>
  <si>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</si>
  <si>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</si>
  <si>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</si>
  <si>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</si>
  <si>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</si>
  <si>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</si>
  <si>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</si>
  <si>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</si>
  <si>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</si>
  <si>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</si>
  <si>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</si>
  <si>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</si>
  <si>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</si>
  <si>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</si>
  <si>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</si>
  <si>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</si>
  <si>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</si>
  <si>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</si>
  <si>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</si>
  <si>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</si>
  <si>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</si>
  <si>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</si>
  <si>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</si>
  <si>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</si>
  <si>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</si>
  <si>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</si>
  <si>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</si>
  <si>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</si>
  <si>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</si>
  <si>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</si>
  <si>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</si>
  <si>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</si>
  <si>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</si>
  <si>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</si>
  <si>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</si>
  <si>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</si>
  <si>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</si>
  <si>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</si>
  <si>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</si>
  <si>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</si>
  <si>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</si>
  <si>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</si>
  <si>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</si>
  <si>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</si>
  <si>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</si>
  <si>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</si>
  <si>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</si>
  <si>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</si>
  <si>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</si>
  <si>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</si>
  <si>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</si>
  <si>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</si>
  <si>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</si>
  <si>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</si>
  <si>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</si>
  <si>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</si>
  <si>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</si>
  <si>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</si>
  <si>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</si>
  <si>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</si>
  <si>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</si>
  <si>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</si>
  <si>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</si>
  <si>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</si>
  <si>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</si>
  <si>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</si>
  <si>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</si>
  <si>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</si>
  <si>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</si>
  <si>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</si>
  <si>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</si>
  <si>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</si>
  <si>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</si>
  <si>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</si>
  <si>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</si>
  <si>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</si>
  <si>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</si>
  <si>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</si>
  <si>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</si>
  <si>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</si>
  <si>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</si>
  <si>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</si>
  <si>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</si>
  <si>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</si>
  <si>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</si>
  <si>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</si>
  <si>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</si>
  <si>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</si>
  <si>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</si>
  <si>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</si>
  <si>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</si>
  <si>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</si>
  <si>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</si>
  <si>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</si>
  <si>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</si>
  <si>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</si>
  <si>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</si>
  <si>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</si>
  <si>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</si>
  <si>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</si>
  <si>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</si>
  <si>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</si>
  <si>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</si>
  <si>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</si>
  <si>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</si>
  <si>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</si>
  <si>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</si>
  <si>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</si>
  <si>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</si>
  <si>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</si>
  <si>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</si>
  <si>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</si>
  <si>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</si>
  <si>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</si>
  <si>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</si>
  <si>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</si>
  <si>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</si>
  <si>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</si>
  <si>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</si>
  <si>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</si>
  <si>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</si>
  <si>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</si>
  <si>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</si>
  <si>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</si>
  <si>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</si>
  <si>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</si>
  <si>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</si>
  <si>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</si>
  <si>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</si>
  <si>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鳥取県境港市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</si>
  <si>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</si>
  <si>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</si>
  <si>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</si>
  <si>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</si>
  <si>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</si>
  <si>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</si>
  <si>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</si>
  <si>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</si>
  <si>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</si>
  <si>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</si>
  <si>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</si>
  <si>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</si>
  <si>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</si>
  <si>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</si>
  <si>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</si>
  <si>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</si>
  <si>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</si>
  <si>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</si>
  <si>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</si>
  <si>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</si>
  <si>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</si>
  <si>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</si>
  <si>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</si>
  <si>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</si>
  <si>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</si>
  <si>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</si>
  <si>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</si>
  <si>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</si>
  <si>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</si>
  <si>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</si>
  <si>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</si>
  <si>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</si>
  <si>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</si>
  <si>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</si>
  <si>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</si>
  <si>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</si>
  <si>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</si>
  <si>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</si>
  <si>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</si>
  <si>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</si>
  <si>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</si>
  <si>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</si>
  <si>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</si>
  <si>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</si>
  <si>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</si>
  <si>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</si>
  <si>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</si>
  <si>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</si>
  <si>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</si>
  <si>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</si>
  <si>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</si>
  <si>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</si>
  <si>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</si>
  <si>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</si>
  <si>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</si>
  <si>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</si>
  <si>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</si>
  <si>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</si>
  <si>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</si>
  <si>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</si>
  <si>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</si>
  <si>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</si>
  <si>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</si>
  <si>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</si>
  <si>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</si>
  <si>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</si>
  <si>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</si>
  <si>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</si>
  <si>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</si>
  <si>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</si>
  <si>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</si>
  <si>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</si>
  <si>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</si>
  <si>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</si>
  <si>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</si>
  <si>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</si>
  <si>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</si>
  <si>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</si>
  <si>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</si>
  <si>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</si>
  <si>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</si>
  <si>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</si>
  <si>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</si>
  <si>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</si>
  <si>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</si>
  <si>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</si>
  <si>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</si>
  <si>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</si>
  <si>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</si>
  <si>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</si>
  <si>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</si>
  <si>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</si>
  <si>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</si>
  <si>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</si>
  <si>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</si>
  <si>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</si>
  <si>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</si>
  <si>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</si>
  <si>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</si>
  <si>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</si>
  <si>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</si>
  <si>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</si>
  <si>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</si>
  <si>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</si>
  <si>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</si>
  <si>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</si>
  <si>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</si>
  <si>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</si>
  <si>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</si>
  <si>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</si>
  <si>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</si>
  <si>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</si>
  <si>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</si>
  <si>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</si>
  <si>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</si>
  <si>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</si>
  <si>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</si>
  <si>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</si>
  <si>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</si>
  <si>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</si>
  <si>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</si>
  <si>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</si>
  <si>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</si>
  <si>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</si>
  <si>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</si>
  <si>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</si>
  <si>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</si>
  <si>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</si>
  <si>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</si>
  <si>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</si>
  <si>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</si>
  <si>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</si>
  <si>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</si>
  <si>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</si>
  <si>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</si>
  <si>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</si>
  <si>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</si>
  <si>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</si>
  <si>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</si>
  <si>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</si>
  <si>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</si>
  <si>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</si>
  <si>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</si>
  <si>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</si>
  <si>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</si>
  <si>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</si>
  <si>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</si>
  <si>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</si>
  <si>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</si>
  <si>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</si>
  <si>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鳥取県境港市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</si>
  <si>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</si>
  <si>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</si>
  <si>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</si>
  <si>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</si>
  <si>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</si>
  <si>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</si>
  <si>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</si>
  <si>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</si>
  <si>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</si>
  <si>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</si>
  <si>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</si>
  <si>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</si>
  <si>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</si>
  <si>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</si>
  <si>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</si>
  <si>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</si>
  <si>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</si>
  <si>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</si>
  <si>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</si>
  <si>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</si>
  <si>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</si>
  <si>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</si>
  <si>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</si>
  <si>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</si>
  <si>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</si>
  <si>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</si>
  <si>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</si>
  <si>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</si>
  <si>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</si>
  <si>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</si>
  <si>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</si>
  <si>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</si>
  <si>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</si>
  <si>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</si>
  <si>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</si>
  <si>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</si>
  <si>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</si>
  <si>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公共下水道事業会計</t>
    <phoneticPr fontId="5"/>
  </si>
  <si>
    <t>法適用企業</t>
    <phoneticPr fontId="5"/>
  </si>
  <si>
    <t>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</si>
  <si>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</si>
  <si>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</si>
  <si>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</si>
  <si>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</si>
  <si>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</si>
  <si>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</si>
  <si>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</si>
  <si>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</si>
  <si>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</si>
  <si>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</si>
  <si>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</si>
  <si>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</si>
  <si>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</si>
  <si>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</si>
  <si>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</si>
  <si>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</si>
  <si>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</si>
  <si>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</si>
  <si>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</si>
  <si>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</si>
  <si>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</si>
  <si>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</si>
  <si>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</si>
  <si>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</si>
  <si>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</si>
  <si>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</si>
  <si>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</si>
  <si>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</si>
  <si>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</si>
  <si>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</si>
  <si>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</si>
  <si>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</si>
  <si>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</si>
  <si>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</si>
  <si>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</si>
  <si>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</si>
  <si>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</si>
  <si>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</si>
  <si>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</si>
  <si>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</si>
  <si>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</si>
  <si>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</si>
  <si>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</si>
  <si>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</si>
  <si>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</si>
  <si>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</si>
  <si>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</si>
  <si>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</si>
  <si>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</si>
  <si>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</si>
  <si>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</si>
  <si>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</si>
  <si>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</si>
  <si>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</si>
  <si>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</si>
  <si>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</si>
  <si>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</si>
  <si>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</si>
  <si>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</si>
  <si>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</si>
  <si>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</si>
  <si>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</si>
  <si>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</si>
  <si>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</si>
  <si>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</si>
  <si>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</si>
  <si>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</si>
  <si>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</si>
  <si>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</si>
  <si>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</si>
  <si>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</si>
  <si>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</si>
  <si>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</si>
  <si>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</si>
  <si>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</si>
  <si>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</si>
  <si>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</si>
  <si>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</si>
  <si>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</si>
  <si>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</si>
  <si>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</si>
  <si>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</si>
  <si>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</si>
  <si>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</si>
  <si>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</si>
  <si>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</si>
  <si>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</si>
  <si>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</si>
  <si>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</si>
  <si>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</si>
  <si>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</si>
  <si>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</si>
  <si>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</si>
  <si>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</si>
  <si>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</si>
  <si>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</si>
  <si>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</si>
  <si>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</si>
  <si>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</si>
  <si>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</si>
  <si>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</si>
  <si>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</si>
  <si>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</si>
  <si>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</si>
  <si>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</si>
  <si>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</si>
  <si>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</si>
  <si>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</si>
  <si>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</si>
  <si>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</si>
  <si>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</si>
  <si>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</si>
  <si>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</si>
  <si>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</si>
  <si>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</si>
  <si>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</si>
  <si>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</si>
  <si>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</si>
  <si>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</si>
  <si>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</si>
  <si>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</si>
  <si>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</si>
  <si>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</si>
  <si>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</si>
  <si>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</si>
  <si>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</si>
  <si>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</si>
  <si>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</si>
  <si>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</si>
  <si>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</si>
  <si>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</si>
  <si>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</si>
  <si>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</si>
  <si>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</si>
  <si>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</si>
  <si>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</si>
  <si>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</si>
  <si>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 0.25</t>
  </si>
  <si>
    <t>一般会計</t>
  </si>
  <si>
    <t>介護保険費特別会計</t>
  </si>
  <si>
    <t>公共下水道事業会計</t>
  </si>
  <si>
    <t>国民健康保険費特別会計</t>
  </si>
  <si>
    <t>市場事業費特別会計</t>
  </si>
  <si>
    <t>後期高齢者医療費特別会計</t>
  </si>
  <si>
    <t>駐車場費特別会計</t>
  </si>
  <si>
    <t>▲ 1.07</t>
  </si>
  <si>
    <t>▲ 0.85</t>
  </si>
  <si>
    <t>▲ 0.58</t>
  </si>
  <si>
    <t>▲ 0.31</t>
  </si>
  <si>
    <t>その他会計（赤字）</t>
  </si>
  <si>
    <t>その他会計（黒字）</t>
  </si>
  <si>
    <t>R01</t>
    <phoneticPr fontId="5"/>
  </si>
  <si>
    <t>R02</t>
    <phoneticPr fontId="5"/>
  </si>
  <si>
    <t>R03</t>
    <phoneticPr fontId="5"/>
  </si>
  <si>
    <t>R04</t>
    <phoneticPr fontId="5"/>
  </si>
  <si>
    <t>R05</t>
    <phoneticPr fontId="5"/>
  </si>
  <si>
    <t>玉井斎場管理組合</t>
    <rPh sb="0" eb="4">
      <t>タマイサイジョウ</t>
    </rPh>
    <rPh sb="4" eb="6">
      <t>カンリ</t>
    </rPh>
    <rPh sb="6" eb="8">
      <t>クミアイ</t>
    </rPh>
    <phoneticPr fontId="10"/>
  </si>
  <si>
    <t>鳥取県西部広域行政管理組合</t>
    <rPh sb="0" eb="3">
      <t>トットリケン</t>
    </rPh>
    <rPh sb="3" eb="5">
      <t>セイブ</t>
    </rPh>
    <rPh sb="5" eb="7">
      <t>コウイキ</t>
    </rPh>
    <rPh sb="7" eb="9">
      <t>ギョウセイ</t>
    </rPh>
    <rPh sb="9" eb="11">
      <t>カンリ</t>
    </rPh>
    <rPh sb="11" eb="13">
      <t>クミアイ</t>
    </rPh>
    <phoneticPr fontId="10"/>
  </si>
  <si>
    <t>鳥取県後期高齢者医療広域連合</t>
    <rPh sb="0" eb="3">
      <t>トットリケン</t>
    </rPh>
    <rPh sb="3" eb="5">
      <t>コウキ</t>
    </rPh>
    <rPh sb="5" eb="8">
      <t>コウレイシャ</t>
    </rPh>
    <rPh sb="8" eb="10">
      <t>イリョウ</t>
    </rPh>
    <rPh sb="10" eb="12">
      <t>コウイキ</t>
    </rPh>
    <rPh sb="12" eb="14">
      <t>レンゴウ</t>
    </rPh>
    <phoneticPr fontId="10"/>
  </si>
  <si>
    <t>一般会計</t>
    <rPh sb="0" eb="2">
      <t>イッパン</t>
    </rPh>
    <rPh sb="2" eb="4">
      <t>カイケイ</t>
    </rPh>
    <phoneticPr fontId="10"/>
  </si>
  <si>
    <t>後期高齢者医療特別会計</t>
  </si>
  <si>
    <t>境港市土地開発公社</t>
    <rPh sb="0" eb="3">
      <t>サカイミナトシ</t>
    </rPh>
    <rPh sb="3" eb="5">
      <t>トチ</t>
    </rPh>
    <rPh sb="5" eb="7">
      <t>カイハツ</t>
    </rPh>
    <rPh sb="7" eb="9">
      <t>コウシャ</t>
    </rPh>
    <phoneticPr fontId="10"/>
  </si>
  <si>
    <t>境港市文化振興財団</t>
    <rPh sb="0" eb="3">
      <t>サカイミナトシ</t>
    </rPh>
    <rPh sb="3" eb="5">
      <t>ブンカ</t>
    </rPh>
    <rPh sb="5" eb="7">
      <t>シンコウ</t>
    </rPh>
    <rPh sb="7" eb="9">
      <t>ザイダン</t>
    </rPh>
    <phoneticPr fontId="10"/>
  </si>
  <si>
    <t>境港市農業公社</t>
    <rPh sb="0" eb="3">
      <t>サカイミナトシ</t>
    </rPh>
    <rPh sb="3" eb="5">
      <t>ノウギョウ</t>
    </rPh>
    <rPh sb="5" eb="7">
      <t>コウシャ</t>
    </rPh>
    <phoneticPr fontId="10"/>
  </si>
  <si>
    <t>鳥取県信用保証協会</t>
    <rPh sb="0" eb="3">
      <t>トットリケン</t>
    </rPh>
    <rPh sb="3" eb="9">
      <t>シンヨウホショウキョウカイ</t>
    </rPh>
    <phoneticPr fontId="10"/>
  </si>
  <si>
    <t>-</t>
    <phoneticPr fontId="2"/>
  </si>
  <si>
    <t>魚と鬼太郎のまち境港ふるさと基金</t>
    <rPh sb="0" eb="1">
      <t>サカナ</t>
    </rPh>
    <rPh sb="2" eb="5">
      <t>キタロウ</t>
    </rPh>
    <rPh sb="8" eb="10">
      <t>サカイミナト</t>
    </rPh>
    <rPh sb="14" eb="16">
      <t>キキン</t>
    </rPh>
    <phoneticPr fontId="2"/>
  </si>
  <si>
    <t>一般廃棄物処理施設整備費積立基金</t>
    <rPh sb="0" eb="2">
      <t>イッパン</t>
    </rPh>
    <rPh sb="2" eb="5">
      <t>ハイキブツ</t>
    </rPh>
    <rPh sb="5" eb="7">
      <t>ショリ</t>
    </rPh>
    <rPh sb="7" eb="9">
      <t>シセツ</t>
    </rPh>
    <rPh sb="9" eb="12">
      <t>セイビヒ</t>
    </rPh>
    <rPh sb="12" eb="14">
      <t>ツミタテ</t>
    </rPh>
    <rPh sb="14" eb="16">
      <t>キキン</t>
    </rPh>
    <phoneticPr fontId="2"/>
  </si>
  <si>
    <t>職員退職手当基金</t>
    <rPh sb="0" eb="2">
      <t>ショクイン</t>
    </rPh>
    <rPh sb="2" eb="4">
      <t>タイショク</t>
    </rPh>
    <rPh sb="4" eb="6">
      <t>テアテ</t>
    </rPh>
    <rPh sb="6" eb="8">
      <t>キキン</t>
    </rPh>
    <phoneticPr fontId="2"/>
  </si>
  <si>
    <t>公共下水道事業推進基金</t>
    <rPh sb="0" eb="2">
      <t>コウキョウ</t>
    </rPh>
    <rPh sb="2" eb="5">
      <t>ゲスイドウ</t>
    </rPh>
    <rPh sb="5" eb="7">
      <t>ジギョウ</t>
    </rPh>
    <rPh sb="7" eb="9">
      <t>スイシン</t>
    </rPh>
    <rPh sb="9" eb="11">
      <t>キキン</t>
    </rPh>
    <phoneticPr fontId="2"/>
  </si>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</sst>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3979-4844-ADE4-4E37C9C39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65615</c:v>
                </c:pt>
                <c:pt idx="1">
                  <c:v>59920</c:v>
                </c:pt>
                <c:pt idx="2">
                  <c:v>113939</c:v>
                </c:pt>
                <c:pt idx="3">
                  <c:v>81755</c:v>
                </c:pt>
                <c:pt idx="4">
                  <c:v>91235</c:v>
                </c:pt>
              </c:numCache>
            </c:numRef>
          </c:val>
          <c:smooth val="0"/>
          <c:extLst>
            <c:ext xmlns:c16="http://schemas.microsoft.com/office/drawing/2014/chart" uri="{C3380CC4-5D6E-409C-BE32-E72D297353CC}">
              <c16:uniqueId val="{00000001-3979-4844-ADE4-4E37C9C395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1.73</c:v>
                </c:pt>
                <c:pt idx="2">
                  <c:v>5.76</c:v>
                </c:pt>
                <c:pt idx="3">
                  <c:v>6.27</c:v>
                </c:pt>
                <c:pt idx="4">
                  <c:v>2.82</c:v>
                </c:pt>
              </c:numCache>
            </c:numRef>
          </c:val>
          <c:extLst>
            <c:ext xmlns:c16="http://schemas.microsoft.com/office/drawing/2014/chart" uri="{C3380CC4-5D6E-409C-BE32-E72D297353CC}">
              <c16:uniqueId val="{00000000-4803-4069-97EB-AAC470A525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32.75</c:v>
                </c:pt>
                <c:pt idx="1">
                  <c:v>31.92</c:v>
                </c:pt>
                <c:pt idx="2">
                  <c:v>30.34</c:v>
                </c:pt>
                <c:pt idx="3">
                  <c:v>31.11</c:v>
                </c:pt>
                <c:pt idx="4">
                  <c:v>33.56</c:v>
                </c:pt>
              </c:numCache>
            </c:numRef>
          </c:val>
          <c:extLst>
            <c:ext xmlns:c16="http://schemas.microsoft.com/office/drawing/2014/chart" uri="{C3380CC4-5D6E-409C-BE32-E72D297353CC}">
              <c16:uniqueId val="{00000001-4803-4069-97EB-AAC470A525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0.94</c:v>
                </c:pt>
                <c:pt idx="1">
                  <c:v>-0.45</c:v>
                </c:pt>
                <c:pt idx="2">
                  <c:v>4.12</c:v>
                </c:pt>
                <c:pt idx="3">
                  <c:v>0.38</c:v>
                </c:pt>
                <c:pt idx="4">
                  <c:v>-0.25</c:v>
                </c:pt>
              </c:numCache>
            </c:numRef>
          </c:val>
          <c:smooth val="0"/>
          <c:extLst>
            <c:ext xmlns:c16="http://schemas.microsoft.com/office/drawing/2014/chart" uri="{C3380CC4-5D6E-409C-BE32-E72D297353CC}">
              <c16:uniqueId val="{00000002-4803-4069-97EB-AAC470A525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0.2</c:v>
                </c:pt>
                <c:pt idx="4">
                  <c:v>#N/A</c:v>
                </c:pt>
                <c:pt idx="5">
                  <c:v>1.1299999999999999</c:v>
                </c:pt>
                <c:pt idx="6">
                  <c:v>#N/A</c:v>
                </c:pt>
                <c:pt idx="7">
                  <c:v>0.25</c:v>
                </c:pt>
                <c:pt idx="8">
                  <c:v>0</c:v>
                </c:pt>
                <c:pt idx="9">
                  <c:v>0</c:v>
                </c:pt>
              </c:numCache>
            </c:numRef>
          </c:val>
          <c:extLst>
            <c:ext xmlns:c16="http://schemas.microsoft.com/office/drawing/2014/chart" uri="{C3380CC4-5D6E-409C-BE32-E72D297353CC}">
              <c16:uniqueId val="{00000000-96B6-4FC8-8949-246F7C8927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6-4FC8-8949-246F7C8927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B6-4FC8-8949-246F7C8927A8}"/>
            </c:ext>
          </c:extLst>
        </c:ser>
        <c:ser>
          <c:idx val="3"/>
          <c:order val="3"/>
          <c:tx>
            <c:strRef>
              <c:f>データシート!$A$30</c:f>
              <c:strCache>
                <c:ptCount val="1"/>
                <c:pt idx="0">
                  <c:v>駐車場費特別会計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1.07</c:v>
                </c:pt>
                <c:pt idx="1">
                  <c:v>#N/A</c:v>
                </c:pt>
                <c:pt idx="2">
                  <c:v>0.85</c:v>
                </c:pt>
                <c:pt idx="3">
                  <c:v>#N/A</c:v>
                </c:pt>
                <c:pt idx="4">
                  <c:v>0.57999999999999996</c:v>
                </c:pt>
                <c:pt idx="5">
                  <c:v>#N/A</c:v>
                </c:pt>
                <c:pt idx="6">
                  <c:v>0.31</c:v>
                </c:pt>
                <c:pt idx="7">
                  <c:v>#N/A</c:v>
                </c:pt>
                <c:pt idx="8">
                  <c:v>#N/A</c:v>
                </c:pt>
                <c:pt idx="9">
                  <c:v>0</c:v>
                </c:pt>
              </c:numCache>
            </c:numRef>
          </c:val>
          <c:extLst>
            <c:ext xmlns:c16="http://schemas.microsoft.com/office/drawing/2014/chart" uri="{C3380CC4-5D6E-409C-BE32-E72D297353CC}">
              <c16:uniqueId val="{00000003-96B6-4FC8-8949-246F7C8927A8}"/>
            </c:ext>
          </c:extLst>
        </c:ser>
        <c:ser>
          <c:idx val="4"/>
          <c:order val="4"/>
          <c:tx>
            <c:strRef>
              <c:f>データシート!$A$31</c:f>
              <c:strCache>
                <c:ptCount val="1"/>
                <c:pt idx="0">
                  <c:v>後期高齢者医療費特別会計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4-96B6-4FC8-8949-246F7C8927A8}"/>
            </c:ext>
          </c:extLst>
        </c:ser>
        <c:ser>
          <c:idx val="5"/>
          <c:order val="5"/>
          <c:tx>
            <c:strRef>
              <c:f>データシート!$A$32</c:f>
              <c:strCache>
                <c:ptCount val="1"/>
                <c:pt idx="0">
                  <c:v>市場事業費特別会計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0.09</c:v>
                </c:pt>
                <c:pt idx="4">
                  <c:v>#N/A</c:v>
                </c:pt>
                <c:pt idx="5">
                  <c:v>0.18</c:v>
                </c:pt>
                <c:pt idx="6">
                  <c:v>#N/A</c:v>
                </c:pt>
                <c:pt idx="7">
                  <c:v>0.06</c:v>
                </c:pt>
                <c:pt idx="8">
                  <c:v>#N/A</c:v>
                </c:pt>
                <c:pt idx="9">
                  <c:v>0.02</c:v>
                </c:pt>
              </c:numCache>
            </c:numRef>
          </c:val>
          <c:extLst>
            <c:ext xmlns:c16="http://schemas.microsoft.com/office/drawing/2014/chart" uri="{C3380CC4-5D6E-409C-BE32-E72D297353CC}">
              <c16:uniqueId val="{00000005-96B6-4FC8-8949-246F7C8927A8}"/>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c:v>
                </c:pt>
                <c:pt idx="4">
                  <c:v>#N/A</c:v>
                </c:pt>
                <c:pt idx="5">
                  <c:v>1.06</c:v>
                </c:pt>
                <c:pt idx="6">
                  <c:v>#N/A</c:v>
                </c:pt>
                <c:pt idx="7">
                  <c:v>0.4</c:v>
                </c:pt>
                <c:pt idx="8">
                  <c:v>#N/A</c:v>
                </c:pt>
                <c:pt idx="9">
                  <c:v>0.28000000000000003</c:v>
                </c:pt>
              </c:numCache>
            </c:numRef>
          </c:val>
          <c:extLst>
            <c:ext xmlns:c16="http://schemas.microsoft.com/office/drawing/2014/chart" uri="{C3380CC4-5D6E-409C-BE32-E72D297353CC}">
              <c16:uniqueId val="{00000006-96B6-4FC8-8949-246F7C8927A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1.24</c:v>
                </c:pt>
              </c:numCache>
            </c:numRef>
          </c:val>
          <c:extLst>
            <c:ext xmlns:c16="http://schemas.microsoft.com/office/drawing/2014/chart" uri="{C3380CC4-5D6E-409C-BE32-E72D297353CC}">
              <c16:uniqueId val="{00000007-96B6-4FC8-8949-246F7C8927A8}"/>
            </c:ext>
          </c:extLst>
        </c:ser>
        <c:ser>
          <c:idx val="8"/>
          <c:order val="8"/>
          <c:tx>
            <c:strRef>
              <c:f>データシート!$A$35</c:f>
              <c:strCache>
                <c:ptCount val="1"/>
                <c:pt idx="0">
                  <c:v>介護保険費特別会計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0.47</c:v>
                </c:pt>
                <c:pt idx="2">
                  <c:v>#N/A</c:v>
                </c:pt>
                <c:pt idx="3">
                  <c:v>0.66</c:v>
                </c:pt>
                <c:pt idx="4">
                  <c:v>#N/A</c:v>
                </c:pt>
                <c:pt idx="5">
                  <c:v>1.02</c:v>
                </c:pt>
                <c:pt idx="6">
                  <c:v>#N/A</c:v>
                </c:pt>
                <c:pt idx="7">
                  <c:v>1.1000000000000001</c:v>
                </c:pt>
                <c:pt idx="8">
                  <c:v>#N/A</c:v>
                </c:pt>
                <c:pt idx="9">
                  <c:v>1.27</c:v>
                </c:pt>
              </c:numCache>
            </c:numRef>
          </c:val>
          <c:extLst>
            <c:ext xmlns:c16="http://schemas.microsoft.com/office/drawing/2014/chart" uri="{C3380CC4-5D6E-409C-BE32-E72D297353CC}">
              <c16:uniqueId val="{00000008-96B6-4FC8-8949-246F7C8927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2.2200000000000002</c:v>
                </c:pt>
                <c:pt idx="2">
                  <c:v>#N/A</c:v>
                </c:pt>
                <c:pt idx="3">
                  <c:v>1.72</c:v>
                </c:pt>
                <c:pt idx="4">
                  <c:v>#N/A</c:v>
                </c:pt>
                <c:pt idx="5">
                  <c:v>5.76</c:v>
                </c:pt>
                <c:pt idx="6">
                  <c:v>#N/A</c:v>
                </c:pt>
                <c:pt idx="7">
                  <c:v>6.27</c:v>
                </c:pt>
                <c:pt idx="8">
                  <c:v>#N/A</c:v>
                </c:pt>
                <c:pt idx="9">
                  <c:v>2.82</c:v>
                </c:pt>
              </c:numCache>
            </c:numRef>
          </c:val>
          <c:extLst>
            <c:ext xmlns:c16="http://schemas.microsoft.com/office/drawing/2014/chart" uri="{C3380CC4-5D6E-409C-BE32-E72D297353CC}">
              <c16:uniqueId val="{00000009-96B6-4FC8-8949-246F7C8927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1155</c:v>
                </c:pt>
                <c:pt idx="5">
                  <c:v>1102</c:v>
                </c:pt>
                <c:pt idx="8">
                  <c:v>1107</c:v>
                </c:pt>
                <c:pt idx="11">
                  <c:v>1090</c:v>
                </c:pt>
                <c:pt idx="14">
                  <c:v>1026</c:v>
                </c:pt>
              </c:numCache>
            </c:numRef>
          </c:val>
          <c:extLst>
            <c:ext xmlns:c16="http://schemas.microsoft.com/office/drawing/2014/chart" uri="{C3380CC4-5D6E-409C-BE32-E72D297353CC}">
              <c16:uniqueId val="{00000000-0279-4264-9DAC-8248751A1D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0279-4264-9DAC-8248751A1D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79-4264-9DAC-8248751A1D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64</c:v>
                </c:pt>
                <c:pt idx="6">
                  <c:v>58</c:v>
                </c:pt>
                <c:pt idx="9">
                  <c:v>52</c:v>
                </c:pt>
                <c:pt idx="12">
                  <c:v>56</c:v>
                </c:pt>
              </c:numCache>
            </c:numRef>
          </c:val>
          <c:extLst>
            <c:ext xmlns:c16="http://schemas.microsoft.com/office/drawing/2014/chart" uri="{C3380CC4-5D6E-409C-BE32-E72D297353CC}">
              <c16:uniqueId val="{00000003-0279-4264-9DAC-8248751A1D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564</c:v>
                </c:pt>
                <c:pt idx="3">
                  <c:v>501</c:v>
                </c:pt>
                <c:pt idx="6">
                  <c:v>503</c:v>
                </c:pt>
                <c:pt idx="9">
                  <c:v>497</c:v>
                </c:pt>
                <c:pt idx="12">
                  <c:v>513</c:v>
                </c:pt>
              </c:numCache>
            </c:numRef>
          </c:val>
          <c:extLst>
            <c:ext xmlns:c16="http://schemas.microsoft.com/office/drawing/2014/chart" uri="{C3380CC4-5D6E-409C-BE32-E72D297353CC}">
              <c16:uniqueId val="{00000004-0279-4264-9DAC-8248751A1D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79-4264-9DAC-8248751A1D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79-4264-9DAC-8248751A1D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1356</c:v>
                </c:pt>
                <c:pt idx="3">
                  <c:v>1280</c:v>
                </c:pt>
                <c:pt idx="6">
                  <c:v>1277</c:v>
                </c:pt>
                <c:pt idx="9">
                  <c:v>1269</c:v>
                </c:pt>
                <c:pt idx="12">
                  <c:v>1282</c:v>
                </c:pt>
              </c:numCache>
            </c:numRef>
          </c:val>
          <c:extLst>
            <c:ext xmlns:c16="http://schemas.microsoft.com/office/drawing/2014/chart" uri="{C3380CC4-5D6E-409C-BE32-E72D297353CC}">
              <c16:uniqueId val="{00000007-0279-4264-9DAC-8248751A1D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830</c:v>
                </c:pt>
                <c:pt idx="2">
                  <c:v>#N/A</c:v>
                </c:pt>
                <c:pt idx="3">
                  <c:v>#N/A</c:v>
                </c:pt>
                <c:pt idx="4">
                  <c:v>744</c:v>
                </c:pt>
                <c:pt idx="5">
                  <c:v>#N/A</c:v>
                </c:pt>
                <c:pt idx="6">
                  <c:v>#N/A</c:v>
                </c:pt>
                <c:pt idx="7">
                  <c:v>732</c:v>
                </c:pt>
                <c:pt idx="8">
                  <c:v>#N/A</c:v>
                </c:pt>
                <c:pt idx="9">
                  <c:v>#N/A</c:v>
                </c:pt>
                <c:pt idx="10">
                  <c:v>728</c:v>
                </c:pt>
                <c:pt idx="11">
                  <c:v>#N/A</c:v>
                </c:pt>
                <c:pt idx="12">
                  <c:v>#N/A</c:v>
                </c:pt>
                <c:pt idx="13">
                  <c:v>825</c:v>
                </c:pt>
                <c:pt idx="14">
                  <c:v>#N/A</c:v>
                </c:pt>
              </c:numCache>
            </c:numRef>
          </c:val>
          <c:smooth val="0"/>
          <c:extLst>
            <c:ext xmlns:c16="http://schemas.microsoft.com/office/drawing/2014/chart" uri="{C3380CC4-5D6E-409C-BE32-E72D297353CC}">
              <c16:uniqueId val="{00000008-0279-4264-9DAC-8248751A1D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12701</c:v>
                </c:pt>
                <c:pt idx="5">
                  <c:v>12965</c:v>
                </c:pt>
                <c:pt idx="8">
                  <c:v>12652</c:v>
                </c:pt>
                <c:pt idx="11">
                  <c:v>12334</c:v>
                </c:pt>
                <c:pt idx="14">
                  <c:v>12494</c:v>
                </c:pt>
              </c:numCache>
            </c:numRef>
          </c:val>
          <c:extLst>
            <c:ext xmlns:c16="http://schemas.microsoft.com/office/drawing/2014/chart" uri="{C3380CC4-5D6E-409C-BE32-E72D297353CC}">
              <c16:uniqueId val="{00000000-696D-41C1-92E0-1C7E987926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307</c:v>
                </c:pt>
                <c:pt idx="5">
                  <c:v>239</c:v>
                </c:pt>
                <c:pt idx="8">
                  <c:v>299</c:v>
                </c:pt>
                <c:pt idx="11">
                  <c:v>454</c:v>
                </c:pt>
                <c:pt idx="14">
                  <c:v>606</c:v>
                </c:pt>
              </c:numCache>
            </c:numRef>
          </c:val>
          <c:extLst>
            <c:ext xmlns:c16="http://schemas.microsoft.com/office/drawing/2014/chart" uri="{C3380CC4-5D6E-409C-BE32-E72D297353CC}">
              <c16:uniqueId val="{00000001-696D-41C1-92E0-1C7E987926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1189</c:v>
                </c:pt>
                <c:pt idx="5">
                  <c:v>1246</c:v>
                </c:pt>
                <c:pt idx="8">
                  <c:v>1720</c:v>
                </c:pt>
                <c:pt idx="11">
                  <c:v>2182</c:v>
                </c:pt>
                <c:pt idx="14">
                  <c:v>2484</c:v>
                </c:pt>
              </c:numCache>
            </c:numRef>
          </c:val>
          <c:extLst>
            <c:ext xmlns:c16="http://schemas.microsoft.com/office/drawing/2014/chart" uri="{C3380CC4-5D6E-409C-BE32-E72D297353CC}">
              <c16:uniqueId val="{00000002-696D-41C1-92E0-1C7E987926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6D-41C1-92E0-1C7E987926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6D-41C1-92E0-1C7E987926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1591</c:v>
                </c:pt>
                <c:pt idx="3">
                  <c:v>1648</c:v>
                </c:pt>
                <c:pt idx="6">
                  <c:v>1622</c:v>
                </c:pt>
                <c:pt idx="9">
                  <c:v>1477</c:v>
                </c:pt>
                <c:pt idx="12">
                  <c:v>1162</c:v>
                </c:pt>
              </c:numCache>
            </c:numRef>
          </c:val>
          <c:extLst>
            <c:ext xmlns:c16="http://schemas.microsoft.com/office/drawing/2014/chart" uri="{C3380CC4-5D6E-409C-BE32-E72D297353CC}">
              <c16:uniqueId val="{00000005-696D-41C1-92E0-1C7E987926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1721</c:v>
                </c:pt>
                <c:pt idx="3">
                  <c:v>1758</c:v>
                </c:pt>
                <c:pt idx="6">
                  <c:v>1768</c:v>
                </c:pt>
                <c:pt idx="9">
                  <c:v>1728</c:v>
                </c:pt>
                <c:pt idx="12">
                  <c:v>1716</c:v>
                </c:pt>
              </c:numCache>
            </c:numRef>
          </c:val>
          <c:extLst>
            <c:ext xmlns:c16="http://schemas.microsoft.com/office/drawing/2014/chart" uri="{C3380CC4-5D6E-409C-BE32-E72D297353CC}">
              <c16:uniqueId val="{00000006-696D-41C1-92E0-1C7E987926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275</c:v>
                </c:pt>
                <c:pt idx="3">
                  <c:v>229</c:v>
                </c:pt>
                <c:pt idx="6">
                  <c:v>290</c:v>
                </c:pt>
                <c:pt idx="9">
                  <c:v>296</c:v>
                </c:pt>
                <c:pt idx="12">
                  <c:v>413</c:v>
                </c:pt>
              </c:numCache>
            </c:numRef>
          </c:val>
          <c:extLst>
            <c:ext xmlns:c16="http://schemas.microsoft.com/office/drawing/2014/chart" uri="{C3380CC4-5D6E-409C-BE32-E72D297353CC}">
              <c16:uniqueId val="{00000007-696D-41C1-92E0-1C7E987926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7068</c:v>
                </c:pt>
                <c:pt idx="3">
                  <c:v>7195</c:v>
                </c:pt>
                <c:pt idx="6">
                  <c:v>6825</c:v>
                </c:pt>
                <c:pt idx="9">
                  <c:v>6758</c:v>
                </c:pt>
                <c:pt idx="12">
                  <c:v>7020</c:v>
                </c:pt>
              </c:numCache>
            </c:numRef>
          </c:val>
          <c:extLst>
            <c:ext xmlns:c16="http://schemas.microsoft.com/office/drawing/2014/chart" uri="{C3380CC4-5D6E-409C-BE32-E72D297353CC}">
              <c16:uniqueId val="{00000008-696D-41C1-92E0-1C7E987926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6D-41C1-92E0-1C7E987926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12177</c:v>
                </c:pt>
                <c:pt idx="3">
                  <c:v>12338</c:v>
                </c:pt>
                <c:pt idx="6">
                  <c:v>12383</c:v>
                </c:pt>
                <c:pt idx="9">
                  <c:v>11813</c:v>
                </c:pt>
                <c:pt idx="12">
                  <c:v>12176</c:v>
                </c:pt>
              </c:numCache>
            </c:numRef>
          </c:val>
          <c:extLst>
            <c:ext xmlns:c16="http://schemas.microsoft.com/office/drawing/2014/chart" uri="{C3380CC4-5D6E-409C-BE32-E72D297353CC}">
              <c16:uniqueId val="{0000000A-696D-41C1-92E0-1C7E987926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8634</c:v>
                </c:pt>
                <c:pt idx="2">
                  <c:v>#N/A</c:v>
                </c:pt>
                <c:pt idx="3">
                  <c:v>#N/A</c:v>
                </c:pt>
                <c:pt idx="4">
                  <c:v>8718</c:v>
                </c:pt>
                <c:pt idx="5">
                  <c:v>#N/A</c:v>
                </c:pt>
                <c:pt idx="6">
                  <c:v>#N/A</c:v>
                </c:pt>
                <c:pt idx="7">
                  <c:v>8217</c:v>
                </c:pt>
                <c:pt idx="8">
                  <c:v>#N/A</c:v>
                </c:pt>
                <c:pt idx="9">
                  <c:v>#N/A</c:v>
                </c:pt>
                <c:pt idx="10">
                  <c:v>7103</c:v>
                </c:pt>
                <c:pt idx="11">
                  <c:v>#N/A</c:v>
                </c:pt>
                <c:pt idx="12">
                  <c:v>#N/A</c:v>
                </c:pt>
                <c:pt idx="13">
                  <c:v>6903</c:v>
                </c:pt>
                <c:pt idx="14">
                  <c:v>#N/A</c:v>
                </c:pt>
              </c:numCache>
            </c:numRef>
          </c:val>
          <c:smooth val="0"/>
          <c:extLst>
            <c:ext xmlns:c16="http://schemas.microsoft.com/office/drawing/2014/chart" uri="{C3380CC4-5D6E-409C-BE32-E72D297353CC}">
              <c16:uniqueId val="{0000000B-696D-41C1-92E0-1C7E987926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2582</c:v>
                </c:pt>
                <c:pt idx="1">
                  <c:v>2582</c:v>
                </c:pt>
                <c:pt idx="2">
                  <c:v>2842</c:v>
                </c:pt>
              </c:numCache>
            </c:numRef>
          </c:val>
          <c:extLst>
            <c:ext xmlns:c16="http://schemas.microsoft.com/office/drawing/2014/chart" uri="{C3380CC4-5D6E-409C-BE32-E72D297353CC}">
              <c16:uniqueId val="{00000000-C32D-46FE-8491-F2705D7BE1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517</c:v>
                </c:pt>
                <c:pt idx="1">
                  <c:v>517</c:v>
                </c:pt>
                <c:pt idx="2">
                  <c:v>555</c:v>
                </c:pt>
              </c:numCache>
            </c:numRef>
          </c:val>
          <c:extLst>
            <c:ext xmlns:c16="http://schemas.microsoft.com/office/drawing/2014/chart" uri="{C3380CC4-5D6E-409C-BE32-E72D297353CC}">
              <c16:uniqueId val="{00000001-C32D-46FE-8491-F2705D7BE1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1011</c:v>
                </c:pt>
                <c:pt idx="1">
                  <c:v>994</c:v>
                </c:pt>
                <c:pt idx="2">
                  <c:v>871</c:v>
                </c:pt>
              </c:numCache>
            </c:numRef>
          </c:val>
          <c:extLst>
            <c:ext xmlns:c16="http://schemas.microsoft.com/office/drawing/2014/chart" uri="{C3380CC4-5D6E-409C-BE32-E72D297353CC}">
              <c16:uniqueId val="{00000002-C32D-46FE-8491-F2705D7BE1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32,696
32,104
29.11
21,672,703
21,279,556
238,856
8,469,244
12,175,751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ものの、新型コロナウイルス感染症の影響による地方税の減収などから令和３年度に大きく下がったことにより、税収が増加した令和５年度においても３年平均の数値ではコロナ前より低水準となってい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今後は新型コロナウイルス感染症の影響からの本格的な賑わいの回復など、必要な施策を確実に実施することで市税等の歳入の確保に努め、財政基盤の強化を図っていく。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40822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歳入では、地方交付税や臨時財政対策債が減となった一方、それを上回る地方税の増により、経常一般財源の総額が前年度比</a:t>
          </a:r>
          <a:r>
            <a:rPr kumimoji="1" lang="en-US" altLang="ja-JP" sz="1300">
              <a:latin typeface="ＭＳ Ｐゴシック" panose="020B0600070205080204" pitchFamily="50" charset="-128"/>
              <a:ea typeface="ＭＳ Ｐゴシック" panose="020B0600070205080204" pitchFamily="50" charset="-128"/>
            </a:rPr>
            <a:t>145,903</a:t>
          </a:r>
          <a:r>
            <a:rPr kumimoji="1" lang="ja-JP" altLang="en-US" sz="1300">
              <a:latin typeface="ＭＳ Ｐゴシック" panose="020B0600070205080204" pitchFamily="50" charset="-128"/>
              <a:ea typeface="ＭＳ Ｐゴシック" panose="020B0600070205080204" pitchFamily="50" charset="-128"/>
            </a:rPr>
            <a:t>千円の増となっている。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歳出では、障がい者自立支援給付費や障がい者通所支援費をはじめとした扶助費の増などにより、経常経費充当一般財源等の総額が前年度比</a:t>
          </a:r>
          <a:r>
            <a:rPr kumimoji="1" lang="en-US" altLang="ja-JP" sz="1300">
              <a:latin typeface="ＭＳ Ｐゴシック" panose="020B0600070205080204" pitchFamily="50" charset="-128"/>
              <a:ea typeface="ＭＳ Ｐゴシック" panose="020B0600070205080204" pitchFamily="50" charset="-128"/>
            </a:rPr>
            <a:t>60,915</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今後は公債費のさらなる適正管理、人件費・投資的経費の抑制をはじめとした各種行政経費の削減など改善に努める。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61</xdr:row>
      <xdr:rowOff>153162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81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153162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54488"/>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61</xdr:row>
      <xdr:rowOff>157988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5448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20320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164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は下回っているものの、人件費及び物件費の決算額は令和３年度以前と比較すると増加傾向にある。人件費は、退職者数が減ったことによる退職手当の減により全体では減少したが、退職手当を除く人件費は給与表の改定等により増加している。物件費は、道路・橋りょう等の長寿命化計画策定業務や庁内事務デジタル化事業が皆増となった一方で、新型コロナウイルスワクチン接種関連経費の減などにより減少している。今後も既存事業の見直し等による経費節減に努め、行政サービスの維持・向上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26815</xdr:rowOff>
    </xdr:from>
    <xdr:to>
      <xdr:col>23</xdr:col>
      <xdr:colOff>133350</xdr:colOff>
      <xdr:row>81</xdr:row>
      <xdr:rowOff>37832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14265"/>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3606</xdr:rowOff>
    </xdr:from>
    <xdr:to>
      <xdr:col>19</xdr:col>
      <xdr:colOff>133350</xdr:colOff>
      <xdr:row>81</xdr:row>
      <xdr:rowOff>37832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1056"/>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160446</xdr:rowOff>
    </xdr:from>
    <xdr:to>
      <xdr:col>15</xdr:col>
      <xdr:colOff>82550</xdr:colOff>
      <xdr:row>81</xdr:row>
      <xdr:rowOff>3606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446"/>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117543</xdr:rowOff>
    </xdr:from>
    <xdr:to>
      <xdr:col>11</xdr:col>
      <xdr:colOff>31750</xdr:colOff>
      <xdr:row>80</xdr:row>
      <xdr:rowOff>160446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33543"/>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147465</xdr:rowOff>
    </xdr:from>
    <xdr:to>
      <xdr:col>23</xdr:col>
      <xdr:colOff>184150</xdr:colOff>
      <xdr:row>81</xdr:row>
      <xdr:rowOff>77615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68742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158482</xdr:rowOff>
    </xdr:from>
    <xdr:to>
      <xdr:col>19</xdr:col>
      <xdr:colOff>184150</xdr:colOff>
      <xdr:row>81</xdr:row>
      <xdr:rowOff>88632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98809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124256</xdr:rowOff>
    </xdr:from>
    <xdr:to>
      <xdr:col>15</xdr:col>
      <xdr:colOff>133350</xdr:colOff>
      <xdr:row>81</xdr:row>
      <xdr:rowOff>54406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64583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109646</xdr:rowOff>
    </xdr:from>
    <xdr:to>
      <xdr:col>11</xdr:col>
      <xdr:colOff>82550</xdr:colOff>
      <xdr:row>81</xdr:row>
      <xdr:rowOff>39796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49973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66743</xdr:rowOff>
    </xdr:from>
    <xdr:to>
      <xdr:col>7</xdr:col>
      <xdr:colOff>31750</xdr:colOff>
      <xdr:row>80</xdr:row>
      <xdr:rowOff>168343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令和４年４月２日から令和５年４月１日の間の採用者のラスパイレス指数が低いことなどから前年度同様に低い水準となっており、類似団体平均を下回っている。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61686</xdr:rowOff>
    </xdr:from>
    <xdr:to>
      <xdr:col>81</xdr:col>
      <xdr:colOff>44450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7776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61686</xdr:rowOff>
    </xdr:from>
    <xdr:to>
      <xdr:col>77</xdr:col>
      <xdr:colOff>44450</xdr:colOff>
      <xdr:row>82</xdr:row>
      <xdr:rowOff>46264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777686"/>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46264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80736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44648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58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149394</xdr:rowOff>
    </xdr:from>
    <xdr:to>
      <xdr:col>81</xdr:col>
      <xdr:colOff>44450</xdr:colOff>
      <xdr:row>59</xdr:row>
      <xdr:rowOff>150601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4944"/>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149394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011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141351</xdr:rowOff>
    </xdr:from>
    <xdr:to>
      <xdr:col>72</xdr:col>
      <xdr:colOff>203200</xdr:colOff>
      <xdr:row>59</xdr:row>
      <xdr:rowOff>144569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690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141351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609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98594</xdr:rowOff>
    </xdr:from>
    <xdr:to>
      <xdr:col>77</xdr:col>
      <xdr:colOff>95250</xdr:colOff>
      <xdr:row>60</xdr:row>
      <xdr:rowOff>28744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38921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30878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公債費の適正管理を徹底してきたことにより、実質交公債費比率は年々減少傾向にあったが、近年の市債借入増加に伴う公債費の増により、令和５年度は前年比でわずかに増加している。</a:t>
          </a:r>
        </a:p>
        <a:p>
          <a:r>
            <a:rPr kumimoji="1" lang="ja-JP" altLang="en-US" sz="1300">
              <a:latin typeface="ＭＳ Ｐゴシック" panose="020B0600070205080204" pitchFamily="50" charset="-128"/>
              <a:ea typeface="ＭＳ Ｐゴシック" panose="020B0600070205080204" pitchFamily="50" charset="-128"/>
            </a:rPr>
            <a:t>　今後も公共施設の老朽化対応などにより、複数の大型投資事業を予定しているが、引き続き公債費の適正管理に努め、水準の維持・改善を図っていく。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94343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82852</xdr:rowOff>
    </xdr:from>
    <xdr:to>
      <xdr:col>77</xdr:col>
      <xdr:colOff>44450</xdr:colOff>
      <xdr:row>42</xdr:row>
      <xdr:rowOff>163285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837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106741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641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44</xdr:row>
      <xdr:rowOff>61685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これまでの徹底した公債費の適正管理などに加え、土地開発公社への無利子貸付の減少による充当可能基金額の増などから、改善傾向となっている。　</a:t>
          </a:r>
        </a:p>
        <a:p>
          <a:r>
            <a:rPr kumimoji="1" lang="ja-JP" altLang="en-US" sz="1300">
              <a:latin typeface="ＭＳ Ｐゴシック" panose="020B0600070205080204" pitchFamily="50" charset="-128"/>
              <a:ea typeface="ＭＳ Ｐゴシック" panose="020B0600070205080204" pitchFamily="50" charset="-128"/>
            </a:rPr>
            <a:t>　今後、公共施設の老朽化対応などに伴う市債借入が増加することにより、将来負担比率も増加に転じることが見込まれるが、次世代への負担を少しでも軽減できるよう、引き続き公債費の適正管理や基金残高の維持、事業の効率的な実施に努め、より一層の財政健全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115086</xdr:rowOff>
    </xdr:from>
    <xdr:to>
      <xdr:col>81</xdr:col>
      <xdr:colOff>44450</xdr:colOff>
      <xdr:row>20</xdr:row>
      <xdr:rowOff>6834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372636"/>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6834</xdr:rowOff>
    </xdr:from>
    <xdr:to>
      <xdr:col>77</xdr:col>
      <xdr:colOff>44450</xdr:colOff>
      <xdr:row>20</xdr:row>
      <xdr:rowOff>145869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43583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145869</xdr:rowOff>
    </xdr:from>
    <xdr:to>
      <xdr:col>72</xdr:col>
      <xdr:colOff>203200</xdr:colOff>
      <xdr:row>21</xdr:row>
      <xdr:rowOff>129540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57486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129540</xdr:rowOff>
    </xdr:from>
    <xdr:to>
      <xdr:col>68</xdr:col>
      <xdr:colOff>152400</xdr:colOff>
      <xdr:row>21</xdr:row>
      <xdr:rowOff>167458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2999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64286</xdr:rowOff>
    </xdr:from>
    <xdr:to>
      <xdr:col>81</xdr:col>
      <xdr:colOff>95250</xdr:colOff>
      <xdr:row>19</xdr:row>
      <xdr:rowOff>165886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36363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2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127484</xdr:rowOff>
    </xdr:from>
    <xdr:to>
      <xdr:col>77</xdr:col>
      <xdr:colOff>95250</xdr:colOff>
      <xdr:row>20</xdr:row>
      <xdr:rowOff>57634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42411</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4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95069</xdr:rowOff>
    </xdr:from>
    <xdr:to>
      <xdr:col>73</xdr:col>
      <xdr:colOff>44450</xdr:colOff>
      <xdr:row>21</xdr:row>
      <xdr:rowOff>25219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5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9996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78740</xdr:rowOff>
    </xdr:from>
    <xdr:to>
      <xdr:col>68</xdr:col>
      <xdr:colOff>203200</xdr:colOff>
      <xdr:row>22</xdr:row>
      <xdr:rowOff>8890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165117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116658</xdr:rowOff>
    </xdr:from>
    <xdr:to>
      <xdr:col>64</xdr:col>
      <xdr:colOff>152400</xdr:colOff>
      <xdr:row>22</xdr:row>
      <xdr:rowOff>46808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31585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8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32,696
32,104
29.11
21,672,703
21,279,556
238,856
8,469,244
12,175,751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新規採用職員で補充していることなどが、人件費の抑制につながっているものの、共済費や昇給による給与等が増加している。令和５年度は事業費支弁人件費が増加したことから、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引き続き中期職員採用計画に基づき、人件費の適正管理に努めるとともに、財源の確保に努める。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8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行財政改革における経常的経費抑制の取り組みや、公共施設への指定管理者制度導入などにより類似団体平均を下回っていたが、令和４年度から市民交流センター管理費の皆増などにより増加し、令和５年度においても同水準で、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引き続き既存事業の見直し等により経常経費の削減に努めるとともに、財源の確保に努める。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新型コロナウイルス感染症対策関連の給付金事業が減少したものの、物価高騰対策関連の給付金の皆増や特別医療費及び障がい者関連費などの増により、依然として類似団体平均を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今後も少子高齢化や医療の高度化による増加が見込まれるが、物価高騰対策による生活再建支援、健康増進事業による健康寿命の延伸などに取り組むことで、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07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39915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9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令和５年度より下水道事業が法適化したことに伴い公共下水道事業会計への繰出金が補助費等となったことから、その他の経費は大幅に減少したものの、依然として類似団体平均を上回っている。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国民健康保険、後期高齢者医療及び介護保険への繰出金について、健康増進事業などによる健康寿命の延伸を図ることで抑制に努めていく。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60</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31615"/>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60</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61</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54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61</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2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40822</xdr:rowOff>
    </xdr:from>
    <xdr:to>
      <xdr:col>65</xdr:col>
      <xdr:colOff>53975</xdr:colOff>
      <xdr:row>61</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費用対効果の検証など、事業の見直しを継続してきたことにより類似団体平均を大きく下回っていたが、令和５年度より下水道事業が法適化したことに伴い公共下水道事業会計への繰出金が補助費等となったことから大幅に増加した。依然として類似団体平均を下回っており、今後も既存事業の見直し等による経常経費の削減を図り、下水道事業に対する繰出金については公債費の適正管理による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460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6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年度以降、公債費の適正管理に努めてきたことで、令和４年度までの市債残高は平成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公債費についても年々減少していた。令和５年度については、水木しげる記念館再整備等による借入が増加したことから市債残高がわずかに増加し、公債費についても近年の借入額増加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ポイントの増となっている。今後も市債発行や公債費の適正管理に努め、減少を図っていく。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97065</xdr:rowOff>
    </xdr:from>
    <xdr:to>
      <xdr:col>24</xdr:col>
      <xdr:colOff>25400</xdr:colOff>
      <xdr:row>75</xdr:row>
      <xdr:rowOff>118835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55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42635</xdr:rowOff>
    </xdr:from>
    <xdr:to>
      <xdr:col>19</xdr:col>
      <xdr:colOff>187325</xdr:colOff>
      <xdr:row>75</xdr:row>
      <xdr:rowOff>97065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01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42635</xdr:rowOff>
    </xdr:from>
    <xdr:to>
      <xdr:col>15</xdr:col>
      <xdr:colOff>98425</xdr:colOff>
      <xdr:row>76</xdr:row>
      <xdr:rowOff>1814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01385"/>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32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163285</xdr:rowOff>
    </xdr:from>
    <xdr:to>
      <xdr:col>15</xdr:col>
      <xdr:colOff>149225</xdr:colOff>
      <xdr:row>75</xdr:row>
      <xdr:rowOff>93435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103612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歳入は臨時財政対策債が大幅に減少したことを受け、公債費以外の経常収支比率も相対的に悪化し、類似団体平均を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既存事業の見直し等による経常経費削減、地方税等の歳入確保に努め、経常収支比率の改善を図っていく。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78</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7490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74904"/>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77</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91849</xdr:rowOff>
    </xdr:from>
    <xdr:to>
      <xdr:col>29</xdr:col>
      <xdr:colOff>127000</xdr:colOff>
      <xdr:row>18</xdr:row>
      <xdr:rowOff>103027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5574"/>
          <a:ext cx="6477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103027</xdr:rowOff>
    </xdr:from>
    <xdr:to>
      <xdr:col>26</xdr:col>
      <xdr:colOff>50800</xdr:colOff>
      <xdr:row>18</xdr:row>
      <xdr:rowOff>107817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6752"/>
          <a:ext cx="698500" cy="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107817</xdr:rowOff>
    </xdr:from>
    <xdr:to>
      <xdr:col>22</xdr:col>
      <xdr:colOff>114300</xdr:colOff>
      <xdr:row>18</xdr:row>
      <xdr:rowOff>116743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41542"/>
          <a:ext cx="698500" cy="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116743</xdr:rowOff>
    </xdr:from>
    <xdr:to>
      <xdr:col>18</xdr:col>
      <xdr:colOff>177800</xdr:colOff>
      <xdr:row>18</xdr:row>
      <xdr:rowOff>126078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0468"/>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41049</xdr:rowOff>
    </xdr:from>
    <xdr:to>
      <xdr:col>29</xdr:col>
      <xdr:colOff>177800</xdr:colOff>
      <xdr:row>18</xdr:row>
      <xdr:rowOff>142649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121076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52227</xdr:rowOff>
    </xdr:from>
    <xdr:to>
      <xdr:col>26</xdr:col>
      <xdr:colOff>101600</xdr:colOff>
      <xdr:row>18</xdr:row>
      <xdr:rowOff>153827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2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57017</xdr:rowOff>
    </xdr:from>
    <xdr:to>
      <xdr:col>22</xdr:col>
      <xdr:colOff>165100</xdr:colOff>
      <xdr:row>18</xdr:row>
      <xdr:rowOff>158617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143394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65943</xdr:rowOff>
    </xdr:from>
    <xdr:to>
      <xdr:col>19</xdr:col>
      <xdr:colOff>38100</xdr:colOff>
      <xdr:row>18</xdr:row>
      <xdr:rowOff>167543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152321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75278</xdr:rowOff>
    </xdr:from>
    <xdr:to>
      <xdr:col>15</xdr:col>
      <xdr:colOff>101600</xdr:colOff>
      <xdr:row>19</xdr:row>
      <xdr:rowOff>5428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9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161655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123190</xdr:rowOff>
    </xdr:from>
    <xdr:to>
      <xdr:col>29</xdr:col>
      <xdr:colOff>127000</xdr:colOff>
      <xdr:row>37</xdr:row>
      <xdr:rowOff>11347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76440"/>
          <a:ext cx="647700" cy="5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107967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61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11347</xdr:rowOff>
    </xdr:from>
    <xdr:to>
      <xdr:col>26</xdr:col>
      <xdr:colOff>50800</xdr:colOff>
      <xdr:row>37</xdr:row>
      <xdr:rowOff>12757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36047"/>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10566</xdr:rowOff>
    </xdr:from>
    <xdr:to>
      <xdr:col>22</xdr:col>
      <xdr:colOff>114300</xdr:colOff>
      <xdr:row>37</xdr:row>
      <xdr:rowOff>12757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35266"/>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137954</xdr:rowOff>
    </xdr:from>
    <xdr:to>
      <xdr:col>18</xdr:col>
      <xdr:colOff>177800</xdr:colOff>
      <xdr:row>37</xdr:row>
      <xdr:rowOff>10566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1204"/>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72390</xdr:rowOff>
    </xdr:from>
    <xdr:to>
      <xdr:col>29</xdr:col>
      <xdr:colOff>177800</xdr:colOff>
      <xdr:row>37</xdr:row>
      <xdr:rowOff>2540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131997</xdr:rowOff>
    </xdr:from>
    <xdr:to>
      <xdr:col>26</xdr:col>
      <xdr:colOff>101600</xdr:colOff>
      <xdr:row>37</xdr:row>
      <xdr:rowOff>62147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243774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133407</xdr:rowOff>
    </xdr:from>
    <xdr:to>
      <xdr:col>22</xdr:col>
      <xdr:colOff>165100</xdr:colOff>
      <xdr:row>37</xdr:row>
      <xdr:rowOff>63557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245184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131216</xdr:rowOff>
    </xdr:from>
    <xdr:to>
      <xdr:col>19</xdr:col>
      <xdr:colOff>38100</xdr:colOff>
      <xdr:row>37</xdr:row>
      <xdr:rowOff>61366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46143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7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87154</xdr:rowOff>
    </xdr:from>
    <xdr:to>
      <xdr:col>15</xdr:col>
      <xdr:colOff>101600</xdr:colOff>
      <xdr:row>37</xdr:row>
      <xdr:rowOff>17304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198931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32,696
32,104
29.11
21,672,703
21,279,556
238,856
8,469,244
12,175,751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92166</xdr:rowOff>
    </xdr:from>
    <xdr:to>
      <xdr:col>24</xdr:col>
      <xdr:colOff>63500</xdr:colOff>
      <xdr:row>37</xdr:row>
      <xdr:rowOff>101676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3581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92166</xdr:rowOff>
    </xdr:from>
    <xdr:to>
      <xdr:col>19</xdr:col>
      <xdr:colOff>177800</xdr:colOff>
      <xdr:row>37</xdr:row>
      <xdr:rowOff>106972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5816"/>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106972</xdr:rowOff>
    </xdr:from>
    <xdr:to>
      <xdr:col>15</xdr:col>
      <xdr:colOff>50800</xdr:colOff>
      <xdr:row>37</xdr:row>
      <xdr:rowOff>122121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0622"/>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122121</xdr:rowOff>
    </xdr:from>
    <xdr:to>
      <xdr:col>10</xdr:col>
      <xdr:colOff>114300</xdr:colOff>
      <xdr:row>37</xdr:row>
      <xdr:rowOff>147305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5771"/>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50876</xdr:rowOff>
    </xdr:from>
    <xdr:to>
      <xdr:col>24</xdr:col>
      <xdr:colOff>114300</xdr:colOff>
      <xdr:row>37</xdr:row>
      <xdr:rowOff>152476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41366</xdr:rowOff>
    </xdr:from>
    <xdr:to>
      <xdr:col>20</xdr:col>
      <xdr:colOff>38100</xdr:colOff>
      <xdr:row>37</xdr:row>
      <xdr:rowOff>142966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134093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56172</xdr:rowOff>
    </xdr:from>
    <xdr:to>
      <xdr:col>15</xdr:col>
      <xdr:colOff>101600</xdr:colOff>
      <xdr:row>37</xdr:row>
      <xdr:rowOff>157772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148899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71321</xdr:rowOff>
    </xdr:from>
    <xdr:to>
      <xdr:col>10</xdr:col>
      <xdr:colOff>165100</xdr:colOff>
      <xdr:row>38</xdr:row>
      <xdr:rowOff>1471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164047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96505</xdr:rowOff>
    </xdr:from>
    <xdr:to>
      <xdr:col>6</xdr:col>
      <xdr:colOff>38100</xdr:colOff>
      <xdr:row>38</xdr:row>
      <xdr:rowOff>26654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0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17782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136138</xdr:rowOff>
    </xdr:from>
    <xdr:to>
      <xdr:col>24</xdr:col>
      <xdr:colOff>63500</xdr:colOff>
      <xdr:row>56</xdr:row>
      <xdr:rowOff>156607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7338"/>
          <a:ext cx="8382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136138</xdr:rowOff>
    </xdr:from>
    <xdr:to>
      <xdr:col>19</xdr:col>
      <xdr:colOff>177800</xdr:colOff>
      <xdr:row>56</xdr:row>
      <xdr:rowOff>169756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7338"/>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169756</xdr:rowOff>
    </xdr:from>
    <xdr:to>
      <xdr:col>15</xdr:col>
      <xdr:colOff>50800</xdr:colOff>
      <xdr:row>57</xdr:row>
      <xdr:rowOff>8058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0956"/>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8058</xdr:rowOff>
    </xdr:from>
    <xdr:to>
      <xdr:col>10</xdr:col>
      <xdr:colOff>114300</xdr:colOff>
      <xdr:row>57</xdr:row>
      <xdr:rowOff>27315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0708"/>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105807</xdr:rowOff>
    </xdr:from>
    <xdr:to>
      <xdr:col>24</xdr:col>
      <xdr:colOff>114300</xdr:colOff>
      <xdr:row>57</xdr:row>
      <xdr:rowOff>35957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84234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85338</xdr:rowOff>
    </xdr:from>
    <xdr:to>
      <xdr:col>20</xdr:col>
      <xdr:colOff>38100</xdr:colOff>
      <xdr:row>57</xdr:row>
      <xdr:rowOff>15488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6615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118956</xdr:rowOff>
    </xdr:from>
    <xdr:to>
      <xdr:col>15</xdr:col>
      <xdr:colOff>101600</xdr:colOff>
      <xdr:row>57</xdr:row>
      <xdr:rowOff>49106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40233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128708</xdr:rowOff>
    </xdr:from>
    <xdr:to>
      <xdr:col>10</xdr:col>
      <xdr:colOff>165100</xdr:colOff>
      <xdr:row>57</xdr:row>
      <xdr:rowOff>58858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49985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147965</xdr:rowOff>
    </xdr:from>
    <xdr:to>
      <xdr:col>6</xdr:col>
      <xdr:colOff>38100</xdr:colOff>
      <xdr:row>57</xdr:row>
      <xdr:rowOff>78115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30476</xdr:rowOff>
    </xdr:from>
    <xdr:to>
      <xdr:col>24</xdr:col>
      <xdr:colOff>63500</xdr:colOff>
      <xdr:row>78</xdr:row>
      <xdr:rowOff>62112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03576"/>
          <a:ext cx="8382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30476</xdr:rowOff>
    </xdr:from>
    <xdr:to>
      <xdr:col>19</xdr:col>
      <xdr:colOff>177800</xdr:colOff>
      <xdr:row>78</xdr:row>
      <xdr:rowOff>65542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3576"/>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57175</xdr:rowOff>
    </xdr:from>
    <xdr:to>
      <xdr:col>15</xdr:col>
      <xdr:colOff>50800</xdr:colOff>
      <xdr:row>78</xdr:row>
      <xdr:rowOff>65542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027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57175</xdr:rowOff>
    </xdr:from>
    <xdr:to>
      <xdr:col>10</xdr:col>
      <xdr:colOff>114300</xdr:colOff>
      <xdr:row>78</xdr:row>
      <xdr:rowOff>84539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0275"/>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11312</xdr:rowOff>
    </xdr:from>
    <xdr:to>
      <xdr:col>24</xdr:col>
      <xdr:colOff>114300</xdr:colOff>
      <xdr:row>78</xdr:row>
      <xdr:rowOff>112912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97689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151126</xdr:rowOff>
    </xdr:from>
    <xdr:to>
      <xdr:col>20</xdr:col>
      <xdr:colOff>38100</xdr:colOff>
      <xdr:row>78</xdr:row>
      <xdr:rowOff>81276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72403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14742</xdr:rowOff>
    </xdr:from>
    <xdr:to>
      <xdr:col>15</xdr:col>
      <xdr:colOff>101600</xdr:colOff>
      <xdr:row>78</xdr:row>
      <xdr:rowOff>116342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107469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6375</xdr:rowOff>
    </xdr:from>
    <xdr:to>
      <xdr:col>10</xdr:col>
      <xdr:colOff>165100</xdr:colOff>
      <xdr:row>78</xdr:row>
      <xdr:rowOff>107975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33739</xdr:rowOff>
    </xdr:from>
    <xdr:to>
      <xdr:col>6</xdr:col>
      <xdr:colOff>38100</xdr:colOff>
      <xdr:row>78</xdr:row>
      <xdr:rowOff>135339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62864</xdr:rowOff>
    </xdr:from>
    <xdr:to>
      <xdr:col>24</xdr:col>
      <xdr:colOff>63500</xdr:colOff>
      <xdr:row>96</xdr:row>
      <xdr:rowOff>139871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2064"/>
          <a:ext cx="838200" cy="7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79840</xdr:rowOff>
    </xdr:from>
    <xdr:to>
      <xdr:col>19</xdr:col>
      <xdr:colOff>177800</xdr:colOff>
      <xdr:row>96</xdr:row>
      <xdr:rowOff>139871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39040"/>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79840</xdr:rowOff>
    </xdr:from>
    <xdr:to>
      <xdr:col>15</xdr:col>
      <xdr:colOff>50800</xdr:colOff>
      <xdr:row>97</xdr:row>
      <xdr:rowOff>65647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39040"/>
          <a:ext cx="889000" cy="1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65647</xdr:rowOff>
    </xdr:from>
    <xdr:to>
      <xdr:col>10</xdr:col>
      <xdr:colOff>114300</xdr:colOff>
      <xdr:row>97</xdr:row>
      <xdr:rowOff>92726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629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12064</xdr:rowOff>
    </xdr:from>
    <xdr:to>
      <xdr:col>24</xdr:col>
      <xdr:colOff>114300</xdr:colOff>
      <xdr:row>96</xdr:row>
      <xdr:rowOff>113664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161941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89071</xdr:rowOff>
    </xdr:from>
    <xdr:to>
      <xdr:col>20</xdr:col>
      <xdr:colOff>38100</xdr:colOff>
      <xdr:row>97</xdr:row>
      <xdr:rowOff>19221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10348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29040</xdr:rowOff>
    </xdr:from>
    <xdr:to>
      <xdr:col>15</xdr:col>
      <xdr:colOff>101600</xdr:colOff>
      <xdr:row>96</xdr:row>
      <xdr:rowOff>130640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121767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14847</xdr:rowOff>
    </xdr:from>
    <xdr:to>
      <xdr:col>10</xdr:col>
      <xdr:colOff>165100</xdr:colOff>
      <xdr:row>97</xdr:row>
      <xdr:rowOff>116447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107574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3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41926</xdr:rowOff>
    </xdr:from>
    <xdr:to>
      <xdr:col>6</xdr:col>
      <xdr:colOff>38100</xdr:colOff>
      <xdr:row>97</xdr:row>
      <xdr:rowOff>143526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134653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7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2951</xdr:rowOff>
    </xdr:from>
    <xdr:to>
      <xdr:col>55</xdr:col>
      <xdr:colOff>0</xdr:colOff>
      <xdr:row>38</xdr:row>
      <xdr:rowOff>10526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46601"/>
          <a:ext cx="838200" cy="17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10526</xdr:rowOff>
    </xdr:from>
    <xdr:to>
      <xdr:col>50</xdr:col>
      <xdr:colOff>114300</xdr:colOff>
      <xdr:row>38</xdr:row>
      <xdr:rowOff>37093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525626"/>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168004</xdr:rowOff>
    </xdr:from>
    <xdr:to>
      <xdr:col>45</xdr:col>
      <xdr:colOff>177800</xdr:colOff>
      <xdr:row>38</xdr:row>
      <xdr:rowOff>37093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68754"/>
          <a:ext cx="889000" cy="3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168004</xdr:rowOff>
    </xdr:from>
    <xdr:to>
      <xdr:col>41</xdr:col>
      <xdr:colOff>50800</xdr:colOff>
      <xdr:row>38</xdr:row>
      <xdr:rowOff>50561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68754"/>
          <a:ext cx="889000" cy="3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123601</xdr:rowOff>
    </xdr:from>
    <xdr:to>
      <xdr:col>55</xdr:col>
      <xdr:colOff>50800</xdr:colOff>
      <xdr:row>37</xdr:row>
      <xdr:rowOff>53751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146478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131176</xdr:rowOff>
    </xdr:from>
    <xdr:to>
      <xdr:col>50</xdr:col>
      <xdr:colOff>165100</xdr:colOff>
      <xdr:row>38</xdr:row>
      <xdr:rowOff>61326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52453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6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157743</xdr:rowOff>
    </xdr:from>
    <xdr:to>
      <xdr:col>46</xdr:col>
      <xdr:colOff>38100</xdr:colOff>
      <xdr:row>38</xdr:row>
      <xdr:rowOff>87892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013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79020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117204</xdr:rowOff>
    </xdr:from>
    <xdr:to>
      <xdr:col>41</xdr:col>
      <xdr:colOff>101600</xdr:colOff>
      <xdr:row>36</xdr:row>
      <xdr:rowOff>47354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38481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1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171211</xdr:rowOff>
    </xdr:from>
    <xdr:to>
      <xdr:col>36</xdr:col>
      <xdr:colOff>165100</xdr:colOff>
      <xdr:row>38</xdr:row>
      <xdr:rowOff>101361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92488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18342</xdr:rowOff>
    </xdr:from>
    <xdr:to>
      <xdr:col>55</xdr:col>
      <xdr:colOff>0</xdr:colOff>
      <xdr:row>55</xdr:row>
      <xdr:rowOff>72520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448092"/>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60039</xdr:rowOff>
    </xdr:from>
    <xdr:to>
      <xdr:col>50</xdr:col>
      <xdr:colOff>114300</xdr:colOff>
      <xdr:row>55</xdr:row>
      <xdr:rowOff>72520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318339"/>
          <a:ext cx="8890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60039</xdr:rowOff>
    </xdr:from>
    <xdr:to>
      <xdr:col>45</xdr:col>
      <xdr:colOff>177800</xdr:colOff>
      <xdr:row>56</xdr:row>
      <xdr:rowOff>25857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318339"/>
          <a:ext cx="889000" cy="30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164760</xdr:rowOff>
    </xdr:from>
    <xdr:to>
      <xdr:col>41</xdr:col>
      <xdr:colOff>50800</xdr:colOff>
      <xdr:row>56</xdr:row>
      <xdr:rowOff>25857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94510"/>
          <a:ext cx="8890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138992</xdr:rowOff>
    </xdr:from>
    <xdr:to>
      <xdr:col>55</xdr:col>
      <xdr:colOff>50800</xdr:colOff>
      <xdr:row>55</xdr:row>
      <xdr:rowOff>69142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161869</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2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21720</xdr:rowOff>
    </xdr:from>
    <xdr:to>
      <xdr:col>50</xdr:col>
      <xdr:colOff>165100</xdr:colOff>
      <xdr:row>55</xdr:row>
      <xdr:rowOff>123320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9239</xdr:rowOff>
    </xdr:from>
    <xdr:to>
      <xdr:col>46</xdr:col>
      <xdr:colOff>38100</xdr:colOff>
      <xdr:row>54</xdr:row>
      <xdr:rowOff>110839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127366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0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146507</xdr:rowOff>
    </xdr:from>
    <xdr:to>
      <xdr:col>41</xdr:col>
      <xdr:colOff>101600</xdr:colOff>
      <xdr:row>56</xdr:row>
      <xdr:rowOff>76657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67784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113960</xdr:rowOff>
    </xdr:from>
    <xdr:to>
      <xdr:col>36</xdr:col>
      <xdr:colOff>165100</xdr:colOff>
      <xdr:row>56</xdr:row>
      <xdr:rowOff>44110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35237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168478</xdr:rowOff>
    </xdr:from>
    <xdr:to>
      <xdr:col>55</xdr:col>
      <xdr:colOff>0</xdr:colOff>
      <xdr:row>77</xdr:row>
      <xdr:rowOff>83262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27228"/>
          <a:ext cx="838200" cy="2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167170</xdr:rowOff>
    </xdr:from>
    <xdr:to>
      <xdr:col>50</xdr:col>
      <xdr:colOff>114300</xdr:colOff>
      <xdr:row>75</xdr:row>
      <xdr:rowOff>168478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83020"/>
          <a:ext cx="889000" cy="3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167170</xdr:rowOff>
    </xdr:from>
    <xdr:to>
      <xdr:col>45</xdr:col>
      <xdr:colOff>177800</xdr:colOff>
      <xdr:row>78</xdr:row>
      <xdr:rowOff>16383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83020"/>
          <a:ext cx="889000" cy="7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114326</xdr:rowOff>
    </xdr:from>
    <xdr:to>
      <xdr:col>41</xdr:col>
      <xdr:colOff>50800</xdr:colOff>
      <xdr:row>78</xdr:row>
      <xdr:rowOff>16383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73076"/>
          <a:ext cx="889000" cy="4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32462</xdr:rowOff>
    </xdr:from>
    <xdr:to>
      <xdr:col>55</xdr:col>
      <xdr:colOff>50800</xdr:colOff>
      <xdr:row>77</xdr:row>
      <xdr:rowOff>134062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55339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117678</xdr:rowOff>
    </xdr:from>
    <xdr:to>
      <xdr:col>50</xdr:col>
      <xdr:colOff>165100</xdr:colOff>
      <xdr:row>76</xdr:row>
      <xdr:rowOff>47828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64355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116370</xdr:rowOff>
    </xdr:from>
    <xdr:to>
      <xdr:col>46</xdr:col>
      <xdr:colOff>38100</xdr:colOff>
      <xdr:row>74</xdr:row>
      <xdr:rowOff>46520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63047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137033</xdr:rowOff>
    </xdr:from>
    <xdr:to>
      <xdr:col>41</xdr:col>
      <xdr:colOff>101600</xdr:colOff>
      <xdr:row>78</xdr:row>
      <xdr:rowOff>67183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63526</xdr:rowOff>
    </xdr:from>
    <xdr:to>
      <xdr:col>36</xdr:col>
      <xdr:colOff>165100</xdr:colOff>
      <xdr:row>75</xdr:row>
      <xdr:rowOff>165125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66438</xdr:rowOff>
    </xdr:from>
    <xdr:to>
      <xdr:col>55</xdr:col>
      <xdr:colOff>0</xdr:colOff>
      <xdr:row>97</xdr:row>
      <xdr:rowOff>62159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354188"/>
          <a:ext cx="838200" cy="3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9635</xdr:rowOff>
    </xdr:from>
    <xdr:to>
      <xdr:col>50</xdr:col>
      <xdr:colOff>114300</xdr:colOff>
      <xdr:row>97</xdr:row>
      <xdr:rowOff>62159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40285"/>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155592</xdr:rowOff>
    </xdr:from>
    <xdr:to>
      <xdr:col>45</xdr:col>
      <xdr:colOff>177800</xdr:colOff>
      <xdr:row>97</xdr:row>
      <xdr:rowOff>9635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14792"/>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155592</xdr:rowOff>
    </xdr:from>
    <xdr:to>
      <xdr:col>41</xdr:col>
      <xdr:colOff>50800</xdr:colOff>
      <xdr:row>98</xdr:row>
      <xdr:rowOff>30978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14792"/>
          <a:ext cx="889000" cy="2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15638</xdr:rowOff>
    </xdr:from>
    <xdr:to>
      <xdr:col>55</xdr:col>
      <xdr:colOff>50800</xdr:colOff>
      <xdr:row>95</xdr:row>
      <xdr:rowOff>117238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38515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1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11359</xdr:rowOff>
    </xdr:from>
    <xdr:to>
      <xdr:col>50</xdr:col>
      <xdr:colOff>165100</xdr:colOff>
      <xdr:row>97</xdr:row>
      <xdr:rowOff>112959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130285</xdr:rowOff>
    </xdr:from>
    <xdr:to>
      <xdr:col>46</xdr:col>
      <xdr:colOff>38100</xdr:colOff>
      <xdr:row>97</xdr:row>
      <xdr:rowOff>60435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51562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104792</xdr:rowOff>
    </xdr:from>
    <xdr:to>
      <xdr:col>41</xdr:col>
      <xdr:colOff>101600</xdr:colOff>
      <xdr:row>97</xdr:row>
      <xdr:rowOff>34942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26069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151628</xdr:rowOff>
    </xdr:from>
    <xdr:to>
      <xdr:col>36</xdr:col>
      <xdr:colOff>165100</xdr:colOff>
      <xdr:row>98</xdr:row>
      <xdr:rowOff>81778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98870</xdr:rowOff>
    </xdr:from>
    <xdr:to>
      <xdr:col>85</xdr:col>
      <xdr:colOff>127000</xdr:colOff>
      <xdr:row>78</xdr:row>
      <xdr:rowOff>107645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71970"/>
          <a:ext cx="8382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107645</xdr:rowOff>
    </xdr:from>
    <xdr:to>
      <xdr:col>81</xdr:col>
      <xdr:colOff>50800</xdr:colOff>
      <xdr:row>78</xdr:row>
      <xdr:rowOff>109322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8074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109322</xdr:rowOff>
    </xdr:from>
    <xdr:to>
      <xdr:col>76</xdr:col>
      <xdr:colOff>114300</xdr:colOff>
      <xdr:row>78</xdr:row>
      <xdr:rowOff>112737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8242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89725</xdr:rowOff>
    </xdr:from>
    <xdr:to>
      <xdr:col>71</xdr:col>
      <xdr:colOff>177800</xdr:colOff>
      <xdr:row>78</xdr:row>
      <xdr:rowOff>112737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62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48070</xdr:rowOff>
    </xdr:from>
    <xdr:to>
      <xdr:col>85</xdr:col>
      <xdr:colOff>177800</xdr:colOff>
      <xdr:row>78</xdr:row>
      <xdr:rowOff>149670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26497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56845</xdr:rowOff>
    </xdr:from>
    <xdr:to>
      <xdr:col>81</xdr:col>
      <xdr:colOff>101600</xdr:colOff>
      <xdr:row>78</xdr:row>
      <xdr:rowOff>158445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149572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58522</xdr:rowOff>
    </xdr:from>
    <xdr:to>
      <xdr:col>76</xdr:col>
      <xdr:colOff>165100</xdr:colOff>
      <xdr:row>78</xdr:row>
      <xdr:rowOff>160122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151249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61937</xdr:rowOff>
    </xdr:from>
    <xdr:to>
      <xdr:col>72</xdr:col>
      <xdr:colOff>38100</xdr:colOff>
      <xdr:row>78</xdr:row>
      <xdr:rowOff>163537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38925</xdr:rowOff>
    </xdr:from>
    <xdr:to>
      <xdr:col>67</xdr:col>
      <xdr:colOff>101600</xdr:colOff>
      <xdr:row>78</xdr:row>
      <xdr:rowOff>140525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131652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130373</xdr:rowOff>
    </xdr:from>
    <xdr:to>
      <xdr:col>85</xdr:col>
      <xdr:colOff>127000</xdr:colOff>
      <xdr:row>98</xdr:row>
      <xdr:rowOff>160038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2473"/>
          <a:ext cx="8382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149355</xdr:rowOff>
    </xdr:from>
    <xdr:to>
      <xdr:col>81</xdr:col>
      <xdr:colOff>50800</xdr:colOff>
      <xdr:row>98</xdr:row>
      <xdr:rowOff>160038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5145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149355</xdr:rowOff>
    </xdr:from>
    <xdr:to>
      <xdr:col>76</xdr:col>
      <xdr:colOff>114300</xdr:colOff>
      <xdr:row>98</xdr:row>
      <xdr:rowOff>166016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1455"/>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154525</xdr:rowOff>
    </xdr:from>
    <xdr:to>
      <xdr:col>71</xdr:col>
      <xdr:colOff>177800</xdr:colOff>
      <xdr:row>98</xdr:row>
      <xdr:rowOff>166016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66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79573</xdr:rowOff>
    </xdr:from>
    <xdr:to>
      <xdr:col>85</xdr:col>
      <xdr:colOff>177800</xdr:colOff>
      <xdr:row>99</xdr:row>
      <xdr:rowOff>9723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109238</xdr:rowOff>
    </xdr:from>
    <xdr:to>
      <xdr:col>81</xdr:col>
      <xdr:colOff>101600</xdr:colOff>
      <xdr:row>99</xdr:row>
      <xdr:rowOff>39388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30515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98555</xdr:rowOff>
    </xdr:from>
    <xdr:to>
      <xdr:col>76</xdr:col>
      <xdr:colOff>165100</xdr:colOff>
      <xdr:row>99</xdr:row>
      <xdr:rowOff>28705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19832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115216</xdr:rowOff>
    </xdr:from>
    <xdr:to>
      <xdr:col>72</xdr:col>
      <xdr:colOff>38100</xdr:colOff>
      <xdr:row>99</xdr:row>
      <xdr:rowOff>45366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36493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103725</xdr:rowOff>
    </xdr:from>
    <xdr:to>
      <xdr:col>67</xdr:col>
      <xdr:colOff>101600</xdr:colOff>
      <xdr:row>99</xdr:row>
      <xdr:rowOff>33875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25002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114897</xdr:rowOff>
    </xdr:from>
    <xdr:to>
      <xdr:col>116</xdr:col>
      <xdr:colOff>63500</xdr:colOff>
      <xdr:row>51</xdr:row>
      <xdr:rowOff>152826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8858847"/>
          <a:ext cx="8382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43631</xdr:rowOff>
    </xdr:from>
    <xdr:to>
      <xdr:col>111</xdr:col>
      <xdr:colOff>177800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8787581"/>
          <a:ext cx="8890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12579</xdr:rowOff>
    </xdr:from>
    <xdr:to>
      <xdr:col>107</xdr:col>
      <xdr:colOff>50800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875652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12579</xdr:rowOff>
    </xdr:from>
    <xdr:to>
      <xdr:col>102</xdr:col>
      <xdr:colOff>114300</xdr:colOff>
      <xdr:row>56</xdr:row>
      <xdr:rowOff>27686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8756529"/>
          <a:ext cx="8890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64097</xdr:rowOff>
    </xdr:from>
    <xdr:to>
      <xdr:col>116</xdr:col>
      <xdr:colOff>114300</xdr:colOff>
      <xdr:row>51</xdr:row>
      <xdr:rowOff>165697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88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17124</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87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102026</xdr:rowOff>
    </xdr:from>
    <xdr:to>
      <xdr:col>112</xdr:col>
      <xdr:colOff>38100</xdr:colOff>
      <xdr:row>52</xdr:row>
      <xdr:rowOff>32176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88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48703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86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164281</xdr:rowOff>
    </xdr:from>
    <xdr:to>
      <xdr:col>107</xdr:col>
      <xdr:colOff>101600</xdr:colOff>
      <xdr:row>51</xdr:row>
      <xdr:rowOff>94431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87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110958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85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133229</xdr:rowOff>
    </xdr:from>
    <xdr:to>
      <xdr:col>102</xdr:col>
      <xdr:colOff>165100</xdr:colOff>
      <xdr:row>51</xdr:row>
      <xdr:rowOff>63379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79906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148336</xdr:rowOff>
    </xdr:from>
    <xdr:to>
      <xdr:col>98</xdr:col>
      <xdr:colOff>38100</xdr:colOff>
      <xdr:row>56</xdr:row>
      <xdr:rowOff>78486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95013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129375</xdr:rowOff>
    </xdr:from>
    <xdr:to>
      <xdr:col>116</xdr:col>
      <xdr:colOff>63500</xdr:colOff>
      <xdr:row>76</xdr:row>
      <xdr:rowOff>86361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816675"/>
          <a:ext cx="838200" cy="29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123184</xdr:rowOff>
    </xdr:from>
    <xdr:to>
      <xdr:col>111</xdr:col>
      <xdr:colOff>177800</xdr:colOff>
      <xdr:row>74</xdr:row>
      <xdr:rowOff>129375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810484"/>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123184</xdr:rowOff>
    </xdr:from>
    <xdr:to>
      <xdr:col>107</xdr:col>
      <xdr:colOff>50800</xdr:colOff>
      <xdr:row>74</xdr:row>
      <xdr:rowOff>148044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10484"/>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148044</xdr:rowOff>
    </xdr:from>
    <xdr:to>
      <xdr:col>102</xdr:col>
      <xdr:colOff>114300</xdr:colOff>
      <xdr:row>75</xdr:row>
      <xdr:rowOff>7588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35344"/>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35561</xdr:rowOff>
    </xdr:from>
    <xdr:to>
      <xdr:col>116</xdr:col>
      <xdr:colOff>114300</xdr:colOff>
      <xdr:row>76</xdr:row>
      <xdr:rowOff>137161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13988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78575</xdr:rowOff>
    </xdr:from>
    <xdr:to>
      <xdr:col>112</xdr:col>
      <xdr:colOff>38100</xdr:colOff>
      <xdr:row>75</xdr:row>
      <xdr:rowOff>8725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25252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72384</xdr:rowOff>
    </xdr:from>
    <xdr:to>
      <xdr:col>107</xdr:col>
      <xdr:colOff>101600</xdr:colOff>
      <xdr:row>75</xdr:row>
      <xdr:rowOff>2534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19061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97244</xdr:rowOff>
    </xdr:from>
    <xdr:to>
      <xdr:col>102</xdr:col>
      <xdr:colOff>165100</xdr:colOff>
      <xdr:row>75</xdr:row>
      <xdr:rowOff>27394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43921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128238</xdr:rowOff>
    </xdr:from>
    <xdr:to>
      <xdr:col>98</xdr:col>
      <xdr:colOff>38100</xdr:colOff>
      <xdr:row>75</xdr:row>
      <xdr:rowOff>58388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49515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普通建設事業費及び貸付金、補助費等が類似団体平均を上回っている。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のうち、普通建設事業費については、令和４年度で市民交流センター整備が終了したものの、水木しげる記念館再整備事業の実施にかかる事業費が大幅に増加し、類似団体平均を上回っている。地方債も発行していることから、今後、これらの大規模投資事業に係る公債費の負担も生じることとなるが、その他の投資的事業の精査など、公債費の適正管理に努めることで公債費に大きな変動がないよう努めていく。</a:t>
          </a: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融資の財源として、金融機関に無利子で資金を預ける「預託金方式」をとっているためであり、預託金は当該年度内に全額返還されている。令和５年度は、価格高騰や円安の影響を受けた中小企業を支援するための融資制度の財源を預託していることから前年度より増加し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補助費等については、令和５年度より下水道事業が法適化したことに伴い公共下水道事業会計への繰出金が補助費等となったことから増加しており、平均値を上回っている。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32,696
32,104
29.11
21,672,703
21,279,556
238,856
8,469,244
12,175,751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78631</xdr:rowOff>
    </xdr:from>
    <xdr:to>
      <xdr:col>24</xdr:col>
      <xdr:colOff>63500</xdr:colOff>
      <xdr:row>37</xdr:row>
      <xdr:rowOff>113378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2281"/>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97964</xdr:rowOff>
    </xdr:from>
    <xdr:to>
      <xdr:col>19</xdr:col>
      <xdr:colOff>177800</xdr:colOff>
      <xdr:row>37</xdr:row>
      <xdr:rowOff>113378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41614"/>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97964</xdr:rowOff>
    </xdr:from>
    <xdr:to>
      <xdr:col>15</xdr:col>
      <xdr:colOff>50800</xdr:colOff>
      <xdr:row>37</xdr:row>
      <xdr:rowOff>117363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1614"/>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113640</xdr:rowOff>
    </xdr:from>
    <xdr:to>
      <xdr:col>10</xdr:col>
      <xdr:colOff>114300</xdr:colOff>
      <xdr:row>37</xdr:row>
      <xdr:rowOff>117363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57290"/>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27831</xdr:rowOff>
    </xdr:from>
    <xdr:to>
      <xdr:col>24</xdr:col>
      <xdr:colOff>114300</xdr:colOff>
      <xdr:row>37</xdr:row>
      <xdr:rowOff>129431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50708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62578</xdr:rowOff>
    </xdr:from>
    <xdr:to>
      <xdr:col>20</xdr:col>
      <xdr:colOff>38100</xdr:colOff>
      <xdr:row>37</xdr:row>
      <xdr:rowOff>164178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9255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8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47164</xdr:rowOff>
    </xdr:from>
    <xdr:to>
      <xdr:col>15</xdr:col>
      <xdr:colOff>101600</xdr:colOff>
      <xdr:row>37</xdr:row>
      <xdr:rowOff>148764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165291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66563</xdr:rowOff>
    </xdr:from>
    <xdr:to>
      <xdr:col>10</xdr:col>
      <xdr:colOff>165100</xdr:colOff>
      <xdr:row>37</xdr:row>
      <xdr:rowOff>168163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159290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62840</xdr:rowOff>
    </xdr:from>
    <xdr:to>
      <xdr:col>6</xdr:col>
      <xdr:colOff>38100</xdr:colOff>
      <xdr:row>37</xdr:row>
      <xdr:rowOff>164440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155567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4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87648</xdr:rowOff>
    </xdr:from>
    <xdr:to>
      <xdr:col>24</xdr:col>
      <xdr:colOff>63500</xdr:colOff>
      <xdr:row>58</xdr:row>
      <xdr:rowOff>89181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1748"/>
          <a:ext cx="8382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83958</xdr:rowOff>
    </xdr:from>
    <xdr:to>
      <xdr:col>19</xdr:col>
      <xdr:colOff>177800</xdr:colOff>
      <xdr:row>58</xdr:row>
      <xdr:rowOff>89181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8058"/>
          <a:ext cx="8890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47683</xdr:rowOff>
    </xdr:from>
    <xdr:to>
      <xdr:col>15</xdr:col>
      <xdr:colOff>50800</xdr:colOff>
      <xdr:row>58</xdr:row>
      <xdr:rowOff>83958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0333"/>
          <a:ext cx="889000" cy="20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47683</xdr:rowOff>
    </xdr:from>
    <xdr:to>
      <xdr:col>10</xdr:col>
      <xdr:colOff>114300</xdr:colOff>
      <xdr:row>58</xdr:row>
      <xdr:rowOff>96563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0333"/>
          <a:ext cx="889000" cy="2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36848</xdr:rowOff>
    </xdr:from>
    <xdr:to>
      <xdr:col>24</xdr:col>
      <xdr:colOff>114300</xdr:colOff>
      <xdr:row>58</xdr:row>
      <xdr:rowOff>138448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38381</xdr:rowOff>
    </xdr:from>
    <xdr:to>
      <xdr:col>20</xdr:col>
      <xdr:colOff>38100</xdr:colOff>
      <xdr:row>58</xdr:row>
      <xdr:rowOff>139981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131108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33158</xdr:rowOff>
    </xdr:from>
    <xdr:to>
      <xdr:col>15</xdr:col>
      <xdr:colOff>101600</xdr:colOff>
      <xdr:row>58</xdr:row>
      <xdr:rowOff>134758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125885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168333</xdr:rowOff>
    </xdr:from>
    <xdr:to>
      <xdr:col>10</xdr:col>
      <xdr:colOff>165100</xdr:colOff>
      <xdr:row>57</xdr:row>
      <xdr:rowOff>98483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89610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45763</xdr:rowOff>
    </xdr:from>
    <xdr:to>
      <xdr:col>6</xdr:col>
      <xdr:colOff>38100</xdr:colOff>
      <xdr:row>58</xdr:row>
      <xdr:rowOff>147363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138490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95900</xdr:rowOff>
    </xdr:from>
    <xdr:to>
      <xdr:col>24</xdr:col>
      <xdr:colOff>63500</xdr:colOff>
      <xdr:row>77</xdr:row>
      <xdr:rowOff>23251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6100"/>
          <a:ext cx="8382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1062</xdr:rowOff>
    </xdr:from>
    <xdr:to>
      <xdr:col>19</xdr:col>
      <xdr:colOff>177800</xdr:colOff>
      <xdr:row>77</xdr:row>
      <xdr:rowOff>23251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2712"/>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1062</xdr:rowOff>
    </xdr:from>
    <xdr:to>
      <xdr:col>15</xdr:col>
      <xdr:colOff>50800</xdr:colOff>
      <xdr:row>77</xdr:row>
      <xdr:rowOff>92982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2712"/>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92982</xdr:rowOff>
    </xdr:from>
    <xdr:to>
      <xdr:col>10</xdr:col>
      <xdr:colOff>114300</xdr:colOff>
      <xdr:row>77</xdr:row>
      <xdr:rowOff>132046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4632"/>
          <a:ext cx="8890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45100</xdr:rowOff>
    </xdr:from>
    <xdr:to>
      <xdr:col>24</xdr:col>
      <xdr:colOff>114300</xdr:colOff>
      <xdr:row>76</xdr:row>
      <xdr:rowOff>146700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143901</xdr:rowOff>
    </xdr:from>
    <xdr:to>
      <xdr:col>20</xdr:col>
      <xdr:colOff>38100</xdr:colOff>
      <xdr:row>77</xdr:row>
      <xdr:rowOff>74051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65178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121712</xdr:rowOff>
    </xdr:from>
    <xdr:to>
      <xdr:col>15</xdr:col>
      <xdr:colOff>101600</xdr:colOff>
      <xdr:row>77</xdr:row>
      <xdr:rowOff>51862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42989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42182</xdr:rowOff>
    </xdr:from>
    <xdr:to>
      <xdr:col>10</xdr:col>
      <xdr:colOff>165100</xdr:colOff>
      <xdr:row>77</xdr:row>
      <xdr:rowOff>143782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134909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81246</xdr:rowOff>
    </xdr:from>
    <xdr:to>
      <xdr:col>6</xdr:col>
      <xdr:colOff>38100</xdr:colOff>
      <xdr:row>78</xdr:row>
      <xdr:rowOff>11396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147168</xdr:rowOff>
    </xdr:from>
    <xdr:to>
      <xdr:col>24</xdr:col>
      <xdr:colOff>63500</xdr:colOff>
      <xdr:row>97</xdr:row>
      <xdr:rowOff>11402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6368"/>
          <a:ext cx="8382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11402</xdr:rowOff>
    </xdr:from>
    <xdr:to>
      <xdr:col>19</xdr:col>
      <xdr:colOff>177800</xdr:colOff>
      <xdr:row>97</xdr:row>
      <xdr:rowOff>50629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205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50629</xdr:rowOff>
    </xdr:from>
    <xdr:to>
      <xdr:col>15</xdr:col>
      <xdr:colOff>50800</xdr:colOff>
      <xdr:row>97</xdr:row>
      <xdr:rowOff>152395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81279"/>
          <a:ext cx="8890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152395</xdr:rowOff>
    </xdr:from>
    <xdr:to>
      <xdr:col>10</xdr:col>
      <xdr:colOff>114300</xdr:colOff>
      <xdr:row>97</xdr:row>
      <xdr:rowOff>154567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304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96368</xdr:rowOff>
    </xdr:from>
    <xdr:to>
      <xdr:col>24</xdr:col>
      <xdr:colOff>114300</xdr:colOff>
      <xdr:row>97</xdr:row>
      <xdr:rowOff>26518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74795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132052</xdr:rowOff>
    </xdr:from>
    <xdr:to>
      <xdr:col>20</xdr:col>
      <xdr:colOff>38100</xdr:colOff>
      <xdr:row>97</xdr:row>
      <xdr:rowOff>62202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53329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171279</xdr:rowOff>
    </xdr:from>
    <xdr:to>
      <xdr:col>15</xdr:col>
      <xdr:colOff>101600</xdr:colOff>
      <xdr:row>97</xdr:row>
      <xdr:rowOff>101429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92556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101595</xdr:rowOff>
    </xdr:from>
    <xdr:to>
      <xdr:col>10</xdr:col>
      <xdr:colOff>165100</xdr:colOff>
      <xdr:row>98</xdr:row>
      <xdr:rowOff>31745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22872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103767</xdr:rowOff>
    </xdr:from>
    <xdr:to>
      <xdr:col>6</xdr:col>
      <xdr:colOff>38100</xdr:colOff>
      <xdr:row>98</xdr:row>
      <xdr:rowOff>33917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25044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107467</xdr:rowOff>
    </xdr:from>
    <xdr:to>
      <xdr:col>55</xdr:col>
      <xdr:colOff>0</xdr:colOff>
      <xdr:row>38</xdr:row>
      <xdr:rowOff>111125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256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111125</xdr:rowOff>
    </xdr:from>
    <xdr:to>
      <xdr:col>50</xdr:col>
      <xdr:colOff>114300</xdr:colOff>
      <xdr:row>38</xdr:row>
      <xdr:rowOff>112954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62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111811</xdr:rowOff>
    </xdr:from>
    <xdr:to>
      <xdr:col>45</xdr:col>
      <xdr:colOff>177800</xdr:colOff>
      <xdr:row>38</xdr:row>
      <xdr:rowOff>112954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69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109296</xdr:rowOff>
    </xdr:from>
    <xdr:to>
      <xdr:col>41</xdr:col>
      <xdr:colOff>50800</xdr:colOff>
      <xdr:row>38</xdr:row>
      <xdr:rowOff>111811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43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56667</xdr:rowOff>
    </xdr:from>
    <xdr:to>
      <xdr:col>55</xdr:col>
      <xdr:colOff>50800</xdr:colOff>
      <xdr:row>38</xdr:row>
      <xdr:rowOff>158267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143044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60325</xdr:rowOff>
    </xdr:from>
    <xdr:to>
      <xdr:col>50</xdr:col>
      <xdr:colOff>165100</xdr:colOff>
      <xdr:row>38</xdr:row>
      <xdr:rowOff>161925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153052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62154</xdr:rowOff>
    </xdr:from>
    <xdr:to>
      <xdr:col>46</xdr:col>
      <xdr:colOff>38100</xdr:colOff>
      <xdr:row>38</xdr:row>
      <xdr:rowOff>163754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154881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61011</xdr:rowOff>
    </xdr:from>
    <xdr:to>
      <xdr:col>41</xdr:col>
      <xdr:colOff>101600</xdr:colOff>
      <xdr:row>38</xdr:row>
      <xdr:rowOff>162611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153738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151223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110382</xdr:rowOff>
    </xdr:from>
    <xdr:to>
      <xdr:col>55</xdr:col>
      <xdr:colOff>0</xdr:colOff>
      <xdr:row>58</xdr:row>
      <xdr:rowOff>96895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40132"/>
          <a:ext cx="838200" cy="5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96895</xdr:rowOff>
    </xdr:from>
    <xdr:to>
      <xdr:col>50</xdr:col>
      <xdr:colOff>114300</xdr:colOff>
      <xdr:row>58</xdr:row>
      <xdr:rowOff>97237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099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75064</xdr:rowOff>
    </xdr:from>
    <xdr:to>
      <xdr:col>45</xdr:col>
      <xdr:colOff>177800</xdr:colOff>
      <xdr:row>58</xdr:row>
      <xdr:rowOff>97237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9164"/>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75064</xdr:rowOff>
    </xdr:from>
    <xdr:to>
      <xdr:col>41</xdr:col>
      <xdr:colOff>50800</xdr:colOff>
      <xdr:row>58</xdr:row>
      <xdr:rowOff>103905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9164"/>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59582</xdr:rowOff>
    </xdr:from>
    <xdr:to>
      <xdr:col>55</xdr:col>
      <xdr:colOff>50800</xdr:colOff>
      <xdr:row>55</xdr:row>
      <xdr:rowOff>161182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82459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46095</xdr:rowOff>
    </xdr:from>
    <xdr:to>
      <xdr:col>50</xdr:col>
      <xdr:colOff>165100</xdr:colOff>
      <xdr:row>58</xdr:row>
      <xdr:rowOff>147695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138822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46437</xdr:rowOff>
    </xdr:from>
    <xdr:to>
      <xdr:col>46</xdr:col>
      <xdr:colOff>38100</xdr:colOff>
      <xdr:row>58</xdr:row>
      <xdr:rowOff>148037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139164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8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24264</xdr:rowOff>
    </xdr:from>
    <xdr:to>
      <xdr:col>41</xdr:col>
      <xdr:colOff>101600</xdr:colOff>
      <xdr:row>58</xdr:row>
      <xdr:rowOff>125864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53105</xdr:rowOff>
    </xdr:from>
    <xdr:to>
      <xdr:col>36</xdr:col>
      <xdr:colOff>165100</xdr:colOff>
      <xdr:row>58</xdr:row>
      <xdr:rowOff>154705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145832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34227</xdr:rowOff>
    </xdr:from>
    <xdr:to>
      <xdr:col>55</xdr:col>
      <xdr:colOff>0</xdr:colOff>
      <xdr:row>72</xdr:row>
      <xdr:rowOff>108700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207177"/>
          <a:ext cx="838200" cy="2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108700</xdr:rowOff>
    </xdr:from>
    <xdr:to>
      <xdr:col>50</xdr:col>
      <xdr:colOff>114300</xdr:colOff>
      <xdr:row>72</xdr:row>
      <xdr:rowOff>130543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453100"/>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62255</xdr:rowOff>
    </xdr:from>
    <xdr:to>
      <xdr:col>45</xdr:col>
      <xdr:colOff>177800</xdr:colOff>
      <xdr:row>72</xdr:row>
      <xdr:rowOff>130543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406655"/>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62255</xdr:rowOff>
    </xdr:from>
    <xdr:to>
      <xdr:col>41</xdr:col>
      <xdr:colOff>50800</xdr:colOff>
      <xdr:row>76</xdr:row>
      <xdr:rowOff>40754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406655"/>
          <a:ext cx="889000" cy="6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154877</xdr:rowOff>
    </xdr:from>
    <xdr:to>
      <xdr:col>55</xdr:col>
      <xdr:colOff>50800</xdr:colOff>
      <xdr:row>71</xdr:row>
      <xdr:rowOff>85027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1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107904</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57900</xdr:rowOff>
    </xdr:from>
    <xdr:to>
      <xdr:col>50</xdr:col>
      <xdr:colOff>165100</xdr:colOff>
      <xdr:row>72</xdr:row>
      <xdr:rowOff>159500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4577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1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79743</xdr:rowOff>
    </xdr:from>
    <xdr:to>
      <xdr:col>46</xdr:col>
      <xdr:colOff>38100</xdr:colOff>
      <xdr:row>73</xdr:row>
      <xdr:rowOff>9893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26420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11455</xdr:rowOff>
    </xdr:from>
    <xdr:to>
      <xdr:col>41</xdr:col>
      <xdr:colOff>101600</xdr:colOff>
      <xdr:row>72</xdr:row>
      <xdr:rowOff>113055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129582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161404</xdr:rowOff>
    </xdr:from>
    <xdr:to>
      <xdr:col>36</xdr:col>
      <xdr:colOff>165100</xdr:colOff>
      <xdr:row>76</xdr:row>
      <xdr:rowOff>91554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108081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15597</xdr:rowOff>
    </xdr:from>
    <xdr:to>
      <xdr:col>55</xdr:col>
      <xdr:colOff>0</xdr:colOff>
      <xdr:row>97</xdr:row>
      <xdr:rowOff>59082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6247"/>
          <a:ext cx="8382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59082</xdr:rowOff>
    </xdr:from>
    <xdr:to>
      <xdr:col>50</xdr:col>
      <xdr:colOff>114300</xdr:colOff>
      <xdr:row>97</xdr:row>
      <xdr:rowOff>77526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89732"/>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77526</xdr:rowOff>
    </xdr:from>
    <xdr:to>
      <xdr:col>45</xdr:col>
      <xdr:colOff>177800</xdr:colOff>
      <xdr:row>97</xdr:row>
      <xdr:rowOff>127118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08176"/>
          <a:ext cx="889000" cy="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127118</xdr:rowOff>
    </xdr:from>
    <xdr:to>
      <xdr:col>41</xdr:col>
      <xdr:colOff>50800</xdr:colOff>
      <xdr:row>97</xdr:row>
      <xdr:rowOff>138365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5776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136247</xdr:rowOff>
    </xdr:from>
    <xdr:to>
      <xdr:col>55</xdr:col>
      <xdr:colOff>50800</xdr:colOff>
      <xdr:row>97</xdr:row>
      <xdr:rowOff>66397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159124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8282</xdr:rowOff>
    </xdr:from>
    <xdr:to>
      <xdr:col>50</xdr:col>
      <xdr:colOff>165100</xdr:colOff>
      <xdr:row>97</xdr:row>
      <xdr:rowOff>109882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101009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26726</xdr:rowOff>
    </xdr:from>
    <xdr:to>
      <xdr:col>46</xdr:col>
      <xdr:colOff>38100</xdr:colOff>
      <xdr:row>97</xdr:row>
      <xdr:rowOff>128326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119453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76318</xdr:rowOff>
    </xdr:from>
    <xdr:to>
      <xdr:col>41</xdr:col>
      <xdr:colOff>101600</xdr:colOff>
      <xdr:row>98</xdr:row>
      <xdr:rowOff>6468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87565</xdr:rowOff>
    </xdr:from>
    <xdr:to>
      <xdr:col>36</xdr:col>
      <xdr:colOff>165100</xdr:colOff>
      <xdr:row>98</xdr:row>
      <xdr:rowOff>17715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107677</xdr:rowOff>
    </xdr:from>
    <xdr:to>
      <xdr:col>85</xdr:col>
      <xdr:colOff>127000</xdr:colOff>
      <xdr:row>37</xdr:row>
      <xdr:rowOff>133795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1327"/>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133795</xdr:rowOff>
    </xdr:from>
    <xdr:to>
      <xdr:col>81</xdr:col>
      <xdr:colOff>50800</xdr:colOff>
      <xdr:row>37</xdr:row>
      <xdr:rowOff>135852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774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135852</xdr:rowOff>
    </xdr:from>
    <xdr:to>
      <xdr:col>76</xdr:col>
      <xdr:colOff>114300</xdr:colOff>
      <xdr:row>37</xdr:row>
      <xdr:rowOff>143815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7950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37</xdr:row>
      <xdr:rowOff>143815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4208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56877</xdr:rowOff>
    </xdr:from>
    <xdr:to>
      <xdr:col>85</xdr:col>
      <xdr:colOff>177800</xdr:colOff>
      <xdr:row>37</xdr:row>
      <xdr:rowOff>158477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143254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82995</xdr:rowOff>
    </xdr:from>
    <xdr:to>
      <xdr:col>81</xdr:col>
      <xdr:colOff>101600</xdr:colOff>
      <xdr:row>38</xdr:row>
      <xdr:rowOff>13145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85052</xdr:rowOff>
    </xdr:from>
    <xdr:to>
      <xdr:col>76</xdr:col>
      <xdr:colOff>165100</xdr:colOff>
      <xdr:row>38</xdr:row>
      <xdr:rowOff>15202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93015</xdr:rowOff>
    </xdr:from>
    <xdr:to>
      <xdr:col>72</xdr:col>
      <xdr:colOff>38100</xdr:colOff>
      <xdr:row>38</xdr:row>
      <xdr:rowOff>23164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47638</xdr:rowOff>
    </xdr:from>
    <xdr:to>
      <xdr:col>67</xdr:col>
      <xdr:colOff>101600</xdr:colOff>
      <xdr:row>37</xdr:row>
      <xdr:rowOff>149238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143685</xdr:rowOff>
    </xdr:from>
    <xdr:to>
      <xdr:col>85</xdr:col>
      <xdr:colOff>127000</xdr:colOff>
      <xdr:row>57</xdr:row>
      <xdr:rowOff>64224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73435"/>
          <a:ext cx="838200" cy="26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65794</xdr:rowOff>
    </xdr:from>
    <xdr:to>
      <xdr:col>81</xdr:col>
      <xdr:colOff>50800</xdr:colOff>
      <xdr:row>55</xdr:row>
      <xdr:rowOff>143685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324094"/>
          <a:ext cx="889000" cy="2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65794</xdr:rowOff>
    </xdr:from>
    <xdr:to>
      <xdr:col>76</xdr:col>
      <xdr:colOff>114300</xdr:colOff>
      <xdr:row>56</xdr:row>
      <xdr:rowOff>132789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24094"/>
          <a:ext cx="889000" cy="40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144363</xdr:rowOff>
    </xdr:from>
    <xdr:to>
      <xdr:col>71</xdr:col>
      <xdr:colOff>177800</xdr:colOff>
      <xdr:row>56</xdr:row>
      <xdr:rowOff>132789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4113"/>
          <a:ext cx="889000" cy="1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13424</xdr:rowOff>
    </xdr:from>
    <xdr:to>
      <xdr:col>85</xdr:col>
      <xdr:colOff>177800</xdr:colOff>
      <xdr:row>57</xdr:row>
      <xdr:rowOff>115024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99801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92885</xdr:rowOff>
    </xdr:from>
    <xdr:to>
      <xdr:col>81</xdr:col>
      <xdr:colOff>101600</xdr:colOff>
      <xdr:row>56</xdr:row>
      <xdr:rowOff>23035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14994</xdr:rowOff>
    </xdr:from>
    <xdr:to>
      <xdr:col>76</xdr:col>
      <xdr:colOff>165100</xdr:colOff>
      <xdr:row>54</xdr:row>
      <xdr:rowOff>116594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133121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0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81989</xdr:rowOff>
    </xdr:from>
    <xdr:to>
      <xdr:col>72</xdr:col>
      <xdr:colOff>38100</xdr:colOff>
      <xdr:row>57</xdr:row>
      <xdr:rowOff>12139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93563</xdr:rowOff>
    </xdr:from>
    <xdr:to>
      <xdr:col>67</xdr:col>
      <xdr:colOff>101600</xdr:colOff>
      <xdr:row>56</xdr:row>
      <xdr:rowOff>23713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40240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98870</xdr:rowOff>
    </xdr:from>
    <xdr:to>
      <xdr:col>85</xdr:col>
      <xdr:colOff>127000</xdr:colOff>
      <xdr:row>98</xdr:row>
      <xdr:rowOff>107645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00970"/>
          <a:ext cx="8382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107645</xdr:rowOff>
    </xdr:from>
    <xdr:to>
      <xdr:col>81</xdr:col>
      <xdr:colOff>50800</xdr:colOff>
      <xdr:row>98</xdr:row>
      <xdr:rowOff>109322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0974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109322</xdr:rowOff>
    </xdr:from>
    <xdr:to>
      <xdr:col>76</xdr:col>
      <xdr:colOff>114300</xdr:colOff>
      <xdr:row>98</xdr:row>
      <xdr:rowOff>112737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1142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89725</xdr:rowOff>
    </xdr:from>
    <xdr:to>
      <xdr:col>71</xdr:col>
      <xdr:colOff>177800</xdr:colOff>
      <xdr:row>98</xdr:row>
      <xdr:rowOff>112737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91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48070</xdr:rowOff>
    </xdr:from>
    <xdr:to>
      <xdr:col>85</xdr:col>
      <xdr:colOff>177800</xdr:colOff>
      <xdr:row>98</xdr:row>
      <xdr:rowOff>149670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26497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56845</xdr:rowOff>
    </xdr:from>
    <xdr:to>
      <xdr:col>81</xdr:col>
      <xdr:colOff>101600</xdr:colOff>
      <xdr:row>98</xdr:row>
      <xdr:rowOff>158445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149572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58522</xdr:rowOff>
    </xdr:from>
    <xdr:to>
      <xdr:col>76</xdr:col>
      <xdr:colOff>165100</xdr:colOff>
      <xdr:row>98</xdr:row>
      <xdr:rowOff>160122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151249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61937</xdr:rowOff>
    </xdr:from>
    <xdr:to>
      <xdr:col>72</xdr:col>
      <xdr:colOff>38100</xdr:colOff>
      <xdr:row>98</xdr:row>
      <xdr:rowOff>163537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38925</xdr:rowOff>
    </xdr:from>
    <xdr:to>
      <xdr:col>67</xdr:col>
      <xdr:colOff>101600</xdr:colOff>
      <xdr:row>98</xdr:row>
      <xdr:rowOff>140525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議会費、農林水産業費、商工費、土木費が類似団体平均を上回っている。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議会費については、議会中継映像のハイビジョン化やタブレット端末の導入などを実施したことにより増加している。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農林水産業費については、木材産業国際国会競争力強化対策事業補助金（</a:t>
          </a:r>
          <a:r>
            <a:rPr kumimoji="1" lang="en-US" altLang="ja-JP" sz="1300">
              <a:latin typeface="ＭＳ Ｐゴシック" panose="020B0600070205080204" pitchFamily="50" charset="-128"/>
              <a:ea typeface="ＭＳ Ｐゴシック" panose="020B0600070205080204" pitchFamily="50" charset="-128"/>
            </a:rPr>
            <a:t>827,700</a:t>
          </a:r>
          <a:r>
            <a:rPr kumimoji="1" lang="ja-JP" altLang="en-US" sz="1300">
              <a:latin typeface="ＭＳ Ｐゴシック" panose="020B0600070205080204" pitchFamily="50" charset="-128"/>
              <a:ea typeface="ＭＳ Ｐゴシック" panose="020B0600070205080204" pitchFamily="50" charset="-128"/>
            </a:rPr>
            <a:t>千円）の皆増により大幅に増加しているが、これは全額県支出金を財源とした単年度事業であり、令和６年度以降は例年並みに減少を見込む。</a:t>
          </a:r>
        </a:p>
        <a:p>
          <a:r>
            <a:rPr kumimoji="1" lang="ja-JP" altLang="en-US" sz="1300">
              <a:latin typeface="ＭＳ Ｐゴシック" panose="020B0600070205080204" pitchFamily="50" charset="-128"/>
              <a:ea typeface="ＭＳ Ｐゴシック" panose="020B0600070205080204" pitchFamily="50" charset="-128"/>
            </a:rPr>
            <a:t>　商工費については、本市が中小企業支援のため、金融機関が行う中小企業融資の財源として、金融機関に無利子で資金を預ける「預託金方式」をとっているためであり、預託金は当該年度内に全額返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市営外江団地の大規模改修や渡漁港への内水排除施設の建設等が主な要因である。建設事業費の増等により増加している下水道事業に対する繰出金については、普通会計と同様に公債費の適正管理を継続することでで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億円台まで圧縮できており、今後の見通しを含め、適正な管理ができていると考える。</a:t>
          </a:r>
        </a:p>
        <a:p>
          <a:r>
            <a:rPr kumimoji="1" lang="ja-JP" altLang="en-US" sz="1400">
              <a:latin typeface="ＭＳ ゴシック" pitchFamily="49" charset="-128"/>
              <a:ea typeface="ＭＳ ゴシック" pitchFamily="49" charset="-128"/>
            </a:rPr>
            <a:t>　また、将来的な公共施設整備に備え、基金からの繰入を極力抑制しながら、基金残高の維持に努めている。</a:t>
          </a:r>
        </a:p>
        <a:p>
          <a:r>
            <a:rPr kumimoji="1" lang="ja-JP" altLang="en-US" sz="1400">
              <a:latin typeface="ＭＳ ゴシック" pitchFamily="49" charset="-128"/>
              <a:ea typeface="ＭＳ ゴシック" pitchFamily="49" charset="-128"/>
            </a:rPr>
            <a:t>　今後も、さらなる財政基盤の安定に努めていく。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駐車場費特別会計が黒字化したことにより全会計が黒字となっている。</a:t>
          </a:r>
        </a:p>
        <a:p>
          <a:r>
            <a:rPr kumimoji="1" lang="ja-JP" altLang="en-US" sz="1400">
              <a:latin typeface="ＭＳ ゴシック" pitchFamily="49" charset="-128"/>
              <a:ea typeface="ＭＳ ゴシック" pitchFamily="49" charset="-128"/>
            </a:rPr>
            <a:t>　一般会計については毎年度、黒字が確保できる状況で推移しており、今後も一定の黒字額は確保できるものと見込んでいる。</a:t>
          </a:r>
        </a:p>
        <a:p>
          <a:r>
            <a:rPr kumimoji="1" lang="ja-JP" altLang="en-US" sz="1400">
              <a:latin typeface="ＭＳ ゴシック" pitchFamily="49" charset="-128"/>
              <a:ea typeface="ＭＳ ゴシック" pitchFamily="49" charset="-128"/>
            </a:rPr>
            <a:t>　駐車場費特別会計については、過去の施設整備の際の借入れに起因する前年度繰上充用により令和４年度まで赤字となっていたが、施設の管理委託経費は歳入の範囲内で運営できており、負債の解消により大幅な黒字となる令和６年度からは、剰余金の一般会計への繰出しを見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元利償還金については、公債費の適正管理に努めたことで、平成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年度をピークに年々減少していたが、大規模投資事業にかかる起債の償還開始に伴い、令和５年度はわずかに増加した。</a:t>
          </a:r>
        </a:p>
        <a:p>
          <a:r>
            <a:rPr kumimoji="1" lang="ja-JP" altLang="en-US" sz="1400">
              <a:latin typeface="ＭＳ ゴシック" pitchFamily="49" charset="-128"/>
              <a:ea typeface="ＭＳ ゴシック" pitchFamily="49" charset="-128"/>
            </a:rPr>
            <a:t>　公営企業債の元利償還金に対する繰入金についても、公営企業の決算状況等を見ながら適正管理に努めており、改善傾向にある。</a:t>
          </a:r>
        </a:p>
        <a:p>
          <a:r>
            <a:rPr kumimoji="1" lang="ja-JP" altLang="en-US" sz="1400">
              <a:latin typeface="ＭＳ ゴシック" pitchFamily="49" charset="-128"/>
              <a:ea typeface="ＭＳ ゴシック" pitchFamily="49" charset="-128"/>
            </a:rPr>
            <a:t>　今後も引き続き、公債費の適正管理に努めることで、実質公債費比率の上昇抑制と維持を図っていく。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年度より本格的に行財政改革に取り組んだことにより、市債残高増大の抑制など、将来負担額は毎年減少している。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令和５年度は繰越金等を財源に財政調整基金及び減債基金の積み増しを行った。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その他特定目的基金は、魚と鬼太郎のまち境港ふるさと基金が積立額に対して取崩額が上回ったことなどから微減となっている。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魚と鬼太郎のまち境港ふるさと基金については特定目的基金であるため、目的に応じて全額取り崩す予定。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基金積み立ての財源となる寄附等の目的に沿った事業の財源に充当する。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一般廃棄物処理施設整備費積立基金：鳥取県西部広域行政管理組合が実施する可燃ごみ処理施設、不燃ごみ処理施設及び最終処分場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公共下水道事業推進基金：公共下水道の整備を促進するため、整備に要する経費の財源に充てる。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新型コロナウイルス感染症対策利子補給基金：新型コロナウイルス感染拡大による影響に対応するための融資を受けた市内事業者の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利子負担を軽減するための財源に充てる。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一般廃棄物処理施設整備費積立基金：計画的な積み立てによる。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魚と鬼太郎のまち境港ふるさと基金：積立額に対して取崩額が上回ったため。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新型コロナウイルス感染症対策利子補給基金：計画的な取り崩しによる。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地方財政法第７条に基づく決算剰余金の積み立てによる増。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令和５年１２月に追加交付された普通交付税のうち、臨時財政対策債償還のための基金積立に係る部分を積み立てたことによる増。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21672703</v>
      </c>
      <c r="BO4" s="436"/>
      <c r="BP4" s="436"/>
      <c r="BQ4" s="436"/>
      <c r="BR4" s="436"/>
      <c r="BS4" s="436"/>
      <c r="BT4" s="436"/>
      <c r="BU4" s="437"/>
      <c r="BV4" s="435">
        <v>20333414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2.8</v>
      </c>
      <c r="CU4" s="576"/>
      <c r="CV4" s="576"/>
      <c r="CW4" s="576"/>
      <c r="CX4" s="576"/>
      <c r="CY4" s="576"/>
      <c r="CZ4" s="576"/>
      <c r="DA4" s="577"/>
      <c r="DB4" s="575">
        <v>6.3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21279556</v>
      </c>
      <c r="BO5" s="407"/>
      <c r="BP5" s="407"/>
      <c r="BQ5" s="407"/>
      <c r="BR5" s="407"/>
      <c r="BS5" s="407"/>
      <c r="BT5" s="407"/>
      <c r="BU5" s="408"/>
      <c r="BV5" s="406">
        <v>19665830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90.3</v>
      </c>
      <c r="CU5" s="404"/>
      <c r="CV5" s="404"/>
      <c r="CW5" s="404"/>
      <c r="CX5" s="404"/>
      <c r="CY5" s="404"/>
      <c r="CZ5" s="404"/>
      <c r="DA5" s="405"/>
      <c r="DB5" s="403">
        <v>91.2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393147</v>
      </c>
      <c r="BO6" s="407"/>
      <c r="BP6" s="407"/>
      <c r="BQ6" s="407"/>
      <c r="BR6" s="407"/>
      <c r="BS6" s="407"/>
      <c r="BT6" s="407"/>
      <c r="BU6" s="408"/>
      <c r="BV6" s="406">
        <v>667584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v>
      </c>
      <c r="CU6" s="550"/>
      <c r="CV6" s="550"/>
      <c r="CW6" s="550"/>
      <c r="CX6" s="550"/>
      <c r="CY6" s="550"/>
      <c r="CZ6" s="550"/>
      <c r="DA6" s="551"/>
      <c r="DB6" s="549">
        <v>92.7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154291</v>
      </c>
      <c r="BO7" s="407"/>
      <c r="BP7" s="407"/>
      <c r="BQ7" s="407"/>
      <c r="BR7" s="407"/>
      <c r="BS7" s="407"/>
      <c r="BT7" s="407"/>
      <c r="BU7" s="408"/>
      <c r="BV7" s="406">
        <v>147075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8469244</v>
      </c>
      <c r="CU7" s="407"/>
      <c r="CV7" s="407"/>
      <c r="CW7" s="407"/>
      <c r="CX7" s="407"/>
      <c r="CY7" s="407"/>
      <c r="CZ7" s="407"/>
      <c r="DA7" s="408"/>
      <c r="DB7" s="406">
        <v>8297418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238856</v>
      </c>
      <c r="BO8" s="407"/>
      <c r="BP8" s="407"/>
      <c r="BQ8" s="407"/>
      <c r="BR8" s="407"/>
      <c r="BS8" s="407"/>
      <c r="BT8" s="407"/>
      <c r="BU8" s="408"/>
      <c r="BV8" s="406">
        <v>520509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0.55000000000000004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32740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-281653</v>
      </c>
      <c r="BO9" s="407"/>
      <c r="BP9" s="407"/>
      <c r="BQ9" s="407"/>
      <c r="BR9" s="407"/>
      <c r="BS9" s="407"/>
      <c r="BT9" s="407"/>
      <c r="BU9" s="408"/>
      <c r="BV9" s="406">
        <v>30027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11.2</v>
      </c>
      <c r="CU9" s="404"/>
      <c r="CV9" s="404"/>
      <c r="CW9" s="404"/>
      <c r="CX9" s="404"/>
      <c r="CY9" s="404"/>
      <c r="CZ9" s="404"/>
      <c r="DA9" s="405"/>
      <c r="DB9" s="403">
        <v>11.6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34174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260255</v>
      </c>
      <c r="BO10" s="407"/>
      <c r="BP10" s="407"/>
      <c r="BQ10" s="407"/>
      <c r="BR10" s="407"/>
      <c r="BS10" s="407"/>
      <c r="BT10" s="407"/>
      <c r="BU10" s="408"/>
      <c r="BV10" s="406">
        <v>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1737</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32696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32104</v>
      </c>
      <c r="S13" s="494"/>
      <c r="T13" s="494"/>
      <c r="U13" s="494"/>
      <c r="V13" s="495"/>
      <c r="W13" s="496" t="s">
        <v>130</v>
      </c>
      <c r="X13" s="392"/>
      <c r="Y13" s="392"/>
      <c r="Z13" s="392"/>
      <c r="AA13" s="392"/>
      <c r="AB13" s="393"/>
      <c r="AC13" s="359">
        <v>557</v>
      </c>
      <c r="AD13" s="360"/>
      <c r="AE13" s="360"/>
      <c r="AF13" s="360"/>
      <c r="AG13" s="361"/>
      <c r="AH13" s="359">
        <v>667</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-21398</v>
      </c>
      <c r="BO13" s="407"/>
      <c r="BP13" s="407"/>
      <c r="BQ13" s="407"/>
      <c r="BR13" s="407"/>
      <c r="BS13" s="407"/>
      <c r="BT13" s="407"/>
      <c r="BU13" s="408"/>
      <c r="BV13" s="406">
        <v>31764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10.199999999999999</v>
      </c>
      <c r="CU13" s="404"/>
      <c r="CV13" s="404"/>
      <c r="CW13" s="404"/>
      <c r="CX13" s="404"/>
      <c r="CY13" s="404"/>
      <c r="CZ13" s="404"/>
      <c r="DA13" s="405"/>
      <c r="DB13" s="403">
        <v>10.1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32985</v>
      </c>
      <c r="S14" s="494"/>
      <c r="T14" s="494"/>
      <c r="U14" s="494"/>
      <c r="V14" s="495"/>
      <c r="W14" s="497"/>
      <c r="X14" s="395"/>
      <c r="Y14" s="395"/>
      <c r="Z14" s="395"/>
      <c r="AA14" s="395"/>
      <c r="AB14" s="396"/>
      <c r="AC14" s="486">
        <v>3.5</v>
      </c>
      <c r="AD14" s="487"/>
      <c r="AE14" s="487"/>
      <c r="AF14" s="487"/>
      <c r="AG14" s="488"/>
      <c r="AH14" s="486">
        <v>4.0999999999999996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92.2</v>
      </c>
      <c r="CU14" s="504"/>
      <c r="CV14" s="504"/>
      <c r="CW14" s="504"/>
      <c r="CX14" s="504"/>
      <c r="CY14" s="504"/>
      <c r="CZ14" s="504"/>
      <c r="DA14" s="505"/>
      <c r="DB14" s="503">
        <v>97.7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32499</v>
      </c>
      <c r="S15" s="494"/>
      <c r="T15" s="494"/>
      <c r="U15" s="494"/>
      <c r="V15" s="495"/>
      <c r="W15" s="496" t="s">
        <v>137</v>
      </c>
      <c r="X15" s="392"/>
      <c r="Y15" s="392"/>
      <c r="Z15" s="392"/>
      <c r="AA15" s="392"/>
      <c r="AB15" s="393"/>
      <c r="AC15" s="359">
        <v>3984</v>
      </c>
      <c r="AD15" s="360"/>
      <c r="AE15" s="360"/>
      <c r="AF15" s="360"/>
      <c r="AG15" s="361"/>
      <c r="AH15" s="359">
        <v>4186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4115485</v>
      </c>
      <c r="BO15" s="436"/>
      <c r="BP15" s="436"/>
      <c r="BQ15" s="436"/>
      <c r="BR15" s="436"/>
      <c r="BS15" s="436"/>
      <c r="BT15" s="436"/>
      <c r="BU15" s="437"/>
      <c r="BV15" s="435">
        <v>3880953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25.4</v>
      </c>
      <c r="AD16" s="487"/>
      <c r="AE16" s="487"/>
      <c r="AF16" s="487"/>
      <c r="AG16" s="488"/>
      <c r="AH16" s="486">
        <v>25.9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7365125</v>
      </c>
      <c r="BO16" s="407"/>
      <c r="BP16" s="407"/>
      <c r="BQ16" s="407"/>
      <c r="BR16" s="407"/>
      <c r="BS16" s="407"/>
      <c r="BT16" s="407"/>
      <c r="BU16" s="408"/>
      <c r="BV16" s="406">
        <v>7162015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11161</v>
      </c>
      <c r="AD17" s="360"/>
      <c r="AE17" s="360"/>
      <c r="AF17" s="360"/>
      <c r="AG17" s="361"/>
      <c r="AH17" s="359">
        <v>11289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5171742</v>
      </c>
      <c r="BO17" s="407"/>
      <c r="BP17" s="407"/>
      <c r="BQ17" s="407"/>
      <c r="BR17" s="407"/>
      <c r="BS17" s="407"/>
      <c r="BT17" s="407"/>
      <c r="BU17" s="408"/>
      <c r="BV17" s="406">
        <v>4872420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29.11</v>
      </c>
      <c r="M18" s="459"/>
      <c r="N18" s="459"/>
      <c r="O18" s="459"/>
      <c r="P18" s="459"/>
      <c r="Q18" s="459"/>
      <c r="R18" s="460"/>
      <c r="S18" s="460"/>
      <c r="T18" s="460"/>
      <c r="U18" s="460"/>
      <c r="V18" s="461"/>
      <c r="W18" s="477"/>
      <c r="X18" s="478"/>
      <c r="Y18" s="478"/>
      <c r="Z18" s="478"/>
      <c r="AA18" s="478"/>
      <c r="AB18" s="502"/>
      <c r="AC18" s="376">
        <v>71.099999999999994</v>
      </c>
      <c r="AD18" s="377"/>
      <c r="AE18" s="377"/>
      <c r="AF18" s="377"/>
      <c r="AG18" s="462"/>
      <c r="AH18" s="376">
        <v>69.900000000000006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8119823</v>
      </c>
      <c r="BO18" s="407"/>
      <c r="BP18" s="407"/>
      <c r="BQ18" s="407"/>
      <c r="BR18" s="407"/>
      <c r="BS18" s="407"/>
      <c r="BT18" s="407"/>
      <c r="BU18" s="408"/>
      <c r="BV18" s="406">
        <v>8058908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1125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11121018</v>
      </c>
      <c r="BO19" s="407"/>
      <c r="BP19" s="407"/>
      <c r="BQ19" s="407"/>
      <c r="BR19" s="407"/>
      <c r="BS19" s="407"/>
      <c r="BT19" s="407"/>
      <c r="BU19" s="408"/>
      <c r="BV19" s="406">
        <v>10390525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13128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12175751</v>
      </c>
      <c r="BO22" s="436"/>
      <c r="BP22" s="436"/>
      <c r="BQ22" s="436"/>
      <c r="BR22" s="436"/>
      <c r="BS22" s="436"/>
      <c r="BT22" s="436"/>
      <c r="BU22" s="437"/>
      <c r="BV22" s="435">
        <v>11813350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9323187</v>
      </c>
      <c r="BO23" s="407"/>
      <c r="BP23" s="407"/>
      <c r="BQ23" s="407"/>
      <c r="BR23" s="407"/>
      <c r="BS23" s="407"/>
      <c r="BT23" s="407"/>
      <c r="BU23" s="408"/>
      <c r="BV23" s="406">
        <v>9336642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9450</v>
      </c>
      <c r="R24" s="360"/>
      <c r="S24" s="360"/>
      <c r="T24" s="360"/>
      <c r="U24" s="360"/>
      <c r="V24" s="361"/>
      <c r="W24" s="449"/>
      <c r="X24" s="386"/>
      <c r="Y24" s="387"/>
      <c r="Z24" s="362" t="s">
        <v>162</v>
      </c>
      <c r="AA24" s="363"/>
      <c r="AB24" s="363"/>
      <c r="AC24" s="363"/>
      <c r="AD24" s="363"/>
      <c r="AE24" s="363"/>
      <c r="AF24" s="363"/>
      <c r="AG24" s="364"/>
      <c r="AH24" s="359">
        <v>224</v>
      </c>
      <c r="AI24" s="360"/>
      <c r="AJ24" s="360"/>
      <c r="AK24" s="360"/>
      <c r="AL24" s="361"/>
      <c r="AM24" s="359">
        <v>703808</v>
      </c>
      <c r="AN24" s="360"/>
      <c r="AO24" s="360"/>
      <c r="AP24" s="360"/>
      <c r="AQ24" s="360"/>
      <c r="AR24" s="361"/>
      <c r="AS24" s="359">
        <v>3142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7572496</v>
      </c>
      <c r="BO24" s="407"/>
      <c r="BP24" s="407"/>
      <c r="BQ24" s="407"/>
      <c r="BR24" s="407"/>
      <c r="BS24" s="407"/>
      <c r="BT24" s="407"/>
      <c r="BU24" s="408"/>
      <c r="BV24" s="406">
        <v>6750080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7810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1043654</v>
      </c>
      <c r="BO25" s="436"/>
      <c r="BP25" s="436"/>
      <c r="BQ25" s="436"/>
      <c r="BR25" s="436"/>
      <c r="BS25" s="436"/>
      <c r="BT25" s="436"/>
      <c r="BU25" s="437"/>
      <c r="BV25" s="435">
        <v>2922084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6610</v>
      </c>
      <c r="R26" s="360"/>
      <c r="S26" s="360"/>
      <c r="T26" s="360"/>
      <c r="U26" s="360"/>
      <c r="V26" s="361"/>
      <c r="W26" s="449"/>
      <c r="X26" s="386"/>
      <c r="Y26" s="387"/>
      <c r="Z26" s="362" t="s">
        <v>168</v>
      </c>
      <c r="AA26" s="417"/>
      <c r="AB26" s="417"/>
      <c r="AC26" s="417"/>
      <c r="AD26" s="417"/>
      <c r="AE26" s="417"/>
      <c r="AF26" s="417"/>
      <c r="AG26" s="418"/>
      <c r="AH26" s="359">
        <v>11</v>
      </c>
      <c r="AI26" s="360"/>
      <c r="AJ26" s="360"/>
      <c r="AK26" s="360"/>
      <c r="AL26" s="361"/>
      <c r="AM26" s="359">
        <v>38654</v>
      </c>
      <c r="AN26" s="360"/>
      <c r="AO26" s="360"/>
      <c r="AP26" s="360"/>
      <c r="AQ26" s="360"/>
      <c r="AR26" s="361"/>
      <c r="AS26" s="359">
        <v>3514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4878</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4140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2841880</v>
      </c>
      <c r="BO28" s="436"/>
      <c r="BP28" s="436"/>
      <c r="BQ28" s="436"/>
      <c r="BR28" s="436"/>
      <c r="BS28" s="436"/>
      <c r="BT28" s="436"/>
      <c r="BU28" s="437"/>
      <c r="BV28" s="435">
        <v>2581625</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3852</v>
      </c>
      <c r="R29" s="360"/>
      <c r="S29" s="360"/>
      <c r="T29" s="360"/>
      <c r="U29" s="360"/>
      <c r="V29" s="361"/>
      <c r="W29" s="450"/>
      <c r="X29" s="451"/>
      <c r="Y29" s="452"/>
      <c r="Z29" s="362" t="s">
        <v>177</v>
      </c>
      <c r="AA29" s="363"/>
      <c r="AB29" s="363"/>
      <c r="AC29" s="363"/>
      <c r="AD29" s="363"/>
      <c r="AE29" s="363"/>
      <c r="AF29" s="363"/>
      <c r="AG29" s="364"/>
      <c r="AH29" s="359">
        <v>224</v>
      </c>
      <c r="AI29" s="360"/>
      <c r="AJ29" s="360"/>
      <c r="AK29" s="360"/>
      <c r="AL29" s="361"/>
      <c r="AM29" s="359">
        <v>703808</v>
      </c>
      <c r="AN29" s="360"/>
      <c r="AO29" s="360"/>
      <c r="AP29" s="360"/>
      <c r="AQ29" s="360"/>
      <c r="AR29" s="361"/>
      <c r="AS29" s="359">
        <v>3142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554803</v>
      </c>
      <c r="BO29" s="407"/>
      <c r="BP29" s="407"/>
      <c r="BQ29" s="407"/>
      <c r="BR29" s="407"/>
      <c r="BS29" s="407"/>
      <c r="BT29" s="407"/>
      <c r="BU29" s="408"/>
      <c r="BV29" s="406">
        <v>517469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871138</v>
      </c>
      <c r="BO30" s="441"/>
      <c r="BP30" s="441"/>
      <c r="BQ30" s="441"/>
      <c r="BR30" s="441"/>
      <c r="BS30" s="441"/>
      <c r="BT30" s="441"/>
      <c r="BU30" s="442"/>
      <c r="BV30" s="440">
        <v>994452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国民健康保険費特別会計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公共下水道事業会計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市場事業費特別会計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玉井斎場管理組合</v>
      </c>
      <c r="BZ34" s="355"/>
      <c r="CA34" s="355"/>
      <c r="CB34" s="355"/>
      <c r="CC34" s="355"/>
      <c r="CD34" s="355"/>
      <c r="CE34" s="355"/>
      <c r="CF34" s="355"/>
      <c r="CG34" s="355"/>
      <c r="CH34" s="355"/>
      <c r="CI34" s="355"/>
      <c r="CJ34" s="355"/>
      <c r="CK34" s="355"/>
      <c r="CL34" s="355"/>
      <c r="CM34" s="355"/>
      <c r="CN34" s="175"/>
      <c r="CO34" s="354">
        <f>IF(CQ34="","",MAX(C34:D43,U34:V43,AM34:AN43,BE34:BF43,BW34:BX43)+1)</f>
        <v>12</v>
      </c>
      <c r="CP34" s="354"/>
      <c r="CQ34" s="355" t="str">
        <f>IF('各会計、関係団体の財政状況及び健全化判断比率'!BS7="","",'各会計、関係団体の財政状況及び健全化判断比率'!BS7)</f>
        <v>境港市土地開発公社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介護保険費特別会計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鳥取県西部広域行政管理組合</v>
      </c>
      <c r="BZ35" s="355"/>
      <c r="CA35" s="355"/>
      <c r="CB35" s="355"/>
      <c r="CC35" s="355"/>
      <c r="CD35" s="355"/>
      <c r="CE35" s="355"/>
      <c r="CF35" s="355"/>
      <c r="CG35" s="355"/>
      <c r="CH35" s="355"/>
      <c r="CI35" s="355"/>
      <c r="CJ35" s="355"/>
      <c r="CK35" s="355"/>
      <c r="CL35" s="355"/>
      <c r="CM35" s="355"/>
      <c r="CN35" s="175"/>
      <c r="CO35" s="354">
        <f t="shared" ref="CO35:CO43" si="3">IF(CQ35="","",CO34+1)</f>
        <v>13</v>
      </c>
      <c r="CP35" s="354"/>
      <c r="CQ35" s="355" t="str">
        <f>IF('各会計、関係団体の財政状況及び健全化判断比率'!BS8="","",'各会計、関係団体の財政状況及び健全化判断比率'!BS8)</f>
        <v>境港市文化振興財団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後期高齢者医療費特別会計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鳥取県後期高齢者医療広域連合</v>
      </c>
      <c r="BZ36" s="355"/>
      <c r="CA36" s="355"/>
      <c r="CB36" s="355"/>
      <c r="CC36" s="355"/>
      <c r="CD36" s="355"/>
      <c r="CE36" s="355"/>
      <c r="CF36" s="355"/>
      <c r="CG36" s="355"/>
      <c r="CH36" s="355"/>
      <c r="CI36" s="355"/>
      <c r="CJ36" s="355"/>
      <c r="CK36" s="355"/>
      <c r="CL36" s="355"/>
      <c r="CM36" s="355"/>
      <c r="CN36" s="175"/>
      <c r="CO36" s="354">
        <f t="shared" si="3"/>
        <v>14</v>
      </c>
      <c r="CP36" s="354"/>
      <c r="CQ36" s="355" t="str">
        <f>IF('各会計、関係団体の財政状況及び健全化判断比率'!BS9="","",'各会計、関係団体の財政状況及び健全化判断比率'!BS9)</f>
        <v>境港市農業公社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駐車場費特別会計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鳥取県後期高齢者医療広域連合</v>
      </c>
      <c r="BZ37" s="355"/>
      <c r="CA37" s="355"/>
      <c r="CB37" s="355"/>
      <c r="CC37" s="355"/>
      <c r="CD37" s="355"/>
      <c r="CE37" s="355"/>
      <c r="CF37" s="355"/>
      <c r="CG37" s="355"/>
      <c r="CH37" s="355"/>
      <c r="CI37" s="355"/>
      <c r="CJ37" s="355"/>
      <c r="CK37" s="355"/>
      <c r="CL37" s="355"/>
      <c r="CM37" s="355"/>
      <c r="CN37" s="175"/>
      <c r="CO37" s="354">
        <f t="shared" si="3"/>
        <v>15</v>
      </c>
      <c r="CP37" s="354"/>
      <c r="CQ37" s="355" t="str">
        <f>IF('各会計、関係団体の財政状況及び健全化判断比率'!BS10="","",'各会計、関係団体の財政状況及び健全化判断比率'!BS10)</f>
        <v>鳥取県信用保証協会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1p6YPzTPx6KYtZpPXwLqllujydWBhpNz+dNgJv/hIDj3K5+HMHP1ga1+mgitRRz3FO5AW7CxWTj7ckC0ZiXpg==" saltValue="fnpyReBUFy/98bjWvgrp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4302188</v>
      </c>
      <c r="S5" s="664"/>
      <c r="T5" s="664"/>
      <c r="U5" s="664"/>
      <c r="V5" s="664"/>
      <c r="W5" s="664"/>
      <c r="X5" s="664"/>
      <c r="Y5" s="689"/>
      <c r="Z5" s="702">
        <v>19.899999999999999</v>
      </c>
      <c r="AA5" s="702"/>
      <c r="AB5" s="702"/>
      <c r="AC5" s="702"/>
      <c r="AD5" s="703">
        <v>4302188</v>
      </c>
      <c r="AE5" s="703"/>
      <c r="AF5" s="703"/>
      <c r="AG5" s="703"/>
      <c r="AH5" s="703"/>
      <c r="AI5" s="703"/>
      <c r="AJ5" s="703"/>
      <c r="AK5" s="703"/>
      <c r="AL5" s="690">
        <v>48.2</v>
      </c>
      <c r="AM5" s="672"/>
      <c r="AN5" s="672"/>
      <c r="AO5" s="691"/>
      <c r="AP5" s="666" t="s">
        <v>216</v>
      </c>
      <c r="AQ5" s="667"/>
      <c r="AR5" s="667"/>
      <c r="AS5" s="667"/>
      <c r="AT5" s="667"/>
      <c r="AU5" s="667"/>
      <c r="AV5" s="667"/>
      <c r="AW5" s="667"/>
      <c r="AX5" s="667"/>
      <c r="AY5" s="667"/>
      <c r="AZ5" s="667"/>
      <c r="BA5" s="667"/>
      <c r="BB5" s="667"/>
      <c r="BC5" s="667"/>
      <c r="BD5" s="667"/>
      <c r="BE5" s="667"/>
      <c r="BF5" s="668"/>
      <c r="BG5" s="608">
        <v>4289549</v>
      </c>
      <c r="BH5" s="609"/>
      <c r="BI5" s="609"/>
      <c r="BJ5" s="609"/>
      <c r="BK5" s="609"/>
      <c r="BL5" s="609"/>
      <c r="BM5" s="609"/>
      <c r="BN5" s="610"/>
      <c r="BO5" s="646">
        <v>99.7</v>
      </c>
      <c r="BP5" s="646"/>
      <c r="BQ5" s="646"/>
      <c r="BR5" s="646"/>
      <c r="BS5" s="647">
        <v>238800</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129728</v>
      </c>
      <c r="S6" s="609"/>
      <c r="T6" s="609"/>
      <c r="U6" s="609"/>
      <c r="V6" s="609"/>
      <c r="W6" s="609"/>
      <c r="X6" s="609"/>
      <c r="Y6" s="610"/>
      <c r="Z6" s="646">
        <v>0.6</v>
      </c>
      <c r="AA6" s="646"/>
      <c r="AB6" s="646"/>
      <c r="AC6" s="646"/>
      <c r="AD6" s="647">
        <v>129728</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4289549</v>
      </c>
      <c r="BH6" s="609"/>
      <c r="BI6" s="609"/>
      <c r="BJ6" s="609"/>
      <c r="BK6" s="609"/>
      <c r="BL6" s="609"/>
      <c r="BM6" s="609"/>
      <c r="BN6" s="610"/>
      <c r="BO6" s="646">
        <v>99.7</v>
      </c>
      <c r="BP6" s="646"/>
      <c r="BQ6" s="646"/>
      <c r="BR6" s="646"/>
      <c r="BS6" s="647">
        <v>238800</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181792</v>
      </c>
      <c r="CS6" s="609"/>
      <c r="CT6" s="609"/>
      <c r="CU6" s="609"/>
      <c r="CV6" s="609"/>
      <c r="CW6" s="609"/>
      <c r="CX6" s="609"/>
      <c r="CY6" s="610"/>
      <c r="CZ6" s="690">
        <v>0.9</v>
      </c>
      <c r="DA6" s="672"/>
      <c r="DB6" s="672"/>
      <c r="DC6" s="692"/>
      <c r="DD6" s="614" t="s">
        <v>121</v>
      </c>
      <c r="DE6" s="609"/>
      <c r="DF6" s="609"/>
      <c r="DG6" s="609"/>
      <c r="DH6" s="609"/>
      <c r="DI6" s="609"/>
      <c r="DJ6" s="609"/>
      <c r="DK6" s="609"/>
      <c r="DL6" s="609"/>
      <c r="DM6" s="609"/>
      <c r="DN6" s="609"/>
      <c r="DO6" s="609"/>
      <c r="DP6" s="610"/>
      <c r="DQ6" s="614">
        <v>171817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2344</v>
      </c>
      <c r="S7" s="609"/>
      <c r="T7" s="609"/>
      <c r="U7" s="609"/>
      <c r="V7" s="609"/>
      <c r="W7" s="609"/>
      <c r="X7" s="609"/>
      <c r="Y7" s="610"/>
      <c r="Z7" s="646">
        <v>0</v>
      </c>
      <c r="AA7" s="646"/>
      <c r="AB7" s="646"/>
      <c r="AC7" s="646"/>
      <c r="AD7" s="647">
        <v>2344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1934402</v>
      </c>
      <c r="BH7" s="609"/>
      <c r="BI7" s="609"/>
      <c r="BJ7" s="609"/>
      <c r="BK7" s="609"/>
      <c r="BL7" s="609"/>
      <c r="BM7" s="609"/>
      <c r="BN7" s="610"/>
      <c r="BO7" s="646">
        <v>45</v>
      </c>
      <c r="BP7" s="646"/>
      <c r="BQ7" s="646"/>
      <c r="BR7" s="646"/>
      <c r="BS7" s="647">
        <v>110501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2201213</v>
      </c>
      <c r="CS7" s="609"/>
      <c r="CT7" s="609"/>
      <c r="CU7" s="609"/>
      <c r="CV7" s="609"/>
      <c r="CW7" s="609"/>
      <c r="CX7" s="609"/>
      <c r="CY7" s="610"/>
      <c r="CZ7" s="646">
        <v>10.3</v>
      </c>
      <c r="DA7" s="646"/>
      <c r="DB7" s="646"/>
      <c r="DC7" s="646"/>
      <c r="DD7" s="614">
        <v>103222</v>
      </c>
      <c r="DE7" s="609"/>
      <c r="DF7" s="609"/>
      <c r="DG7" s="609"/>
      <c r="DH7" s="609"/>
      <c r="DI7" s="609"/>
      <c r="DJ7" s="609"/>
      <c r="DK7" s="609"/>
      <c r="DL7" s="609"/>
      <c r="DM7" s="609"/>
      <c r="DN7" s="609"/>
      <c r="DO7" s="609"/>
      <c r="DP7" s="610"/>
      <c r="DQ7" s="614">
        <v>1518756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22727</v>
      </c>
      <c r="S8" s="609"/>
      <c r="T8" s="609"/>
      <c r="U8" s="609"/>
      <c r="V8" s="609"/>
      <c r="W8" s="609"/>
      <c r="X8" s="609"/>
      <c r="Y8" s="610"/>
      <c r="Z8" s="646">
        <v>0.1</v>
      </c>
      <c r="AA8" s="646"/>
      <c r="AB8" s="646"/>
      <c r="AC8" s="646"/>
      <c r="AD8" s="647">
        <v>22727</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60561</v>
      </c>
      <c r="BH8" s="609"/>
      <c r="BI8" s="609"/>
      <c r="BJ8" s="609"/>
      <c r="BK8" s="609"/>
      <c r="BL8" s="609"/>
      <c r="BM8" s="609"/>
      <c r="BN8" s="610"/>
      <c r="BO8" s="646">
        <v>1.4</v>
      </c>
      <c r="BP8" s="646"/>
      <c r="BQ8" s="646"/>
      <c r="BR8" s="646"/>
      <c r="BS8" s="647" t="s">
        <v>121</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7242042</v>
      </c>
      <c r="CS8" s="609"/>
      <c r="CT8" s="609"/>
      <c r="CU8" s="609"/>
      <c r="CV8" s="609"/>
      <c r="CW8" s="609"/>
      <c r="CX8" s="609"/>
      <c r="CY8" s="610"/>
      <c r="CZ8" s="646">
        <v>34</v>
      </c>
      <c r="DA8" s="646"/>
      <c r="DB8" s="646"/>
      <c r="DC8" s="646"/>
      <c r="DD8" s="614">
        <v>421238</v>
      </c>
      <c r="DE8" s="609"/>
      <c r="DF8" s="609"/>
      <c r="DG8" s="609"/>
      <c r="DH8" s="609"/>
      <c r="DI8" s="609"/>
      <c r="DJ8" s="609"/>
      <c r="DK8" s="609"/>
      <c r="DL8" s="609"/>
      <c r="DM8" s="609"/>
      <c r="DN8" s="609"/>
      <c r="DO8" s="609"/>
      <c r="DP8" s="610"/>
      <c r="DQ8" s="614">
        <v>3553581</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26277</v>
      </c>
      <c r="S9" s="609"/>
      <c r="T9" s="609"/>
      <c r="U9" s="609"/>
      <c r="V9" s="609"/>
      <c r="W9" s="609"/>
      <c r="X9" s="609"/>
      <c r="Y9" s="610"/>
      <c r="Z9" s="646">
        <v>0.1</v>
      </c>
      <c r="AA9" s="646"/>
      <c r="AB9" s="646"/>
      <c r="AC9" s="646"/>
      <c r="AD9" s="647">
        <v>26277</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1435054</v>
      </c>
      <c r="BH9" s="609"/>
      <c r="BI9" s="609"/>
      <c r="BJ9" s="609"/>
      <c r="BK9" s="609"/>
      <c r="BL9" s="609"/>
      <c r="BM9" s="609"/>
      <c r="BN9" s="610"/>
      <c r="BO9" s="646">
        <v>33.4</v>
      </c>
      <c r="BP9" s="646"/>
      <c r="BQ9" s="646"/>
      <c r="BR9" s="646"/>
      <c r="BS9" s="647" t="s">
        <v>121</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1766248</v>
      </c>
      <c r="CS9" s="609"/>
      <c r="CT9" s="609"/>
      <c r="CU9" s="609"/>
      <c r="CV9" s="609"/>
      <c r="CW9" s="609"/>
      <c r="CX9" s="609"/>
      <c r="CY9" s="610"/>
      <c r="CZ9" s="646">
        <v>8.3000000000000007</v>
      </c>
      <c r="DA9" s="646"/>
      <c r="DB9" s="646"/>
      <c r="DC9" s="646"/>
      <c r="DD9" s="614">
        <v>461349</v>
      </c>
      <c r="DE9" s="609"/>
      <c r="DF9" s="609"/>
      <c r="DG9" s="609"/>
      <c r="DH9" s="609"/>
      <c r="DI9" s="609"/>
      <c r="DJ9" s="609"/>
      <c r="DK9" s="609"/>
      <c r="DL9" s="609"/>
      <c r="DM9" s="609"/>
      <c r="DN9" s="609"/>
      <c r="DO9" s="609"/>
      <c r="DP9" s="610"/>
      <c r="DQ9" s="614">
        <v>1011610</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124909</v>
      </c>
      <c r="BH10" s="609"/>
      <c r="BI10" s="609"/>
      <c r="BJ10" s="609"/>
      <c r="BK10" s="609"/>
      <c r="BL10" s="609"/>
      <c r="BM10" s="609"/>
      <c r="BN10" s="610"/>
      <c r="BO10" s="646">
        <v>2.9</v>
      </c>
      <c r="BP10" s="646"/>
      <c r="BQ10" s="646"/>
      <c r="BR10" s="646"/>
      <c r="BS10" s="647">
        <v>20818</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4608</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1422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812143</v>
      </c>
      <c r="S11" s="609"/>
      <c r="T11" s="609"/>
      <c r="U11" s="609"/>
      <c r="V11" s="609"/>
      <c r="W11" s="609"/>
      <c r="X11" s="609"/>
      <c r="Y11" s="610"/>
      <c r="Z11" s="611">
        <v>3.7</v>
      </c>
      <c r="AA11" s="612"/>
      <c r="AB11" s="612"/>
      <c r="AC11" s="613"/>
      <c r="AD11" s="614">
        <v>812143</v>
      </c>
      <c r="AE11" s="609"/>
      <c r="AF11" s="609"/>
      <c r="AG11" s="609"/>
      <c r="AH11" s="609"/>
      <c r="AI11" s="609"/>
      <c r="AJ11" s="609"/>
      <c r="AK11" s="610"/>
      <c r="AL11" s="611">
        <v>9.1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313878</v>
      </c>
      <c r="BH11" s="609"/>
      <c r="BI11" s="609"/>
      <c r="BJ11" s="609"/>
      <c r="BK11" s="609"/>
      <c r="BL11" s="609"/>
      <c r="BM11" s="609"/>
      <c r="BN11" s="610"/>
      <c r="BO11" s="646">
        <v>7.3</v>
      </c>
      <c r="BP11" s="646"/>
      <c r="BQ11" s="646"/>
      <c r="BR11" s="646"/>
      <c r="BS11" s="647">
        <v>89683</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1063906</v>
      </c>
      <c r="CS11" s="609"/>
      <c r="CT11" s="609"/>
      <c r="CU11" s="609"/>
      <c r="CV11" s="609"/>
      <c r="CW11" s="609"/>
      <c r="CX11" s="609"/>
      <c r="CY11" s="610"/>
      <c r="CZ11" s="646">
        <v>5</v>
      </c>
      <c r="DA11" s="646"/>
      <c r="DB11" s="646"/>
      <c r="DC11" s="646"/>
      <c r="DD11" s="614">
        <v>24503</v>
      </c>
      <c r="DE11" s="609"/>
      <c r="DF11" s="609"/>
      <c r="DG11" s="609"/>
      <c r="DH11" s="609"/>
      <c r="DI11" s="609"/>
      <c r="DJ11" s="609"/>
      <c r="DK11" s="609"/>
      <c r="DL11" s="609"/>
      <c r="DM11" s="609"/>
      <c r="DN11" s="609"/>
      <c r="DO11" s="609"/>
      <c r="DP11" s="610"/>
      <c r="DQ11" s="614">
        <v>96470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1964264</v>
      </c>
      <c r="BH12" s="609"/>
      <c r="BI12" s="609"/>
      <c r="BJ12" s="609"/>
      <c r="BK12" s="609"/>
      <c r="BL12" s="609"/>
      <c r="BM12" s="609"/>
      <c r="BN12" s="610"/>
      <c r="BO12" s="646">
        <v>45.7</v>
      </c>
      <c r="BP12" s="646"/>
      <c r="BQ12" s="646"/>
      <c r="BR12" s="646"/>
      <c r="BS12" s="647">
        <v>128299</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3557491</v>
      </c>
      <c r="CS12" s="609"/>
      <c r="CT12" s="609"/>
      <c r="CU12" s="609"/>
      <c r="CV12" s="609"/>
      <c r="CW12" s="609"/>
      <c r="CX12" s="609"/>
      <c r="CY12" s="610"/>
      <c r="CZ12" s="646">
        <v>16.7</v>
      </c>
      <c r="DA12" s="646"/>
      <c r="DB12" s="646"/>
      <c r="DC12" s="646"/>
      <c r="DD12" s="614">
        <v>910026</v>
      </c>
      <c r="DE12" s="609"/>
      <c r="DF12" s="609"/>
      <c r="DG12" s="609"/>
      <c r="DH12" s="609"/>
      <c r="DI12" s="609"/>
      <c r="DJ12" s="609"/>
      <c r="DK12" s="609"/>
      <c r="DL12" s="609"/>
      <c r="DM12" s="609"/>
      <c r="DN12" s="609"/>
      <c r="DO12" s="609"/>
      <c r="DP12" s="610"/>
      <c r="DQ12" s="614">
        <v>392730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1919819</v>
      </c>
      <c r="BH13" s="609"/>
      <c r="BI13" s="609"/>
      <c r="BJ13" s="609"/>
      <c r="BK13" s="609"/>
      <c r="BL13" s="609"/>
      <c r="BM13" s="609"/>
      <c r="BN13" s="610"/>
      <c r="BO13" s="646">
        <v>44.6</v>
      </c>
      <c r="BP13" s="646"/>
      <c r="BQ13" s="646"/>
      <c r="BR13" s="646"/>
      <c r="BS13" s="647">
        <v>128299</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2113609</v>
      </c>
      <c r="CS13" s="609"/>
      <c r="CT13" s="609"/>
      <c r="CU13" s="609"/>
      <c r="CV13" s="609"/>
      <c r="CW13" s="609"/>
      <c r="CX13" s="609"/>
      <c r="CY13" s="610"/>
      <c r="CZ13" s="646">
        <v>9.9</v>
      </c>
      <c r="DA13" s="646"/>
      <c r="DB13" s="646"/>
      <c r="DC13" s="646"/>
      <c r="DD13" s="614">
        <v>949533</v>
      </c>
      <c r="DE13" s="609"/>
      <c r="DF13" s="609"/>
      <c r="DG13" s="609"/>
      <c r="DH13" s="609"/>
      <c r="DI13" s="609"/>
      <c r="DJ13" s="609"/>
      <c r="DK13" s="609"/>
      <c r="DL13" s="609"/>
      <c r="DM13" s="609"/>
      <c r="DN13" s="609"/>
      <c r="DO13" s="609"/>
      <c r="DP13" s="610"/>
      <c r="DQ13" s="614">
        <v>1281421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1094</v>
      </c>
      <c r="S14" s="609"/>
      <c r="T14" s="609"/>
      <c r="U14" s="609"/>
      <c r="V14" s="609"/>
      <c r="W14" s="609"/>
      <c r="X14" s="609"/>
      <c r="Y14" s="610"/>
      <c r="Z14" s="646">
        <v>0</v>
      </c>
      <c r="AA14" s="646"/>
      <c r="AB14" s="646"/>
      <c r="AC14" s="646"/>
      <c r="AD14" s="647">
        <v>1094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129686</v>
      </c>
      <c r="BH14" s="609"/>
      <c r="BI14" s="609"/>
      <c r="BJ14" s="609"/>
      <c r="BK14" s="609"/>
      <c r="BL14" s="609"/>
      <c r="BM14" s="609"/>
      <c r="BN14" s="610"/>
      <c r="BO14" s="646">
        <v>3</v>
      </c>
      <c r="BP14" s="646"/>
      <c r="BQ14" s="646"/>
      <c r="BR14" s="646"/>
      <c r="BS14" s="647" t="s">
        <v>121</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480021</v>
      </c>
      <c r="CS14" s="609"/>
      <c r="CT14" s="609"/>
      <c r="CU14" s="609"/>
      <c r="CV14" s="609"/>
      <c r="CW14" s="609"/>
      <c r="CX14" s="609"/>
      <c r="CY14" s="610"/>
      <c r="CZ14" s="646">
        <v>2.2999999999999998</v>
      </c>
      <c r="DA14" s="646"/>
      <c r="DB14" s="646"/>
      <c r="DC14" s="646"/>
      <c r="DD14" s="614">
        <v>1089</v>
      </c>
      <c r="DE14" s="609"/>
      <c r="DF14" s="609"/>
      <c r="DG14" s="609"/>
      <c r="DH14" s="609"/>
      <c r="DI14" s="609"/>
      <c r="DJ14" s="609"/>
      <c r="DK14" s="609"/>
      <c r="DL14" s="609"/>
      <c r="DM14" s="609"/>
      <c r="DN14" s="609"/>
      <c r="DO14" s="609"/>
      <c r="DP14" s="610"/>
      <c r="DQ14" s="614">
        <v>427175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261197</v>
      </c>
      <c r="BH15" s="609"/>
      <c r="BI15" s="609"/>
      <c r="BJ15" s="609"/>
      <c r="BK15" s="609"/>
      <c r="BL15" s="609"/>
      <c r="BM15" s="609"/>
      <c r="BN15" s="610"/>
      <c r="BO15" s="646">
        <v>6.1</v>
      </c>
      <c r="BP15" s="646"/>
      <c r="BQ15" s="646"/>
      <c r="BR15" s="646"/>
      <c r="BS15" s="647" t="s">
        <v>121</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1386468</v>
      </c>
      <c r="CS15" s="609"/>
      <c r="CT15" s="609"/>
      <c r="CU15" s="609"/>
      <c r="CV15" s="609"/>
      <c r="CW15" s="609"/>
      <c r="CX15" s="609"/>
      <c r="CY15" s="610"/>
      <c r="CZ15" s="646">
        <v>6.5</v>
      </c>
      <c r="DA15" s="646"/>
      <c r="DB15" s="646"/>
      <c r="DC15" s="646"/>
      <c r="DD15" s="614">
        <v>112045</v>
      </c>
      <c r="DE15" s="609"/>
      <c r="DF15" s="609"/>
      <c r="DG15" s="609"/>
      <c r="DH15" s="609"/>
      <c r="DI15" s="609"/>
      <c r="DJ15" s="609"/>
      <c r="DK15" s="609"/>
      <c r="DL15" s="609"/>
      <c r="DM15" s="609"/>
      <c r="DN15" s="609"/>
      <c r="DO15" s="609"/>
      <c r="DP15" s="610"/>
      <c r="DQ15" s="614">
        <v>1028709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11575</v>
      </c>
      <c r="S16" s="609"/>
      <c r="T16" s="609"/>
      <c r="U16" s="609"/>
      <c r="V16" s="609"/>
      <c r="W16" s="609"/>
      <c r="X16" s="609"/>
      <c r="Y16" s="610"/>
      <c r="Z16" s="646">
        <v>0.1</v>
      </c>
      <c r="AA16" s="646"/>
      <c r="AB16" s="646"/>
      <c r="AC16" s="646"/>
      <c r="AD16" s="647">
        <v>11575</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62845</v>
      </c>
      <c r="S17" s="609"/>
      <c r="T17" s="609"/>
      <c r="U17" s="609"/>
      <c r="V17" s="609"/>
      <c r="W17" s="609"/>
      <c r="X17" s="609"/>
      <c r="Y17" s="610"/>
      <c r="Z17" s="646">
        <v>0.3</v>
      </c>
      <c r="AA17" s="646"/>
      <c r="AB17" s="646"/>
      <c r="AC17" s="646"/>
      <c r="AD17" s="647">
        <v>62845</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1282158</v>
      </c>
      <c r="CS17" s="609"/>
      <c r="CT17" s="609"/>
      <c r="CU17" s="609"/>
      <c r="CV17" s="609"/>
      <c r="CW17" s="609"/>
      <c r="CX17" s="609"/>
      <c r="CY17" s="610"/>
      <c r="CZ17" s="646">
        <v>6</v>
      </c>
      <c r="DA17" s="646"/>
      <c r="DB17" s="646"/>
      <c r="DC17" s="646"/>
      <c r="DD17" s="614" t="s">
        <v>121</v>
      </c>
      <c r="DE17" s="609"/>
      <c r="DF17" s="609"/>
      <c r="DG17" s="609"/>
      <c r="DH17" s="609"/>
      <c r="DI17" s="609"/>
      <c r="DJ17" s="609"/>
      <c r="DK17" s="609"/>
      <c r="DL17" s="609"/>
      <c r="DM17" s="609"/>
      <c r="DN17" s="609"/>
      <c r="DO17" s="609"/>
      <c r="DP17" s="610"/>
      <c r="DQ17" s="614">
        <v>1244180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42458</v>
      </c>
      <c r="S18" s="609"/>
      <c r="T18" s="609"/>
      <c r="U18" s="609"/>
      <c r="V18" s="609"/>
      <c r="W18" s="609"/>
      <c r="X18" s="609"/>
      <c r="Y18" s="610"/>
      <c r="Z18" s="646">
        <v>0.2</v>
      </c>
      <c r="AA18" s="646"/>
      <c r="AB18" s="646"/>
      <c r="AC18" s="646"/>
      <c r="AD18" s="647">
        <v>42458</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31795</v>
      </c>
      <c r="S19" s="609"/>
      <c r="T19" s="609"/>
      <c r="U19" s="609"/>
      <c r="V19" s="609"/>
      <c r="W19" s="609"/>
      <c r="X19" s="609"/>
      <c r="Y19" s="610"/>
      <c r="Z19" s="646">
        <v>0.1</v>
      </c>
      <c r="AA19" s="646"/>
      <c r="AB19" s="646"/>
      <c r="AC19" s="646"/>
      <c r="AD19" s="647">
        <v>31795</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12639</v>
      </c>
      <c r="BH19" s="609"/>
      <c r="BI19" s="609"/>
      <c r="BJ19" s="609"/>
      <c r="BK19" s="609"/>
      <c r="BL19" s="609"/>
      <c r="BM19" s="609"/>
      <c r="BN19" s="610"/>
      <c r="BO19" s="646">
        <v>0.3</v>
      </c>
      <c r="BP19" s="646"/>
      <c r="BQ19" s="646"/>
      <c r="BR19" s="646"/>
      <c r="BS19" s="647" t="s">
        <v>121</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10663</v>
      </c>
      <c r="S20" s="609"/>
      <c r="T20" s="609"/>
      <c r="U20" s="609"/>
      <c r="V20" s="609"/>
      <c r="W20" s="609"/>
      <c r="X20" s="609"/>
      <c r="Y20" s="610"/>
      <c r="Z20" s="646">
        <v>0</v>
      </c>
      <c r="AA20" s="646"/>
      <c r="AB20" s="646"/>
      <c r="AC20" s="646"/>
      <c r="AD20" s="647">
        <v>10663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12639</v>
      </c>
      <c r="BH20" s="609"/>
      <c r="BI20" s="609"/>
      <c r="BJ20" s="609"/>
      <c r="BK20" s="609"/>
      <c r="BL20" s="609"/>
      <c r="BM20" s="609"/>
      <c r="BN20" s="610"/>
      <c r="BO20" s="646">
        <v>0.3</v>
      </c>
      <c r="BP20" s="646"/>
      <c r="BQ20" s="646"/>
      <c r="BR20" s="646"/>
      <c r="BS20" s="647" t="s">
        <v>121</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21279556</v>
      </c>
      <c r="CS20" s="609"/>
      <c r="CT20" s="609"/>
      <c r="CU20" s="609"/>
      <c r="CV20" s="609"/>
      <c r="CW20" s="609"/>
      <c r="CX20" s="609"/>
      <c r="CY20" s="610"/>
      <c r="CZ20" s="646">
        <v>100</v>
      </c>
      <c r="DA20" s="646"/>
      <c r="DB20" s="646"/>
      <c r="DC20" s="646"/>
      <c r="DD20" s="614">
        <v>2983005</v>
      </c>
      <c r="DE20" s="609"/>
      <c r="DF20" s="609"/>
      <c r="DG20" s="609"/>
      <c r="DH20" s="609"/>
      <c r="DI20" s="609"/>
      <c r="DJ20" s="609"/>
      <c r="DK20" s="609"/>
      <c r="DL20" s="609"/>
      <c r="DM20" s="609"/>
      <c r="DN20" s="609"/>
      <c r="DO20" s="609"/>
      <c r="DP20" s="610"/>
      <c r="DQ20" s="614">
        <v>10727871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3826751</v>
      </c>
      <c r="S21" s="609"/>
      <c r="T21" s="609"/>
      <c r="U21" s="609"/>
      <c r="V21" s="609"/>
      <c r="W21" s="609"/>
      <c r="X21" s="609"/>
      <c r="Y21" s="610"/>
      <c r="Z21" s="646">
        <v>17.7</v>
      </c>
      <c r="AA21" s="646"/>
      <c r="AB21" s="646"/>
      <c r="AC21" s="646"/>
      <c r="AD21" s="647">
        <v>3234792</v>
      </c>
      <c r="AE21" s="647"/>
      <c r="AF21" s="647"/>
      <c r="AG21" s="647"/>
      <c r="AH21" s="647"/>
      <c r="AI21" s="647"/>
      <c r="AJ21" s="647"/>
      <c r="AK21" s="647"/>
      <c r="AL21" s="611">
        <v>36.200000000000003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12639</v>
      </c>
      <c r="BH21" s="609"/>
      <c r="BI21" s="609"/>
      <c r="BJ21" s="609"/>
      <c r="BK21" s="609"/>
      <c r="BL21" s="609"/>
      <c r="BM21" s="609"/>
      <c r="BN21" s="610"/>
      <c r="BO21" s="646">
        <v>0.3</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3234792</v>
      </c>
      <c r="S22" s="609"/>
      <c r="T22" s="609"/>
      <c r="U22" s="609"/>
      <c r="V22" s="609"/>
      <c r="W22" s="609"/>
      <c r="X22" s="609"/>
      <c r="Y22" s="610"/>
      <c r="Z22" s="646">
        <v>14.9</v>
      </c>
      <c r="AA22" s="646"/>
      <c r="AB22" s="646"/>
      <c r="AC22" s="646"/>
      <c r="AD22" s="647">
        <v>3234792</v>
      </c>
      <c r="AE22" s="647"/>
      <c r="AF22" s="647"/>
      <c r="AG22" s="647"/>
      <c r="AH22" s="647"/>
      <c r="AI22" s="647"/>
      <c r="AJ22" s="647"/>
      <c r="AK22" s="647"/>
      <c r="AL22" s="611">
        <v>36.200000000000003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591959</v>
      </c>
      <c r="S23" s="609"/>
      <c r="T23" s="609"/>
      <c r="U23" s="609"/>
      <c r="V23" s="609"/>
      <c r="W23" s="609"/>
      <c r="X23" s="609"/>
      <c r="Y23" s="610"/>
      <c r="Z23" s="646">
        <v>2.7</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8123610</v>
      </c>
      <c r="CS24" s="664"/>
      <c r="CT24" s="664"/>
      <c r="CU24" s="664"/>
      <c r="CV24" s="664"/>
      <c r="CW24" s="664"/>
      <c r="CX24" s="664"/>
      <c r="CY24" s="689"/>
      <c r="CZ24" s="690">
        <v>38.200000000000003</v>
      </c>
      <c r="DA24" s="672"/>
      <c r="DB24" s="672"/>
      <c r="DC24" s="692"/>
      <c r="DD24" s="688">
        <v>4956662</v>
      </c>
      <c r="DE24" s="664"/>
      <c r="DF24" s="664"/>
      <c r="DG24" s="664"/>
      <c r="DH24" s="664"/>
      <c r="DI24" s="664"/>
      <c r="DJ24" s="664"/>
      <c r="DK24" s="689"/>
      <c r="DL24" s="688">
        <v>4416237</v>
      </c>
      <c r="DM24" s="664"/>
      <c r="DN24" s="664"/>
      <c r="DO24" s="664"/>
      <c r="DP24" s="664"/>
      <c r="DQ24" s="664"/>
      <c r="DR24" s="664"/>
      <c r="DS24" s="664"/>
      <c r="DT24" s="664"/>
      <c r="DU24" s="664"/>
      <c r="DV24" s="689"/>
      <c r="DW24" s="690">
        <v>49.1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9240130</v>
      </c>
      <c r="S25" s="609"/>
      <c r="T25" s="609"/>
      <c r="U25" s="609"/>
      <c r="V25" s="609"/>
      <c r="W25" s="609"/>
      <c r="X25" s="609"/>
      <c r="Y25" s="610"/>
      <c r="Z25" s="646">
        <v>42.6</v>
      </c>
      <c r="AA25" s="646"/>
      <c r="AB25" s="646"/>
      <c r="AC25" s="646"/>
      <c r="AD25" s="647">
        <v>8648171</v>
      </c>
      <c r="AE25" s="647"/>
      <c r="AF25" s="647"/>
      <c r="AG25" s="647"/>
      <c r="AH25" s="647"/>
      <c r="AI25" s="647"/>
      <c r="AJ25" s="647"/>
      <c r="AK25" s="647"/>
      <c r="AL25" s="611">
        <v>96.9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2451560</v>
      </c>
      <c r="CS25" s="621"/>
      <c r="CT25" s="621"/>
      <c r="CU25" s="621"/>
      <c r="CV25" s="621"/>
      <c r="CW25" s="621"/>
      <c r="CX25" s="621"/>
      <c r="CY25" s="622"/>
      <c r="CZ25" s="611">
        <v>11.5</v>
      </c>
      <c r="DA25" s="623"/>
      <c r="DB25" s="623"/>
      <c r="DC25" s="624"/>
      <c r="DD25" s="614">
        <v>2164747</v>
      </c>
      <c r="DE25" s="621"/>
      <c r="DF25" s="621"/>
      <c r="DG25" s="621"/>
      <c r="DH25" s="621"/>
      <c r="DI25" s="621"/>
      <c r="DJ25" s="621"/>
      <c r="DK25" s="622"/>
      <c r="DL25" s="614">
        <v>2133336</v>
      </c>
      <c r="DM25" s="621"/>
      <c r="DN25" s="621"/>
      <c r="DO25" s="621"/>
      <c r="DP25" s="621"/>
      <c r="DQ25" s="621"/>
      <c r="DR25" s="621"/>
      <c r="DS25" s="621"/>
      <c r="DT25" s="621"/>
      <c r="DU25" s="621"/>
      <c r="DV25" s="622"/>
      <c r="DW25" s="611">
        <v>23.7</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2893</v>
      </c>
      <c r="S26" s="609"/>
      <c r="T26" s="609"/>
      <c r="U26" s="609"/>
      <c r="V26" s="609"/>
      <c r="W26" s="609"/>
      <c r="X26" s="609"/>
      <c r="Y26" s="610"/>
      <c r="Z26" s="646">
        <v>0</v>
      </c>
      <c r="AA26" s="646"/>
      <c r="AB26" s="646"/>
      <c r="AC26" s="646"/>
      <c r="AD26" s="647">
        <v>2893</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1327222</v>
      </c>
      <c r="CS26" s="609"/>
      <c r="CT26" s="609"/>
      <c r="CU26" s="609"/>
      <c r="CV26" s="609"/>
      <c r="CW26" s="609"/>
      <c r="CX26" s="609"/>
      <c r="CY26" s="610"/>
      <c r="CZ26" s="611">
        <v>6.2</v>
      </c>
      <c r="DA26" s="623"/>
      <c r="DB26" s="623"/>
      <c r="DC26" s="624"/>
      <c r="DD26" s="614">
        <v>1234570</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71343</v>
      </c>
      <c r="S27" s="609"/>
      <c r="T27" s="609"/>
      <c r="U27" s="609"/>
      <c r="V27" s="609"/>
      <c r="W27" s="609"/>
      <c r="X27" s="609"/>
      <c r="Y27" s="610"/>
      <c r="Z27" s="646">
        <v>0.3</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4302188</v>
      </c>
      <c r="BH27" s="609"/>
      <c r="BI27" s="609"/>
      <c r="BJ27" s="609"/>
      <c r="BK27" s="609"/>
      <c r="BL27" s="609"/>
      <c r="BM27" s="609"/>
      <c r="BN27" s="610"/>
      <c r="BO27" s="646">
        <v>100</v>
      </c>
      <c r="BP27" s="646"/>
      <c r="BQ27" s="646"/>
      <c r="BR27" s="646"/>
      <c r="BS27" s="647">
        <v>238800</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4389892</v>
      </c>
      <c r="CS27" s="621"/>
      <c r="CT27" s="621"/>
      <c r="CU27" s="621"/>
      <c r="CV27" s="621"/>
      <c r="CW27" s="621"/>
      <c r="CX27" s="621"/>
      <c r="CY27" s="622"/>
      <c r="CZ27" s="611">
        <v>20.6</v>
      </c>
      <c r="DA27" s="623"/>
      <c r="DB27" s="623"/>
      <c r="DC27" s="624"/>
      <c r="DD27" s="614">
        <v>1547735</v>
      </c>
      <c r="DE27" s="621"/>
      <c r="DF27" s="621"/>
      <c r="DG27" s="621"/>
      <c r="DH27" s="621"/>
      <c r="DI27" s="621"/>
      <c r="DJ27" s="621"/>
      <c r="DK27" s="622"/>
      <c r="DL27" s="614">
        <v>1038721</v>
      </c>
      <c r="DM27" s="621"/>
      <c r="DN27" s="621"/>
      <c r="DO27" s="621"/>
      <c r="DP27" s="621"/>
      <c r="DQ27" s="621"/>
      <c r="DR27" s="621"/>
      <c r="DS27" s="621"/>
      <c r="DT27" s="621"/>
      <c r="DU27" s="621"/>
      <c r="DV27" s="622"/>
      <c r="DW27" s="611">
        <v>11.6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98517</v>
      </c>
      <c r="S28" s="609"/>
      <c r="T28" s="609"/>
      <c r="U28" s="609"/>
      <c r="V28" s="609"/>
      <c r="W28" s="609"/>
      <c r="X28" s="609"/>
      <c r="Y28" s="610"/>
      <c r="Z28" s="646">
        <v>0.5</v>
      </c>
      <c r="AA28" s="646"/>
      <c r="AB28" s="646"/>
      <c r="AC28" s="646"/>
      <c r="AD28" s="647">
        <v>9287</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1282158</v>
      </c>
      <c r="CS28" s="609"/>
      <c r="CT28" s="609"/>
      <c r="CU28" s="609"/>
      <c r="CV28" s="609"/>
      <c r="CW28" s="609"/>
      <c r="CX28" s="609"/>
      <c r="CY28" s="610"/>
      <c r="CZ28" s="611">
        <v>6</v>
      </c>
      <c r="DA28" s="623"/>
      <c r="DB28" s="623"/>
      <c r="DC28" s="624"/>
      <c r="DD28" s="614">
        <v>1244180</v>
      </c>
      <c r="DE28" s="609"/>
      <c r="DF28" s="609"/>
      <c r="DG28" s="609"/>
      <c r="DH28" s="609"/>
      <c r="DI28" s="609"/>
      <c r="DJ28" s="609"/>
      <c r="DK28" s="610"/>
      <c r="DL28" s="614">
        <v>1244180</v>
      </c>
      <c r="DM28" s="609"/>
      <c r="DN28" s="609"/>
      <c r="DO28" s="609"/>
      <c r="DP28" s="609"/>
      <c r="DQ28" s="609"/>
      <c r="DR28" s="609"/>
      <c r="DS28" s="609"/>
      <c r="DT28" s="609"/>
      <c r="DU28" s="609"/>
      <c r="DV28" s="610"/>
      <c r="DW28" s="611">
        <v>13.8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111872</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1282005</v>
      </c>
      <c r="CS29" s="621"/>
      <c r="CT29" s="621"/>
      <c r="CU29" s="621"/>
      <c r="CV29" s="621"/>
      <c r="CW29" s="621"/>
      <c r="CX29" s="621"/>
      <c r="CY29" s="622"/>
      <c r="CZ29" s="611">
        <v>6</v>
      </c>
      <c r="DA29" s="623"/>
      <c r="DB29" s="623"/>
      <c r="DC29" s="624"/>
      <c r="DD29" s="614">
        <v>1244027</v>
      </c>
      <c r="DE29" s="621"/>
      <c r="DF29" s="621"/>
      <c r="DG29" s="621"/>
      <c r="DH29" s="621"/>
      <c r="DI29" s="621"/>
      <c r="DJ29" s="621"/>
      <c r="DK29" s="622"/>
      <c r="DL29" s="614">
        <v>1244027</v>
      </c>
      <c r="DM29" s="621"/>
      <c r="DN29" s="621"/>
      <c r="DO29" s="621"/>
      <c r="DP29" s="621"/>
      <c r="DQ29" s="621"/>
      <c r="DR29" s="621"/>
      <c r="DS29" s="621"/>
      <c r="DT29" s="621"/>
      <c r="DU29" s="621"/>
      <c r="DV29" s="622"/>
      <c r="DW29" s="611">
        <v>13.8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3894467</v>
      </c>
      <c r="S30" s="609"/>
      <c r="T30" s="609"/>
      <c r="U30" s="609"/>
      <c r="V30" s="609"/>
      <c r="W30" s="609"/>
      <c r="X30" s="609"/>
      <c r="Y30" s="610"/>
      <c r="Z30" s="646">
        <v>18</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1245809</v>
      </c>
      <c r="CS30" s="609"/>
      <c r="CT30" s="609"/>
      <c r="CU30" s="609"/>
      <c r="CV30" s="609"/>
      <c r="CW30" s="609"/>
      <c r="CX30" s="609"/>
      <c r="CY30" s="610"/>
      <c r="CZ30" s="611">
        <v>5.9</v>
      </c>
      <c r="DA30" s="623"/>
      <c r="DB30" s="623"/>
      <c r="DC30" s="624"/>
      <c r="DD30" s="614">
        <v>1207831</v>
      </c>
      <c r="DE30" s="609"/>
      <c r="DF30" s="609"/>
      <c r="DG30" s="609"/>
      <c r="DH30" s="609"/>
      <c r="DI30" s="609"/>
      <c r="DJ30" s="609"/>
      <c r="DK30" s="610"/>
      <c r="DL30" s="614">
        <v>1207831</v>
      </c>
      <c r="DM30" s="609"/>
      <c r="DN30" s="609"/>
      <c r="DO30" s="609"/>
      <c r="DP30" s="609"/>
      <c r="DQ30" s="609"/>
      <c r="DR30" s="609"/>
      <c r="DS30" s="609"/>
      <c r="DT30" s="609"/>
      <c r="DU30" s="609"/>
      <c r="DV30" s="610"/>
      <c r="DW30" s="611">
        <v>13.4</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v>227623</v>
      </c>
      <c r="S31" s="609"/>
      <c r="T31" s="609"/>
      <c r="U31" s="609"/>
      <c r="V31" s="609"/>
      <c r="W31" s="609"/>
      <c r="X31" s="609"/>
      <c r="Y31" s="610"/>
      <c r="Z31" s="646">
        <v>1.1000000000000001</v>
      </c>
      <c r="AA31" s="646"/>
      <c r="AB31" s="646"/>
      <c r="AC31" s="646"/>
      <c r="AD31" s="647">
        <v>227623</v>
      </c>
      <c r="AE31" s="647"/>
      <c r="AF31" s="647"/>
      <c r="AG31" s="647"/>
      <c r="AH31" s="647"/>
      <c r="AI31" s="647"/>
      <c r="AJ31" s="647"/>
      <c r="AK31" s="647"/>
      <c r="AL31" s="611">
        <v>2.6</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98.4</v>
      </c>
      <c r="BN31" s="671"/>
      <c r="BO31" s="671"/>
      <c r="BP31" s="671"/>
      <c r="BQ31" s="673"/>
      <c r="BR31" s="670">
        <v>99.7</v>
      </c>
      <c r="BS31" s="671"/>
      <c r="BT31" s="671"/>
      <c r="BU31" s="671"/>
      <c r="BV31" s="671"/>
      <c r="BW31" s="671"/>
      <c r="BX31" s="672">
        <v>98.4</v>
      </c>
      <c r="BY31" s="671"/>
      <c r="BZ31" s="671"/>
      <c r="CA31" s="671"/>
      <c r="CB31" s="673"/>
      <c r="CD31" s="629"/>
      <c r="CE31" s="630"/>
      <c r="CF31" s="605" t="s">
        <v>300</v>
      </c>
      <c r="CG31" s="606"/>
      <c r="CH31" s="606"/>
      <c r="CI31" s="606"/>
      <c r="CJ31" s="606"/>
      <c r="CK31" s="606"/>
      <c r="CL31" s="606"/>
      <c r="CM31" s="606"/>
      <c r="CN31" s="606"/>
      <c r="CO31" s="606"/>
      <c r="CP31" s="606"/>
      <c r="CQ31" s="607"/>
      <c r="CR31" s="608">
        <v>36196</v>
      </c>
      <c r="CS31" s="621"/>
      <c r="CT31" s="621"/>
      <c r="CU31" s="621"/>
      <c r="CV31" s="621"/>
      <c r="CW31" s="621"/>
      <c r="CX31" s="621"/>
      <c r="CY31" s="622"/>
      <c r="CZ31" s="611">
        <v>0.2</v>
      </c>
      <c r="DA31" s="623"/>
      <c r="DB31" s="623"/>
      <c r="DC31" s="624"/>
      <c r="DD31" s="614">
        <v>36196</v>
      </c>
      <c r="DE31" s="621"/>
      <c r="DF31" s="621"/>
      <c r="DG31" s="621"/>
      <c r="DH31" s="621"/>
      <c r="DI31" s="621"/>
      <c r="DJ31" s="621"/>
      <c r="DK31" s="622"/>
      <c r="DL31" s="614">
        <v>36196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2288982</v>
      </c>
      <c r="S32" s="609"/>
      <c r="T32" s="609"/>
      <c r="U32" s="609"/>
      <c r="V32" s="609"/>
      <c r="W32" s="609"/>
      <c r="X32" s="609"/>
      <c r="Y32" s="610"/>
      <c r="Z32" s="646">
        <v>10.6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98.3</v>
      </c>
      <c r="BN32" s="621"/>
      <c r="BO32" s="621"/>
      <c r="BP32" s="621"/>
      <c r="BQ32" s="644"/>
      <c r="BR32" s="679">
        <v>99.6</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v>153</v>
      </c>
      <c r="CS32" s="609"/>
      <c r="CT32" s="609"/>
      <c r="CU32" s="609"/>
      <c r="CV32" s="609"/>
      <c r="CW32" s="609"/>
      <c r="CX32" s="609"/>
      <c r="CY32" s="610"/>
      <c r="CZ32" s="611">
        <v>0</v>
      </c>
      <c r="DA32" s="623"/>
      <c r="DB32" s="623"/>
      <c r="DC32" s="624"/>
      <c r="DD32" s="614">
        <v>153</v>
      </c>
      <c r="DE32" s="609"/>
      <c r="DF32" s="609"/>
      <c r="DG32" s="609"/>
      <c r="DH32" s="609"/>
      <c r="DI32" s="609"/>
      <c r="DJ32" s="609"/>
      <c r="DK32" s="610"/>
      <c r="DL32" s="614">
        <v>153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29497</v>
      </c>
      <c r="S33" s="609"/>
      <c r="T33" s="609"/>
      <c r="U33" s="609"/>
      <c r="V33" s="609"/>
      <c r="W33" s="609"/>
      <c r="X33" s="609"/>
      <c r="Y33" s="610"/>
      <c r="Z33" s="646">
        <v>0.1</v>
      </c>
      <c r="AA33" s="646"/>
      <c r="AB33" s="646"/>
      <c r="AC33" s="646"/>
      <c r="AD33" s="647">
        <v>28451</v>
      </c>
      <c r="AE33" s="647"/>
      <c r="AF33" s="647"/>
      <c r="AG33" s="647"/>
      <c r="AH33" s="647"/>
      <c r="AI33" s="647"/>
      <c r="AJ33" s="647"/>
      <c r="AK33" s="647"/>
      <c r="AL33" s="611">
        <v>0.3</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99.7</v>
      </c>
      <c r="BH33" s="593"/>
      <c r="BI33" s="593"/>
      <c r="BJ33" s="593"/>
      <c r="BK33" s="593"/>
      <c r="BL33" s="593"/>
      <c r="BM33" s="639">
        <v>98.3</v>
      </c>
      <c r="BN33" s="593"/>
      <c r="BO33" s="593"/>
      <c r="BP33" s="593"/>
      <c r="BQ33" s="656"/>
      <c r="BR33" s="669">
        <v>99.7</v>
      </c>
      <c r="BS33" s="593"/>
      <c r="BT33" s="593"/>
      <c r="BU33" s="593"/>
      <c r="BV33" s="593"/>
      <c r="BW33" s="593"/>
      <c r="BX33" s="639">
        <v>98</v>
      </c>
      <c r="BY33" s="593"/>
      <c r="BZ33" s="593"/>
      <c r="CA33" s="593"/>
      <c r="CB33" s="656"/>
      <c r="CD33" s="605" t="s">
        <v>307</v>
      </c>
      <c r="CE33" s="606"/>
      <c r="CF33" s="606"/>
      <c r="CG33" s="606"/>
      <c r="CH33" s="606"/>
      <c r="CI33" s="606"/>
      <c r="CJ33" s="606"/>
      <c r="CK33" s="606"/>
      <c r="CL33" s="606"/>
      <c r="CM33" s="606"/>
      <c r="CN33" s="606"/>
      <c r="CO33" s="606"/>
      <c r="CP33" s="606"/>
      <c r="CQ33" s="607"/>
      <c r="CR33" s="608">
        <v>10172941</v>
      </c>
      <c r="CS33" s="621"/>
      <c r="CT33" s="621"/>
      <c r="CU33" s="621"/>
      <c r="CV33" s="621"/>
      <c r="CW33" s="621"/>
      <c r="CX33" s="621"/>
      <c r="CY33" s="622"/>
      <c r="CZ33" s="611">
        <v>47.8</v>
      </c>
      <c r="DA33" s="623"/>
      <c r="DB33" s="623"/>
      <c r="DC33" s="624"/>
      <c r="DD33" s="614">
        <v>5314053</v>
      </c>
      <c r="DE33" s="621"/>
      <c r="DF33" s="621"/>
      <c r="DG33" s="621"/>
      <c r="DH33" s="621"/>
      <c r="DI33" s="621"/>
      <c r="DJ33" s="621"/>
      <c r="DK33" s="622"/>
      <c r="DL33" s="614">
        <v>3703586</v>
      </c>
      <c r="DM33" s="621"/>
      <c r="DN33" s="621"/>
      <c r="DO33" s="621"/>
      <c r="DP33" s="621"/>
      <c r="DQ33" s="621"/>
      <c r="DR33" s="621"/>
      <c r="DS33" s="621"/>
      <c r="DT33" s="621"/>
      <c r="DU33" s="621"/>
      <c r="DV33" s="622"/>
      <c r="DW33" s="611">
        <v>41.2</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419987</v>
      </c>
      <c r="S34" s="609"/>
      <c r="T34" s="609"/>
      <c r="U34" s="609"/>
      <c r="V34" s="609"/>
      <c r="W34" s="609"/>
      <c r="X34" s="609"/>
      <c r="Y34" s="610"/>
      <c r="Z34" s="646">
        <v>1.9</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2331301</v>
      </c>
      <c r="CS34" s="609"/>
      <c r="CT34" s="609"/>
      <c r="CU34" s="609"/>
      <c r="CV34" s="609"/>
      <c r="CW34" s="609"/>
      <c r="CX34" s="609"/>
      <c r="CY34" s="610"/>
      <c r="CZ34" s="611">
        <v>11</v>
      </c>
      <c r="DA34" s="623"/>
      <c r="DB34" s="623"/>
      <c r="DC34" s="624"/>
      <c r="DD34" s="614">
        <v>1592469</v>
      </c>
      <c r="DE34" s="609"/>
      <c r="DF34" s="609"/>
      <c r="DG34" s="609"/>
      <c r="DH34" s="609"/>
      <c r="DI34" s="609"/>
      <c r="DJ34" s="609"/>
      <c r="DK34" s="610"/>
      <c r="DL34" s="614">
        <v>1253543</v>
      </c>
      <c r="DM34" s="609"/>
      <c r="DN34" s="609"/>
      <c r="DO34" s="609"/>
      <c r="DP34" s="609"/>
      <c r="DQ34" s="609"/>
      <c r="DR34" s="609"/>
      <c r="DS34" s="609"/>
      <c r="DT34" s="609"/>
      <c r="DU34" s="609"/>
      <c r="DV34" s="610"/>
      <c r="DW34" s="611">
        <v>13.9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559677</v>
      </c>
      <c r="S35" s="609"/>
      <c r="T35" s="609"/>
      <c r="U35" s="609"/>
      <c r="V35" s="609"/>
      <c r="W35" s="609"/>
      <c r="X35" s="609"/>
      <c r="Y35" s="610"/>
      <c r="Z35" s="646">
        <v>2.6</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110961</v>
      </c>
      <c r="CS35" s="621"/>
      <c r="CT35" s="621"/>
      <c r="CU35" s="621"/>
      <c r="CV35" s="621"/>
      <c r="CW35" s="621"/>
      <c r="CX35" s="621"/>
      <c r="CY35" s="622"/>
      <c r="CZ35" s="611">
        <v>0.5</v>
      </c>
      <c r="DA35" s="623"/>
      <c r="DB35" s="623"/>
      <c r="DC35" s="624"/>
      <c r="DD35" s="614">
        <v>94401</v>
      </c>
      <c r="DE35" s="621"/>
      <c r="DF35" s="621"/>
      <c r="DG35" s="621"/>
      <c r="DH35" s="621"/>
      <c r="DI35" s="621"/>
      <c r="DJ35" s="621"/>
      <c r="DK35" s="622"/>
      <c r="DL35" s="614">
        <v>74388</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667584</v>
      </c>
      <c r="S36" s="609"/>
      <c r="T36" s="609"/>
      <c r="U36" s="609"/>
      <c r="V36" s="609"/>
      <c r="W36" s="609"/>
      <c r="X36" s="609"/>
      <c r="Y36" s="610"/>
      <c r="Z36" s="646">
        <v>3.1</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2182433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24160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3298774</v>
      </c>
      <c r="CS36" s="609"/>
      <c r="CT36" s="609"/>
      <c r="CU36" s="609"/>
      <c r="CV36" s="609"/>
      <c r="CW36" s="609"/>
      <c r="CX36" s="609"/>
      <c r="CY36" s="610"/>
      <c r="CZ36" s="611">
        <v>15.5</v>
      </c>
      <c r="DA36" s="623"/>
      <c r="DB36" s="623"/>
      <c r="DC36" s="624"/>
      <c r="DD36" s="614">
        <v>2102911</v>
      </c>
      <c r="DE36" s="609"/>
      <c r="DF36" s="609"/>
      <c r="DG36" s="609"/>
      <c r="DH36" s="609"/>
      <c r="DI36" s="609"/>
      <c r="DJ36" s="609"/>
      <c r="DK36" s="610"/>
      <c r="DL36" s="614">
        <v>1249875</v>
      </c>
      <c r="DM36" s="609"/>
      <c r="DN36" s="609"/>
      <c r="DO36" s="609"/>
      <c r="DP36" s="609"/>
      <c r="DQ36" s="609"/>
      <c r="DR36" s="609"/>
      <c r="DS36" s="609"/>
      <c r="DT36" s="609"/>
      <c r="DU36" s="609"/>
      <c r="DV36" s="610"/>
      <c r="DW36" s="611">
        <v>13.9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2451921</v>
      </c>
      <c r="S37" s="609"/>
      <c r="T37" s="609"/>
      <c r="U37" s="609"/>
      <c r="V37" s="609"/>
      <c r="W37" s="609"/>
      <c r="X37" s="609"/>
      <c r="Y37" s="610"/>
      <c r="Z37" s="646">
        <v>11.3</v>
      </c>
      <c r="AA37" s="646"/>
      <c r="AB37" s="646"/>
      <c r="AC37" s="646"/>
      <c r="AD37" s="647">
        <v>8031</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717667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-45602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616199</v>
      </c>
      <c r="CS37" s="621"/>
      <c r="CT37" s="621"/>
      <c r="CU37" s="621"/>
      <c r="CV37" s="621"/>
      <c r="CW37" s="621"/>
      <c r="CX37" s="621"/>
      <c r="CY37" s="622"/>
      <c r="CZ37" s="611">
        <v>2.9</v>
      </c>
      <c r="DA37" s="623"/>
      <c r="DB37" s="623"/>
      <c r="DC37" s="624"/>
      <c r="DD37" s="614">
        <v>572459</v>
      </c>
      <c r="DE37" s="621"/>
      <c r="DF37" s="621"/>
      <c r="DG37" s="621"/>
      <c r="DH37" s="621"/>
      <c r="DI37" s="621"/>
      <c r="DJ37" s="621"/>
      <c r="DK37" s="622"/>
      <c r="DL37" s="614">
        <v>502758</v>
      </c>
      <c r="DM37" s="621"/>
      <c r="DN37" s="621"/>
      <c r="DO37" s="621"/>
      <c r="DP37" s="621"/>
      <c r="DQ37" s="621"/>
      <c r="DR37" s="621"/>
      <c r="DS37" s="621"/>
      <c r="DT37" s="621"/>
      <c r="DU37" s="621"/>
      <c r="DV37" s="622"/>
      <c r="DW37" s="611">
        <v>5.6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1608210</v>
      </c>
      <c r="S38" s="609"/>
      <c r="T38" s="609"/>
      <c r="U38" s="609"/>
      <c r="V38" s="609"/>
      <c r="W38" s="609"/>
      <c r="X38" s="609"/>
      <c r="Y38" s="610"/>
      <c r="Z38" s="646">
        <v>7.4</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t="s">
        <v>121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3868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1464766</v>
      </c>
      <c r="CS38" s="609"/>
      <c r="CT38" s="609"/>
      <c r="CU38" s="609"/>
      <c r="CV38" s="609"/>
      <c r="CW38" s="609"/>
      <c r="CX38" s="609"/>
      <c r="CY38" s="610"/>
      <c r="CZ38" s="611">
        <v>6.9</v>
      </c>
      <c r="DA38" s="623"/>
      <c r="DB38" s="623"/>
      <c r="DC38" s="624"/>
      <c r="DD38" s="614">
        <v>1200094</v>
      </c>
      <c r="DE38" s="609"/>
      <c r="DF38" s="609"/>
      <c r="DG38" s="609"/>
      <c r="DH38" s="609"/>
      <c r="DI38" s="609"/>
      <c r="DJ38" s="609"/>
      <c r="DK38" s="610"/>
      <c r="DL38" s="614">
        <v>1125780</v>
      </c>
      <c r="DM38" s="609"/>
      <c r="DN38" s="609"/>
      <c r="DO38" s="609"/>
      <c r="DP38" s="609"/>
      <c r="DQ38" s="609"/>
      <c r="DR38" s="609"/>
      <c r="DS38" s="609"/>
      <c r="DT38" s="609"/>
      <c r="DU38" s="609"/>
      <c r="DV38" s="610"/>
      <c r="DW38" s="611">
        <v>12.5</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5528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733952</v>
      </c>
      <c r="CS39" s="621"/>
      <c r="CT39" s="621"/>
      <c r="CU39" s="621"/>
      <c r="CV39" s="621"/>
      <c r="CW39" s="621"/>
      <c r="CX39" s="621"/>
      <c r="CY39" s="622"/>
      <c r="CZ39" s="611">
        <v>3.4</v>
      </c>
      <c r="DA39" s="623"/>
      <c r="DB39" s="623"/>
      <c r="DC39" s="624"/>
      <c r="DD39" s="614">
        <v>324178</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62710</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2233187</v>
      </c>
      <c r="CS40" s="609"/>
      <c r="CT40" s="609"/>
      <c r="CU40" s="609"/>
      <c r="CV40" s="609"/>
      <c r="CW40" s="609"/>
      <c r="CX40" s="609"/>
      <c r="CY40" s="610"/>
      <c r="CZ40" s="611">
        <v>10.5</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21672703</v>
      </c>
      <c r="S41" s="633"/>
      <c r="T41" s="633"/>
      <c r="U41" s="633"/>
      <c r="V41" s="633"/>
      <c r="W41" s="633"/>
      <c r="X41" s="633"/>
      <c r="Y41" s="636"/>
      <c r="Z41" s="637">
        <v>100</v>
      </c>
      <c r="AA41" s="637"/>
      <c r="AB41" s="637"/>
      <c r="AC41" s="637"/>
      <c r="AD41" s="638">
        <v>8924456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313265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1151501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431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2983005</v>
      </c>
      <c r="CS42" s="621"/>
      <c r="CT42" s="621"/>
      <c r="CU42" s="621"/>
      <c r="CV42" s="621"/>
      <c r="CW42" s="621"/>
      <c r="CX42" s="621"/>
      <c r="CY42" s="622"/>
      <c r="CZ42" s="611">
        <v>14</v>
      </c>
      <c r="DA42" s="623"/>
      <c r="DB42" s="623"/>
      <c r="DC42" s="624"/>
      <c r="DD42" s="614">
        <v>457156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69061</v>
      </c>
      <c r="CS43" s="621"/>
      <c r="CT43" s="621"/>
      <c r="CU43" s="621"/>
      <c r="CV43" s="621"/>
      <c r="CW43" s="621"/>
      <c r="CX43" s="621"/>
      <c r="CY43" s="622"/>
      <c r="CZ43" s="611">
        <v>0.3</v>
      </c>
      <c r="DA43" s="623"/>
      <c r="DB43" s="623"/>
      <c r="DC43" s="624"/>
      <c r="DD43" s="614">
        <v>69061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2983005</v>
      </c>
      <c r="CS44" s="609"/>
      <c r="CT44" s="609"/>
      <c r="CU44" s="609"/>
      <c r="CV44" s="609"/>
      <c r="CW44" s="609"/>
      <c r="CX44" s="609"/>
      <c r="CY44" s="610"/>
      <c r="CZ44" s="611">
        <v>14</v>
      </c>
      <c r="DA44" s="612"/>
      <c r="DB44" s="612"/>
      <c r="DC44" s="613"/>
      <c r="DD44" s="614">
        <v>457156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1540876</v>
      </c>
      <c r="CS45" s="621"/>
      <c r="CT45" s="621"/>
      <c r="CU45" s="621"/>
      <c r="CV45" s="621"/>
      <c r="CW45" s="621"/>
      <c r="CX45" s="621"/>
      <c r="CY45" s="622"/>
      <c r="CZ45" s="611">
        <v>7.2</v>
      </c>
      <c r="DA45" s="623"/>
      <c r="DB45" s="623"/>
      <c r="DC45" s="624"/>
      <c r="DD45" s="614">
        <v>60744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1439586</v>
      </c>
      <c r="CS46" s="609"/>
      <c r="CT46" s="609"/>
      <c r="CU46" s="609"/>
      <c r="CV46" s="609"/>
      <c r="CW46" s="609"/>
      <c r="CX46" s="609"/>
      <c r="CY46" s="610"/>
      <c r="CZ46" s="611">
        <v>6.8</v>
      </c>
      <c r="DA46" s="612"/>
      <c r="DB46" s="612"/>
      <c r="DC46" s="613"/>
      <c r="DD46" s="614">
        <v>396069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21279556</v>
      </c>
      <c r="CS49" s="593"/>
      <c r="CT49" s="593"/>
      <c r="CU49" s="593"/>
      <c r="CV49" s="593"/>
      <c r="CW49" s="593"/>
      <c r="CX49" s="593"/>
      <c r="CY49" s="594"/>
      <c r="CZ49" s="595">
        <v>100</v>
      </c>
      <c r="DA49" s="596"/>
      <c r="DB49" s="596"/>
      <c r="DC49" s="597"/>
      <c r="DD49" s="598">
        <v>10727871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CPB2rzI2qqydXEPKYq+ot4/gVlIpKW09EoRKdWCnYDauq7TdG19zkoAi+dOrvbXTA0CzYDcWiRcBBHn4oBP6A==" saltValue="Ad+hZ7A3oGL4hlvV4MLk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21702</v>
      </c>
      <c r="R7" s="1090"/>
      <c r="S7" s="1090"/>
      <c r="T7" s="1090"/>
      <c r="U7" s="1090"/>
      <c r="V7" s="1090">
        <v>21309</v>
      </c>
      <c r="W7" s="1090"/>
      <c r="X7" s="1090"/>
      <c r="Y7" s="1090"/>
      <c r="Z7" s="1090"/>
      <c r="AA7" s="1090">
        <v>393</v>
      </c>
      <c r="AB7" s="1090"/>
      <c r="AC7" s="1090"/>
      <c r="AD7" s="1090"/>
      <c r="AE7" s="1091"/>
      <c r="AF7" s="1092">
        <v>239</v>
      </c>
      <c r="AG7" s="1093"/>
      <c r="AH7" s="1093"/>
      <c r="AI7" s="1093"/>
      <c r="AJ7" s="1094"/>
      <c r="AK7" s="1095" t="s">
        <v>488</v>
      </c>
      <c r="AL7" s="1096"/>
      <c r="AM7" s="1096"/>
      <c r="AN7" s="1096"/>
      <c r="AO7" s="1096"/>
      <c r="AP7" s="1096">
        <v>12176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556</v>
      </c>
      <c r="BT7" s="1087"/>
      <c r="BU7" s="1087"/>
      <c r="BV7" s="1087"/>
      <c r="BW7" s="1087"/>
      <c r="BX7" s="1087"/>
      <c r="BY7" s="1087"/>
      <c r="BZ7" s="1087"/>
      <c r="CA7" s="1087"/>
      <c r="CB7" s="1087"/>
      <c r="CC7" s="1087"/>
      <c r="CD7" s="1087"/>
      <c r="CE7" s="1087"/>
      <c r="CF7" s="1087"/>
      <c r="CG7" s="1099"/>
      <c r="CH7" s="1083">
        <v>19</v>
      </c>
      <c r="CI7" s="1084"/>
      <c r="CJ7" s="1084"/>
      <c r="CK7" s="1084"/>
      <c r="CL7" s="1085"/>
      <c r="CM7" s="1083">
        <v>542</v>
      </c>
      <c r="CN7" s="1084"/>
      <c r="CO7" s="1084"/>
      <c r="CP7" s="1084"/>
      <c r="CQ7" s="1085"/>
      <c r="CR7" s="1083">
        <v>3</v>
      </c>
      <c r="CS7" s="1084"/>
      <c r="CT7" s="1084"/>
      <c r="CU7" s="1084"/>
      <c r="CV7" s="1085"/>
      <c r="CW7" s="1083" t="s">
        <v>488</v>
      </c>
      <c r="CX7" s="1084"/>
      <c r="CY7" s="1084"/>
      <c r="CZ7" s="1084"/>
      <c r="DA7" s="1085"/>
      <c r="DB7" s="1083">
        <v>2770</v>
      </c>
      <c r="DC7" s="1084"/>
      <c r="DD7" s="1084"/>
      <c r="DE7" s="1084"/>
      <c r="DF7" s="1085"/>
      <c r="DG7" s="1083" t="s">
        <v>488</v>
      </c>
      <c r="DH7" s="1084"/>
      <c r="DI7" s="1084"/>
      <c r="DJ7" s="1084"/>
      <c r="DK7" s="1085"/>
      <c r="DL7" s="1083" t="s">
        <v>488</v>
      </c>
      <c r="DM7" s="1084"/>
      <c r="DN7" s="1084"/>
      <c r="DO7" s="1084"/>
      <c r="DP7" s="1085"/>
      <c r="DQ7" s="1083">
        <v>1162</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557</v>
      </c>
      <c r="BT8" s="980"/>
      <c r="BU8" s="980"/>
      <c r="BV8" s="980"/>
      <c r="BW8" s="980"/>
      <c r="BX8" s="980"/>
      <c r="BY8" s="980"/>
      <c r="BZ8" s="980"/>
      <c r="CA8" s="980"/>
      <c r="CB8" s="980"/>
      <c r="CC8" s="980"/>
      <c r="CD8" s="980"/>
      <c r="CE8" s="980"/>
      <c r="CF8" s="980"/>
      <c r="CG8" s="1001"/>
      <c r="CH8" s="976">
        <v>1</v>
      </c>
      <c r="CI8" s="977"/>
      <c r="CJ8" s="977"/>
      <c r="CK8" s="977"/>
      <c r="CL8" s="978"/>
      <c r="CM8" s="976">
        <v>8</v>
      </c>
      <c r="CN8" s="977"/>
      <c r="CO8" s="977"/>
      <c r="CP8" s="977"/>
      <c r="CQ8" s="978"/>
      <c r="CR8" s="976">
        <v>2</v>
      </c>
      <c r="CS8" s="977"/>
      <c r="CT8" s="977"/>
      <c r="CU8" s="977"/>
      <c r="CV8" s="978"/>
      <c r="CW8" s="976" t="s">
        <v>488</v>
      </c>
      <c r="CX8" s="977"/>
      <c r="CY8" s="977"/>
      <c r="CZ8" s="977"/>
      <c r="DA8" s="978"/>
      <c r="DB8" s="976" t="s">
        <v>488</v>
      </c>
      <c r="DC8" s="977"/>
      <c r="DD8" s="977"/>
      <c r="DE8" s="977"/>
      <c r="DF8" s="978"/>
      <c r="DG8" s="976" t="s">
        <v>488</v>
      </c>
      <c r="DH8" s="977"/>
      <c r="DI8" s="977"/>
      <c r="DJ8" s="977"/>
      <c r="DK8" s="978"/>
      <c r="DL8" s="976" t="s">
        <v>488</v>
      </c>
      <c r="DM8" s="977"/>
      <c r="DN8" s="977"/>
      <c r="DO8" s="977"/>
      <c r="DP8" s="978"/>
      <c r="DQ8" s="976" t="s">
        <v>488</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558</v>
      </c>
      <c r="BT9" s="980"/>
      <c r="BU9" s="980"/>
      <c r="BV9" s="980"/>
      <c r="BW9" s="980"/>
      <c r="BX9" s="980"/>
      <c r="BY9" s="980"/>
      <c r="BZ9" s="980"/>
      <c r="CA9" s="980"/>
      <c r="CB9" s="980"/>
      <c r="CC9" s="980"/>
      <c r="CD9" s="980"/>
      <c r="CE9" s="980"/>
      <c r="CF9" s="980"/>
      <c r="CG9" s="1001"/>
      <c r="CH9" s="976">
        <v>1</v>
      </c>
      <c r="CI9" s="977"/>
      <c r="CJ9" s="977"/>
      <c r="CK9" s="977"/>
      <c r="CL9" s="978"/>
      <c r="CM9" s="976">
        <v>33</v>
      </c>
      <c r="CN9" s="977"/>
      <c r="CO9" s="977"/>
      <c r="CP9" s="977"/>
      <c r="CQ9" s="978"/>
      <c r="CR9" s="976">
        <v>3</v>
      </c>
      <c r="CS9" s="977"/>
      <c r="CT9" s="977"/>
      <c r="CU9" s="977"/>
      <c r="CV9" s="978"/>
      <c r="CW9" s="976" t="s">
        <v>488</v>
      </c>
      <c r="CX9" s="977"/>
      <c r="CY9" s="977"/>
      <c r="CZ9" s="977"/>
      <c r="DA9" s="978"/>
      <c r="DB9" s="976" t="s">
        <v>488</v>
      </c>
      <c r="DC9" s="977"/>
      <c r="DD9" s="977"/>
      <c r="DE9" s="977"/>
      <c r="DF9" s="978"/>
      <c r="DG9" s="976" t="s">
        <v>488</v>
      </c>
      <c r="DH9" s="977"/>
      <c r="DI9" s="977"/>
      <c r="DJ9" s="977"/>
      <c r="DK9" s="978"/>
      <c r="DL9" s="976" t="s">
        <v>488</v>
      </c>
      <c r="DM9" s="977"/>
      <c r="DN9" s="977"/>
      <c r="DO9" s="977"/>
      <c r="DP9" s="978"/>
      <c r="DQ9" s="976" t="s">
        <v>488</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559</v>
      </c>
      <c r="BT10" s="980"/>
      <c r="BU10" s="980"/>
      <c r="BV10" s="980"/>
      <c r="BW10" s="980"/>
      <c r="BX10" s="980"/>
      <c r="BY10" s="980"/>
      <c r="BZ10" s="980"/>
      <c r="CA10" s="980"/>
      <c r="CB10" s="980"/>
      <c r="CC10" s="980"/>
      <c r="CD10" s="980"/>
      <c r="CE10" s="980"/>
      <c r="CF10" s="980"/>
      <c r="CG10" s="1001"/>
      <c r="CH10" s="976">
        <v>849</v>
      </c>
      <c r="CI10" s="977"/>
      <c r="CJ10" s="977"/>
      <c r="CK10" s="977"/>
      <c r="CL10" s="978"/>
      <c r="CM10" s="976">
        <v>17583</v>
      </c>
      <c r="CN10" s="977"/>
      <c r="CO10" s="977"/>
      <c r="CP10" s="977"/>
      <c r="CQ10" s="978"/>
      <c r="CR10" s="976">
        <v>34</v>
      </c>
      <c r="CS10" s="977"/>
      <c r="CT10" s="977"/>
      <c r="CU10" s="977"/>
      <c r="CV10" s="978"/>
      <c r="CW10" s="976" t="s">
        <v>488</v>
      </c>
      <c r="CX10" s="977"/>
      <c r="CY10" s="977"/>
      <c r="CZ10" s="977"/>
      <c r="DA10" s="978"/>
      <c r="DB10" s="976" t="s">
        <v>488</v>
      </c>
      <c r="DC10" s="977"/>
      <c r="DD10" s="977"/>
      <c r="DE10" s="977"/>
      <c r="DF10" s="978"/>
      <c r="DG10" s="976" t="s">
        <v>488</v>
      </c>
      <c r="DH10" s="977"/>
      <c r="DI10" s="977"/>
      <c r="DJ10" s="977"/>
      <c r="DK10" s="978"/>
      <c r="DL10" s="976" t="s">
        <v>488</v>
      </c>
      <c r="DM10" s="977"/>
      <c r="DN10" s="977"/>
      <c r="DO10" s="977"/>
      <c r="DP10" s="978"/>
      <c r="DQ10" s="976" t="s">
        <v>488</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239</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3258</v>
      </c>
      <c r="R28" s="1038"/>
      <c r="S28" s="1038"/>
      <c r="T28" s="1038"/>
      <c r="U28" s="1038"/>
      <c r="V28" s="1038">
        <v>3234</v>
      </c>
      <c r="W28" s="1038"/>
      <c r="X28" s="1038"/>
      <c r="Y28" s="1038"/>
      <c r="Z28" s="1038"/>
      <c r="AA28" s="1038">
        <v>24</v>
      </c>
      <c r="AB28" s="1038"/>
      <c r="AC28" s="1038"/>
      <c r="AD28" s="1038"/>
      <c r="AE28" s="1039"/>
      <c r="AF28" s="1040">
        <v>24</v>
      </c>
      <c r="AG28" s="1038"/>
      <c r="AH28" s="1038"/>
      <c r="AI28" s="1038"/>
      <c r="AJ28" s="1041"/>
      <c r="AK28" s="1029">
        <v>281</v>
      </c>
      <c r="AL28" s="1030"/>
      <c r="AM28" s="1030"/>
      <c r="AN28" s="1030"/>
      <c r="AO28" s="1030"/>
      <c r="AP28" s="1030" t="s">
        <v>488</v>
      </c>
      <c r="AQ28" s="1030"/>
      <c r="AR28" s="1030"/>
      <c r="AS28" s="1030"/>
      <c r="AT28" s="1030"/>
      <c r="AU28" s="1030" t="s">
        <v>488</v>
      </c>
      <c r="AV28" s="1030"/>
      <c r="AW28" s="1030"/>
      <c r="AX28" s="1030"/>
      <c r="AY28" s="1030"/>
      <c r="AZ28" s="1031" t="s">
        <v>488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4066</v>
      </c>
      <c r="R29" s="1026"/>
      <c r="S29" s="1026"/>
      <c r="T29" s="1026"/>
      <c r="U29" s="1026"/>
      <c r="V29" s="1026">
        <v>3957</v>
      </c>
      <c r="W29" s="1026"/>
      <c r="X29" s="1026"/>
      <c r="Y29" s="1026"/>
      <c r="Z29" s="1026"/>
      <c r="AA29" s="1026">
        <v>108</v>
      </c>
      <c r="AB29" s="1026"/>
      <c r="AC29" s="1026"/>
      <c r="AD29" s="1026"/>
      <c r="AE29" s="1027"/>
      <c r="AF29" s="1022">
        <v>108</v>
      </c>
      <c r="AG29" s="1023"/>
      <c r="AH29" s="1023"/>
      <c r="AI29" s="1023"/>
      <c r="AJ29" s="1024"/>
      <c r="AK29" s="967">
        <v>562</v>
      </c>
      <c r="AL29" s="958"/>
      <c r="AM29" s="958"/>
      <c r="AN29" s="958"/>
      <c r="AO29" s="958"/>
      <c r="AP29" s="958" t="s">
        <v>488</v>
      </c>
      <c r="AQ29" s="958"/>
      <c r="AR29" s="958"/>
      <c r="AS29" s="958"/>
      <c r="AT29" s="958"/>
      <c r="AU29" s="958" t="s">
        <v>488</v>
      </c>
      <c r="AV29" s="958"/>
      <c r="AW29" s="958"/>
      <c r="AX29" s="958"/>
      <c r="AY29" s="958"/>
      <c r="AZ29" s="1028" t="s">
        <v>488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508</v>
      </c>
      <c r="R30" s="1026"/>
      <c r="S30" s="1026"/>
      <c r="T30" s="1026"/>
      <c r="U30" s="1026"/>
      <c r="V30" s="1026">
        <v>507</v>
      </c>
      <c r="W30" s="1026"/>
      <c r="X30" s="1026"/>
      <c r="Y30" s="1026"/>
      <c r="Z30" s="1026"/>
      <c r="AA30" s="1026">
        <v>1</v>
      </c>
      <c r="AB30" s="1026"/>
      <c r="AC30" s="1026"/>
      <c r="AD30" s="1026"/>
      <c r="AE30" s="1027"/>
      <c r="AF30" s="1022">
        <v>1</v>
      </c>
      <c r="AG30" s="1023"/>
      <c r="AH30" s="1023"/>
      <c r="AI30" s="1023"/>
      <c r="AJ30" s="1024"/>
      <c r="AK30" s="967">
        <v>122</v>
      </c>
      <c r="AL30" s="958"/>
      <c r="AM30" s="958"/>
      <c r="AN30" s="958"/>
      <c r="AO30" s="958"/>
      <c r="AP30" s="958" t="s">
        <v>488</v>
      </c>
      <c r="AQ30" s="958"/>
      <c r="AR30" s="958"/>
      <c r="AS30" s="958"/>
      <c r="AT30" s="958"/>
      <c r="AU30" s="958" t="s">
        <v>488</v>
      </c>
      <c r="AV30" s="958"/>
      <c r="AW30" s="958"/>
      <c r="AX30" s="958"/>
      <c r="AY30" s="958"/>
      <c r="AZ30" s="1028" t="s">
        <v>488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35</v>
      </c>
      <c r="R31" s="1026"/>
      <c r="S31" s="1026"/>
      <c r="T31" s="1026"/>
      <c r="U31" s="1026"/>
      <c r="V31" s="1026">
        <v>35</v>
      </c>
      <c r="W31" s="1026"/>
      <c r="X31" s="1026"/>
      <c r="Y31" s="1026"/>
      <c r="Z31" s="1026"/>
      <c r="AA31" s="1026">
        <v>0</v>
      </c>
      <c r="AB31" s="1026"/>
      <c r="AC31" s="1026"/>
      <c r="AD31" s="1026"/>
      <c r="AE31" s="1027"/>
      <c r="AF31" s="1022">
        <v>0</v>
      </c>
      <c r="AG31" s="1023"/>
      <c r="AH31" s="1023"/>
      <c r="AI31" s="1023"/>
      <c r="AJ31" s="1024"/>
      <c r="AK31" s="967" t="s">
        <v>488</v>
      </c>
      <c r="AL31" s="958"/>
      <c r="AM31" s="958"/>
      <c r="AN31" s="958"/>
      <c r="AO31" s="958"/>
      <c r="AP31" s="958" t="s">
        <v>488</v>
      </c>
      <c r="AQ31" s="958"/>
      <c r="AR31" s="958"/>
      <c r="AS31" s="958"/>
      <c r="AT31" s="958"/>
      <c r="AU31" s="958" t="s">
        <v>488</v>
      </c>
      <c r="AV31" s="958"/>
      <c r="AW31" s="958"/>
      <c r="AX31" s="958"/>
      <c r="AY31" s="958"/>
      <c r="AZ31" s="1028" t="s">
        <v>488</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1478</v>
      </c>
      <c r="R32" s="1026"/>
      <c r="S32" s="1026"/>
      <c r="T32" s="1026"/>
      <c r="U32" s="1026"/>
      <c r="V32" s="1026">
        <v>1289</v>
      </c>
      <c r="W32" s="1026"/>
      <c r="X32" s="1026"/>
      <c r="Y32" s="1026"/>
      <c r="Z32" s="1026"/>
      <c r="AA32" s="1026">
        <v>189</v>
      </c>
      <c r="AB32" s="1026"/>
      <c r="AC32" s="1026"/>
      <c r="AD32" s="1026"/>
      <c r="AE32" s="1027"/>
      <c r="AF32" s="1022">
        <v>105</v>
      </c>
      <c r="AG32" s="1023"/>
      <c r="AH32" s="1023"/>
      <c r="AI32" s="1023"/>
      <c r="AJ32" s="1024"/>
      <c r="AK32" s="967">
        <v>718</v>
      </c>
      <c r="AL32" s="958"/>
      <c r="AM32" s="958"/>
      <c r="AN32" s="958"/>
      <c r="AO32" s="958"/>
      <c r="AP32" s="958">
        <v>11739</v>
      </c>
      <c r="AQ32" s="958"/>
      <c r="AR32" s="958"/>
      <c r="AS32" s="958"/>
      <c r="AT32" s="958"/>
      <c r="AU32" s="958">
        <v>5783</v>
      </c>
      <c r="AV32" s="958"/>
      <c r="AW32" s="958"/>
      <c r="AX32" s="958"/>
      <c r="AY32" s="958"/>
      <c r="AZ32" s="1028" t="s">
        <v>488</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67</v>
      </c>
      <c r="R33" s="1026"/>
      <c r="S33" s="1026"/>
      <c r="T33" s="1026"/>
      <c r="U33" s="1026"/>
      <c r="V33" s="1026">
        <v>65</v>
      </c>
      <c r="W33" s="1026"/>
      <c r="X33" s="1026"/>
      <c r="Y33" s="1026"/>
      <c r="Z33" s="1026"/>
      <c r="AA33" s="1026">
        <v>2</v>
      </c>
      <c r="AB33" s="1026"/>
      <c r="AC33" s="1026"/>
      <c r="AD33" s="1026"/>
      <c r="AE33" s="1027"/>
      <c r="AF33" s="1022">
        <v>2</v>
      </c>
      <c r="AG33" s="1023"/>
      <c r="AH33" s="1023"/>
      <c r="AI33" s="1023"/>
      <c r="AJ33" s="1024"/>
      <c r="AK33" s="967" t="s">
        <v>488</v>
      </c>
      <c r="AL33" s="958"/>
      <c r="AM33" s="958"/>
      <c r="AN33" s="958"/>
      <c r="AO33" s="958"/>
      <c r="AP33" s="958">
        <v>466</v>
      </c>
      <c r="AQ33" s="958"/>
      <c r="AR33" s="958"/>
      <c r="AS33" s="958"/>
      <c r="AT33" s="958"/>
      <c r="AU33" s="958" t="s">
        <v>488</v>
      </c>
      <c r="AV33" s="958"/>
      <c r="AW33" s="958"/>
      <c r="AX33" s="958"/>
      <c r="AY33" s="958"/>
      <c r="AZ33" s="1028" t="s">
        <v>488</v>
      </c>
      <c r="BA33" s="1028"/>
      <c r="BB33" s="1028"/>
      <c r="BC33" s="1028"/>
      <c r="BD33" s="1028"/>
      <c r="BE33" s="959" t="s">
        <v>395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241</v>
      </c>
      <c r="AG63" s="946"/>
      <c r="AH63" s="946"/>
      <c r="AI63" s="946"/>
      <c r="AJ63" s="1009"/>
      <c r="AK63" s="1010"/>
      <c r="AL63" s="950"/>
      <c r="AM63" s="950"/>
      <c r="AN63" s="950"/>
      <c r="AO63" s="950"/>
      <c r="AP63" s="946">
        <v>12205</v>
      </c>
      <c r="AQ63" s="946"/>
      <c r="AR63" s="946"/>
      <c r="AS63" s="946"/>
      <c r="AT63" s="946"/>
      <c r="AU63" s="946">
        <v>5783</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551</v>
      </c>
      <c r="C68" s="973"/>
      <c r="D68" s="973"/>
      <c r="E68" s="973"/>
      <c r="F68" s="973"/>
      <c r="G68" s="973"/>
      <c r="H68" s="973"/>
      <c r="I68" s="973"/>
      <c r="J68" s="973"/>
      <c r="K68" s="973"/>
      <c r="L68" s="973"/>
      <c r="M68" s="973"/>
      <c r="N68" s="973"/>
      <c r="O68" s="973"/>
      <c r="P68" s="974"/>
      <c r="Q68" s="975">
        <v>79</v>
      </c>
      <c r="R68" s="969"/>
      <c r="S68" s="969"/>
      <c r="T68" s="969"/>
      <c r="U68" s="969"/>
      <c r="V68" s="969">
        <v>74</v>
      </c>
      <c r="W68" s="969"/>
      <c r="X68" s="969"/>
      <c r="Y68" s="969"/>
      <c r="Z68" s="969"/>
      <c r="AA68" s="969">
        <v>5</v>
      </c>
      <c r="AB68" s="969"/>
      <c r="AC68" s="969"/>
      <c r="AD68" s="969"/>
      <c r="AE68" s="969"/>
      <c r="AF68" s="969">
        <v>5</v>
      </c>
      <c r="AG68" s="969"/>
      <c r="AH68" s="969"/>
      <c r="AI68" s="969"/>
      <c r="AJ68" s="969"/>
      <c r="AK68" s="969" t="s">
        <v>488</v>
      </c>
      <c r="AL68" s="969"/>
      <c r="AM68" s="969"/>
      <c r="AN68" s="969"/>
      <c r="AO68" s="969"/>
      <c r="AP68" s="969">
        <v>249</v>
      </c>
      <c r="AQ68" s="969"/>
      <c r="AR68" s="969"/>
      <c r="AS68" s="969"/>
      <c r="AT68" s="969"/>
      <c r="AU68" s="969">
        <v>156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552</v>
      </c>
      <c r="C69" s="962"/>
      <c r="D69" s="962"/>
      <c r="E69" s="962"/>
      <c r="F69" s="962"/>
      <c r="G69" s="962"/>
      <c r="H69" s="962"/>
      <c r="I69" s="962"/>
      <c r="J69" s="962"/>
      <c r="K69" s="962"/>
      <c r="L69" s="962"/>
      <c r="M69" s="962"/>
      <c r="N69" s="962"/>
      <c r="O69" s="962"/>
      <c r="P69" s="963"/>
      <c r="Q69" s="964">
        <v>5705</v>
      </c>
      <c r="R69" s="958"/>
      <c r="S69" s="958"/>
      <c r="T69" s="958"/>
      <c r="U69" s="958"/>
      <c r="V69" s="958">
        <v>5625</v>
      </c>
      <c r="W69" s="958"/>
      <c r="X69" s="958"/>
      <c r="Y69" s="958"/>
      <c r="Z69" s="958"/>
      <c r="AA69" s="958">
        <v>80</v>
      </c>
      <c r="AB69" s="958"/>
      <c r="AC69" s="958"/>
      <c r="AD69" s="958"/>
      <c r="AE69" s="958"/>
      <c r="AF69" s="958">
        <v>8</v>
      </c>
      <c r="AG69" s="958"/>
      <c r="AH69" s="958"/>
      <c r="AI69" s="958"/>
      <c r="AJ69" s="958"/>
      <c r="AK69" s="958">
        <v>110</v>
      </c>
      <c r="AL69" s="958"/>
      <c r="AM69" s="958"/>
      <c r="AN69" s="958"/>
      <c r="AO69" s="958"/>
      <c r="AP69" s="958">
        <v>1443</v>
      </c>
      <c r="AQ69" s="958"/>
      <c r="AR69" s="958"/>
      <c r="AS69" s="958"/>
      <c r="AT69" s="958"/>
      <c r="AU69" s="958">
        <v>257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553</v>
      </c>
      <c r="C70" s="962"/>
      <c r="D70" s="962"/>
      <c r="E70" s="962"/>
      <c r="F70" s="962"/>
      <c r="G70" s="962"/>
      <c r="H70" s="962"/>
      <c r="I70" s="962"/>
      <c r="J70" s="962"/>
      <c r="K70" s="962"/>
      <c r="L70" s="962"/>
      <c r="M70" s="962"/>
      <c r="N70" s="962"/>
      <c r="O70" s="962"/>
      <c r="P70" s="963"/>
      <c r="Q70" s="964">
        <v>115</v>
      </c>
      <c r="R70" s="958"/>
      <c r="S70" s="958"/>
      <c r="T70" s="958"/>
      <c r="U70" s="958"/>
      <c r="V70" s="958">
        <v>107</v>
      </c>
      <c r="W70" s="958"/>
      <c r="X70" s="958"/>
      <c r="Y70" s="958"/>
      <c r="Z70" s="958"/>
      <c r="AA70" s="958">
        <v>8</v>
      </c>
      <c r="AB70" s="958"/>
      <c r="AC70" s="958"/>
      <c r="AD70" s="958"/>
      <c r="AE70" s="958"/>
      <c r="AF70" s="958">
        <v>2</v>
      </c>
      <c r="AG70" s="958"/>
      <c r="AH70" s="958"/>
      <c r="AI70" s="958"/>
      <c r="AJ70" s="958"/>
      <c r="AK70" s="958">
        <v>34</v>
      </c>
      <c r="AL70" s="958"/>
      <c r="AM70" s="958"/>
      <c r="AN70" s="958"/>
      <c r="AO70" s="958"/>
      <c r="AP70" s="958" t="s">
        <v>488</v>
      </c>
      <c r="AQ70" s="958"/>
      <c r="AR70" s="958"/>
      <c r="AS70" s="958"/>
      <c r="AT70" s="958"/>
      <c r="AU70" s="958" t="s">
        <v>488</v>
      </c>
      <c r="AV70" s="958"/>
      <c r="AW70" s="958"/>
      <c r="AX70" s="958"/>
      <c r="AY70" s="958"/>
      <c r="AZ70" s="959" t="s">
        <v>554</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553</v>
      </c>
      <c r="C71" s="962"/>
      <c r="D71" s="962"/>
      <c r="E71" s="962"/>
      <c r="F71" s="962"/>
      <c r="G71" s="962"/>
      <c r="H71" s="962"/>
      <c r="I71" s="962"/>
      <c r="J71" s="962"/>
      <c r="K71" s="962"/>
      <c r="L71" s="962"/>
      <c r="M71" s="962"/>
      <c r="N71" s="962"/>
      <c r="O71" s="962"/>
      <c r="P71" s="963"/>
      <c r="Q71" s="964">
        <v>88193</v>
      </c>
      <c r="R71" s="958"/>
      <c r="S71" s="958"/>
      <c r="T71" s="958"/>
      <c r="U71" s="958"/>
      <c r="V71" s="958">
        <v>87571</v>
      </c>
      <c r="W71" s="958"/>
      <c r="X71" s="958"/>
      <c r="Y71" s="958"/>
      <c r="Z71" s="958"/>
      <c r="AA71" s="958">
        <v>622</v>
      </c>
      <c r="AB71" s="958"/>
      <c r="AC71" s="958"/>
      <c r="AD71" s="958"/>
      <c r="AE71" s="958"/>
      <c r="AF71" s="958">
        <v>622</v>
      </c>
      <c r="AG71" s="958"/>
      <c r="AH71" s="958"/>
      <c r="AI71" s="958"/>
      <c r="AJ71" s="958"/>
      <c r="AK71" s="958">
        <v>242</v>
      </c>
      <c r="AL71" s="958"/>
      <c r="AM71" s="958"/>
      <c r="AN71" s="958"/>
      <c r="AO71" s="958"/>
      <c r="AP71" s="958" t="s">
        <v>488</v>
      </c>
      <c r="AQ71" s="958"/>
      <c r="AR71" s="958"/>
      <c r="AS71" s="958"/>
      <c r="AT71" s="958"/>
      <c r="AU71" s="958" t="s">
        <v>488</v>
      </c>
      <c r="AV71" s="958"/>
      <c r="AW71" s="958"/>
      <c r="AX71" s="958"/>
      <c r="AY71" s="958"/>
      <c r="AZ71" s="959" t="s">
        <v>555</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637</v>
      </c>
      <c r="AG88" s="946"/>
      <c r="AH88" s="946"/>
      <c r="AI88" s="946"/>
      <c r="AJ88" s="946"/>
      <c r="AK88" s="950"/>
      <c r="AL88" s="950"/>
      <c r="AM88" s="950"/>
      <c r="AN88" s="950"/>
      <c r="AO88" s="950"/>
      <c r="AP88" s="946">
        <v>1692</v>
      </c>
      <c r="AQ88" s="946"/>
      <c r="AR88" s="946"/>
      <c r="AS88" s="946"/>
      <c r="AT88" s="946"/>
      <c r="AU88" s="946">
        <v>413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42</v>
      </c>
      <c r="CS102" s="940"/>
      <c r="CT102" s="940"/>
      <c r="CU102" s="940"/>
      <c r="CV102" s="941"/>
      <c r="CW102" s="939" t="s">
        <v>560</v>
      </c>
      <c r="CX102" s="940"/>
      <c r="CY102" s="940"/>
      <c r="CZ102" s="940"/>
      <c r="DA102" s="941"/>
      <c r="DB102" s="939">
        <v>2770</v>
      </c>
      <c r="DC102" s="940"/>
      <c r="DD102" s="940"/>
      <c r="DE102" s="940"/>
      <c r="DF102" s="941"/>
      <c r="DG102" s="939" t="s">
        <v>560</v>
      </c>
      <c r="DH102" s="940"/>
      <c r="DI102" s="940"/>
      <c r="DJ102" s="940"/>
      <c r="DK102" s="941"/>
      <c r="DL102" s="939" t="s">
        <v>560</v>
      </c>
      <c r="DM102" s="940"/>
      <c r="DN102" s="940"/>
      <c r="DO102" s="940"/>
      <c r="DP102" s="941"/>
      <c r="DQ102" s="939">
        <v>1162</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1276550</v>
      </c>
      <c r="AB110" s="876"/>
      <c r="AC110" s="876"/>
      <c r="AD110" s="876"/>
      <c r="AE110" s="877"/>
      <c r="AF110" s="878">
        <v>1268832</v>
      </c>
      <c r="AG110" s="876"/>
      <c r="AH110" s="876"/>
      <c r="AI110" s="876"/>
      <c r="AJ110" s="877"/>
      <c r="AK110" s="878">
        <v>1282005</v>
      </c>
      <c r="AL110" s="876"/>
      <c r="AM110" s="876"/>
      <c r="AN110" s="876"/>
      <c r="AO110" s="877"/>
      <c r="AP110" s="879">
        <v>17.100000000000001</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12383080</v>
      </c>
      <c r="BR110" s="829"/>
      <c r="BS110" s="829"/>
      <c r="BT110" s="829"/>
      <c r="BU110" s="829"/>
      <c r="BV110" s="829">
        <v>11813350</v>
      </c>
      <c r="BW110" s="829"/>
      <c r="BX110" s="829"/>
      <c r="BY110" s="829"/>
      <c r="BZ110" s="829"/>
      <c r="CA110" s="829">
        <v>12175751</v>
      </c>
      <c r="CB110" s="829"/>
      <c r="CC110" s="829"/>
      <c r="CD110" s="829"/>
      <c r="CE110" s="829"/>
      <c r="CF110" s="853">
        <v>162.80000000000001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6825364</v>
      </c>
      <c r="BR112" s="804"/>
      <c r="BS112" s="804"/>
      <c r="BT112" s="804"/>
      <c r="BU112" s="804"/>
      <c r="BV112" s="804">
        <v>6757528</v>
      </c>
      <c r="BW112" s="804"/>
      <c r="BX112" s="804"/>
      <c r="BY112" s="804"/>
      <c r="BZ112" s="804"/>
      <c r="CA112" s="804">
        <v>7019697</v>
      </c>
      <c r="CB112" s="804"/>
      <c r="CC112" s="804"/>
      <c r="CD112" s="804"/>
      <c r="CE112" s="804"/>
      <c r="CF112" s="862">
        <v>93.8</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503145</v>
      </c>
      <c r="AB113" s="906"/>
      <c r="AC113" s="906"/>
      <c r="AD113" s="906"/>
      <c r="AE113" s="907"/>
      <c r="AF113" s="908">
        <v>496605</v>
      </c>
      <c r="AG113" s="906"/>
      <c r="AH113" s="906"/>
      <c r="AI113" s="906"/>
      <c r="AJ113" s="907"/>
      <c r="AK113" s="908">
        <v>512982</v>
      </c>
      <c r="AL113" s="906"/>
      <c r="AM113" s="906"/>
      <c r="AN113" s="906"/>
      <c r="AO113" s="907"/>
      <c r="AP113" s="909">
        <v>6.9</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290079</v>
      </c>
      <c r="BR113" s="804"/>
      <c r="BS113" s="804"/>
      <c r="BT113" s="804"/>
      <c r="BU113" s="804"/>
      <c r="BV113" s="804">
        <v>296342</v>
      </c>
      <c r="BW113" s="804"/>
      <c r="BX113" s="804"/>
      <c r="BY113" s="804"/>
      <c r="BZ113" s="804"/>
      <c r="CA113" s="804">
        <v>412979</v>
      </c>
      <c r="CB113" s="804"/>
      <c r="CC113" s="804"/>
      <c r="CD113" s="804"/>
      <c r="CE113" s="804"/>
      <c r="CF113" s="862">
        <v>5.5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57770</v>
      </c>
      <c r="AB114" s="767"/>
      <c r="AC114" s="767"/>
      <c r="AD114" s="767"/>
      <c r="AE114" s="768"/>
      <c r="AF114" s="769">
        <v>52256</v>
      </c>
      <c r="AG114" s="767"/>
      <c r="AH114" s="767"/>
      <c r="AI114" s="767"/>
      <c r="AJ114" s="768"/>
      <c r="AK114" s="769">
        <v>55514</v>
      </c>
      <c r="AL114" s="767"/>
      <c r="AM114" s="767"/>
      <c r="AN114" s="767"/>
      <c r="AO114" s="768"/>
      <c r="AP114" s="811">
        <v>0.7</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1767712</v>
      </c>
      <c r="BR114" s="804"/>
      <c r="BS114" s="804"/>
      <c r="BT114" s="804"/>
      <c r="BU114" s="804"/>
      <c r="BV114" s="804">
        <v>1728279</v>
      </c>
      <c r="BW114" s="804"/>
      <c r="BX114" s="804"/>
      <c r="BY114" s="804"/>
      <c r="BZ114" s="804"/>
      <c r="CA114" s="804">
        <v>1716304</v>
      </c>
      <c r="CB114" s="804"/>
      <c r="CC114" s="804"/>
      <c r="CD114" s="804"/>
      <c r="CE114" s="804"/>
      <c r="CF114" s="862">
        <v>22.9</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v>1621677</v>
      </c>
      <c r="BR115" s="804"/>
      <c r="BS115" s="804"/>
      <c r="BT115" s="804"/>
      <c r="BU115" s="804"/>
      <c r="BV115" s="804">
        <v>1477160</v>
      </c>
      <c r="BW115" s="804"/>
      <c r="BX115" s="804"/>
      <c r="BY115" s="804"/>
      <c r="BZ115" s="804"/>
      <c r="CA115" s="804">
        <v>1161980</v>
      </c>
      <c r="CB115" s="804"/>
      <c r="CC115" s="804"/>
      <c r="CD115" s="804"/>
      <c r="CE115" s="804"/>
      <c r="CF115" s="862">
        <v>15.5</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1160</v>
      </c>
      <c r="AB116" s="767"/>
      <c r="AC116" s="767"/>
      <c r="AD116" s="767"/>
      <c r="AE116" s="768"/>
      <c r="AF116" s="769">
        <v>146</v>
      </c>
      <c r="AG116" s="767"/>
      <c r="AH116" s="767"/>
      <c r="AI116" s="767"/>
      <c r="AJ116" s="768"/>
      <c r="AK116" s="769">
        <v>136</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1838625</v>
      </c>
      <c r="AB117" s="890"/>
      <c r="AC117" s="890"/>
      <c r="AD117" s="890"/>
      <c r="AE117" s="891"/>
      <c r="AF117" s="892">
        <v>1817839</v>
      </c>
      <c r="AG117" s="890"/>
      <c r="AH117" s="890"/>
      <c r="AI117" s="890"/>
      <c r="AJ117" s="891"/>
      <c r="AK117" s="892">
        <v>1850637</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22887912</v>
      </c>
      <c r="BR119" s="832"/>
      <c r="BS119" s="832"/>
      <c r="BT119" s="832"/>
      <c r="BU119" s="832"/>
      <c r="BV119" s="832">
        <v>22072659</v>
      </c>
      <c r="BW119" s="832"/>
      <c r="BX119" s="832"/>
      <c r="BY119" s="832"/>
      <c r="BZ119" s="832"/>
      <c r="CA119" s="832">
        <v>22486711</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1719561</v>
      </c>
      <c r="BR120" s="829"/>
      <c r="BS120" s="829"/>
      <c r="BT120" s="829"/>
      <c r="BU120" s="829"/>
      <c r="BV120" s="829">
        <v>2181658</v>
      </c>
      <c r="BW120" s="829"/>
      <c r="BX120" s="829"/>
      <c r="BY120" s="829"/>
      <c r="BZ120" s="829"/>
      <c r="CA120" s="829">
        <v>2483942</v>
      </c>
      <c r="CB120" s="829"/>
      <c r="CC120" s="829"/>
      <c r="CD120" s="829"/>
      <c r="CE120" s="829"/>
      <c r="CF120" s="853">
        <v>33.200000000000003</v>
      </c>
      <c r="CG120" s="854"/>
      <c r="CH120" s="854"/>
      <c r="CI120" s="854"/>
      <c r="CJ120" s="854"/>
      <c r="CK120" s="855" t="s">
        <v>446</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t="s">
        <v>121</v>
      </c>
      <c r="DH120" s="829"/>
      <c r="DI120" s="829"/>
      <c r="DJ120" s="829"/>
      <c r="DK120" s="829"/>
      <c r="DL120" s="829" t="s">
        <v>121</v>
      </c>
      <c r="DM120" s="829"/>
      <c r="DN120" s="829"/>
      <c r="DO120" s="829"/>
      <c r="DP120" s="829"/>
      <c r="DQ120" s="829">
        <v>7019697</v>
      </c>
      <c r="DR120" s="829"/>
      <c r="DS120" s="829"/>
      <c r="DT120" s="829"/>
      <c r="DU120" s="829"/>
      <c r="DV120" s="830">
        <v>93.8</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299270</v>
      </c>
      <c r="BR121" s="804"/>
      <c r="BS121" s="804"/>
      <c r="BT121" s="804"/>
      <c r="BU121" s="804"/>
      <c r="BV121" s="804">
        <v>453779</v>
      </c>
      <c r="BW121" s="804"/>
      <c r="BX121" s="804"/>
      <c r="BY121" s="804"/>
      <c r="BZ121" s="804"/>
      <c r="CA121" s="804">
        <v>605603</v>
      </c>
      <c r="CB121" s="804"/>
      <c r="CC121" s="804"/>
      <c r="CD121" s="804"/>
      <c r="CE121" s="804"/>
      <c r="CF121" s="862">
        <v>8.1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12652457</v>
      </c>
      <c r="BR122" s="832"/>
      <c r="BS122" s="832"/>
      <c r="BT122" s="832"/>
      <c r="BU122" s="832"/>
      <c r="BV122" s="832">
        <v>12333806</v>
      </c>
      <c r="BW122" s="832"/>
      <c r="BX122" s="832"/>
      <c r="BY122" s="832"/>
      <c r="BZ122" s="832"/>
      <c r="CA122" s="832">
        <v>12494443</v>
      </c>
      <c r="CB122" s="832"/>
      <c r="CC122" s="832"/>
      <c r="CD122" s="832"/>
      <c r="CE122" s="832"/>
      <c r="CF122" s="833">
        <v>167</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14671288</v>
      </c>
      <c r="BR123" s="820"/>
      <c r="BS123" s="820"/>
      <c r="BT123" s="820"/>
      <c r="BU123" s="820"/>
      <c r="BV123" s="820">
        <v>14969243</v>
      </c>
      <c r="BW123" s="820"/>
      <c r="BX123" s="820"/>
      <c r="BY123" s="820"/>
      <c r="BZ123" s="820"/>
      <c r="CA123" s="820">
        <v>15583988</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109.8</v>
      </c>
      <c r="BR124" s="818"/>
      <c r="BS124" s="818"/>
      <c r="BT124" s="818"/>
      <c r="BU124" s="818"/>
      <c r="BV124" s="818">
        <v>97.7</v>
      </c>
      <c r="BW124" s="818"/>
      <c r="BX124" s="818"/>
      <c r="BY124" s="818"/>
      <c r="BZ124" s="818"/>
      <c r="CA124" s="818">
        <v>92.2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v>6825364</v>
      </c>
      <c r="DH124" s="751"/>
      <c r="DI124" s="751"/>
      <c r="DJ124" s="751"/>
      <c r="DK124" s="752"/>
      <c r="DL124" s="753">
        <v>6757528</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v>1621677</v>
      </c>
      <c r="DH126" s="804"/>
      <c r="DI126" s="804"/>
      <c r="DJ126" s="804"/>
      <c r="DK126" s="804"/>
      <c r="DL126" s="804">
        <v>1477160</v>
      </c>
      <c r="DM126" s="804"/>
      <c r="DN126" s="804"/>
      <c r="DO126" s="804"/>
      <c r="DP126" s="804"/>
      <c r="DQ126" s="804">
        <v>1161980</v>
      </c>
      <c r="DR126" s="804"/>
      <c r="DS126" s="804"/>
      <c r="DT126" s="804"/>
      <c r="DU126" s="804"/>
      <c r="DV126" s="781">
        <v>15.5</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74668</v>
      </c>
      <c r="AB128" s="788"/>
      <c r="AC128" s="788"/>
      <c r="AD128" s="788"/>
      <c r="AE128" s="789"/>
      <c r="AF128" s="790">
        <v>62861</v>
      </c>
      <c r="AG128" s="788"/>
      <c r="AH128" s="788"/>
      <c r="AI128" s="788"/>
      <c r="AJ128" s="789"/>
      <c r="AK128" s="790">
        <v>38338</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121</v>
      </c>
      <c r="BG128" s="774"/>
      <c r="BH128" s="774"/>
      <c r="BI128" s="774"/>
      <c r="BJ128" s="774"/>
      <c r="BK128" s="774"/>
      <c r="BL128" s="797"/>
      <c r="BM128" s="773">
        <v>13.63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8508967</v>
      </c>
      <c r="AB129" s="767"/>
      <c r="AC129" s="767"/>
      <c r="AD129" s="767"/>
      <c r="AE129" s="768"/>
      <c r="AF129" s="769">
        <v>8297418</v>
      </c>
      <c r="AG129" s="767"/>
      <c r="AH129" s="767"/>
      <c r="AI129" s="767"/>
      <c r="AJ129" s="768"/>
      <c r="AK129" s="769">
        <v>8469244</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121</v>
      </c>
      <c r="BG129" s="758"/>
      <c r="BH129" s="758"/>
      <c r="BI129" s="758"/>
      <c r="BJ129" s="758"/>
      <c r="BK129" s="758"/>
      <c r="BL129" s="759"/>
      <c r="BM129" s="757">
        <v>18.63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1031885</v>
      </c>
      <c r="AB130" s="767"/>
      <c r="AC130" s="767"/>
      <c r="AD130" s="767"/>
      <c r="AE130" s="768"/>
      <c r="AF130" s="769">
        <v>1026959</v>
      </c>
      <c r="AG130" s="767"/>
      <c r="AH130" s="767"/>
      <c r="AI130" s="767"/>
      <c r="AJ130" s="768"/>
      <c r="AK130" s="769">
        <v>988350</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10.199999999999999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7477082</v>
      </c>
      <c r="AB131" s="751"/>
      <c r="AC131" s="751"/>
      <c r="AD131" s="751"/>
      <c r="AE131" s="752"/>
      <c r="AF131" s="753">
        <v>7270459</v>
      </c>
      <c r="AG131" s="751"/>
      <c r="AH131" s="751"/>
      <c r="AI131" s="751"/>
      <c r="AJ131" s="752"/>
      <c r="AK131" s="753">
        <v>7480894</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92.2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9.7908783130000003</v>
      </c>
      <c r="AB132" s="732"/>
      <c r="AC132" s="732"/>
      <c r="AD132" s="732"/>
      <c r="AE132" s="733"/>
      <c r="AF132" s="734">
        <v>10.0133843</v>
      </c>
      <c r="AG132" s="732"/>
      <c r="AH132" s="732"/>
      <c r="AI132" s="732"/>
      <c r="AJ132" s="733"/>
      <c r="AK132" s="734">
        <v>11.01404458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10.8</v>
      </c>
      <c r="AB133" s="711"/>
      <c r="AC133" s="711"/>
      <c r="AD133" s="711"/>
      <c r="AE133" s="712"/>
      <c r="AF133" s="710">
        <v>10.1</v>
      </c>
      <c r="AG133" s="711"/>
      <c r="AH133" s="711"/>
      <c r="AI133" s="711"/>
      <c r="AJ133" s="712"/>
      <c r="AK133" s="710">
        <v>10.199999999999999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NHLQkS7RZzvatb90h6PXuSY0ejenwIAuTKYzviescmmtiUJR3xtY1IYfsBJlOIkSOwFgZZXCJI+XqKF02XSMA==" saltValue="NrCvLQomR0uFiWXVKI7t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Y49" sqref="CY49"/>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6coRPWmtlvIwwRfRW2K5Dhcm/GTgTsNiJnqLgpfwtIfUxfp6ZqSnBhs175TAoVNwNqNC4b9ZGsT+jJXawI4zA==" saltValue="5iUoGlLC3Qs2AZn3/MPR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25"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J7dWff5k3EC8sbUARhznFl3xDyLsQoroWF8gqQfRx6NbUKjLoVuxGUTR9hqhx1z5UXLEOH/eNbdqtq+NSZBVw==" saltValue="N+AHP6/o4WtSgWY5tXfb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 x14ac:dyDescent="0.2">
      <c r="A8" s="259"/>
      <c r="AK8" s="268"/>
      <c r="AL8" s="269"/>
      <c r="AM8" s="269"/>
      <c r="AN8" s="270"/>
      <c r="AO8" s="1106"/>
      <c r="AP8" s="271" t="s">
        <v>481</v>
      </c>
      <c r="AQ8" s="272" t="s">
        <v>482</v>
      </c>
      <c r="AR8" s="273" t="s">
        <v>483</v>
      </c>
    </row>
    <row r="9" spans="1:46" ht="13" x14ac:dyDescent="0.2">
      <c r="A9" s="259"/>
      <c r="AK9" s="1117" t="s">
        <v>484</v>
      </c>
      <c r="AL9" s="1118"/>
      <c r="AM9" s="1118"/>
      <c r="AN9" s="1119"/>
      <c r="AO9" s="274">
        <v>2451560</v>
      </c>
      <c r="AP9" s="274">
        <v>74980</v>
      </c>
      <c r="AQ9" s="275">
        <v>90724</v>
      </c>
      <c r="AR9" s="276">
        <v>-17.399999999999999</v>
      </c>
    </row>
    <row r="10" spans="1:46" ht="13.5" customHeight="1" x14ac:dyDescent="0.2">
      <c r="A10" s="259"/>
      <c r="AK10" s="1117" t="s">
        <v>485</v>
      </c>
      <c r="AL10" s="1118"/>
      <c r="AM10" s="1118"/>
      <c r="AN10" s="1119"/>
      <c r="AO10" s="277">
        <v>296999</v>
      </c>
      <c r="AP10" s="277">
        <v>9084</v>
      </c>
      <c r="AQ10" s="278">
        <v>11342</v>
      </c>
      <c r="AR10" s="279">
        <v>-19.899999999999999</v>
      </c>
    </row>
    <row r="11" spans="1:46" ht="13.5" customHeight="1" x14ac:dyDescent="0.2">
      <c r="A11" s="259"/>
      <c r="AK11" s="1117" t="s">
        <v>486</v>
      </c>
      <c r="AL11" s="1118"/>
      <c r="AM11" s="1118"/>
      <c r="AN11" s="1119"/>
      <c r="AO11" s="277">
        <v>13086</v>
      </c>
      <c r="AP11" s="277">
        <v>400</v>
      </c>
      <c r="AQ11" s="278">
        <v>1033</v>
      </c>
      <c r="AR11" s="279">
        <v>-61.3</v>
      </c>
    </row>
    <row r="12" spans="1:46" ht="13.5" customHeight="1" x14ac:dyDescent="0.2">
      <c r="A12" s="259"/>
      <c r="AK12" s="1117" t="s">
        <v>487</v>
      </c>
      <c r="AL12" s="1118"/>
      <c r="AM12" s="1118"/>
      <c r="AN12" s="1119"/>
      <c r="AO12" s="277" t="s">
        <v>488</v>
      </c>
      <c r="AP12" s="277" t="s">
        <v>488</v>
      </c>
      <c r="AQ12" s="278">
        <v>16</v>
      </c>
      <c r="AR12" s="279" t="s">
        <v>488</v>
      </c>
    </row>
    <row r="13" spans="1:46" ht="13.5" customHeight="1" x14ac:dyDescent="0.2">
      <c r="A13" s="259"/>
      <c r="AK13" s="1117" t="s">
        <v>489</v>
      </c>
      <c r="AL13" s="1118"/>
      <c r="AM13" s="1118"/>
      <c r="AN13" s="1119"/>
      <c r="AO13" s="277">
        <v>75752</v>
      </c>
      <c r="AP13" s="277">
        <v>2317</v>
      </c>
      <c r="AQ13" s="278">
        <v>3647</v>
      </c>
      <c r="AR13" s="279">
        <v>-36.5</v>
      </c>
    </row>
    <row r="14" spans="1:46" ht="13.5" customHeight="1" x14ac:dyDescent="0.2">
      <c r="A14" s="259"/>
      <c r="AK14" s="1117" t="s">
        <v>490</v>
      </c>
      <c r="AL14" s="1118"/>
      <c r="AM14" s="1118"/>
      <c r="AN14" s="1119"/>
      <c r="AO14" s="277">
        <v>69061</v>
      </c>
      <c r="AP14" s="277">
        <v>2112</v>
      </c>
      <c r="AQ14" s="278">
        <v>1693</v>
      </c>
      <c r="AR14" s="279">
        <v>24.7</v>
      </c>
    </row>
    <row r="15" spans="1:46" ht="13.5" customHeight="1" x14ac:dyDescent="0.2">
      <c r="A15" s="259"/>
      <c r="AK15" s="1120" t="s">
        <v>491</v>
      </c>
      <c r="AL15" s="1121"/>
      <c r="AM15" s="1121"/>
      <c r="AN15" s="1122"/>
      <c r="AO15" s="277">
        <v>-70879</v>
      </c>
      <c r="AP15" s="277">
        <v>-2168</v>
      </c>
      <c r="AQ15" s="278">
        <v>-4922</v>
      </c>
      <c r="AR15" s="279">
        <v>-56</v>
      </c>
    </row>
    <row r="16" spans="1:46" ht="13" x14ac:dyDescent="0.2">
      <c r="A16" s="259"/>
      <c r="AK16" s="1120" t="s">
        <v>177</v>
      </c>
      <c r="AL16" s="1121"/>
      <c r="AM16" s="1121"/>
      <c r="AN16" s="1122"/>
      <c r="AO16" s="277">
        <v>2835579</v>
      </c>
      <c r="AP16" s="277">
        <v>86726</v>
      </c>
      <c r="AQ16" s="278">
        <v>103533</v>
      </c>
      <c r="AR16" s="279">
        <v>-16.2</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23" t="s">
        <v>496</v>
      </c>
      <c r="AL21" s="1124"/>
      <c r="AM21" s="1124"/>
      <c r="AN21" s="1125"/>
      <c r="AO21" s="289">
        <v>6.85</v>
      </c>
      <c r="AP21" s="290">
        <v>9.17</v>
      </c>
      <c r="AQ21" s="291">
        <v>-2.3199999999999998</v>
      </c>
      <c r="AS21" s="292"/>
      <c r="AT21" s="288"/>
    </row>
    <row r="22" spans="1:46" s="260" customFormat="1" ht="13" x14ac:dyDescent="0.2">
      <c r="A22" s="288"/>
      <c r="AK22" s="1123" t="s">
        <v>497</v>
      </c>
      <c r="AL22" s="1124"/>
      <c r="AM22" s="1124"/>
      <c r="AN22" s="1125"/>
      <c r="AO22" s="293">
        <v>94.3</v>
      </c>
      <c r="AP22" s="294">
        <v>97.2</v>
      </c>
      <c r="AQ22" s="295">
        <v>-2.9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1282005</v>
      </c>
      <c r="AP32" s="303">
        <v>39210</v>
      </c>
      <c r="AQ32" s="304">
        <v>59793</v>
      </c>
      <c r="AR32" s="305">
        <v>-34.4</v>
      </c>
    </row>
    <row r="33" spans="1:46" ht="13.5" customHeight="1" x14ac:dyDescent="0.2">
      <c r="A33" s="259"/>
      <c r="AK33" s="1107" t="s">
        <v>502</v>
      </c>
      <c r="AL33" s="1108"/>
      <c r="AM33" s="1108"/>
      <c r="AN33" s="1109"/>
      <c r="AO33" s="303" t="s">
        <v>488</v>
      </c>
      <c r="AP33" s="303" t="s">
        <v>488</v>
      </c>
      <c r="AQ33" s="304" t="s">
        <v>488</v>
      </c>
      <c r="AR33" s="305" t="s">
        <v>488</v>
      </c>
    </row>
    <row r="34" spans="1:46" ht="27" customHeight="1" x14ac:dyDescent="0.2">
      <c r="A34" s="259"/>
      <c r="AK34" s="1107" t="s">
        <v>503</v>
      </c>
      <c r="AL34" s="1108"/>
      <c r="AM34" s="1108"/>
      <c r="AN34" s="1109"/>
      <c r="AO34" s="303" t="s">
        <v>488</v>
      </c>
      <c r="AP34" s="303" t="s">
        <v>488</v>
      </c>
      <c r="AQ34" s="304" t="s">
        <v>488</v>
      </c>
      <c r="AR34" s="305" t="s">
        <v>488</v>
      </c>
    </row>
    <row r="35" spans="1:46" ht="27" customHeight="1" x14ac:dyDescent="0.2">
      <c r="A35" s="259"/>
      <c r="AK35" s="1107" t="s">
        <v>504</v>
      </c>
      <c r="AL35" s="1108"/>
      <c r="AM35" s="1108"/>
      <c r="AN35" s="1109"/>
      <c r="AO35" s="303">
        <v>512982</v>
      </c>
      <c r="AP35" s="303">
        <v>15689</v>
      </c>
      <c r="AQ35" s="304">
        <v>14599</v>
      </c>
      <c r="AR35" s="305">
        <v>7.5</v>
      </c>
    </row>
    <row r="36" spans="1:46" ht="27" customHeight="1" x14ac:dyDescent="0.2">
      <c r="A36" s="259"/>
      <c r="AK36" s="1107" t="s">
        <v>505</v>
      </c>
      <c r="AL36" s="1108"/>
      <c r="AM36" s="1108"/>
      <c r="AN36" s="1109"/>
      <c r="AO36" s="303">
        <v>55514</v>
      </c>
      <c r="AP36" s="303">
        <v>1698</v>
      </c>
      <c r="AQ36" s="304">
        <v>2530</v>
      </c>
      <c r="AR36" s="305">
        <v>-32.9</v>
      </c>
    </row>
    <row r="37" spans="1:46" ht="13.5" customHeight="1" x14ac:dyDescent="0.2">
      <c r="A37" s="259"/>
      <c r="AK37" s="1107" t="s">
        <v>506</v>
      </c>
      <c r="AL37" s="1108"/>
      <c r="AM37" s="1108"/>
      <c r="AN37" s="1109"/>
      <c r="AO37" s="303" t="s">
        <v>488</v>
      </c>
      <c r="AP37" s="303" t="s">
        <v>488</v>
      </c>
      <c r="AQ37" s="304">
        <v>188</v>
      </c>
      <c r="AR37" s="305" t="s">
        <v>488</v>
      </c>
    </row>
    <row r="38" spans="1:46" ht="27" customHeight="1" x14ac:dyDescent="0.2">
      <c r="A38" s="259"/>
      <c r="AK38" s="1110" t="s">
        <v>507</v>
      </c>
      <c r="AL38" s="1111"/>
      <c r="AM38" s="1111"/>
      <c r="AN38" s="1112"/>
      <c r="AO38" s="306">
        <v>136</v>
      </c>
      <c r="AP38" s="306">
        <v>4</v>
      </c>
      <c r="AQ38" s="307">
        <v>2</v>
      </c>
      <c r="AR38" s="295">
        <v>100</v>
      </c>
      <c r="AS38" s="302"/>
    </row>
    <row r="39" spans="1:46" ht="13" x14ac:dyDescent="0.2">
      <c r="A39" s="259"/>
      <c r="AK39" s="1110" t="s">
        <v>508</v>
      </c>
      <c r="AL39" s="1111"/>
      <c r="AM39" s="1111"/>
      <c r="AN39" s="1112"/>
      <c r="AO39" s="303">
        <v>-38338</v>
      </c>
      <c r="AP39" s="303">
        <v>-1173</v>
      </c>
      <c r="AQ39" s="304">
        <v>-4866</v>
      </c>
      <c r="AR39" s="305">
        <v>-75.900000000000006</v>
      </c>
      <c r="AS39" s="302"/>
    </row>
    <row r="40" spans="1:46" ht="27" customHeight="1" x14ac:dyDescent="0.2">
      <c r="A40" s="259"/>
      <c r="AK40" s="1107" t="s">
        <v>509</v>
      </c>
      <c r="AL40" s="1108"/>
      <c r="AM40" s="1108"/>
      <c r="AN40" s="1109"/>
      <c r="AO40" s="303">
        <v>-988350</v>
      </c>
      <c r="AP40" s="303">
        <v>-30228</v>
      </c>
      <c r="AQ40" s="304">
        <v>-49341</v>
      </c>
      <c r="AR40" s="305">
        <v>-38.700000000000003</v>
      </c>
      <c r="AS40" s="302"/>
    </row>
    <row r="41" spans="1:46" ht="13" x14ac:dyDescent="0.2">
      <c r="A41" s="259"/>
      <c r="AK41" s="1113" t="s">
        <v>287</v>
      </c>
      <c r="AL41" s="1114"/>
      <c r="AM41" s="1114"/>
      <c r="AN41" s="1115"/>
      <c r="AO41" s="303">
        <v>823949</v>
      </c>
      <c r="AP41" s="303">
        <v>25200</v>
      </c>
      <c r="AQ41" s="304">
        <v>22906</v>
      </c>
      <c r="AR41" s="305">
        <v>10</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 x14ac:dyDescent="0.2">
      <c r="A50" s="259"/>
      <c r="AK50" s="317"/>
      <c r="AL50" s="318"/>
      <c r="AM50" s="1101"/>
      <c r="AN50" s="319" t="s">
        <v>513</v>
      </c>
      <c r="AO50" s="320" t="s">
        <v>514</v>
      </c>
      <c r="AP50" s="321" t="s">
        <v>515</v>
      </c>
      <c r="AQ50" s="322" t="s">
        <v>516</v>
      </c>
      <c r="AR50" s="323" t="s">
        <v>517</v>
      </c>
    </row>
    <row r="51" spans="1:44" ht="13" x14ac:dyDescent="0.2">
      <c r="A51" s="259"/>
      <c r="AK51" s="315" t="s">
        <v>518</v>
      </c>
      <c r="AL51" s="316"/>
      <c r="AM51" s="324">
        <v>2228097</v>
      </c>
      <c r="AN51" s="325">
        <v>65615</v>
      </c>
      <c r="AO51" s="326">
        <v>38.200000000000003</v>
      </c>
      <c r="AP51" s="327">
        <v>79288</v>
      </c>
      <c r="AQ51" s="328">
        <v>21.8</v>
      </c>
      <c r="AR51" s="329">
        <v>16.399999999999999</v>
      </c>
    </row>
    <row r="52" spans="1:44" ht="13" x14ac:dyDescent="0.2">
      <c r="A52" s="259"/>
      <c r="AK52" s="330"/>
      <c r="AL52" s="331" t="s">
        <v>519</v>
      </c>
      <c r="AM52" s="332">
        <v>726252</v>
      </c>
      <c r="AN52" s="333">
        <v>21387</v>
      </c>
      <c r="AO52" s="334">
        <v>-29.5</v>
      </c>
      <c r="AP52" s="335">
        <v>41870</v>
      </c>
      <c r="AQ52" s="336">
        <v>9.6</v>
      </c>
      <c r="AR52" s="337">
        <v>-39.1</v>
      </c>
    </row>
    <row r="53" spans="1:44" ht="13" x14ac:dyDescent="0.2">
      <c r="A53" s="259"/>
      <c r="AK53" s="315" t="s">
        <v>520</v>
      </c>
      <c r="AL53" s="316"/>
      <c r="AM53" s="324">
        <v>2017190</v>
      </c>
      <c r="AN53" s="325">
        <v>59920</v>
      </c>
      <c r="AO53" s="326">
        <v>-8.6999999999999993</v>
      </c>
      <c r="AP53" s="327">
        <v>84962</v>
      </c>
      <c r="AQ53" s="328">
        <v>7.2</v>
      </c>
      <c r="AR53" s="329">
        <v>-15.9</v>
      </c>
    </row>
    <row r="54" spans="1:44" ht="13" x14ac:dyDescent="0.2">
      <c r="A54" s="259"/>
      <c r="AK54" s="330"/>
      <c r="AL54" s="331" t="s">
        <v>519</v>
      </c>
      <c r="AM54" s="332">
        <v>1324311</v>
      </c>
      <c r="AN54" s="333">
        <v>39338</v>
      </c>
      <c r="AO54" s="334">
        <v>83.9</v>
      </c>
      <c r="AP54" s="335">
        <v>42793</v>
      </c>
      <c r="AQ54" s="336">
        <v>2.2000000000000002</v>
      </c>
      <c r="AR54" s="337">
        <v>81.7</v>
      </c>
    </row>
    <row r="55" spans="1:44" ht="13" x14ac:dyDescent="0.2">
      <c r="A55" s="259"/>
      <c r="AK55" s="315" t="s">
        <v>521</v>
      </c>
      <c r="AL55" s="316"/>
      <c r="AM55" s="324">
        <v>3792000</v>
      </c>
      <c r="AN55" s="325">
        <v>113939</v>
      </c>
      <c r="AO55" s="326">
        <v>90.2</v>
      </c>
      <c r="AP55" s="327">
        <v>71279</v>
      </c>
      <c r="AQ55" s="328">
        <v>-16.100000000000001</v>
      </c>
      <c r="AR55" s="329">
        <v>106.3</v>
      </c>
    </row>
    <row r="56" spans="1:44" ht="13" x14ac:dyDescent="0.2">
      <c r="A56" s="259"/>
      <c r="AK56" s="330"/>
      <c r="AL56" s="331" t="s">
        <v>519</v>
      </c>
      <c r="AM56" s="332">
        <v>958562</v>
      </c>
      <c r="AN56" s="333">
        <v>28802</v>
      </c>
      <c r="AO56" s="334">
        <v>-26.8</v>
      </c>
      <c r="AP56" s="335">
        <v>36731</v>
      </c>
      <c r="AQ56" s="336">
        <v>-14.2</v>
      </c>
      <c r="AR56" s="337">
        <v>-12.6</v>
      </c>
    </row>
    <row r="57" spans="1:44" ht="13" x14ac:dyDescent="0.2">
      <c r="A57" s="259"/>
      <c r="AK57" s="315" t="s">
        <v>522</v>
      </c>
      <c r="AL57" s="316"/>
      <c r="AM57" s="324">
        <v>2696681</v>
      </c>
      <c r="AN57" s="325">
        <v>81755</v>
      </c>
      <c r="AO57" s="326">
        <v>-28.2</v>
      </c>
      <c r="AP57" s="327">
        <v>74994</v>
      </c>
      <c r="AQ57" s="328">
        <v>5.2</v>
      </c>
      <c r="AR57" s="329">
        <v>-33.4</v>
      </c>
    </row>
    <row r="58" spans="1:44" ht="13" x14ac:dyDescent="0.2">
      <c r="A58" s="259"/>
      <c r="AK58" s="330"/>
      <c r="AL58" s="331" t="s">
        <v>519</v>
      </c>
      <c r="AM58" s="332">
        <v>993185</v>
      </c>
      <c r="AN58" s="333">
        <v>30110</v>
      </c>
      <c r="AO58" s="334">
        <v>4.5</v>
      </c>
      <c r="AP58" s="335">
        <v>36188</v>
      </c>
      <c r="AQ58" s="336">
        <v>-1.5</v>
      </c>
      <c r="AR58" s="337">
        <v>6</v>
      </c>
    </row>
    <row r="59" spans="1:44" ht="13" x14ac:dyDescent="0.2">
      <c r="A59" s="259"/>
      <c r="AK59" s="315" t="s">
        <v>523</v>
      </c>
      <c r="AL59" s="316"/>
      <c r="AM59" s="324">
        <v>2983005</v>
      </c>
      <c r="AN59" s="325">
        <v>91235</v>
      </c>
      <c r="AO59" s="326">
        <v>11.6</v>
      </c>
      <c r="AP59" s="327">
        <v>71849</v>
      </c>
      <c r="AQ59" s="328">
        <v>-4.2</v>
      </c>
      <c r="AR59" s="329">
        <v>15.8</v>
      </c>
    </row>
    <row r="60" spans="1:44" ht="13" x14ac:dyDescent="0.2">
      <c r="A60" s="259"/>
      <c r="AK60" s="330"/>
      <c r="AL60" s="331" t="s">
        <v>519</v>
      </c>
      <c r="AM60" s="332">
        <v>1439586</v>
      </c>
      <c r="AN60" s="333">
        <v>44029</v>
      </c>
      <c r="AO60" s="334">
        <v>46.2</v>
      </c>
      <c r="AP60" s="335">
        <v>36144</v>
      </c>
      <c r="AQ60" s="336">
        <v>-0.1</v>
      </c>
      <c r="AR60" s="337">
        <v>46.3</v>
      </c>
    </row>
    <row r="61" spans="1:44" ht="13" x14ac:dyDescent="0.2">
      <c r="A61" s="259"/>
      <c r="AK61" s="315" t="s">
        <v>524</v>
      </c>
      <c r="AL61" s="338"/>
      <c r="AM61" s="324">
        <v>2743395</v>
      </c>
      <c r="AN61" s="325">
        <v>82493</v>
      </c>
      <c r="AO61" s="326">
        <v>20.6</v>
      </c>
      <c r="AP61" s="327">
        <v>76474</v>
      </c>
      <c r="AQ61" s="339">
        <v>2.8</v>
      </c>
      <c r="AR61" s="329">
        <v>17.8</v>
      </c>
    </row>
    <row r="62" spans="1:44" ht="13" x14ac:dyDescent="0.2">
      <c r="A62" s="259"/>
      <c r="AK62" s="330"/>
      <c r="AL62" s="331" t="s">
        <v>519</v>
      </c>
      <c r="AM62" s="332">
        <v>1088379</v>
      </c>
      <c r="AN62" s="333">
        <v>32733</v>
      </c>
      <c r="AO62" s="334">
        <v>15.7</v>
      </c>
      <c r="AP62" s="335">
        <v>38745</v>
      </c>
      <c r="AQ62" s="336">
        <v>-0.8</v>
      </c>
      <c r="AR62" s="337">
        <v>16.5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4EPARrwVc9bnym1Ia/++nhE9McOycjg948Uw+nryHgtxgBHjtu2r/JaU0/fr0HC+MQxTL3uZPLPZw1g/3m9QKQ==" saltValue="ovETbxQV8VBM1FrreZQK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07sqCuD4OfE0A9ETqDTf+OHga73EB60VBpYeUA5ZqSsF+SNtKNSNYaLUywlD1mRwyRkV5hdXcjQ1pIFqXDzxeQ==" saltValue="qzV8KojUl0f4YHvumu3w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wKsHVmTP8i7FPRmYnFhzBb6ySWqcIcMZGv0blsdThEiBqlMhbR9aDe3gADDLe051Ptn2JMc+lD1coKeCCBkpEA==" saltValue="VGMLFT1KCN+WmUHaUVlh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32.75</v>
      </c>
      <c r="G47" s="12">
        <v>31.92</v>
      </c>
      <c r="H47" s="12">
        <v>30.34</v>
      </c>
      <c r="I47" s="12">
        <v>31.11</v>
      </c>
      <c r="J47" s="13">
        <v>33.56</v>
      </c>
    </row>
    <row r="48" spans="2:10" ht="57.75" customHeight="1" x14ac:dyDescent="0.2">
      <c r="B48" s="14"/>
      <c r="C48" s="1128" t="s">
        <v>4</v>
      </c>
      <c r="D48" s="1128"/>
      <c r="E48" s="1129"/>
      <c r="F48" s="15">
        <v>2.2400000000000002</v>
      </c>
      <c r="G48" s="16">
        <v>1.73</v>
      </c>
      <c r="H48" s="16">
        <v>5.76</v>
      </c>
      <c r="I48" s="16">
        <v>6.27</v>
      </c>
      <c r="J48" s="17">
        <v>2.82</v>
      </c>
    </row>
    <row r="49" spans="2:10" ht="57.75" customHeight="1" thickBot="1" x14ac:dyDescent="0.25">
      <c r="B49" s="18"/>
      <c r="C49" s="1130" t="s">
        <v>5</v>
      </c>
      <c r="D49" s="1130"/>
      <c r="E49" s="1131"/>
      <c r="F49" s="19">
        <v>0.94</v>
      </c>
      <c r="G49" s="20" t="s">
        <v>531</v>
      </c>
      <c r="H49" s="20">
        <v>4.12</v>
      </c>
      <c r="I49" s="20">
        <v>0.38</v>
      </c>
      <c r="J49" s="21" t="s">
        <v>532</v>
      </c>
    </row>
    <row r="50" spans="2:10" ht="13" x14ac:dyDescent="0.2"/>
  </sheetData>
  <sheetProtection algorithmName="SHA-512" hashValue="42u9hCXYwADVB+38tU3bFbob1uCOBdeKKC6ZtmwLjRv4oK/rwZ5IS37Din8ENUvxioIUFkNlWTi3qcvUPYle4A==" saltValue="CU04smw2LUEy//WeyUUv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election activeCell="P39" sqref="P39"/>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2.2200000000000002</v>
      </c>
      <c r="G34" s="33">
        <v>1.72</v>
      </c>
      <c r="H34" s="33">
        <v>5.76</v>
      </c>
      <c r="I34" s="33">
        <v>6.27</v>
      </c>
      <c r="J34" s="34">
        <v>2.82</v>
      </c>
      <c r="K34" s="22"/>
      <c r="L34" s="22"/>
      <c r="M34" s="22"/>
      <c r="N34" s="22"/>
      <c r="O34" s="22"/>
      <c r="P34" s="22"/>
    </row>
    <row r="35" spans="1:16" ht="39" customHeight="1" x14ac:dyDescent="0.2">
      <c r="A35" s="22"/>
      <c r="B35" s="35"/>
      <c r="C35" s="1132" t="s">
        <v>534</v>
      </c>
      <c r="D35" s="1132"/>
      <c r="E35" s="1133"/>
      <c r="F35" s="36">
        <v>0.47</v>
      </c>
      <c r="G35" s="37">
        <v>0.66</v>
      </c>
      <c r="H35" s="37">
        <v>1.02</v>
      </c>
      <c r="I35" s="37">
        <v>1.1000000000000001</v>
      </c>
      <c r="J35" s="38">
        <v>1.27</v>
      </c>
      <c r="K35" s="22"/>
      <c r="L35" s="22"/>
      <c r="M35" s="22"/>
      <c r="N35" s="22"/>
      <c r="O35" s="22"/>
      <c r="P35" s="22"/>
    </row>
    <row r="36" spans="1:16" ht="39" customHeight="1" x14ac:dyDescent="0.2">
      <c r="A36" s="22"/>
      <c r="B36" s="35"/>
      <c r="C36" s="1132" t="s">
        <v>535</v>
      </c>
      <c r="D36" s="1132"/>
      <c r="E36" s="1133"/>
      <c r="F36" s="36" t="s">
        <v>488</v>
      </c>
      <c r="G36" s="37" t="s">
        <v>488</v>
      </c>
      <c r="H36" s="37" t="s">
        <v>488</v>
      </c>
      <c r="I36" s="37" t="s">
        <v>488</v>
      </c>
      <c r="J36" s="38">
        <v>1.24</v>
      </c>
      <c r="K36" s="22"/>
      <c r="L36" s="22"/>
      <c r="M36" s="22"/>
      <c r="N36" s="22"/>
      <c r="O36" s="22"/>
      <c r="P36" s="22"/>
    </row>
    <row r="37" spans="1:16" ht="39" customHeight="1" x14ac:dyDescent="0.2">
      <c r="A37" s="22"/>
      <c r="B37" s="35"/>
      <c r="C37" s="1132" t="s">
        <v>536</v>
      </c>
      <c r="D37" s="1132"/>
      <c r="E37" s="1133"/>
      <c r="F37" s="36">
        <v>0.28000000000000003</v>
      </c>
      <c r="G37" s="37">
        <v>0.2</v>
      </c>
      <c r="H37" s="37">
        <v>1.06</v>
      </c>
      <c r="I37" s="37">
        <v>0.4</v>
      </c>
      <c r="J37" s="38">
        <v>0.28000000000000003</v>
      </c>
      <c r="K37" s="22"/>
      <c r="L37" s="22"/>
      <c r="M37" s="22"/>
      <c r="N37" s="22"/>
      <c r="O37" s="22"/>
      <c r="P37" s="22"/>
    </row>
    <row r="38" spans="1:16" ht="39" customHeight="1" x14ac:dyDescent="0.2">
      <c r="A38" s="22"/>
      <c r="B38" s="35"/>
      <c r="C38" s="1132" t="s">
        <v>537</v>
      </c>
      <c r="D38" s="1132"/>
      <c r="E38" s="1133"/>
      <c r="F38" s="36">
        <v>0.03</v>
      </c>
      <c r="G38" s="37">
        <v>0.09</v>
      </c>
      <c r="H38" s="37">
        <v>0.18</v>
      </c>
      <c r="I38" s="37">
        <v>0.06</v>
      </c>
      <c r="J38" s="38">
        <v>0.02</v>
      </c>
      <c r="K38" s="22"/>
      <c r="L38" s="22"/>
      <c r="M38" s="22"/>
      <c r="N38" s="22"/>
      <c r="O38" s="22"/>
      <c r="P38" s="22"/>
    </row>
    <row r="39" spans="1:16" ht="39" customHeight="1" x14ac:dyDescent="0.2">
      <c r="A39" s="22"/>
      <c r="B39" s="35"/>
      <c r="C39" s="1132" t="s">
        <v>538</v>
      </c>
      <c r="D39" s="1132"/>
      <c r="E39" s="1133"/>
      <c r="F39" s="36">
        <v>0</v>
      </c>
      <c r="G39" s="37">
        <v>0</v>
      </c>
      <c r="H39" s="37">
        <v>0</v>
      </c>
      <c r="I39" s="37">
        <v>0.02</v>
      </c>
      <c r="J39" s="38">
        <v>0.01</v>
      </c>
      <c r="K39" s="22"/>
      <c r="L39" s="22"/>
      <c r="M39" s="22"/>
      <c r="N39" s="22"/>
      <c r="O39" s="22"/>
      <c r="P39" s="22"/>
    </row>
    <row r="40" spans="1:16" ht="39" customHeight="1" x14ac:dyDescent="0.2">
      <c r="A40" s="22"/>
      <c r="B40" s="35"/>
      <c r="C40" s="1132" t="s">
        <v>539</v>
      </c>
      <c r="D40" s="1132"/>
      <c r="E40" s="1133"/>
      <c r="F40" s="36" t="s">
        <v>540</v>
      </c>
      <c r="G40" s="37" t="s">
        <v>541</v>
      </c>
      <c r="H40" s="37" t="s">
        <v>542</v>
      </c>
      <c r="I40" s="37" t="s">
        <v>543</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544</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545</v>
      </c>
      <c r="D43" s="1134"/>
      <c r="E43" s="1135"/>
      <c r="F43" s="41">
        <v>0.18</v>
      </c>
      <c r="G43" s="42">
        <v>0.2</v>
      </c>
      <c r="H43" s="42">
        <v>1.1299999999999999</v>
      </c>
      <c r="I43" s="42">
        <v>0.25</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GUBAVpUDDy3VNdYRDjmDBR6FYaTFnWQLhX21d2aPsnOb/nOuFc+C1jGVxPxQ4xNXc2eF3c3ZPH+8P5tuP35MQ==" saltValue="kLVHIKs65fZtrfpkER6G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70" zoomScaleNormal="70" zoomScaleSheetLayoutView="55" workbookViewId="0">
      <selection activeCell="Q55" sqref="Q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1356</v>
      </c>
      <c r="L45" s="58">
        <v>1280</v>
      </c>
      <c r="M45" s="58">
        <v>1277</v>
      </c>
      <c r="N45" s="58">
        <v>1269</v>
      </c>
      <c r="O45" s="59">
        <v>1282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564</v>
      </c>
      <c r="L48" s="62">
        <v>501</v>
      </c>
      <c r="M48" s="62">
        <v>503</v>
      </c>
      <c r="N48" s="62">
        <v>497</v>
      </c>
      <c r="O48" s="63">
        <v>513</v>
      </c>
      <c r="P48" s="46"/>
      <c r="Q48" s="46"/>
      <c r="R48" s="46"/>
      <c r="S48" s="46"/>
      <c r="T48" s="46"/>
      <c r="U48" s="46"/>
    </row>
    <row r="49" spans="1:21" ht="30.75" customHeight="1" x14ac:dyDescent="0.2">
      <c r="A49" s="46"/>
      <c r="B49" s="1163"/>
      <c r="C49" s="1164"/>
      <c r="D49" s="60"/>
      <c r="E49" s="1140" t="s">
        <v>14</v>
      </c>
      <c r="F49" s="1140"/>
      <c r="G49" s="1140"/>
      <c r="H49" s="1140"/>
      <c r="I49" s="1140"/>
      <c r="J49" s="1141"/>
      <c r="K49" s="61">
        <v>65</v>
      </c>
      <c r="L49" s="62">
        <v>64</v>
      </c>
      <c r="M49" s="62">
        <v>58</v>
      </c>
      <c r="N49" s="62">
        <v>52</v>
      </c>
      <c r="O49" s="63">
        <v>56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1</v>
      </c>
      <c r="M51" s="62">
        <v>1</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1155</v>
      </c>
      <c r="L52" s="62">
        <v>1102</v>
      </c>
      <c r="M52" s="62">
        <v>1107</v>
      </c>
      <c r="N52" s="62">
        <v>1090</v>
      </c>
      <c r="O52" s="63">
        <v>1026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830</v>
      </c>
      <c r="L53" s="67">
        <v>744</v>
      </c>
      <c r="M53" s="67">
        <v>732</v>
      </c>
      <c r="N53" s="67">
        <v>728</v>
      </c>
      <c r="O53" s="68">
        <v>825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OueMBqmRjgJkqaV5rjBKxkgRNkHtjF9o5hHn1IdMhXCIfroylmG3JqzGYxLJB1aKbpGQMPhGT6gpmr4gbigYw==" saltValue="fNNXyayrvJ5nUKPn/tfy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12177</v>
      </c>
      <c r="J41" s="343">
        <v>12338</v>
      </c>
      <c r="K41" s="343">
        <v>12383</v>
      </c>
      <c r="L41" s="343">
        <v>11813</v>
      </c>
      <c r="M41" s="344">
        <v>12176</v>
      </c>
    </row>
    <row r="42" spans="2:13" ht="27.75" customHeight="1" x14ac:dyDescent="0.2">
      <c r="B42" s="1171"/>
      <c r="C42" s="1172"/>
      <c r="D42" s="104"/>
      <c r="E42" s="1175" t="s">
        <v>32</v>
      </c>
      <c r="F42" s="1175"/>
      <c r="G42" s="1175"/>
      <c r="H42" s="1176"/>
      <c r="I42" s="345" t="s">
        <v>488</v>
      </c>
      <c r="J42" s="346" t="s">
        <v>488</v>
      </c>
      <c r="K42" s="346" t="s">
        <v>488</v>
      </c>
      <c r="L42" s="346" t="s">
        <v>488</v>
      </c>
      <c r="M42" s="347" t="s">
        <v>488</v>
      </c>
    </row>
    <row r="43" spans="2:13" ht="27.75" customHeight="1" x14ac:dyDescent="0.2">
      <c r="B43" s="1171"/>
      <c r="C43" s="1172"/>
      <c r="D43" s="104"/>
      <c r="E43" s="1175" t="s">
        <v>33</v>
      </c>
      <c r="F43" s="1175"/>
      <c r="G43" s="1175"/>
      <c r="H43" s="1176"/>
      <c r="I43" s="345">
        <v>7068</v>
      </c>
      <c r="J43" s="346">
        <v>7195</v>
      </c>
      <c r="K43" s="346">
        <v>6825</v>
      </c>
      <c r="L43" s="346">
        <v>6758</v>
      </c>
      <c r="M43" s="347">
        <v>7020</v>
      </c>
    </row>
    <row r="44" spans="2:13" ht="27.75" customHeight="1" x14ac:dyDescent="0.2">
      <c r="B44" s="1171"/>
      <c r="C44" s="1172"/>
      <c r="D44" s="104"/>
      <c r="E44" s="1175" t="s">
        <v>34</v>
      </c>
      <c r="F44" s="1175"/>
      <c r="G44" s="1175"/>
      <c r="H44" s="1176"/>
      <c r="I44" s="345">
        <v>275</v>
      </c>
      <c r="J44" s="346">
        <v>229</v>
      </c>
      <c r="K44" s="346">
        <v>290</v>
      </c>
      <c r="L44" s="346">
        <v>296</v>
      </c>
      <c r="M44" s="347">
        <v>413</v>
      </c>
    </row>
    <row r="45" spans="2:13" ht="27.75" customHeight="1" x14ac:dyDescent="0.2">
      <c r="B45" s="1171"/>
      <c r="C45" s="1172"/>
      <c r="D45" s="104"/>
      <c r="E45" s="1175" t="s">
        <v>35</v>
      </c>
      <c r="F45" s="1175"/>
      <c r="G45" s="1175"/>
      <c r="H45" s="1176"/>
      <c r="I45" s="345">
        <v>1721</v>
      </c>
      <c r="J45" s="346">
        <v>1758</v>
      </c>
      <c r="K45" s="346">
        <v>1768</v>
      </c>
      <c r="L45" s="346">
        <v>1728</v>
      </c>
      <c r="M45" s="347">
        <v>1716</v>
      </c>
    </row>
    <row r="46" spans="2:13" ht="27.75" customHeight="1" x14ac:dyDescent="0.2">
      <c r="B46" s="1171"/>
      <c r="C46" s="1172"/>
      <c r="D46" s="105"/>
      <c r="E46" s="1175" t="s">
        <v>36</v>
      </c>
      <c r="F46" s="1175"/>
      <c r="G46" s="1175"/>
      <c r="H46" s="1176"/>
      <c r="I46" s="345">
        <v>1591</v>
      </c>
      <c r="J46" s="346">
        <v>1648</v>
      </c>
      <c r="K46" s="346">
        <v>1622</v>
      </c>
      <c r="L46" s="346">
        <v>1477</v>
      </c>
      <c r="M46" s="347">
        <v>1162</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1189</v>
      </c>
      <c r="J50" s="346">
        <v>1246</v>
      </c>
      <c r="K50" s="346">
        <v>1720</v>
      </c>
      <c r="L50" s="346">
        <v>2182</v>
      </c>
      <c r="M50" s="347">
        <v>2484</v>
      </c>
    </row>
    <row r="51" spans="2:13" ht="27.75" customHeight="1" x14ac:dyDescent="0.2">
      <c r="B51" s="1171"/>
      <c r="C51" s="1172"/>
      <c r="D51" s="104"/>
      <c r="E51" s="1175" t="s">
        <v>42</v>
      </c>
      <c r="F51" s="1175"/>
      <c r="G51" s="1175"/>
      <c r="H51" s="1176"/>
      <c r="I51" s="345">
        <v>307</v>
      </c>
      <c r="J51" s="346">
        <v>239</v>
      </c>
      <c r="K51" s="346">
        <v>299</v>
      </c>
      <c r="L51" s="346">
        <v>454</v>
      </c>
      <c r="M51" s="347">
        <v>606</v>
      </c>
    </row>
    <row r="52" spans="2:13" ht="27.75" customHeight="1" x14ac:dyDescent="0.2">
      <c r="B52" s="1173"/>
      <c r="C52" s="1174"/>
      <c r="D52" s="104"/>
      <c r="E52" s="1175" t="s">
        <v>43</v>
      </c>
      <c r="F52" s="1175"/>
      <c r="G52" s="1175"/>
      <c r="H52" s="1176"/>
      <c r="I52" s="345">
        <v>12701</v>
      </c>
      <c r="J52" s="346">
        <v>12965</v>
      </c>
      <c r="K52" s="346">
        <v>12652</v>
      </c>
      <c r="L52" s="346">
        <v>12334</v>
      </c>
      <c r="M52" s="347">
        <v>12494</v>
      </c>
    </row>
    <row r="53" spans="2:13" ht="27.75" customHeight="1" thickBot="1" x14ac:dyDescent="0.25">
      <c r="B53" s="1177" t="s">
        <v>19</v>
      </c>
      <c r="C53" s="1178"/>
      <c r="D53" s="108"/>
      <c r="E53" s="1179" t="s">
        <v>44</v>
      </c>
      <c r="F53" s="1179"/>
      <c r="G53" s="1179"/>
      <c r="H53" s="1180"/>
      <c r="I53" s="348">
        <v>8634</v>
      </c>
      <c r="J53" s="349">
        <v>8718</v>
      </c>
      <c r="K53" s="349">
        <v>8217</v>
      </c>
      <c r="L53" s="349">
        <v>7103</v>
      </c>
      <c r="M53" s="350">
        <v>6903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uNFqH1wqeC3dar1Up/X8lTnBwUFy5qUBb/eJfoPhNDZGh1Y1MX2LbOGFLng+MPg9b92OrsfXUgK8PDdf7Km6sg==" saltValue="budP+X7MqX030+bnI3+m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2582</v>
      </c>
      <c r="G55" s="120">
        <v>2582</v>
      </c>
      <c r="H55" s="121">
        <v>2842</v>
      </c>
    </row>
    <row r="56" spans="2:8" ht="52.5" customHeight="1" x14ac:dyDescent="0.2">
      <c r="B56" s="122"/>
      <c r="C56" s="1198" t="s">
        <v>47</v>
      </c>
      <c r="D56" s="1198"/>
      <c r="E56" s="1199"/>
      <c r="F56" s="123">
        <v>517</v>
      </c>
      <c r="G56" s="123">
        <v>517</v>
      </c>
      <c r="H56" s="124">
        <v>555</v>
      </c>
    </row>
    <row r="57" spans="2:8" ht="53.25" customHeight="1" x14ac:dyDescent="0.2">
      <c r="B57" s="122"/>
      <c r="C57" s="1200" t="s">
        <v>48</v>
      </c>
      <c r="D57" s="1200"/>
      <c r="E57" s="1201"/>
      <c r="F57" s="125">
        <v>1011</v>
      </c>
      <c r="G57" s="125">
        <v>994</v>
      </c>
      <c r="H57" s="126">
        <v>871</v>
      </c>
    </row>
    <row r="58" spans="2:8" ht="45.75" customHeight="1" x14ac:dyDescent="0.2">
      <c r="B58" s="127"/>
      <c r="C58" s="1188" t="s">
        <v>561</v>
      </c>
      <c r="D58" s="1189"/>
      <c r="E58" s="1190"/>
      <c r="F58" s="128">
        <v>693</v>
      </c>
      <c r="G58" s="128">
        <v>621</v>
      </c>
      <c r="H58" s="129">
        <v>577</v>
      </c>
    </row>
    <row r="59" spans="2:8" ht="45.75" customHeight="1" x14ac:dyDescent="0.2">
      <c r="B59" s="127"/>
      <c r="C59" s="1188" t="s">
        <v>562</v>
      </c>
      <c r="D59" s="1189"/>
      <c r="E59" s="1190"/>
      <c r="F59" s="128">
        <v>63</v>
      </c>
      <c r="G59" s="128">
        <v>126</v>
      </c>
      <c r="H59" s="129">
        <v>149</v>
      </c>
    </row>
    <row r="60" spans="2:8" ht="45.75" customHeight="1" x14ac:dyDescent="0.2">
      <c r="B60" s="127"/>
      <c r="C60" s="1188" t="s">
        <v>563</v>
      </c>
      <c r="D60" s="1189"/>
      <c r="E60" s="1190"/>
      <c r="F60" s="128">
        <v>75</v>
      </c>
      <c r="G60" s="128">
        <v>75</v>
      </c>
      <c r="H60" s="129">
        <v>75</v>
      </c>
    </row>
    <row r="61" spans="2:8" ht="45.75" customHeight="1" x14ac:dyDescent="0.2">
      <c r="B61" s="127"/>
      <c r="C61" s="1188" t="s">
        <v>564</v>
      </c>
      <c r="D61" s="1189"/>
      <c r="E61" s="1190"/>
      <c r="F61" s="128">
        <v>25</v>
      </c>
      <c r="G61" s="128">
        <v>25</v>
      </c>
      <c r="H61" s="129">
        <v>25</v>
      </c>
    </row>
    <row r="62" spans="2:8" ht="45.75" customHeight="1" thickBot="1" x14ac:dyDescent="0.25">
      <c r="B62" s="130"/>
      <c r="C62" s="1191" t="s">
        <v>565</v>
      </c>
      <c r="D62" s="1192"/>
      <c r="E62" s="1193"/>
      <c r="F62" s="131">
        <v>35</v>
      </c>
      <c r="G62" s="131">
        <v>25</v>
      </c>
      <c r="H62" s="132">
        <v>15</v>
      </c>
    </row>
    <row r="63" spans="2:8" ht="52.5" customHeight="1" thickBot="1" x14ac:dyDescent="0.25">
      <c r="B63" s="133"/>
      <c r="C63" s="1194" t="s">
        <v>49</v>
      </c>
      <c r="D63" s="1194"/>
      <c r="E63" s="1195"/>
      <c r="F63" s="134">
        <v>4110</v>
      </c>
      <c r="G63" s="134">
        <v>4094</v>
      </c>
      <c r="H63" s="135">
        <v>4268</v>
      </c>
    </row>
    <row r="64" spans="2:8" ht="13" x14ac:dyDescent="0.2"/>
  </sheetData>
  <sheetProtection algorithmName="SHA-512" hashValue="jZIrqcbCwCPgwlKlBAOFrRT8gNSZGYg/6PhqhBEaN/ixNdwZ57FndSTFqI58IBp2o69uGCrNjFG8L1dcOUfb1w==" saltValue="CxpAjzie6Wnkn1gAsWR/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65615</v>
      </c>
      <c r="E3" s="154"/>
      <c r="F3" s="155">
        <v>79288</v>
      </c>
      <c r="G3" s="156"/>
      <c r="H3" s="157"/>
    </row>
    <row r="4" spans="1:8" x14ac:dyDescent="0.2">
      <c r="A4" s="158"/>
      <c r="B4" s="159"/>
      <c r="C4" s="160"/>
      <c r="D4" s="161">
        <v>21387</v>
      </c>
      <c r="E4" s="162"/>
      <c r="F4" s="163">
        <v>41870</v>
      </c>
      <c r="G4" s="164"/>
      <c r="H4" s="165"/>
    </row>
    <row r="5" spans="1:8" x14ac:dyDescent="0.2">
      <c r="A5" s="146" t="s">
        <v>520</v>
      </c>
      <c r="B5" s="151"/>
      <c r="C5" s="152"/>
      <c r="D5" s="153">
        <v>59920</v>
      </c>
      <c r="E5" s="154"/>
      <c r="F5" s="155">
        <v>84962</v>
      </c>
      <c r="G5" s="156"/>
      <c r="H5" s="157"/>
    </row>
    <row r="6" spans="1:8" x14ac:dyDescent="0.2">
      <c r="A6" s="158"/>
      <c r="B6" s="159"/>
      <c r="C6" s="160"/>
      <c r="D6" s="161">
        <v>39338</v>
      </c>
      <c r="E6" s="162"/>
      <c r="F6" s="163">
        <v>42793</v>
      </c>
      <c r="G6" s="164"/>
      <c r="H6" s="165"/>
    </row>
    <row r="7" spans="1:8" x14ac:dyDescent="0.2">
      <c r="A7" s="146" t="s">
        <v>521</v>
      </c>
      <c r="B7" s="151"/>
      <c r="C7" s="152"/>
      <c r="D7" s="153">
        <v>113939</v>
      </c>
      <c r="E7" s="154"/>
      <c r="F7" s="155">
        <v>71279</v>
      </c>
      <c r="G7" s="156"/>
      <c r="H7" s="157"/>
    </row>
    <row r="8" spans="1:8" x14ac:dyDescent="0.2">
      <c r="A8" s="158"/>
      <c r="B8" s="159"/>
      <c r="C8" s="160"/>
      <c r="D8" s="161">
        <v>28802</v>
      </c>
      <c r="E8" s="162"/>
      <c r="F8" s="163">
        <v>36731</v>
      </c>
      <c r="G8" s="164"/>
      <c r="H8" s="165"/>
    </row>
    <row r="9" spans="1:8" x14ac:dyDescent="0.2">
      <c r="A9" s="146" t="s">
        <v>522</v>
      </c>
      <c r="B9" s="151"/>
      <c r="C9" s="152"/>
      <c r="D9" s="153">
        <v>81755</v>
      </c>
      <c r="E9" s="154"/>
      <c r="F9" s="155">
        <v>74994</v>
      </c>
      <c r="G9" s="156"/>
      <c r="H9" s="157"/>
    </row>
    <row r="10" spans="1:8" x14ac:dyDescent="0.2">
      <c r="A10" s="158"/>
      <c r="B10" s="159"/>
      <c r="C10" s="160"/>
      <c r="D10" s="161">
        <v>30110</v>
      </c>
      <c r="E10" s="162"/>
      <c r="F10" s="163">
        <v>36188</v>
      </c>
      <c r="G10" s="164"/>
      <c r="H10" s="165"/>
    </row>
    <row r="11" spans="1:8" x14ac:dyDescent="0.2">
      <c r="A11" s="146" t="s">
        <v>523</v>
      </c>
      <c r="B11" s="151"/>
      <c r="C11" s="152"/>
      <c r="D11" s="153">
        <v>91235</v>
      </c>
      <c r="E11" s="154"/>
      <c r="F11" s="155">
        <v>71849</v>
      </c>
      <c r="G11" s="156"/>
      <c r="H11" s="157"/>
    </row>
    <row r="12" spans="1:8" x14ac:dyDescent="0.2">
      <c r="A12" s="158"/>
      <c r="B12" s="159"/>
      <c r="C12" s="166"/>
      <c r="D12" s="161">
        <v>44029</v>
      </c>
      <c r="E12" s="162"/>
      <c r="F12" s="163">
        <v>36144</v>
      </c>
      <c r="G12" s="164"/>
      <c r="H12" s="165"/>
    </row>
    <row r="13" spans="1:8" x14ac:dyDescent="0.2">
      <c r="A13" s="146"/>
      <c r="B13" s="151"/>
      <c r="C13" s="152"/>
      <c r="D13" s="153">
        <v>82493</v>
      </c>
      <c r="E13" s="154"/>
      <c r="F13" s="155">
        <v>76474</v>
      </c>
      <c r="G13" s="167"/>
      <c r="H13" s="157"/>
    </row>
    <row r="14" spans="1:8" x14ac:dyDescent="0.2">
      <c r="A14" s="158"/>
      <c r="B14" s="159"/>
      <c r="C14" s="160"/>
      <c r="D14" s="161">
        <v>32733</v>
      </c>
      <c r="E14" s="162"/>
      <c r="F14" s="163">
        <v>38745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2.2400000000000002</v>
      </c>
      <c r="C19" s="168">
        <f>ROUND(VALUE(SUBSTITUTE(実質収支比率等に係る経年分析!G$48,"▲","-")),2)</f>
        <v>1.73</v>
      </c>
      <c r="D19" s="168">
        <f>ROUND(VALUE(SUBSTITUTE(実質収支比率等に係る経年分析!H$48,"▲","-")),2)</f>
        <v>5.76</v>
      </c>
      <c r="E19" s="168">
        <f>ROUND(VALUE(SUBSTITUTE(実質収支比率等に係る経年分析!I$48,"▲","-")),2)</f>
        <v>6.27</v>
      </c>
      <c r="F19" s="168">
        <f>ROUND(VALUE(SUBSTITUTE(実質収支比率等に係る経年分析!J$48,"▲","-")),2)</f>
        <v>2.82</v>
      </c>
    </row>
    <row r="20" spans="1:11" x14ac:dyDescent="0.2">
      <c r="A20" s="168" t="s">
        <v>53</v>
      </c>
      <c r="B20" s="168">
        <f>ROUND(VALUE(SUBSTITUTE(実質収支比率等に係る経年分析!F$47,"▲","-")),2)</f>
        <v>32.75</v>
      </c>
      <c r="C20" s="168">
        <f>ROUND(VALUE(SUBSTITUTE(実質収支比率等に係る経年分析!G$47,"▲","-")),2)</f>
        <v>31.92</v>
      </c>
      <c r="D20" s="168">
        <f>ROUND(VALUE(SUBSTITUTE(実質収支比率等に係る経年分析!H$47,"▲","-")),2)</f>
        <v>30.34</v>
      </c>
      <c r="E20" s="168">
        <f>ROUND(VALUE(SUBSTITUTE(実質収支比率等に係る経年分析!I$47,"▲","-")),2)</f>
        <v>31.11</v>
      </c>
      <c r="F20" s="168">
        <f>ROUND(VALUE(SUBSTITUTE(実質収支比率等に係る経年分析!J$47,"▲","-")),2)</f>
        <v>33.56</v>
      </c>
    </row>
    <row r="21" spans="1:11" x14ac:dyDescent="0.2">
      <c r="A21" s="168" t="s">
        <v>54</v>
      </c>
      <c r="B21" s="168">
        <f>IF(ISNUMBER(VALUE(SUBSTITUTE(実質収支比率等に係る経年分析!F$49,"▲","-"))),ROUND(VALUE(SUBSTITUTE(実質収支比率等に係る経年分析!F$49,"▲","-")),2),NA())</f>
        <v>0.94</v>
      </c>
      <c r="C21" s="168">
        <f>IF(ISNUMBER(VALUE(SUBSTITUTE(実質収支比率等に係る経年分析!G$49,"▲","-"))),ROUND(VALUE(SUBSTITUTE(実質収支比率等に係る経年分析!G$49,"▲","-")),2),NA())</f>
        <v>-0.45</v>
      </c>
      <c r="D21" s="168">
        <f>IF(ISNUMBER(VALUE(SUBSTITUTE(実質収支比率等に係る経年分析!H$49,"▲","-"))),ROUND(VALUE(SUBSTITUTE(実質収支比率等に係る経年分析!H$49,"▲","-")),2),NA())</f>
        <v>4.12</v>
      </c>
      <c r="E21" s="168">
        <f>IF(ISNUMBER(VALUE(SUBSTITUTE(実質収支比率等に係る経年分析!I$49,"▲","-"))),ROUND(VALUE(SUBSTITUTE(実質収支比率等に係る経年分析!I$49,"▲","-")),2),NA())</f>
        <v>0.38</v>
      </c>
      <c r="F21" s="168">
        <f>IF(ISNUMBER(VALUE(SUBSTITUTE(実質収支比率等に係る経年分析!J$49,"▲","-"))),ROUND(VALUE(SUBSTITUTE(実質収支比率等に係る経年分析!J$49,"▲","-")),2),NA())</f>
        <v>-0.25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1.1299999999999999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0.25</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駐車場費特別会計</v>
      </c>
      <c r="B30" s="169">
        <f>IF(ROUND(VALUE(SUBSTITUTE(連結実質赤字比率に係る赤字・黒字の構成分析!F$40,"▲", "-")), 2) &lt; 0, ABS(ROUND(VALUE(SUBSTITUTE(連結実質赤字比率に係る赤字・黒字の構成分析!F$40,"▲", "-")), 2)), NA())</f>
        <v>1.07</v>
      </c>
      <c r="C30" s="169" t="e">
        <f>IF(ROUND(VALUE(SUBSTITUTE(連結実質赤字比率に係る赤字・黒字の構成分析!F$40,"▲", "-")), 2) &gt;= 0, ABS(ROUND(VALUE(SUBSTITUTE(連結実質赤字比率に係る赤字・黒字の構成分析!F$40,"▲", "-")), 2)), NA())</f>
        <v>#N/A</v>
      </c>
      <c r="D30" s="169">
        <f>IF(ROUND(VALUE(SUBSTITUTE(連結実質赤字比率に係る赤字・黒字の構成分析!G$40,"▲", "-")), 2) &lt; 0, ABS(ROUND(VALUE(SUBSTITUTE(連結実質赤字比率に係る赤字・黒字の構成分析!G$40,"▲", "-")), 2)), NA())</f>
        <v>0.85</v>
      </c>
      <c r="E30" s="169" t="e">
        <f>IF(ROUND(VALUE(SUBSTITUTE(連結実質赤字比率に係る赤字・黒字の構成分析!G$40,"▲", "-")), 2) &gt;= 0, ABS(ROUND(VALUE(SUBSTITUTE(連結実質赤字比率に係る赤字・黒字の構成分析!G$40,"▲", "-")), 2)), NA())</f>
        <v>#N/A</v>
      </c>
      <c r="F30" s="169">
        <f>IF(ROUND(VALUE(SUBSTITUTE(連結実質赤字比率に係る赤字・黒字の構成分析!H$40,"▲", "-")), 2) &lt; 0, ABS(ROUND(VALUE(SUBSTITUTE(連結実質赤字比率に係る赤字・黒字の構成分析!H$40,"▲", "-")), 2)), NA())</f>
        <v>0.57999999999999996</v>
      </c>
      <c r="G30" s="169" t="e">
        <f>IF(ROUND(VALUE(SUBSTITUTE(連結実質赤字比率に係る赤字・黒字の構成分析!H$40,"▲", "-")), 2) &gt;= 0, ABS(ROUND(VALUE(SUBSTITUTE(連結実質赤字比率に係る赤字・黒字の構成分析!H$40,"▲", "-")), 2)), NA())</f>
        <v>#N/A</v>
      </c>
      <c r="H30" s="169">
        <f>IF(ROUND(VALUE(SUBSTITUTE(連結実質赤字比率に係る赤字・黒字の構成分析!I$40,"▲", "-")), 2) &lt; 0, ABS(ROUND(VALUE(SUBSTITUTE(連結実質赤字比率に係る赤字・黒字の構成分析!I$40,"▲", "-")), 2)), NA())</f>
        <v>0.31</v>
      </c>
      <c r="I30" s="169" t="e">
        <f>IF(ROUND(VALUE(SUBSTITUTE(連結実質赤字比率に係る赤字・黒字の構成分析!I$40,"▲", "-")), 2) &gt;= 0, ABS(ROUND(VALUE(SUBSTITUTE(連結実質赤字比率に係る赤字・黒字の構成分析!I$40,"▲", "-")), 2)), NA())</f>
        <v>#N/A</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市場事業費特別会計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国民健康保険費特別会計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0.28000000000000003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#VALUE!</v>
      </c>
      <c r="I34" s="169" t="e">
        <f>IF(ROUND(VALUE(SUBSTITUTE(連結実質赤字比率に係る赤字・黒字の構成分析!I$36,"▲", "-")), 2) &gt;= 0, ABS(ROUND(VALUE(SUBSTITUTE(連結実質赤字比率に係る赤字・黒字の構成分析!I$36,"▲", "-")), 2)), NA())</f>
        <v>#VALUE!</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1.24</v>
      </c>
    </row>
    <row r="35" spans="1:16" x14ac:dyDescent="0.2">
      <c r="A35" s="169" t="str">
        <f>IF(連結実質赤字比率に係る赤字・黒字の構成分析!C$35="",NA(),連結実質赤字比率に係る赤字・黒字の構成分析!C$35)</f>
        <v>介護保険費特別会計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1.1000000000000001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2.2200000000000002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2.82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1155</v>
      </c>
      <c r="E42" s="170"/>
      <c r="F42" s="170"/>
      <c r="G42" s="170">
        <f>'実質公債費比率（分子）の構造'!L$52</f>
        <v>1102</v>
      </c>
      <c r="H42" s="170"/>
      <c r="I42" s="170"/>
      <c r="J42" s="170">
        <f>'実質公債費比率（分子）の構造'!M$52</f>
        <v>1107</v>
      </c>
      <c r="K42" s="170"/>
      <c r="L42" s="170"/>
      <c r="M42" s="170">
        <f>'実質公債費比率（分子）の構造'!N$52</f>
        <v>1090</v>
      </c>
      <c r="N42" s="170"/>
      <c r="O42" s="170"/>
      <c r="P42" s="170">
        <f>'実質公債費比率（分子）の構造'!O$52</f>
        <v>1026</v>
      </c>
    </row>
    <row r="43" spans="1:16" x14ac:dyDescent="0.2">
      <c r="A43" s="170" t="s">
        <v>16</v>
      </c>
      <c r="B43" s="170">
        <f>'実質公債費比率（分子）の構造'!K$51</f>
        <v>0</v>
      </c>
      <c r="C43" s="170"/>
      <c r="D43" s="170"/>
      <c r="E43" s="170">
        <f>'実質公債費比率（分子）の構造'!L$51</f>
        <v>1</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65</v>
      </c>
      <c r="C45" s="170"/>
      <c r="D45" s="170"/>
      <c r="E45" s="170">
        <f>'実質公債費比率（分子）の構造'!L$49</f>
        <v>64</v>
      </c>
      <c r="F45" s="170"/>
      <c r="G45" s="170"/>
      <c r="H45" s="170">
        <f>'実質公債費比率（分子）の構造'!M$49</f>
        <v>58</v>
      </c>
      <c r="I45" s="170"/>
      <c r="J45" s="170"/>
      <c r="K45" s="170">
        <f>'実質公債費比率（分子）の構造'!N$49</f>
        <v>52</v>
      </c>
      <c r="L45" s="170"/>
      <c r="M45" s="170"/>
      <c r="N45" s="170">
        <f>'実質公債費比率（分子）の構造'!O$49</f>
        <v>56</v>
      </c>
      <c r="O45" s="170"/>
      <c r="P45" s="170"/>
    </row>
    <row r="46" spans="1:16" x14ac:dyDescent="0.2">
      <c r="A46" s="170" t="s">
        <v>64</v>
      </c>
      <c r="B46" s="170">
        <f>'実質公債費比率（分子）の構造'!K$48</f>
        <v>564</v>
      </c>
      <c r="C46" s="170"/>
      <c r="D46" s="170"/>
      <c r="E46" s="170">
        <f>'実質公債費比率（分子）の構造'!L$48</f>
        <v>501</v>
      </c>
      <c r="F46" s="170"/>
      <c r="G46" s="170"/>
      <c r="H46" s="170">
        <f>'実質公債費比率（分子）の構造'!M$48</f>
        <v>503</v>
      </c>
      <c r="I46" s="170"/>
      <c r="J46" s="170"/>
      <c r="K46" s="170">
        <f>'実質公債費比率（分子）の構造'!N$48</f>
        <v>497</v>
      </c>
      <c r="L46" s="170"/>
      <c r="M46" s="170"/>
      <c r="N46" s="170">
        <f>'実質公債費比率（分子）の構造'!O$48</f>
        <v>513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1356</v>
      </c>
      <c r="C49" s="170"/>
      <c r="D49" s="170"/>
      <c r="E49" s="170">
        <f>'実質公債費比率（分子）の構造'!L$45</f>
        <v>1280</v>
      </c>
      <c r="F49" s="170"/>
      <c r="G49" s="170"/>
      <c r="H49" s="170">
        <f>'実質公債費比率（分子）の構造'!M$45</f>
        <v>1277</v>
      </c>
      <c r="I49" s="170"/>
      <c r="J49" s="170"/>
      <c r="K49" s="170">
        <f>'実質公債費比率（分子）の構造'!N$45</f>
        <v>1269</v>
      </c>
      <c r="L49" s="170"/>
      <c r="M49" s="170"/>
      <c r="N49" s="170">
        <f>'実質公債費比率（分子）の構造'!O$45</f>
        <v>1282</v>
      </c>
      <c r="O49" s="170"/>
      <c r="P49" s="170"/>
    </row>
    <row r="50" spans="1:16" x14ac:dyDescent="0.2">
      <c r="A50" s="170" t="s">
        <v>67</v>
      </c>
      <c r="B50" s="170" t="e">
        <f>NA()</f>
        <v>#N/A</v>
      </c>
      <c r="C50" s="170">
        <f>IF(ISNUMBER('実質公債費比率（分子）の構造'!K$53),'実質公債費比率（分子）の構造'!K$53,NA())</f>
        <v>830</v>
      </c>
      <c r="D50" s="170" t="e">
        <f>NA()</f>
        <v>#N/A</v>
      </c>
      <c r="E50" s="170" t="e">
        <f>NA()</f>
        <v>#N/A</v>
      </c>
      <c r="F50" s="170">
        <f>IF(ISNUMBER('実質公債費比率（分子）の構造'!L$53),'実質公債費比率（分子）の構造'!L$53,NA())</f>
        <v>744</v>
      </c>
      <c r="G50" s="170" t="e">
        <f>NA()</f>
        <v>#N/A</v>
      </c>
      <c r="H50" s="170" t="e">
        <f>NA()</f>
        <v>#N/A</v>
      </c>
      <c r="I50" s="170">
        <f>IF(ISNUMBER('実質公債費比率（分子）の構造'!M$53),'実質公債費比率（分子）の構造'!M$53,NA())</f>
        <v>732</v>
      </c>
      <c r="J50" s="170" t="e">
        <f>NA()</f>
        <v>#N/A</v>
      </c>
      <c r="K50" s="170" t="e">
        <f>NA()</f>
        <v>#N/A</v>
      </c>
      <c r="L50" s="170">
        <f>IF(ISNUMBER('実質公債費比率（分子）の構造'!N$53),'実質公債費比率（分子）の構造'!N$53,NA())</f>
        <v>728</v>
      </c>
      <c r="M50" s="170" t="e">
        <f>NA()</f>
        <v>#N/A</v>
      </c>
      <c r="N50" s="170" t="e">
        <f>NA()</f>
        <v>#N/A</v>
      </c>
      <c r="O50" s="170">
        <f>IF(ISNUMBER('実質公債費比率（分子）の構造'!O$53),'実質公債費比率（分子）の構造'!O$53,NA())</f>
        <v>825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12701</v>
      </c>
      <c r="E56" s="169"/>
      <c r="F56" s="169"/>
      <c r="G56" s="169">
        <f>'将来負担比率（分子）の構造'!J$52</f>
        <v>12965</v>
      </c>
      <c r="H56" s="169"/>
      <c r="I56" s="169"/>
      <c r="J56" s="169">
        <f>'将来負担比率（分子）の構造'!K$52</f>
        <v>12652</v>
      </c>
      <c r="K56" s="169"/>
      <c r="L56" s="169"/>
      <c r="M56" s="169">
        <f>'将来負担比率（分子）の構造'!L$52</f>
        <v>12334</v>
      </c>
      <c r="N56" s="169"/>
      <c r="O56" s="169"/>
      <c r="P56" s="169">
        <f>'将来負担比率（分子）の構造'!M$52</f>
        <v>12494</v>
      </c>
    </row>
    <row r="57" spans="1:16" x14ac:dyDescent="0.2">
      <c r="A57" s="169" t="s">
        <v>42</v>
      </c>
      <c r="B57" s="169"/>
      <c r="C57" s="169"/>
      <c r="D57" s="169">
        <f>'将来負担比率（分子）の構造'!I$51</f>
        <v>307</v>
      </c>
      <c r="E57" s="169"/>
      <c r="F57" s="169"/>
      <c r="G57" s="169">
        <f>'将来負担比率（分子）の構造'!J$51</f>
        <v>239</v>
      </c>
      <c r="H57" s="169"/>
      <c r="I57" s="169"/>
      <c r="J57" s="169">
        <f>'将来負担比率（分子）の構造'!K$51</f>
        <v>299</v>
      </c>
      <c r="K57" s="169"/>
      <c r="L57" s="169"/>
      <c r="M57" s="169">
        <f>'将来負担比率（分子）の構造'!L$51</f>
        <v>454</v>
      </c>
      <c r="N57" s="169"/>
      <c r="O57" s="169"/>
      <c r="P57" s="169">
        <f>'将来負担比率（分子）の構造'!M$51</f>
        <v>606</v>
      </c>
    </row>
    <row r="58" spans="1:16" x14ac:dyDescent="0.2">
      <c r="A58" s="169" t="s">
        <v>41</v>
      </c>
      <c r="B58" s="169"/>
      <c r="C58" s="169"/>
      <c r="D58" s="169">
        <f>'将来負担比率（分子）の構造'!I$50</f>
        <v>1189</v>
      </c>
      <c r="E58" s="169"/>
      <c r="F58" s="169"/>
      <c r="G58" s="169">
        <f>'将来負担比率（分子）の構造'!J$50</f>
        <v>1246</v>
      </c>
      <c r="H58" s="169"/>
      <c r="I58" s="169"/>
      <c r="J58" s="169">
        <f>'将来負担比率（分子）の構造'!K$50</f>
        <v>1720</v>
      </c>
      <c r="K58" s="169"/>
      <c r="L58" s="169"/>
      <c r="M58" s="169">
        <f>'将来負担比率（分子）の構造'!L$50</f>
        <v>2182</v>
      </c>
      <c r="N58" s="169"/>
      <c r="O58" s="169"/>
      <c r="P58" s="169">
        <f>'将来負担比率（分子）の構造'!M$50</f>
        <v>2484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1591</v>
      </c>
      <c r="C61" s="169"/>
      <c r="D61" s="169"/>
      <c r="E61" s="169">
        <f>'将来負担比率（分子）の構造'!J$46</f>
        <v>1648</v>
      </c>
      <c r="F61" s="169"/>
      <c r="G61" s="169"/>
      <c r="H61" s="169">
        <f>'将来負担比率（分子）の構造'!K$46</f>
        <v>1622</v>
      </c>
      <c r="I61" s="169"/>
      <c r="J61" s="169"/>
      <c r="K61" s="169">
        <f>'将来負担比率（分子）の構造'!L$46</f>
        <v>1477</v>
      </c>
      <c r="L61" s="169"/>
      <c r="M61" s="169"/>
      <c r="N61" s="169">
        <f>'将来負担比率（分子）の構造'!M$46</f>
        <v>1162</v>
      </c>
      <c r="O61" s="169"/>
      <c r="P61" s="169"/>
    </row>
    <row r="62" spans="1:16" x14ac:dyDescent="0.2">
      <c r="A62" s="169" t="s">
        <v>35</v>
      </c>
      <c r="B62" s="169">
        <f>'将来負担比率（分子）の構造'!I$45</f>
        <v>1721</v>
      </c>
      <c r="C62" s="169"/>
      <c r="D62" s="169"/>
      <c r="E62" s="169">
        <f>'将来負担比率（分子）の構造'!J$45</f>
        <v>1758</v>
      </c>
      <c r="F62" s="169"/>
      <c r="G62" s="169"/>
      <c r="H62" s="169">
        <f>'将来負担比率（分子）の構造'!K$45</f>
        <v>1768</v>
      </c>
      <c r="I62" s="169"/>
      <c r="J62" s="169"/>
      <c r="K62" s="169">
        <f>'将来負担比率（分子）の構造'!L$45</f>
        <v>1728</v>
      </c>
      <c r="L62" s="169"/>
      <c r="M62" s="169"/>
      <c r="N62" s="169">
        <f>'将来負担比率（分子）の構造'!M$45</f>
        <v>1716</v>
      </c>
      <c r="O62" s="169"/>
      <c r="P62" s="169"/>
    </row>
    <row r="63" spans="1:16" x14ac:dyDescent="0.2">
      <c r="A63" s="169" t="s">
        <v>34</v>
      </c>
      <c r="B63" s="169">
        <f>'将来負担比率（分子）の構造'!I$44</f>
        <v>275</v>
      </c>
      <c r="C63" s="169"/>
      <c r="D63" s="169"/>
      <c r="E63" s="169">
        <f>'将来負担比率（分子）の構造'!J$44</f>
        <v>229</v>
      </c>
      <c r="F63" s="169"/>
      <c r="G63" s="169"/>
      <c r="H63" s="169">
        <f>'将来負担比率（分子）の構造'!K$44</f>
        <v>290</v>
      </c>
      <c r="I63" s="169"/>
      <c r="J63" s="169"/>
      <c r="K63" s="169">
        <f>'将来負担比率（分子）の構造'!L$44</f>
        <v>296</v>
      </c>
      <c r="L63" s="169"/>
      <c r="M63" s="169"/>
      <c r="N63" s="169">
        <f>'将来負担比率（分子）の構造'!M$44</f>
        <v>413</v>
      </c>
      <c r="O63" s="169"/>
      <c r="P63" s="169"/>
    </row>
    <row r="64" spans="1:16" x14ac:dyDescent="0.2">
      <c r="A64" s="169" t="s">
        <v>33</v>
      </c>
      <c r="B64" s="169">
        <f>'将来負担比率（分子）の構造'!I$43</f>
        <v>7068</v>
      </c>
      <c r="C64" s="169"/>
      <c r="D64" s="169"/>
      <c r="E64" s="169">
        <f>'将来負担比率（分子）の構造'!J$43</f>
        <v>7195</v>
      </c>
      <c r="F64" s="169"/>
      <c r="G64" s="169"/>
      <c r="H64" s="169">
        <f>'将来負担比率（分子）の構造'!K$43</f>
        <v>6825</v>
      </c>
      <c r="I64" s="169"/>
      <c r="J64" s="169"/>
      <c r="K64" s="169">
        <f>'将来負担比率（分子）の構造'!L$43</f>
        <v>6758</v>
      </c>
      <c r="L64" s="169"/>
      <c r="M64" s="169"/>
      <c r="N64" s="169">
        <f>'将来負担比率（分子）の構造'!M$43</f>
        <v>7020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12177</v>
      </c>
      <c r="C66" s="169"/>
      <c r="D66" s="169"/>
      <c r="E66" s="169">
        <f>'将来負担比率（分子）の構造'!J$41</f>
        <v>12338</v>
      </c>
      <c r="F66" s="169"/>
      <c r="G66" s="169"/>
      <c r="H66" s="169">
        <f>'将来負担比率（分子）の構造'!K$41</f>
        <v>12383</v>
      </c>
      <c r="I66" s="169"/>
      <c r="J66" s="169"/>
      <c r="K66" s="169">
        <f>'将来負担比率（分子）の構造'!L$41</f>
        <v>11813</v>
      </c>
      <c r="L66" s="169"/>
      <c r="M66" s="169"/>
      <c r="N66" s="169">
        <f>'将来負担比率（分子）の構造'!M$41</f>
        <v>12176</v>
      </c>
      <c r="O66" s="169"/>
      <c r="P66" s="169"/>
    </row>
    <row r="67" spans="1:16" x14ac:dyDescent="0.2">
      <c r="A67" s="169" t="s">
        <v>71</v>
      </c>
      <c r="B67" s="169" t="e">
        <f>NA()</f>
        <v>#N/A</v>
      </c>
      <c r="C67" s="169">
        <f>IF(ISNUMBER('将来負担比率（分子）の構造'!I$53), IF('将来負担比率（分子）の構造'!I$53 &lt; 0, 0, '将来負担比率（分子）の構造'!I$53), NA())</f>
        <v>8634</v>
      </c>
      <c r="D67" s="169" t="e">
        <f>NA()</f>
        <v>#N/A</v>
      </c>
      <c r="E67" s="169" t="e">
        <f>NA()</f>
        <v>#N/A</v>
      </c>
      <c r="F67" s="169">
        <f>IF(ISNUMBER('将来負担比率（分子）の構造'!J$53), IF('将来負担比率（分子）の構造'!J$53 &lt; 0, 0, '将来負担比率（分子）の構造'!J$53), NA())</f>
        <v>8718</v>
      </c>
      <c r="G67" s="169" t="e">
        <f>NA()</f>
        <v>#N/A</v>
      </c>
      <c r="H67" s="169" t="e">
        <f>NA()</f>
        <v>#N/A</v>
      </c>
      <c r="I67" s="169">
        <f>IF(ISNUMBER('将来負担比率（分子）の構造'!K$53), IF('将来負担比率（分子）の構造'!K$53 &lt; 0, 0, '将来負担比率（分子）の構造'!K$53), NA())</f>
        <v>8217</v>
      </c>
      <c r="J67" s="169" t="e">
        <f>NA()</f>
        <v>#N/A</v>
      </c>
      <c r="K67" s="169" t="e">
        <f>NA()</f>
        <v>#N/A</v>
      </c>
      <c r="L67" s="169">
        <f>IF(ISNUMBER('将来負担比率（分子）の構造'!L$53), IF('将来負担比率（分子）の構造'!L$53 &lt; 0, 0, '将来負担比率（分子）の構造'!L$53), NA())</f>
        <v>7103</v>
      </c>
      <c r="M67" s="169" t="e">
        <f>NA()</f>
        <v>#N/A</v>
      </c>
      <c r="N67" s="169" t="e">
        <f>NA()</f>
        <v>#N/A</v>
      </c>
      <c r="O67" s="169">
        <f>IF(ISNUMBER('将来負担比率（分子）の構造'!M$53), IF('将来負担比率（分子）の構造'!M$53 &lt; 0, 0, '将来負担比率（分子）の構造'!M$53), NA())</f>
        <v>6903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2582</v>
      </c>
      <c r="C72" s="173">
        <f>基金残高に係る経年分析!G55</f>
        <v>2582</v>
      </c>
      <c r="D72" s="173">
        <f>基金残高に係る経年分析!H55</f>
        <v>2842</v>
      </c>
    </row>
    <row r="73" spans="1:16" x14ac:dyDescent="0.2">
      <c r="A73" s="172" t="s">
        <v>74</v>
      </c>
      <c r="B73" s="173">
        <f>基金残高に係る経年分析!F56</f>
        <v>517</v>
      </c>
      <c r="C73" s="173">
        <f>基金残高に係る経年分析!G56</f>
        <v>517</v>
      </c>
      <c r="D73" s="173">
        <f>基金残高に係る経年分析!H56</f>
        <v>555</v>
      </c>
    </row>
    <row r="74" spans="1:16" x14ac:dyDescent="0.2">
      <c r="A74" s="172" t="s">
        <v>75</v>
      </c>
      <c r="B74" s="173">
        <f>基金残高に係る経年分析!F57</f>
        <v>1011</v>
      </c>
      <c r="C74" s="173">
        <f>基金残高に係る経年分析!G57</f>
        <v>994</v>
      </c>
      <c r="D74" s="173">
        <f>基金残高に係る経年分析!H57</f>
        <v>871</v>
      </c>
    </row>
  </sheetData>
  <sheetProtection algorithmName="SHA-512" hashValue="5OQExWWj2+nWkNMHTNs8WeFfx1BjCGiUR2YUcDv5bKSwuftU5kj/Ksq8/N0SGD14lNNxn8qYjRkhQsZWkPNauQ==" saltValue="FCfJUU0dCfYhgd/9XtGD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cp:lastPrinted>2025-03-17T12:14:32Z</cp:lastPrinted>
  <dcterms:created xsi:type="dcterms:W3CDTF">2025-02-19T03:59:33Z</dcterms:created>
  <dcterms:modified xsi:type="dcterms:W3CDTF">2025-03-21T00:33:45Z</dcterms:modified>
  <cp:category/>
</cp:coreProperties>
</file>