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2年報】\令和６年\年報（10月～９月）\HPのみ掲載の参考統計表\"/>
    </mc:Choice>
  </mc:AlternateContent>
  <xr:revisionPtr revIDLastSave="0" documentId="13_ncr:1_{F85ADFEB-1606-46F1-912C-ED6125064493}" xr6:coauthVersionLast="47" xr6:coauthVersionMax="47" xr10:uidLastSave="{00000000-0000-0000-0000-000000000000}"/>
  <bookViews>
    <workbookView xWindow="-28910" yWindow="-110" windowWidth="29020" windowHeight="15820" xr2:uid="{00000000-000D-0000-FFFF-FFFF00000000}"/>
  </bookViews>
  <sheets>
    <sheet name="市町村別" sheetId="1" r:id="rId1"/>
  </sheets>
  <definedNames>
    <definedName name="_xlnm.Print_Area" localSheetId="0">市町村別!$A$1:$S$44</definedName>
  </definedNames>
  <calcPr calcId="181029" forceFullCalc="1"/>
</workbook>
</file>

<file path=xl/calcChain.xml><?xml version="1.0" encoding="utf-8"?>
<calcChain xmlns="http://schemas.openxmlformats.org/spreadsheetml/2006/main">
  <c r="M37" i="1" l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G35" i="1"/>
  <c r="G37" i="1"/>
  <c r="G36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R37" i="1" l="1"/>
  <c r="Q37" i="1"/>
  <c r="P37" i="1"/>
  <c r="O37" i="1"/>
  <c r="N37" i="1"/>
  <c r="C37" i="1"/>
  <c r="R36" i="1"/>
  <c r="Q36" i="1"/>
  <c r="P36" i="1"/>
  <c r="O36" i="1"/>
  <c r="N36" i="1"/>
  <c r="C36" i="1"/>
  <c r="R35" i="1"/>
  <c r="Q35" i="1"/>
  <c r="P35" i="1"/>
  <c r="O35" i="1"/>
  <c r="N35" i="1"/>
  <c r="C35" i="1"/>
  <c r="R34" i="1"/>
  <c r="Q34" i="1"/>
  <c r="P34" i="1"/>
  <c r="O34" i="1"/>
  <c r="N34" i="1"/>
  <c r="C34" i="1"/>
  <c r="R33" i="1"/>
  <c r="Q33" i="1"/>
  <c r="P33" i="1"/>
  <c r="O33" i="1"/>
  <c r="N33" i="1"/>
  <c r="C33" i="1"/>
  <c r="R32" i="1"/>
  <c r="Q32" i="1"/>
  <c r="P32" i="1"/>
  <c r="O32" i="1"/>
  <c r="N32" i="1"/>
  <c r="C32" i="1"/>
  <c r="R31" i="1"/>
  <c r="Q31" i="1"/>
  <c r="P31" i="1"/>
  <c r="O31" i="1"/>
  <c r="N31" i="1"/>
  <c r="C31" i="1"/>
  <c r="R30" i="1"/>
  <c r="Q30" i="1"/>
  <c r="P30" i="1"/>
  <c r="O30" i="1"/>
  <c r="N30" i="1"/>
  <c r="C30" i="1"/>
  <c r="R29" i="1"/>
  <c r="Q29" i="1"/>
  <c r="P29" i="1"/>
  <c r="O29" i="1"/>
  <c r="N29" i="1"/>
  <c r="C29" i="1"/>
  <c r="R28" i="1"/>
  <c r="Q28" i="1"/>
  <c r="P28" i="1"/>
  <c r="O28" i="1"/>
  <c r="N28" i="1"/>
  <c r="C28" i="1"/>
  <c r="R27" i="1"/>
  <c r="Q27" i="1"/>
  <c r="P27" i="1"/>
  <c r="O27" i="1"/>
  <c r="N27" i="1"/>
  <c r="C27" i="1"/>
  <c r="R26" i="1"/>
  <c r="Q26" i="1"/>
  <c r="P26" i="1"/>
  <c r="O26" i="1"/>
  <c r="N26" i="1"/>
  <c r="C26" i="1"/>
  <c r="R25" i="1"/>
  <c r="Q25" i="1"/>
  <c r="P25" i="1"/>
  <c r="O25" i="1"/>
  <c r="N25" i="1"/>
  <c r="C25" i="1"/>
  <c r="R24" i="1"/>
  <c r="Q24" i="1"/>
  <c r="P24" i="1"/>
  <c r="O24" i="1"/>
  <c r="N24" i="1"/>
  <c r="C24" i="1"/>
  <c r="R23" i="1"/>
  <c r="Q23" i="1"/>
  <c r="P23" i="1"/>
  <c r="O23" i="1"/>
  <c r="N23" i="1"/>
  <c r="C23" i="1"/>
  <c r="R22" i="1"/>
  <c r="Q22" i="1"/>
  <c r="P22" i="1"/>
  <c r="O22" i="1"/>
  <c r="N22" i="1"/>
  <c r="C22" i="1"/>
  <c r="R21" i="1"/>
  <c r="Q21" i="1"/>
  <c r="P21" i="1"/>
  <c r="O21" i="1"/>
  <c r="N21" i="1"/>
  <c r="C21" i="1"/>
  <c r="R20" i="1"/>
  <c r="Q20" i="1"/>
  <c r="P20" i="1"/>
  <c r="O20" i="1"/>
  <c r="N20" i="1"/>
  <c r="C20" i="1"/>
  <c r="R19" i="1"/>
  <c r="Q19" i="1"/>
  <c r="P19" i="1"/>
  <c r="O19" i="1"/>
  <c r="N19" i="1"/>
  <c r="C19" i="1"/>
  <c r="T15" i="1"/>
  <c r="L15" i="1"/>
  <c r="J15" i="1"/>
  <c r="H15" i="1"/>
  <c r="F15" i="1"/>
  <c r="E15" i="1"/>
  <c r="D15" i="1"/>
  <c r="B15" i="1"/>
  <c r="T14" i="1"/>
  <c r="T18" i="1" s="1"/>
  <c r="L14" i="1"/>
  <c r="J14" i="1"/>
  <c r="H14" i="1"/>
  <c r="F14" i="1"/>
  <c r="E14" i="1"/>
  <c r="D14" i="1"/>
  <c r="B14" i="1"/>
  <c r="B18" i="1" s="1"/>
  <c r="T13" i="1"/>
  <c r="T17" i="1" s="1"/>
  <c r="L13" i="1"/>
  <c r="J13" i="1"/>
  <c r="H13" i="1"/>
  <c r="F13" i="1"/>
  <c r="E13" i="1"/>
  <c r="E17" i="1" s="1"/>
  <c r="D13" i="1"/>
  <c r="D17" i="1" s="1"/>
  <c r="B13" i="1"/>
  <c r="B17" i="1" s="1"/>
  <c r="T12" i="1"/>
  <c r="L12" i="1"/>
  <c r="J12" i="1"/>
  <c r="H12" i="1"/>
  <c r="F12" i="1"/>
  <c r="E12" i="1"/>
  <c r="D12" i="1"/>
  <c r="B12" i="1"/>
  <c r="T11" i="1"/>
  <c r="L11" i="1"/>
  <c r="J11" i="1"/>
  <c r="H11" i="1"/>
  <c r="F11" i="1"/>
  <c r="E11" i="1"/>
  <c r="D11" i="1"/>
  <c r="B11" i="1"/>
  <c r="T9" i="1"/>
  <c r="L9" i="1"/>
  <c r="J9" i="1"/>
  <c r="H9" i="1"/>
  <c r="F9" i="1"/>
  <c r="E9" i="1"/>
  <c r="D9" i="1"/>
  <c r="B9" i="1"/>
  <c r="E18" i="1" l="1"/>
  <c r="M12" i="1"/>
  <c r="M13" i="1"/>
  <c r="M14" i="1"/>
  <c r="M15" i="1"/>
  <c r="M9" i="1"/>
  <c r="M11" i="1"/>
  <c r="K9" i="1"/>
  <c r="K15" i="1"/>
  <c r="K14" i="1"/>
  <c r="K11" i="1"/>
  <c r="J17" i="1"/>
  <c r="K13" i="1"/>
  <c r="K12" i="1"/>
  <c r="E16" i="1"/>
  <c r="I12" i="1"/>
  <c r="I15" i="1"/>
  <c r="I11" i="1"/>
  <c r="I9" i="1"/>
  <c r="H17" i="1"/>
  <c r="I13" i="1"/>
  <c r="I14" i="1"/>
  <c r="G9" i="1"/>
  <c r="G11" i="1"/>
  <c r="G12" i="1"/>
  <c r="G15" i="1"/>
  <c r="F18" i="1"/>
  <c r="G14" i="1"/>
  <c r="F17" i="1"/>
  <c r="G13" i="1"/>
  <c r="Q11" i="1"/>
  <c r="Q9" i="1"/>
  <c r="R12" i="1"/>
  <c r="T16" i="1"/>
  <c r="P13" i="1"/>
  <c r="J10" i="1"/>
  <c r="P15" i="1"/>
  <c r="B10" i="1"/>
  <c r="B8" i="1" s="1"/>
  <c r="Q13" i="1"/>
  <c r="R14" i="1"/>
  <c r="P9" i="1"/>
  <c r="N11" i="1"/>
  <c r="F10" i="1"/>
  <c r="T10" i="1"/>
  <c r="T8" i="1" s="1"/>
  <c r="D18" i="1"/>
  <c r="Q15" i="1"/>
  <c r="P11" i="1"/>
  <c r="C11" i="1"/>
  <c r="F16" i="1"/>
  <c r="H18" i="1"/>
  <c r="N15" i="1"/>
  <c r="L16" i="1"/>
  <c r="R11" i="1"/>
  <c r="L10" i="1"/>
  <c r="R13" i="1"/>
  <c r="B16" i="1"/>
  <c r="Q12" i="1"/>
  <c r="O12" i="1"/>
  <c r="L18" i="1"/>
  <c r="O15" i="1"/>
  <c r="J16" i="1"/>
  <c r="R15" i="1"/>
  <c r="Q14" i="1"/>
  <c r="O14" i="1"/>
  <c r="O9" i="1"/>
  <c r="O11" i="1"/>
  <c r="H16" i="1"/>
  <c r="H10" i="1"/>
  <c r="I10" i="1" s="1"/>
  <c r="O13" i="1"/>
  <c r="R9" i="1"/>
  <c r="D16" i="1"/>
  <c r="D10" i="1"/>
  <c r="D8" i="1" s="1"/>
  <c r="P12" i="1"/>
  <c r="N12" i="1"/>
  <c r="P14" i="1"/>
  <c r="N14" i="1"/>
  <c r="L17" i="1"/>
  <c r="M17" i="1" s="1"/>
  <c r="J18" i="1"/>
  <c r="K18" i="1" s="1"/>
  <c r="C9" i="1"/>
  <c r="C12" i="1"/>
  <c r="N9" i="1"/>
  <c r="N13" i="1"/>
  <c r="C14" i="1"/>
  <c r="E10" i="1"/>
  <c r="E8" i="1" s="1"/>
  <c r="C13" i="1"/>
  <c r="C17" i="1" s="1"/>
  <c r="C15" i="1"/>
  <c r="M16" i="1" l="1"/>
  <c r="L8" i="1"/>
  <c r="M10" i="1"/>
  <c r="M18" i="1"/>
  <c r="K17" i="1"/>
  <c r="K16" i="1"/>
  <c r="G17" i="1"/>
  <c r="O17" i="1"/>
  <c r="J8" i="1"/>
  <c r="K10" i="1"/>
  <c r="I17" i="1"/>
  <c r="I16" i="1"/>
  <c r="N18" i="1"/>
  <c r="I18" i="1"/>
  <c r="Q17" i="1"/>
  <c r="G16" i="1"/>
  <c r="N17" i="1"/>
  <c r="P17" i="1"/>
  <c r="F8" i="1"/>
  <c r="G10" i="1"/>
  <c r="G18" i="1"/>
  <c r="N16" i="1"/>
  <c r="Q10" i="1"/>
  <c r="P10" i="1"/>
  <c r="P16" i="1"/>
  <c r="C18" i="1"/>
  <c r="R16" i="1"/>
  <c r="Q18" i="1"/>
  <c r="O18" i="1"/>
  <c r="N10" i="1"/>
  <c r="P18" i="1"/>
  <c r="O10" i="1"/>
  <c r="Q16" i="1"/>
  <c r="O16" i="1"/>
  <c r="C10" i="1"/>
  <c r="C8" i="1" s="1"/>
  <c r="C16" i="1"/>
  <c r="R17" i="1"/>
  <c r="H8" i="1"/>
  <c r="M8" i="1" s="1"/>
  <c r="R18" i="1"/>
  <c r="R10" i="1"/>
  <c r="Q8" i="1" l="1"/>
  <c r="K8" i="1"/>
  <c r="I8" i="1"/>
  <c r="R8" i="1"/>
  <c r="G8" i="1"/>
  <c r="N8" i="1"/>
  <c r="P8" i="1"/>
  <c r="O8" i="1"/>
</calcChain>
</file>

<file path=xl/sharedStrings.xml><?xml version="1.0" encoding="utf-8"?>
<sst xmlns="http://schemas.openxmlformats.org/spreadsheetml/2006/main" count="66" uniqueCount="59">
  <si>
    <t>構成比</t>
    <rPh sb="0" eb="3">
      <t>コウセイヒ</t>
    </rPh>
    <phoneticPr fontId="1"/>
  </si>
  <si>
    <t>うち75歳以上</t>
    <rPh sb="4" eb="5">
      <t>サイ</t>
    </rPh>
    <rPh sb="5" eb="7">
      <t>イジョウ</t>
    </rPh>
    <phoneticPr fontId="1"/>
  </si>
  <si>
    <t>実数</t>
    <rPh sb="0" eb="2">
      <t>ジッスウ</t>
    </rPh>
    <phoneticPr fontId="1"/>
  </si>
  <si>
    <t>年齢構成指数</t>
    <rPh sb="0" eb="2">
      <t>ネンレイ</t>
    </rPh>
    <rPh sb="2" eb="4">
      <t>コウセイ</t>
    </rPh>
    <rPh sb="4" eb="6">
      <t>シスウ</t>
    </rPh>
    <phoneticPr fontId="1"/>
  </si>
  <si>
    <t>年少人口指数</t>
    <rPh sb="0" eb="2">
      <t>ネンショウ</t>
    </rPh>
    <rPh sb="2" eb="4">
      <t>ジンコウ</t>
    </rPh>
    <rPh sb="4" eb="6">
      <t>シスウ</t>
    </rPh>
    <phoneticPr fontId="1"/>
  </si>
  <si>
    <t>老年人口指数</t>
    <rPh sb="0" eb="2">
      <t>ロウネン</t>
    </rPh>
    <rPh sb="2" eb="4">
      <t>ジンコウ</t>
    </rPh>
    <rPh sb="4" eb="6">
      <t>シスウ</t>
    </rPh>
    <phoneticPr fontId="1"/>
  </si>
  <si>
    <t>従属人口指数</t>
    <rPh sb="0" eb="2">
      <t>ジュウゾク</t>
    </rPh>
    <rPh sb="2" eb="4">
      <t>ジンコウ</t>
    </rPh>
    <rPh sb="4" eb="6">
      <t>シスウ</t>
    </rPh>
    <phoneticPr fontId="1"/>
  </si>
  <si>
    <t>老年化指数</t>
    <rPh sb="0" eb="3">
      <t>ロウネンカ</t>
    </rPh>
    <rPh sb="3" eb="5">
      <t>シスウ</t>
    </rPh>
    <phoneticPr fontId="1"/>
  </si>
  <si>
    <t>　【注】</t>
    <rPh sb="2" eb="3">
      <t>チュウ</t>
    </rPh>
    <phoneticPr fontId="1"/>
  </si>
  <si>
    <t>地域</t>
    <rPh sb="0" eb="2">
      <t>チイキ</t>
    </rPh>
    <phoneticPr fontId="1"/>
  </si>
  <si>
    <t>推計世帯数</t>
    <rPh sb="0" eb="2">
      <t>スイケイ</t>
    </rPh>
    <rPh sb="2" eb="5">
      <t>セタイスウ</t>
    </rPh>
    <phoneticPr fontId="1"/>
  </si>
  <si>
    <t>推計人口</t>
    <rPh sb="0" eb="2">
      <t>スイケイ</t>
    </rPh>
    <rPh sb="2" eb="4">
      <t>ジンコウ</t>
    </rPh>
    <phoneticPr fontId="1"/>
  </si>
  <si>
    <t>年齢別（3区分）人口</t>
    <rPh sb="0" eb="3">
      <t>ネンレイベツ</t>
    </rPh>
    <rPh sb="5" eb="7">
      <t>クブン</t>
    </rPh>
    <rPh sb="8" eb="10">
      <t>ジンコウ</t>
    </rPh>
    <phoneticPr fontId="1"/>
  </si>
  <si>
    <t>年少人口</t>
    <rPh sb="0" eb="2">
      <t>ネンショウ</t>
    </rPh>
    <rPh sb="2" eb="4">
      <t>ジンコウ</t>
    </rPh>
    <phoneticPr fontId="1"/>
  </si>
  <si>
    <t>生産年齢人口</t>
    <rPh sb="0" eb="2">
      <t>セイサン</t>
    </rPh>
    <rPh sb="2" eb="4">
      <t>ネンレイ</t>
    </rPh>
    <rPh sb="4" eb="6">
      <t>ジンコウ</t>
    </rPh>
    <phoneticPr fontId="1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</si>
  <si>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</si>
  <si>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</si>
  <si>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</si>
  <si>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</si>
  <si>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（0～14歳）</t>
    <rPh sb="5" eb="6">
      <t>サイ</t>
    </rPh>
    <phoneticPr fontId="1"/>
  </si>
  <si>
    <t>（15～64歳）</t>
    <rPh sb="6" eb="7">
      <t>サイ</t>
    </rPh>
    <phoneticPr fontId="1"/>
  </si>
  <si>
    <t>年齢不詳</t>
    <rPh sb="0" eb="4">
      <t>ネンレイフショウ</t>
    </rPh>
    <phoneticPr fontId="1"/>
  </si>
  <si>
    <t>県計</t>
    <rPh sb="0" eb="2">
      <t>ケンケイ</t>
    </rPh>
    <phoneticPr fontId="1"/>
  </si>
  <si>
    <t>市計</t>
    <rPh sb="0" eb="1">
      <t>シ</t>
    </rPh>
    <rPh sb="1" eb="2">
      <t>ケイ</t>
    </rPh>
    <phoneticPr fontId="1"/>
  </si>
  <si>
    <t>郡計</t>
    <rPh sb="0" eb="1">
      <t>グン</t>
    </rPh>
    <rPh sb="1" eb="2">
      <t>ケイ</t>
    </rPh>
    <phoneticPr fontId="1"/>
  </si>
  <si>
    <t>岩美郡</t>
    <rPh sb="0" eb="3">
      <t>イワミグン</t>
    </rPh>
    <phoneticPr fontId="1"/>
  </si>
  <si>
    <t>八頭郡</t>
    <rPh sb="0" eb="3">
      <t>ヤズグン</t>
    </rPh>
    <phoneticPr fontId="1"/>
  </si>
  <si>
    <t>東伯郡</t>
    <rPh sb="0" eb="3">
      <t>トウハクグン</t>
    </rPh>
    <phoneticPr fontId="1"/>
  </si>
  <si>
    <t>西伯郡</t>
    <rPh sb="0" eb="3">
      <t>サイハクグン</t>
    </rPh>
    <phoneticPr fontId="1"/>
  </si>
  <si>
    <t>日野郡</t>
    <rPh sb="0" eb="3">
      <t>ヒノグン</t>
    </rPh>
    <phoneticPr fontId="1"/>
  </si>
  <si>
    <t>東部地区</t>
    <rPh sb="0" eb="2">
      <t>トウブ</t>
    </rPh>
    <rPh sb="2" eb="4">
      <t>チク</t>
    </rPh>
    <phoneticPr fontId="1"/>
  </si>
  <si>
    <t>中部地区</t>
    <rPh sb="0" eb="2">
      <t>チュウブ</t>
    </rPh>
    <rPh sb="2" eb="4">
      <t>チク</t>
    </rPh>
    <phoneticPr fontId="1"/>
  </si>
  <si>
    <t>西部地区</t>
    <rPh sb="0" eb="2">
      <t>セイブ</t>
    </rPh>
    <rPh sb="2" eb="4">
      <t>チク</t>
    </rPh>
    <phoneticPr fontId="1"/>
  </si>
  <si>
    <t>鳥取市</t>
    <rPh sb="0" eb="3">
      <t>トットリシ</t>
    </rPh>
    <phoneticPr fontId="1"/>
  </si>
  <si>
    <t>米子市</t>
    <rPh sb="0" eb="3">
      <t>ヨナゴシ</t>
    </rPh>
    <phoneticPr fontId="1"/>
  </si>
  <si>
    <t>倉吉市</t>
    <rPh sb="0" eb="3">
      <t>クラヨシシ</t>
    </rPh>
    <phoneticPr fontId="1"/>
  </si>
  <si>
    <t>境港市</t>
    <rPh sb="0" eb="3">
      <t>サカイミナトシ</t>
    </rPh>
    <phoneticPr fontId="1"/>
  </si>
  <si>
    <t>岩美町</t>
    <rPh sb="0" eb="3">
      <t>イワミチョウ</t>
    </rPh>
    <phoneticPr fontId="1"/>
  </si>
  <si>
    <t>若桜町</t>
    <rPh sb="0" eb="3">
      <t>ワカサチョウ</t>
    </rPh>
    <phoneticPr fontId="1"/>
  </si>
  <si>
    <t>智頭町</t>
    <rPh sb="0" eb="3">
      <t>チヅチョウ</t>
    </rPh>
    <phoneticPr fontId="1"/>
  </si>
  <si>
    <t>八頭町</t>
    <rPh sb="0" eb="3">
      <t>ヤズチョウ</t>
    </rPh>
    <phoneticPr fontId="1"/>
  </si>
  <si>
    <t>三朝町</t>
    <rPh sb="0" eb="3">
      <t>ミササチョウ</t>
    </rPh>
    <phoneticPr fontId="1"/>
  </si>
  <si>
    <t>湯梨浜町</t>
    <rPh sb="0" eb="4">
      <t>ユリハマチョウ</t>
    </rPh>
    <phoneticPr fontId="1"/>
  </si>
  <si>
    <t>琴浦町</t>
    <rPh sb="0" eb="3">
      <t>コトウラチョウ</t>
    </rPh>
    <phoneticPr fontId="1"/>
  </si>
  <si>
    <t>北栄町</t>
    <rPh sb="0" eb="3">
      <t>ホクエイチョウ</t>
    </rPh>
    <phoneticPr fontId="1"/>
  </si>
  <si>
    <t>日吉津村</t>
    <rPh sb="0" eb="4">
      <t>ヒエヅソン</t>
    </rPh>
    <phoneticPr fontId="1"/>
  </si>
  <si>
    <t>大山町</t>
    <rPh sb="0" eb="3">
      <t>ダイセンチョウ</t>
    </rPh>
    <phoneticPr fontId="1"/>
  </si>
  <si>
    <t>南部町</t>
    <rPh sb="0" eb="3">
      <t>ナンブチョウ</t>
    </rPh>
    <phoneticPr fontId="1"/>
  </si>
  <si>
    <t>伯耆町</t>
    <rPh sb="0" eb="3">
      <t>ホウキチョウ</t>
    </rPh>
    <phoneticPr fontId="1"/>
  </si>
  <si>
    <t>日南町</t>
    <rPh sb="0" eb="3">
      <t>ニチナンチョウ</t>
    </rPh>
    <phoneticPr fontId="1"/>
  </si>
  <si>
    <t>日野町</t>
    <rPh sb="0" eb="3">
      <t>ヒノチョウ</t>
    </rPh>
    <phoneticPr fontId="1"/>
  </si>
  <si>
    <t>江府町</t>
    <rPh sb="0" eb="3">
      <t>コウフチョウ</t>
    </rPh>
    <phoneticPr fontId="1"/>
  </si>
  <si>
    <t>第3表　市町村別、男女別、３区分年齢別人口と世帯数</t>
    <rPh sb="0" eb="1">
      <t>ダイ</t>
    </rPh>
    <rPh sb="2" eb="3">
      <t>ヒョウ</t>
    </rPh>
    <rPh sb="4" eb="7">
      <t>シチョウソン</t>
    </rPh>
    <rPh sb="7" eb="8">
      <t>ベツ</t>
    </rPh>
    <rPh sb="9" eb="12">
      <t>ダンジョベツ</t>
    </rPh>
    <rPh sb="14" eb="16">
      <t>クブン</t>
    </rPh>
    <rPh sb="16" eb="19">
      <t>ネンレイベツ</t>
    </rPh>
    <rPh sb="19" eb="21">
      <t>ジンコウ</t>
    </rPh>
    <rPh sb="22" eb="25">
      <t>セタイスウ</t>
    </rPh>
    <phoneticPr fontId="1"/>
  </si>
  <si>
    <t>　 ２　少数第2位以下を四捨五入しているため、合計しても100％にならない場合がある。</t>
    <rPh sb="4" eb="6">
      <t>ショウスウ</t>
    </rPh>
    <rPh sb="6" eb="7">
      <t>ダイ</t>
    </rPh>
    <rPh sb="8" eb="9">
      <t>イ</t>
    </rPh>
    <rPh sb="9" eb="11">
      <t>イカ</t>
    </rPh>
    <rPh sb="12" eb="16">
      <t>シシャゴニュウ</t>
    </rPh>
    <rPh sb="23" eb="25">
      <t>ゴウケイ</t>
    </rPh>
    <rPh sb="37" eb="39">
      <t>バアイ</t>
    </rPh>
    <phoneticPr fontId="1"/>
  </si>
  <si>
    <t>　　　年少人口指数　＝　年少人口　÷　生産年齢人口　×　100</t>
    <rPh sb="3" eb="5">
      <t>ネンショウ</t>
    </rPh>
    <rPh sb="5" eb="7">
      <t>ジンコウ</t>
    </rPh>
    <rPh sb="7" eb="9">
      <t>シスウ</t>
    </rPh>
    <rPh sb="12" eb="14">
      <t>ネンショウ</t>
    </rPh>
    <rPh sb="14" eb="16">
      <t>ジンコウ</t>
    </rPh>
    <rPh sb="19" eb="21">
      <t>セイサン</t>
    </rPh>
    <rPh sb="21" eb="23">
      <t>ネンレイ</t>
    </rPh>
    <rPh sb="23" eb="25">
      <t>ジンコウ</t>
    </rPh>
    <phoneticPr fontId="1"/>
  </si>
  <si>
    <t>　　　老年人口指数　＝　老年人口　÷　生産年齢人口　×　100</t>
    <rPh sb="3" eb="5">
      <t>ロウネン</t>
    </rPh>
    <rPh sb="5" eb="7">
      <t>ジンコウ</t>
    </rPh>
    <rPh sb="7" eb="9">
      <t>シスウ</t>
    </rPh>
    <rPh sb="12" eb="14">
      <t>ロウネン</t>
    </rPh>
    <rPh sb="14" eb="16">
      <t>ジンコウ</t>
    </rPh>
    <rPh sb="19" eb="21">
      <t>セイサン</t>
    </rPh>
    <rPh sb="21" eb="23">
      <t>ネンレイ</t>
    </rPh>
    <rPh sb="23" eb="25">
      <t>ジンコウ</t>
    </rPh>
    <phoneticPr fontId="1"/>
  </si>
  <si>
    <t>　　　従属人口指数　＝　（年少人口＋老年人口）　÷　生産年齢人口　×　100</t>
    <rPh sb="3" eb="5">
      <t>ジュウゾク</t>
    </rPh>
    <rPh sb="5" eb="7">
      <t>ジンコウ</t>
    </rPh>
    <rPh sb="7" eb="9">
      <t>シスウ</t>
    </rPh>
    <rPh sb="13" eb="15">
      <t>ネンショウ</t>
    </rPh>
    <rPh sb="15" eb="17">
      <t>ジンコウ</t>
    </rPh>
    <rPh sb="18" eb="20">
      <t>ロウネン</t>
    </rPh>
    <rPh sb="20" eb="22">
      <t>ジンコウ</t>
    </rPh>
    <rPh sb="26" eb="28">
      <t>セイサン</t>
    </rPh>
    <rPh sb="28" eb="30">
      <t>ネンレイ</t>
    </rPh>
    <rPh sb="30" eb="32">
      <t>ジンコウ</t>
    </rPh>
    <phoneticPr fontId="1"/>
  </si>
  <si>
    <t>　　　老年化指数　＝　老年人口　÷　年少人口　×　100</t>
    <rPh sb="3" eb="6">
      <t>ロウネンカ</t>
    </rPh>
    <rPh sb="6" eb="8">
      <t>シスウ</t>
    </rPh>
    <rPh sb="11" eb="13">
      <t>ロウネン</t>
    </rPh>
    <rPh sb="13" eb="15">
      <t>ジンコウ</t>
    </rPh>
    <rPh sb="18" eb="20">
      <t>ネンショウ</t>
    </rPh>
    <rPh sb="20" eb="22">
      <t>ジンコウ</t>
    </rPh>
    <phoneticPr fontId="1"/>
  </si>
  <si>
    <t>※１　推計世帯数及び推計人口総数は、令和6年10月1日現在。</t>
    <rPh sb="3" eb="5">
      <t>スイケイ</t>
    </rPh>
    <rPh sb="5" eb="8">
      <t>セタイスウ</t>
    </rPh>
    <rPh sb="8" eb="9">
      <t>オヨ</t>
    </rPh>
    <rPh sb="10" eb="12">
      <t>スイケイ</t>
    </rPh>
    <rPh sb="12" eb="14">
      <t>ジンコウ</t>
    </rPh>
    <rPh sb="14" eb="16">
      <t>ソウスウ</t>
    </rPh>
    <rPh sb="18" eb="20">
      <t>レイワ</t>
    </rPh>
    <rPh sb="21" eb="22">
      <t>ネン</t>
    </rPh>
    <rPh sb="24" eb="25">
      <t>ツキ</t>
    </rPh>
    <rPh sb="26" eb="27">
      <t>ヒ</t>
    </rPh>
    <rPh sb="27" eb="29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</si>
</sst>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_ "/>
    <numFmt numFmtId="178" formatCode="0.0_);[Red]\(0.0\)"/>
    <numFmt numFmtId="179" formatCode="0.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177" fontId="0" fillId="0" borderId="4" xfId="0" applyNumberFormat="1" applyBorder="1">
      <alignment vertical="center"/>
    </xf>
    <xf numFmtId="0" fontId="0" fillId="0" borderId="5" xfId="0" applyBorder="1">
      <alignment vertical="center"/>
    </xf>
    <xf numFmtId="176" fontId="0" fillId="0" borderId="5" xfId="0" applyNumberFormat="1" applyBorder="1">
      <alignment vertical="center"/>
    </xf>
    <xf numFmtId="177" fontId="0" fillId="0" borderId="5" xfId="0" applyNumberFormat="1" applyBorder="1">
      <alignment vertical="center"/>
    </xf>
    <xf numFmtId="0" fontId="0" fillId="0" borderId="6" xfId="0" applyBorder="1">
      <alignment vertical="center"/>
    </xf>
    <xf numFmtId="176" fontId="0" fillId="0" borderId="6" xfId="0" applyNumberFormat="1" applyBorder="1">
      <alignment vertical="center"/>
    </xf>
    <xf numFmtId="177" fontId="0" fillId="0" borderId="6" xfId="0" applyNumberFormat="1" applyBorder="1">
      <alignment vertical="center"/>
    </xf>
    <xf numFmtId="176" fontId="0" fillId="0" borderId="7" xfId="0" applyNumberFormat="1" applyBorder="1">
      <alignment vertical="center"/>
    </xf>
    <xf numFmtId="0" fontId="0" fillId="0" borderId="8" xfId="0" applyBorder="1">
      <alignment vertical="center"/>
    </xf>
    <xf numFmtId="176" fontId="0" fillId="0" borderId="8" xfId="0" applyNumberFormat="1" applyBorder="1">
      <alignment vertical="center"/>
    </xf>
    <xf numFmtId="177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0" fontId="3" fillId="0" borderId="5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4" xfId="0" applyFont="1" applyBorder="1">
      <alignment vertical="center"/>
    </xf>
    <xf numFmtId="176" fontId="0" fillId="0" borderId="4" xfId="0" applyNumberFormat="1" applyBorder="1">
      <alignment vertical="center"/>
    </xf>
    <xf numFmtId="0" fontId="0" fillId="0" borderId="0" xfId="0" applyAlignment="1">
      <alignment horizontal="center" vertical="center"/>
    </xf>
    <xf numFmtId="0" fontId="0" fillId="0" borderId="12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15" xfId="0" applyBorder="1">
      <alignment vertical="center"/>
    </xf>
    <xf numFmtId="0" fontId="3" fillId="0" borderId="0" xfId="0" applyFont="1">
      <alignment vertical="center"/>
    </xf>
    <xf numFmtId="0" fontId="3" fillId="0" borderId="3" xfId="0" applyFont="1" applyBorder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3" fillId="0" borderId="24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8" fontId="0" fillId="0" borderId="1" xfId="0" applyNumberFormat="1" applyBorder="1">
      <alignment vertical="center"/>
    </xf>
    <xf numFmtId="178" fontId="0" fillId="0" borderId="5" xfId="0" applyNumberFormat="1" applyBorder="1">
      <alignment vertical="center"/>
    </xf>
    <xf numFmtId="178" fontId="0" fillId="0" borderId="6" xfId="0" applyNumberFormat="1" applyBorder="1">
      <alignment vertical="center"/>
    </xf>
    <xf numFmtId="178" fontId="0" fillId="0" borderId="7" xfId="0" applyNumberFormat="1" applyBorder="1">
      <alignment vertical="center"/>
    </xf>
    <xf numFmtId="178" fontId="0" fillId="0" borderId="8" xfId="0" applyNumberFormat="1" applyBorder="1">
      <alignment vertical="center"/>
    </xf>
    <xf numFmtId="178" fontId="0" fillId="0" borderId="9" xfId="0" applyNumberFormat="1" applyBorder="1">
      <alignment vertical="center"/>
    </xf>
    <xf numFmtId="178" fontId="0" fillId="0" borderId="4" xfId="0" applyNumberFormat="1" applyBorder="1">
      <alignment vertical="center"/>
    </xf>
    <xf numFmtId="179" fontId="0" fillId="0" borderId="10" xfId="0" applyNumberFormat="1" applyBorder="1">
      <alignment vertical="center"/>
    </xf>
    <xf numFmtId="179" fontId="0" fillId="0" borderId="2" xfId="0" applyNumberFormat="1" applyBorder="1">
      <alignment vertical="center"/>
    </xf>
    <xf numFmtId="179" fontId="0" fillId="0" borderId="3" xfId="0" applyNumberFormat="1" applyBorder="1">
      <alignment vertical="center"/>
    </xf>
    <xf numFmtId="179" fontId="0" fillId="0" borderId="11" xfId="0" applyNumberFormat="1" applyBorder="1">
      <alignment vertical="center"/>
    </xf>
    <xf numFmtId="179" fontId="0" fillId="0" borderId="1" xfId="0" applyNumberFormat="1" applyBorder="1">
      <alignment vertical="center"/>
    </xf>
    <xf numFmtId="179" fontId="0" fillId="0" borderId="12" xfId="0" applyNumberFormat="1" applyBorder="1">
      <alignment vertical="center"/>
    </xf>
    <xf numFmtId="179" fontId="0" fillId="0" borderId="20" xfId="0" applyNumberFormat="1" applyBorder="1">
      <alignment vertical="center"/>
    </xf>
    <xf numFmtId="179" fontId="0" fillId="0" borderId="6" xfId="0" applyNumberFormat="1" applyBorder="1">
      <alignment vertical="center"/>
    </xf>
    <xf numFmtId="179" fontId="0" fillId="0" borderId="21" xfId="0" applyNumberFormat="1" applyBorder="1">
      <alignment vertical="center"/>
    </xf>
    <xf numFmtId="179" fontId="0" fillId="0" borderId="22" xfId="0" applyNumberFormat="1" applyBorder="1">
      <alignment vertical="center"/>
    </xf>
    <xf numFmtId="179" fontId="0" fillId="0" borderId="7" xfId="0" applyNumberFormat="1" applyBorder="1">
      <alignment vertical="center"/>
    </xf>
    <xf numFmtId="179" fontId="0" fillId="0" borderId="23" xfId="0" applyNumberFormat="1" applyBorder="1">
      <alignment vertical="center"/>
    </xf>
    <xf numFmtId="179" fontId="0" fillId="0" borderId="18" xfId="0" applyNumberFormat="1" applyBorder="1">
      <alignment vertical="center"/>
    </xf>
    <xf numFmtId="179" fontId="0" fillId="0" borderId="8" xfId="0" applyNumberFormat="1" applyBorder="1">
      <alignment vertical="center"/>
    </xf>
    <xf numFmtId="179" fontId="0" fillId="0" borderId="19" xfId="0" applyNumberFormat="1" applyBorder="1">
      <alignment vertical="center"/>
    </xf>
    <xf numFmtId="179" fontId="0" fillId="0" borderId="13" xfId="0" applyNumberFormat="1" applyBorder="1">
      <alignment vertical="center"/>
    </xf>
    <xf numFmtId="179" fontId="0" fillId="0" borderId="15" xfId="0" applyNumberFormat="1" applyBorder="1">
      <alignment vertical="center"/>
    </xf>
    <xf numFmtId="179" fontId="0" fillId="0" borderId="14" xfId="0" applyNumberFormat="1" applyBorder="1">
      <alignment vertical="center"/>
    </xf>
    <xf numFmtId="179" fontId="0" fillId="0" borderId="16" xfId="0" applyNumberFormat="1" applyBorder="1">
      <alignment vertical="center"/>
    </xf>
    <xf numFmtId="179" fontId="0" fillId="0" borderId="4" xfId="0" applyNumberFormat="1" applyBorder="1">
      <alignment vertical="center"/>
    </xf>
    <xf numFmtId="179" fontId="0" fillId="0" borderId="17" xfId="0" applyNumberFormat="1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4"/>
  <sheetViews>
    <sheetView tabSelected="1" view="pageBreakPreview" zoomScaleNormal="100" zoomScaleSheetLayoutView="100" workbookViewId="0"/>
  </sheetViews>
  <sheetFormatPr defaultRowHeight="13" x14ac:dyDescent="0.2"/>
  <cols>
    <col min="1" max="6" width="8.6328125" customWidth="1"/>
    <col min="7" max="7" width="6.6328125" customWidth="1"/>
    <col min="8" max="8" width="8.6328125" customWidth="1"/>
    <col min="9" max="9" width="6.6328125" customWidth="1"/>
    <col min="10" max="12" width="8.6328125" customWidth="1"/>
    <col min="13" max="13" width="6.6328125" customWidth="1"/>
    <col min="19" max="19" width="5.6328125" customWidth="1"/>
  </cols>
  <sheetData>
    <row r="1" spans="1:20" x14ac:dyDescent="0.2">
      <c r="G1" s="1"/>
    </row>
    <row r="2" spans="1:20" x14ac:dyDescent="0.2">
      <c r="A2" t="s">
        <v>52</v>
      </c>
    </row>
    <row r="4" spans="1:20" ht="13.5" customHeight="1" x14ac:dyDescent="0.2">
      <c r="A4" s="68" t="s">
        <v>9</v>
      </c>
      <c r="B4" s="71" t="s">
        <v>10</v>
      </c>
      <c r="C4" s="64" t="s">
        <v>11</v>
      </c>
      <c r="D4" s="68"/>
      <c r="E4" s="68"/>
      <c r="F4" s="74" t="s">
        <v>12</v>
      </c>
      <c r="G4" s="75"/>
      <c r="H4" s="75"/>
      <c r="I4" s="75"/>
      <c r="J4" s="75"/>
      <c r="K4" s="75"/>
      <c r="L4" s="75"/>
      <c r="M4" s="76"/>
      <c r="N4" s="63" t="s">
        <v>3</v>
      </c>
      <c r="O4" s="65"/>
      <c r="P4" s="65"/>
      <c r="Q4" s="65"/>
      <c r="R4" s="64"/>
    </row>
    <row r="5" spans="1:20" ht="13.5" customHeight="1" x14ac:dyDescent="0.2">
      <c r="A5" s="69"/>
      <c r="B5" s="72"/>
      <c r="C5" s="31"/>
      <c r="D5" s="31"/>
      <c r="E5" s="31"/>
      <c r="F5" s="63" t="s">
        <v>13</v>
      </c>
      <c r="G5" s="64"/>
      <c r="H5" s="63" t="s">
        <v>14</v>
      </c>
      <c r="I5" s="64"/>
      <c r="J5" s="63" t="s">
        <v>15</v>
      </c>
      <c r="K5" s="65"/>
      <c r="L5" s="65"/>
      <c r="M5" s="64"/>
      <c r="N5" s="71" t="s">
        <v>4</v>
      </c>
      <c r="O5" s="71" t="s">
        <v>5</v>
      </c>
      <c r="P5" s="71" t="s">
        <v>6</v>
      </c>
      <c r="Q5" s="23" t="s">
        <v>7</v>
      </c>
      <c r="R5" s="22"/>
    </row>
    <row r="6" spans="1:20" ht="13.5" customHeight="1" x14ac:dyDescent="0.2">
      <c r="A6" s="69"/>
      <c r="B6" s="72"/>
      <c r="C6" s="32" t="s">
        <v>16</v>
      </c>
      <c r="D6" s="32" t="s">
        <v>17</v>
      </c>
      <c r="E6" s="32" t="s">
        <v>18</v>
      </c>
      <c r="F6" s="66" t="s">
        <v>19</v>
      </c>
      <c r="G6" s="67"/>
      <c r="H6" s="66" t="s">
        <v>20</v>
      </c>
      <c r="I6" s="67"/>
      <c r="J6" s="33"/>
      <c r="K6" s="21"/>
      <c r="L6" s="74" t="s">
        <v>1</v>
      </c>
      <c r="M6" s="76"/>
      <c r="N6" s="72"/>
      <c r="O6" s="72"/>
      <c r="P6" s="72"/>
      <c r="Q6" s="24"/>
      <c r="R6" s="71" t="s">
        <v>1</v>
      </c>
    </row>
    <row r="7" spans="1:20" x14ac:dyDescent="0.2">
      <c r="A7" s="70"/>
      <c r="B7" s="73"/>
      <c r="C7" s="34"/>
      <c r="D7" s="32"/>
      <c r="E7" s="32"/>
      <c r="F7" s="2" t="s">
        <v>2</v>
      </c>
      <c r="G7" s="2" t="s">
        <v>0</v>
      </c>
      <c r="H7" s="2" t="s">
        <v>2</v>
      </c>
      <c r="I7" s="2" t="s">
        <v>0</v>
      </c>
      <c r="J7" s="2" t="s">
        <v>2</v>
      </c>
      <c r="K7" s="2" t="s">
        <v>0</v>
      </c>
      <c r="L7" s="2" t="s">
        <v>2</v>
      </c>
      <c r="M7" s="2" t="s">
        <v>0</v>
      </c>
      <c r="N7" s="73"/>
      <c r="O7" s="73"/>
      <c r="P7" s="73"/>
      <c r="Q7" s="25"/>
      <c r="R7" s="73"/>
      <c r="T7" t="s">
        <v>21</v>
      </c>
    </row>
    <row r="8" spans="1:20" ht="18" customHeight="1" x14ac:dyDescent="0.2">
      <c r="A8" s="3" t="s">
        <v>22</v>
      </c>
      <c r="B8" s="4">
        <f>B9+B10</f>
        <v>222060</v>
      </c>
      <c r="C8" s="4">
        <f>C9+C10</f>
        <v>531085</v>
      </c>
      <c r="D8" s="4">
        <f>D9+D10</f>
        <v>254153</v>
      </c>
      <c r="E8" s="4">
        <f>E9+E10</f>
        <v>276932</v>
      </c>
      <c r="F8" s="4">
        <f>F9+F10</f>
        <v>62679</v>
      </c>
      <c r="G8" s="35">
        <f>ROUND(F8/(F8+H8+J8)*100,1)</f>
        <v>12</v>
      </c>
      <c r="H8" s="4">
        <f>H9+H10</f>
        <v>283126</v>
      </c>
      <c r="I8" s="35">
        <f>ROUND(H8/(F8+H8+J8)*100,1)</f>
        <v>54.1</v>
      </c>
      <c r="J8" s="4">
        <f>J9+J10</f>
        <v>177251</v>
      </c>
      <c r="K8" s="35">
        <f>ROUND(J8/(F8+H8+J8)*100,1)</f>
        <v>33.9</v>
      </c>
      <c r="L8" s="4">
        <f>L9+L10</f>
        <v>99710</v>
      </c>
      <c r="M8" s="35">
        <f>ROUND(L8/(F8+H8+J8)*100,1)</f>
        <v>19.100000000000001</v>
      </c>
      <c r="N8" s="42">
        <f>F8/H8*100</f>
        <v>22.138199953377651</v>
      </c>
      <c r="O8" s="43">
        <f>J8/H8*100</f>
        <v>62.604988591651775</v>
      </c>
      <c r="P8" s="43">
        <f>(F8+J8)/H8*100</f>
        <v>84.743188545029426</v>
      </c>
      <c r="Q8" s="43">
        <f>J8/F8*100</f>
        <v>282.79168461526189</v>
      </c>
      <c r="R8" s="44">
        <f>L8/F8*100</f>
        <v>159.08039375229345</v>
      </c>
      <c r="T8">
        <f>T9+T10</f>
        <v>8029</v>
      </c>
    </row>
    <row r="9" spans="1:20" ht="18" customHeight="1" x14ac:dyDescent="0.2">
      <c r="A9" s="5" t="s">
        <v>23</v>
      </c>
      <c r="B9" s="7">
        <f>B19+B20+B21+B22</f>
        <v>173211</v>
      </c>
      <c r="C9" s="7">
        <f>C19+C20+C21+C22</f>
        <v>401596</v>
      </c>
      <c r="D9" s="7">
        <f>D19+D20+D21+D22</f>
        <v>192505</v>
      </c>
      <c r="E9" s="7">
        <f>E19+E20+E21+E22</f>
        <v>209091</v>
      </c>
      <c r="F9" s="7">
        <f>F19+F20+F21+F22</f>
        <v>48206</v>
      </c>
      <c r="G9" s="36">
        <f t="shared" ref="G9:G36" si="0">ROUND(F9/(F9+H9+J9)*100,1)</f>
        <v>12.2</v>
      </c>
      <c r="H9" s="7">
        <f>H19+H20+H21+H22</f>
        <v>220491</v>
      </c>
      <c r="I9" s="36">
        <f t="shared" ref="I9:I36" si="1">ROUND(H9/(F9+H9+J9)*100,1)</f>
        <v>56</v>
      </c>
      <c r="J9" s="7">
        <f>J19+J20+J21+J22</f>
        <v>125026</v>
      </c>
      <c r="K9" s="36">
        <f t="shared" ref="K9:K36" si="2">ROUND(J9/(F9+H9+J9)*100,1)</f>
        <v>31.8</v>
      </c>
      <c r="L9" s="7">
        <f>L19+L20+L21+L22</f>
        <v>70315</v>
      </c>
      <c r="M9" s="36">
        <f t="shared" ref="M9:M37" si="3">ROUND(L9/(F9+H9+J9)*100,1)</f>
        <v>17.899999999999999</v>
      </c>
      <c r="N9" s="45">
        <f t="shared" ref="N9:N37" si="4">F9/H9*100</f>
        <v>21.86302388759632</v>
      </c>
      <c r="O9" s="46">
        <f t="shared" ref="O9:O37" si="5">J9/H9*100</f>
        <v>56.703448213305762</v>
      </c>
      <c r="P9" s="46">
        <f t="shared" ref="P9:P37" si="6">(F9+J9)/H9*100</f>
        <v>78.566472100902075</v>
      </c>
      <c r="Q9" s="46">
        <f t="shared" ref="Q9:Q37" si="7">J9/F9*100</f>
        <v>259.35775629589676</v>
      </c>
      <c r="R9" s="47">
        <f t="shared" ref="R9:R37" si="8">L9/F9*100</f>
        <v>145.86358544579511</v>
      </c>
      <c r="T9">
        <f>SUM(T19:T22)</f>
        <v>7873</v>
      </c>
    </row>
    <row r="10" spans="1:20" ht="18" customHeight="1" x14ac:dyDescent="0.2">
      <c r="A10" s="8" t="s">
        <v>24</v>
      </c>
      <c r="B10" s="10">
        <f>B11+B12+B13+B14+B15</f>
        <v>48849</v>
      </c>
      <c r="C10" s="10">
        <f>C11+C12+C13+C14+C15</f>
        <v>129489</v>
      </c>
      <c r="D10" s="10">
        <f>D11+D12+D13+D14+D15</f>
        <v>61648</v>
      </c>
      <c r="E10" s="10">
        <f>E11+E12+E13+E14+E15</f>
        <v>67841</v>
      </c>
      <c r="F10" s="10">
        <f>F11+F12+F13+F14+F15</f>
        <v>14473</v>
      </c>
      <c r="G10" s="37">
        <f t="shared" si="0"/>
        <v>11.2</v>
      </c>
      <c r="H10" s="10">
        <f>H11+H12+H13+H14+H15</f>
        <v>62635</v>
      </c>
      <c r="I10" s="37">
        <f t="shared" si="1"/>
        <v>48.4</v>
      </c>
      <c r="J10" s="10">
        <f>J11+J12+J13+J14+J15</f>
        <v>52225</v>
      </c>
      <c r="K10" s="37">
        <f t="shared" si="2"/>
        <v>40.4</v>
      </c>
      <c r="L10" s="10">
        <f>L11+L12+L13+L14+L15</f>
        <v>29395</v>
      </c>
      <c r="M10" s="37">
        <f t="shared" si="3"/>
        <v>22.7</v>
      </c>
      <c r="N10" s="48">
        <f t="shared" si="4"/>
        <v>23.106889119501876</v>
      </c>
      <c r="O10" s="49">
        <f t="shared" si="5"/>
        <v>83.379899417258713</v>
      </c>
      <c r="P10" s="49">
        <f t="shared" si="6"/>
        <v>106.48678853676059</v>
      </c>
      <c r="Q10" s="49">
        <f t="shared" si="7"/>
        <v>360.84433082291162</v>
      </c>
      <c r="R10" s="50">
        <f t="shared" si="8"/>
        <v>203.10232847370969</v>
      </c>
      <c r="T10">
        <f>SUM(T11:T15)</f>
        <v>156</v>
      </c>
    </row>
    <row r="11" spans="1:20" ht="18" customHeight="1" x14ac:dyDescent="0.2">
      <c r="A11" s="5" t="s">
        <v>25</v>
      </c>
      <c r="B11" s="7">
        <f>B23</f>
        <v>4016</v>
      </c>
      <c r="C11" s="7">
        <f>C23</f>
        <v>10271</v>
      </c>
      <c r="D11" s="7">
        <f>D23</f>
        <v>4930</v>
      </c>
      <c r="E11" s="7">
        <f>E23</f>
        <v>5341</v>
      </c>
      <c r="F11" s="7">
        <f>F23</f>
        <v>1144</v>
      </c>
      <c r="G11" s="38">
        <f t="shared" si="0"/>
        <v>11.1</v>
      </c>
      <c r="H11" s="7">
        <f>H23</f>
        <v>5061</v>
      </c>
      <c r="I11" s="38">
        <f t="shared" si="1"/>
        <v>49.3</v>
      </c>
      <c r="J11" s="7">
        <f>J23</f>
        <v>4061</v>
      </c>
      <c r="K11" s="38">
        <f t="shared" si="2"/>
        <v>39.6</v>
      </c>
      <c r="L11" s="7">
        <f>L23</f>
        <v>2195</v>
      </c>
      <c r="M11" s="38">
        <f t="shared" si="3"/>
        <v>21.4</v>
      </c>
      <c r="N11" s="51">
        <f t="shared" si="4"/>
        <v>22.604228413357045</v>
      </c>
      <c r="O11" s="52">
        <f t="shared" si="5"/>
        <v>80.241059079233352</v>
      </c>
      <c r="P11" s="52">
        <f t="shared" si="6"/>
        <v>102.84528749259039</v>
      </c>
      <c r="Q11" s="52">
        <f t="shared" si="7"/>
        <v>354.98251748251749</v>
      </c>
      <c r="R11" s="53">
        <f t="shared" si="8"/>
        <v>191.87062937062939</v>
      </c>
      <c r="T11">
        <f>T23</f>
        <v>5</v>
      </c>
    </row>
    <row r="12" spans="1:20" ht="18" customHeight="1" x14ac:dyDescent="0.2">
      <c r="A12" s="12" t="s">
        <v>26</v>
      </c>
      <c r="B12" s="14">
        <f>B24+B25+B26</f>
        <v>8740</v>
      </c>
      <c r="C12" s="14">
        <f>C24+C25+C26</f>
        <v>23013</v>
      </c>
      <c r="D12" s="14">
        <f>D24+D25+D26</f>
        <v>10912</v>
      </c>
      <c r="E12" s="14">
        <f>E24+E25+E26</f>
        <v>12101</v>
      </c>
      <c r="F12" s="14">
        <f>F24+F25+F26</f>
        <v>2297</v>
      </c>
      <c r="G12" s="39">
        <f t="shared" si="0"/>
        <v>10</v>
      </c>
      <c r="H12" s="14">
        <f>H24+H25+H26</f>
        <v>10904</v>
      </c>
      <c r="I12" s="39">
        <f t="shared" si="1"/>
        <v>47.4</v>
      </c>
      <c r="J12" s="14">
        <f>J24+J25+J26</f>
        <v>9808</v>
      </c>
      <c r="K12" s="39">
        <f t="shared" si="2"/>
        <v>42.6</v>
      </c>
      <c r="L12" s="14">
        <f>L24+L25+L26</f>
        <v>5420</v>
      </c>
      <c r="M12" s="39">
        <f t="shared" si="3"/>
        <v>23.6</v>
      </c>
      <c r="N12" s="54">
        <f t="shared" si="4"/>
        <v>21.065663976522377</v>
      </c>
      <c r="O12" s="55">
        <f t="shared" si="5"/>
        <v>89.948642699926623</v>
      </c>
      <c r="P12" s="55">
        <f t="shared" si="6"/>
        <v>111.01430667644901</v>
      </c>
      <c r="Q12" s="55">
        <f t="shared" si="7"/>
        <v>426.99172834131474</v>
      </c>
      <c r="R12" s="56">
        <f t="shared" si="8"/>
        <v>235.95994775794514</v>
      </c>
      <c r="T12">
        <f>SUM(T24:T26)</f>
        <v>4</v>
      </c>
    </row>
    <row r="13" spans="1:20" ht="18" customHeight="1" x14ac:dyDescent="0.2">
      <c r="A13" s="12" t="s">
        <v>27</v>
      </c>
      <c r="B13" s="14">
        <f>B27+B28+B29+B30</f>
        <v>18803</v>
      </c>
      <c r="C13" s="14">
        <f>C27+C28+C29+C30</f>
        <v>49809</v>
      </c>
      <c r="D13" s="14">
        <f>D27+D28+D29+D30</f>
        <v>23786</v>
      </c>
      <c r="E13" s="14">
        <f>E27+E28+E29+E30</f>
        <v>26023</v>
      </c>
      <c r="F13" s="14">
        <f>F27+F28+F29+F30</f>
        <v>6175</v>
      </c>
      <c r="G13" s="39">
        <f t="shared" si="0"/>
        <v>12.4</v>
      </c>
      <c r="H13" s="14">
        <f>H27+H28+H29+H30</f>
        <v>25013</v>
      </c>
      <c r="I13" s="39">
        <f t="shared" si="1"/>
        <v>50.3</v>
      </c>
      <c r="J13" s="14">
        <f>J27+J28+J29+J30</f>
        <v>18532</v>
      </c>
      <c r="K13" s="39">
        <f t="shared" si="2"/>
        <v>37.299999999999997</v>
      </c>
      <c r="L13" s="14">
        <f>L27+L28+L29+L30</f>
        <v>10251</v>
      </c>
      <c r="M13" s="39">
        <f t="shared" si="3"/>
        <v>20.6</v>
      </c>
      <c r="N13" s="54">
        <f t="shared" si="4"/>
        <v>24.687162675408789</v>
      </c>
      <c r="O13" s="55">
        <f t="shared" si="5"/>
        <v>74.089473473793632</v>
      </c>
      <c r="P13" s="55">
        <f t="shared" si="6"/>
        <v>98.776636149202417</v>
      </c>
      <c r="Q13" s="55">
        <f t="shared" si="7"/>
        <v>300.11336032388664</v>
      </c>
      <c r="R13" s="56">
        <f t="shared" si="8"/>
        <v>166.0080971659919</v>
      </c>
      <c r="T13">
        <f>SUM(T27:T30)</f>
        <v>89</v>
      </c>
    </row>
    <row r="14" spans="1:20" ht="18" customHeight="1" x14ac:dyDescent="0.2">
      <c r="A14" s="12" t="s">
        <v>28</v>
      </c>
      <c r="B14" s="14">
        <f>B31+B32+B33+B34</f>
        <v>13595</v>
      </c>
      <c r="C14" s="14">
        <f>C31+C32+C33+C34</f>
        <v>37749</v>
      </c>
      <c r="D14" s="14">
        <f>D31+D32+D33+D34</f>
        <v>17983</v>
      </c>
      <c r="E14" s="14">
        <f>E31+E32+E33+E34</f>
        <v>19766</v>
      </c>
      <c r="F14" s="14">
        <f>F31+F32+F33+F34</f>
        <v>4270</v>
      </c>
      <c r="G14" s="39">
        <f t="shared" si="0"/>
        <v>11.3</v>
      </c>
      <c r="H14" s="14">
        <f>H31+H32+H33+H34</f>
        <v>18283</v>
      </c>
      <c r="I14" s="39">
        <f t="shared" si="1"/>
        <v>48.5</v>
      </c>
      <c r="J14" s="14">
        <f>J31+J32+J33+J34</f>
        <v>15140</v>
      </c>
      <c r="K14" s="39">
        <f t="shared" si="2"/>
        <v>40.200000000000003</v>
      </c>
      <c r="L14" s="14">
        <f>L31+L32+L33+L34</f>
        <v>8641</v>
      </c>
      <c r="M14" s="39">
        <f t="shared" si="3"/>
        <v>22.9</v>
      </c>
      <c r="N14" s="54">
        <f t="shared" si="4"/>
        <v>23.355029262156101</v>
      </c>
      <c r="O14" s="55">
        <f t="shared" si="5"/>
        <v>82.809166985724445</v>
      </c>
      <c r="P14" s="55">
        <f t="shared" si="6"/>
        <v>106.16419624788054</v>
      </c>
      <c r="Q14" s="55">
        <f t="shared" si="7"/>
        <v>354.56674473067915</v>
      </c>
      <c r="R14" s="56">
        <f t="shared" si="8"/>
        <v>202.36533957845432</v>
      </c>
      <c r="T14">
        <f>SUM(T31:T34)</f>
        <v>56</v>
      </c>
    </row>
    <row r="15" spans="1:20" ht="18" customHeight="1" x14ac:dyDescent="0.2">
      <c r="A15" s="8" t="s">
        <v>29</v>
      </c>
      <c r="B15" s="10">
        <f>B35+B36+B37</f>
        <v>3695</v>
      </c>
      <c r="C15" s="10">
        <f>C35+C36+C37</f>
        <v>8647</v>
      </c>
      <c r="D15" s="10">
        <f>D35+D36+D37</f>
        <v>4037</v>
      </c>
      <c r="E15" s="10">
        <f>E35+E36+E37</f>
        <v>4610</v>
      </c>
      <c r="F15" s="10">
        <f>F35+F36+F37</f>
        <v>587</v>
      </c>
      <c r="G15" s="40">
        <f t="shared" si="0"/>
        <v>6.8</v>
      </c>
      <c r="H15" s="10">
        <f>H35+H36+H37</f>
        <v>3374</v>
      </c>
      <c r="I15" s="40">
        <f t="shared" si="1"/>
        <v>39</v>
      </c>
      <c r="J15" s="10">
        <f>J35+J36+J37</f>
        <v>4684</v>
      </c>
      <c r="K15" s="40">
        <f t="shared" si="2"/>
        <v>54.2</v>
      </c>
      <c r="L15" s="10">
        <f>L35+L36+L37</f>
        <v>2888</v>
      </c>
      <c r="M15" s="40">
        <f t="shared" si="3"/>
        <v>33.4</v>
      </c>
      <c r="N15" s="42">
        <f t="shared" si="4"/>
        <v>17.397747480735031</v>
      </c>
      <c r="O15" s="43">
        <f t="shared" si="5"/>
        <v>138.82631890930645</v>
      </c>
      <c r="P15" s="43">
        <f t="shared" si="6"/>
        <v>156.22406639004149</v>
      </c>
      <c r="Q15" s="43">
        <f t="shared" si="7"/>
        <v>797.95570698466781</v>
      </c>
      <c r="R15" s="44">
        <f t="shared" si="8"/>
        <v>491.99318568994892</v>
      </c>
      <c r="T15">
        <f>SUM(T35:T37)</f>
        <v>2</v>
      </c>
    </row>
    <row r="16" spans="1:20" ht="18" customHeight="1" x14ac:dyDescent="0.2">
      <c r="A16" s="5" t="s">
        <v>30</v>
      </c>
      <c r="B16" s="7">
        <f>B11+B12+B19</f>
        <v>91206</v>
      </c>
      <c r="C16" s="7">
        <f>C11+C12+C19</f>
        <v>215491</v>
      </c>
      <c r="D16" s="7">
        <f>D11+D12+D19</f>
        <v>104319</v>
      </c>
      <c r="E16" s="7">
        <f>E11+E12+E19</f>
        <v>111172</v>
      </c>
      <c r="F16" s="7">
        <f>F11+F12+F19</f>
        <v>25007</v>
      </c>
      <c r="G16" s="36">
        <f t="shared" si="0"/>
        <v>11.8</v>
      </c>
      <c r="H16" s="7">
        <f>H11+H12+H19</f>
        <v>117041</v>
      </c>
      <c r="I16" s="36">
        <f t="shared" si="1"/>
        <v>55.2</v>
      </c>
      <c r="J16" s="7">
        <f>J11+J12+J19</f>
        <v>69861</v>
      </c>
      <c r="K16" s="36">
        <f t="shared" si="2"/>
        <v>33</v>
      </c>
      <c r="L16" s="7">
        <f>L11+L12+L19</f>
        <v>38095</v>
      </c>
      <c r="M16" s="36">
        <f t="shared" si="3"/>
        <v>18</v>
      </c>
      <c r="N16" s="45">
        <f t="shared" si="4"/>
        <v>21.366017036764894</v>
      </c>
      <c r="O16" s="46">
        <f t="shared" si="5"/>
        <v>59.689339633120021</v>
      </c>
      <c r="P16" s="46">
        <f t="shared" si="6"/>
        <v>81.055356669884915</v>
      </c>
      <c r="Q16" s="46">
        <f t="shared" si="7"/>
        <v>279.36577758227696</v>
      </c>
      <c r="R16" s="47">
        <f t="shared" si="8"/>
        <v>152.33734554324789</v>
      </c>
      <c r="T16">
        <f>T19+T11+T12</f>
        <v>3582</v>
      </c>
    </row>
    <row r="17" spans="1:20" ht="18" customHeight="1" x14ac:dyDescent="0.2">
      <c r="A17" s="12" t="s">
        <v>31</v>
      </c>
      <c r="B17" s="14">
        <f>B13+B21</f>
        <v>36875</v>
      </c>
      <c r="C17" s="14">
        <f>C13+C21</f>
        <v>93637</v>
      </c>
      <c r="D17" s="14">
        <f>D13+D21</f>
        <v>44381</v>
      </c>
      <c r="E17" s="14">
        <f>E13+E21</f>
        <v>49256</v>
      </c>
      <c r="F17" s="14">
        <f>F13+F21</f>
        <v>11233</v>
      </c>
      <c r="G17" s="39">
        <f t="shared" si="0"/>
        <v>12.1</v>
      </c>
      <c r="H17" s="14">
        <f>H13+H21</f>
        <v>47494</v>
      </c>
      <c r="I17" s="39">
        <f t="shared" si="1"/>
        <v>51</v>
      </c>
      <c r="J17" s="14">
        <f>J13+J21</f>
        <v>34380</v>
      </c>
      <c r="K17" s="39">
        <f t="shared" si="2"/>
        <v>36.9</v>
      </c>
      <c r="L17" s="14">
        <f>L13+L21</f>
        <v>19295</v>
      </c>
      <c r="M17" s="39">
        <f t="shared" si="3"/>
        <v>20.7</v>
      </c>
      <c r="N17" s="54">
        <f t="shared" si="4"/>
        <v>23.651408598980925</v>
      </c>
      <c r="O17" s="55">
        <f t="shared" si="5"/>
        <v>72.388091127300285</v>
      </c>
      <c r="P17" s="55">
        <f t="shared" si="6"/>
        <v>96.039499726281221</v>
      </c>
      <c r="Q17" s="55">
        <f t="shared" si="7"/>
        <v>306.06249443603667</v>
      </c>
      <c r="R17" s="56">
        <f t="shared" si="8"/>
        <v>171.77067568770588</v>
      </c>
      <c r="T17">
        <f>T21+T13</f>
        <v>530</v>
      </c>
    </row>
    <row r="18" spans="1:20" ht="18" customHeight="1" x14ac:dyDescent="0.2">
      <c r="A18" s="8" t="s">
        <v>32</v>
      </c>
      <c r="B18" s="10">
        <f>B14+B15+B20+B22</f>
        <v>93979</v>
      </c>
      <c r="C18" s="10">
        <f>C14+C15+C20+C22</f>
        <v>221957</v>
      </c>
      <c r="D18" s="10">
        <f>D14+D15+D20+D22</f>
        <v>105453</v>
      </c>
      <c r="E18" s="10">
        <f>E14+E15+E20+E22</f>
        <v>116504</v>
      </c>
      <c r="F18" s="10">
        <f>F14+F15+F20+F22</f>
        <v>26439</v>
      </c>
      <c r="G18" s="37">
        <f t="shared" si="0"/>
        <v>12.1</v>
      </c>
      <c r="H18" s="10">
        <f>H14+H15+H20+H22</f>
        <v>118591</v>
      </c>
      <c r="I18" s="37">
        <f t="shared" si="1"/>
        <v>54.4</v>
      </c>
      <c r="J18" s="10">
        <f>J14+J15+J20+J22</f>
        <v>73010</v>
      </c>
      <c r="K18" s="37">
        <f t="shared" si="2"/>
        <v>33.5</v>
      </c>
      <c r="L18" s="10">
        <f>L14+L15+L20+L22</f>
        <v>42320</v>
      </c>
      <c r="M18" s="37">
        <f t="shared" si="3"/>
        <v>19.399999999999999</v>
      </c>
      <c r="N18" s="57">
        <f t="shared" si="4"/>
        <v>22.294271909335446</v>
      </c>
      <c r="O18" s="58">
        <f t="shared" si="5"/>
        <v>61.564536937878934</v>
      </c>
      <c r="P18" s="58">
        <f t="shared" si="6"/>
        <v>83.858808847214377</v>
      </c>
      <c r="Q18" s="58">
        <f t="shared" si="7"/>
        <v>276.14508869473127</v>
      </c>
      <c r="R18" s="59">
        <f t="shared" si="8"/>
        <v>160.06656832709257</v>
      </c>
      <c r="T18">
        <f>T20+T22+T14+T15</f>
        <v>3917</v>
      </c>
    </row>
    <row r="19" spans="1:20" ht="18" customHeight="1" x14ac:dyDescent="0.2">
      <c r="A19" s="16" t="s">
        <v>33</v>
      </c>
      <c r="B19" s="11">
        <v>78450</v>
      </c>
      <c r="C19" s="7">
        <f>D19+E19</f>
        <v>182207</v>
      </c>
      <c r="D19" s="7">
        <v>88477</v>
      </c>
      <c r="E19" s="7">
        <v>93730</v>
      </c>
      <c r="F19" s="11">
        <v>21566</v>
      </c>
      <c r="G19" s="38">
        <f t="shared" si="0"/>
        <v>12.1</v>
      </c>
      <c r="H19" s="11">
        <v>101076</v>
      </c>
      <c r="I19" s="38">
        <f t="shared" si="1"/>
        <v>56.6</v>
      </c>
      <c r="J19" s="11">
        <v>55992</v>
      </c>
      <c r="K19" s="38">
        <f t="shared" si="2"/>
        <v>31.3</v>
      </c>
      <c r="L19" s="11">
        <v>30480</v>
      </c>
      <c r="M19" s="38">
        <f t="shared" si="3"/>
        <v>17.100000000000001</v>
      </c>
      <c r="N19" s="42">
        <f t="shared" si="4"/>
        <v>21.336420119514031</v>
      </c>
      <c r="O19" s="43">
        <f t="shared" si="5"/>
        <v>55.395939688946925</v>
      </c>
      <c r="P19" s="43">
        <f t="shared" si="6"/>
        <v>76.732359808460956</v>
      </c>
      <c r="Q19" s="43">
        <f t="shared" si="7"/>
        <v>259.63090049151441</v>
      </c>
      <c r="R19" s="44">
        <f t="shared" si="8"/>
        <v>141.33358063618658</v>
      </c>
      <c r="T19">
        <v>3573</v>
      </c>
    </row>
    <row r="20" spans="1:20" ht="18" customHeight="1" x14ac:dyDescent="0.2">
      <c r="A20" s="17" t="s">
        <v>34</v>
      </c>
      <c r="B20" s="13">
        <v>63403</v>
      </c>
      <c r="C20" s="14">
        <f t="shared" ref="C20:C37" si="9">D20+E20</f>
        <v>144004</v>
      </c>
      <c r="D20" s="14">
        <v>68284</v>
      </c>
      <c r="E20" s="14">
        <v>75720</v>
      </c>
      <c r="F20" s="13">
        <v>17981</v>
      </c>
      <c r="G20" s="39">
        <f t="shared" si="0"/>
        <v>12.8</v>
      </c>
      <c r="H20" s="13">
        <v>79794</v>
      </c>
      <c r="I20" s="39">
        <f t="shared" si="1"/>
        <v>56.9</v>
      </c>
      <c r="J20" s="13">
        <v>42514</v>
      </c>
      <c r="K20" s="39">
        <f t="shared" si="2"/>
        <v>30.3</v>
      </c>
      <c r="L20" s="13">
        <v>24594</v>
      </c>
      <c r="M20" s="39">
        <f t="shared" si="3"/>
        <v>17.5</v>
      </c>
      <c r="N20" s="54">
        <f t="shared" si="4"/>
        <v>22.534275760082213</v>
      </c>
      <c r="O20" s="55">
        <f t="shared" si="5"/>
        <v>53.279695215179089</v>
      </c>
      <c r="P20" s="55">
        <f t="shared" si="6"/>
        <v>75.813970975261299</v>
      </c>
      <c r="Q20" s="55">
        <f t="shared" si="7"/>
        <v>236.43846282186752</v>
      </c>
      <c r="R20" s="56">
        <f t="shared" si="8"/>
        <v>136.77770980479394</v>
      </c>
      <c r="T20">
        <v>3715</v>
      </c>
    </row>
    <row r="21" spans="1:20" ht="18" customHeight="1" x14ac:dyDescent="0.2">
      <c r="A21" s="17" t="s">
        <v>35</v>
      </c>
      <c r="B21" s="13">
        <v>18072</v>
      </c>
      <c r="C21" s="14">
        <f t="shared" si="9"/>
        <v>43828</v>
      </c>
      <c r="D21" s="14">
        <v>20595</v>
      </c>
      <c r="E21" s="14">
        <v>23233</v>
      </c>
      <c r="F21" s="13">
        <v>5058</v>
      </c>
      <c r="G21" s="39">
        <f t="shared" si="0"/>
        <v>11.7</v>
      </c>
      <c r="H21" s="13">
        <v>22481</v>
      </c>
      <c r="I21" s="39">
        <f t="shared" si="1"/>
        <v>51.8</v>
      </c>
      <c r="J21" s="13">
        <v>15848</v>
      </c>
      <c r="K21" s="39">
        <f t="shared" si="2"/>
        <v>36.5</v>
      </c>
      <c r="L21" s="13">
        <v>9044</v>
      </c>
      <c r="M21" s="39">
        <f t="shared" si="3"/>
        <v>20.8</v>
      </c>
      <c r="N21" s="54">
        <f t="shared" si="4"/>
        <v>22.498999154841869</v>
      </c>
      <c r="O21" s="55">
        <f t="shared" si="5"/>
        <v>70.495084738223397</v>
      </c>
      <c r="P21" s="55">
        <f t="shared" si="6"/>
        <v>92.994083893065266</v>
      </c>
      <c r="Q21" s="55">
        <f t="shared" si="7"/>
        <v>313.32542506919731</v>
      </c>
      <c r="R21" s="56">
        <f t="shared" si="8"/>
        <v>178.80585211546065</v>
      </c>
      <c r="T21">
        <v>441</v>
      </c>
    </row>
    <row r="22" spans="1:20" ht="18" customHeight="1" x14ac:dyDescent="0.2">
      <c r="A22" s="18" t="s">
        <v>36</v>
      </c>
      <c r="B22" s="15">
        <v>13286</v>
      </c>
      <c r="C22" s="10">
        <f t="shared" si="9"/>
        <v>31557</v>
      </c>
      <c r="D22" s="10">
        <v>15149</v>
      </c>
      <c r="E22" s="10">
        <v>16408</v>
      </c>
      <c r="F22" s="15">
        <v>3601</v>
      </c>
      <c r="G22" s="40">
        <f t="shared" si="0"/>
        <v>11.5</v>
      </c>
      <c r="H22" s="15">
        <v>17140</v>
      </c>
      <c r="I22" s="40">
        <f t="shared" si="1"/>
        <v>54.6</v>
      </c>
      <c r="J22" s="15">
        <v>10672</v>
      </c>
      <c r="K22" s="40">
        <f t="shared" si="2"/>
        <v>34</v>
      </c>
      <c r="L22" s="15">
        <v>6197</v>
      </c>
      <c r="M22" s="40">
        <f t="shared" si="3"/>
        <v>19.7</v>
      </c>
      <c r="N22" s="42">
        <f t="shared" si="4"/>
        <v>21.009334889148189</v>
      </c>
      <c r="O22" s="43">
        <f t="shared" si="5"/>
        <v>62.263710618436406</v>
      </c>
      <c r="P22" s="43">
        <f t="shared" si="6"/>
        <v>83.273045507584598</v>
      </c>
      <c r="Q22" s="43">
        <f t="shared" si="7"/>
        <v>296.36212163287973</v>
      </c>
      <c r="R22" s="44">
        <f t="shared" si="8"/>
        <v>172.09108580949737</v>
      </c>
      <c r="T22">
        <v>144</v>
      </c>
    </row>
    <row r="23" spans="1:20" ht="18" customHeight="1" x14ac:dyDescent="0.2">
      <c r="A23" s="19" t="s">
        <v>37</v>
      </c>
      <c r="B23" s="20">
        <v>4016</v>
      </c>
      <c r="C23" s="7">
        <f t="shared" si="9"/>
        <v>10271</v>
      </c>
      <c r="D23" s="4">
        <v>4930</v>
      </c>
      <c r="E23" s="4">
        <v>5341</v>
      </c>
      <c r="F23" s="20">
        <v>1144</v>
      </c>
      <c r="G23" s="41">
        <f t="shared" si="0"/>
        <v>11.1</v>
      </c>
      <c r="H23" s="20">
        <v>5061</v>
      </c>
      <c r="I23" s="41">
        <f t="shared" si="1"/>
        <v>49.3</v>
      </c>
      <c r="J23" s="20">
        <v>4061</v>
      </c>
      <c r="K23" s="41">
        <f t="shared" si="2"/>
        <v>39.6</v>
      </c>
      <c r="L23" s="20">
        <v>2195</v>
      </c>
      <c r="M23" s="41">
        <f t="shared" si="3"/>
        <v>21.4</v>
      </c>
      <c r="N23" s="60">
        <f t="shared" si="4"/>
        <v>22.604228413357045</v>
      </c>
      <c r="O23" s="61">
        <f t="shared" si="5"/>
        <v>80.241059079233352</v>
      </c>
      <c r="P23" s="61">
        <f t="shared" si="6"/>
        <v>102.84528749259039</v>
      </c>
      <c r="Q23" s="61">
        <f t="shared" si="7"/>
        <v>354.98251748251749</v>
      </c>
      <c r="R23" s="62">
        <f t="shared" si="8"/>
        <v>191.87062937062939</v>
      </c>
      <c r="T23">
        <v>5</v>
      </c>
    </row>
    <row r="24" spans="1:20" ht="18" customHeight="1" x14ac:dyDescent="0.2">
      <c r="A24" s="16" t="s">
        <v>38</v>
      </c>
      <c r="B24" s="11">
        <v>1126</v>
      </c>
      <c r="C24" s="7">
        <f t="shared" si="9"/>
        <v>2493</v>
      </c>
      <c r="D24" s="7">
        <v>1195</v>
      </c>
      <c r="E24" s="7">
        <v>1298</v>
      </c>
      <c r="F24" s="11">
        <v>150</v>
      </c>
      <c r="G24" s="38">
        <f t="shared" si="0"/>
        <v>6</v>
      </c>
      <c r="H24" s="11">
        <v>1030</v>
      </c>
      <c r="I24" s="38">
        <f t="shared" si="1"/>
        <v>41.3</v>
      </c>
      <c r="J24" s="11">
        <v>1312</v>
      </c>
      <c r="K24" s="38">
        <f t="shared" si="2"/>
        <v>52.6</v>
      </c>
      <c r="L24" s="11">
        <v>803</v>
      </c>
      <c r="M24" s="38">
        <f t="shared" si="3"/>
        <v>32.200000000000003</v>
      </c>
      <c r="N24" s="42">
        <f t="shared" si="4"/>
        <v>14.563106796116504</v>
      </c>
      <c r="O24" s="43">
        <f t="shared" si="5"/>
        <v>127.37864077669903</v>
      </c>
      <c r="P24" s="43">
        <f t="shared" si="6"/>
        <v>141.94174757281553</v>
      </c>
      <c r="Q24" s="43">
        <f t="shared" si="7"/>
        <v>874.66666666666663</v>
      </c>
      <c r="R24" s="44">
        <f t="shared" si="8"/>
        <v>535.33333333333337</v>
      </c>
      <c r="T24">
        <v>1</v>
      </c>
    </row>
    <row r="25" spans="1:20" ht="18" customHeight="1" x14ac:dyDescent="0.2">
      <c r="A25" s="17" t="s">
        <v>39</v>
      </c>
      <c r="B25" s="13">
        <v>2355</v>
      </c>
      <c r="C25" s="14">
        <f t="shared" si="9"/>
        <v>5825</v>
      </c>
      <c r="D25" s="14">
        <v>2713</v>
      </c>
      <c r="E25" s="14">
        <v>3112</v>
      </c>
      <c r="F25" s="13">
        <v>506</v>
      </c>
      <c r="G25" s="39">
        <f t="shared" si="0"/>
        <v>8.6999999999999993</v>
      </c>
      <c r="H25" s="13">
        <v>2591</v>
      </c>
      <c r="I25" s="39">
        <f t="shared" si="1"/>
        <v>44.5</v>
      </c>
      <c r="J25" s="13">
        <v>2728</v>
      </c>
      <c r="K25" s="39">
        <f t="shared" si="2"/>
        <v>46.8</v>
      </c>
      <c r="L25" s="13">
        <v>1534</v>
      </c>
      <c r="M25" s="39">
        <f t="shared" si="3"/>
        <v>26.3</v>
      </c>
      <c r="N25" s="54">
        <f t="shared" si="4"/>
        <v>19.529139328444618</v>
      </c>
      <c r="O25" s="55">
        <f t="shared" si="5"/>
        <v>105.28753377074489</v>
      </c>
      <c r="P25" s="55">
        <f t="shared" si="6"/>
        <v>124.81667309918952</v>
      </c>
      <c r="Q25" s="55">
        <f t="shared" si="7"/>
        <v>539.13043478260875</v>
      </c>
      <c r="R25" s="56">
        <f t="shared" si="8"/>
        <v>303.16205533596838</v>
      </c>
      <c r="T25">
        <v>0</v>
      </c>
    </row>
    <row r="26" spans="1:20" ht="18" customHeight="1" x14ac:dyDescent="0.2">
      <c r="A26" s="18" t="s">
        <v>40</v>
      </c>
      <c r="B26" s="15">
        <v>5259</v>
      </c>
      <c r="C26" s="10">
        <f t="shared" si="9"/>
        <v>14695</v>
      </c>
      <c r="D26" s="10">
        <v>7004</v>
      </c>
      <c r="E26" s="10">
        <v>7691</v>
      </c>
      <c r="F26" s="15">
        <v>1641</v>
      </c>
      <c r="G26" s="40">
        <f t="shared" si="0"/>
        <v>11.2</v>
      </c>
      <c r="H26" s="15">
        <v>7283</v>
      </c>
      <c r="I26" s="40">
        <f t="shared" si="1"/>
        <v>49.6</v>
      </c>
      <c r="J26" s="15">
        <v>5768</v>
      </c>
      <c r="K26" s="40">
        <f t="shared" si="2"/>
        <v>39.299999999999997</v>
      </c>
      <c r="L26" s="15">
        <v>3083</v>
      </c>
      <c r="M26" s="40">
        <f t="shared" si="3"/>
        <v>21</v>
      </c>
      <c r="N26" s="42">
        <f t="shared" si="4"/>
        <v>22.53192365783331</v>
      </c>
      <c r="O26" s="43">
        <f t="shared" si="5"/>
        <v>79.198132637649323</v>
      </c>
      <c r="P26" s="43">
        <f t="shared" si="6"/>
        <v>101.73005629548264</v>
      </c>
      <c r="Q26" s="43">
        <f t="shared" si="7"/>
        <v>351.49299207800124</v>
      </c>
      <c r="R26" s="44">
        <f t="shared" si="8"/>
        <v>187.87324801950029</v>
      </c>
      <c r="T26">
        <v>3</v>
      </c>
    </row>
    <row r="27" spans="1:20" ht="18" customHeight="1" x14ac:dyDescent="0.2">
      <c r="A27" s="16" t="s">
        <v>41</v>
      </c>
      <c r="B27" s="6">
        <v>2122</v>
      </c>
      <c r="C27" s="7">
        <f t="shared" si="9"/>
        <v>5511</v>
      </c>
      <c r="D27" s="7">
        <v>2675</v>
      </c>
      <c r="E27" s="7">
        <v>2836</v>
      </c>
      <c r="F27" s="6">
        <v>529</v>
      </c>
      <c r="G27" s="36">
        <f t="shared" si="0"/>
        <v>9.6</v>
      </c>
      <c r="H27" s="6">
        <v>2658</v>
      </c>
      <c r="I27" s="36">
        <f t="shared" si="1"/>
        <v>48.4</v>
      </c>
      <c r="J27" s="6">
        <v>2310</v>
      </c>
      <c r="K27" s="36">
        <f t="shared" si="2"/>
        <v>42</v>
      </c>
      <c r="L27" s="6">
        <v>1275</v>
      </c>
      <c r="M27" s="36">
        <f t="shared" si="3"/>
        <v>23.2</v>
      </c>
      <c r="N27" s="45">
        <f t="shared" si="4"/>
        <v>19.902182091798345</v>
      </c>
      <c r="O27" s="46">
        <f t="shared" si="5"/>
        <v>86.907449209932281</v>
      </c>
      <c r="P27" s="46">
        <f t="shared" si="6"/>
        <v>106.80963130173062</v>
      </c>
      <c r="Q27" s="46">
        <f t="shared" si="7"/>
        <v>436.6729678638942</v>
      </c>
      <c r="R27" s="47">
        <f t="shared" si="8"/>
        <v>241.02079395085067</v>
      </c>
      <c r="T27">
        <v>14</v>
      </c>
    </row>
    <row r="28" spans="1:20" ht="18" customHeight="1" x14ac:dyDescent="0.2">
      <c r="A28" s="17" t="s">
        <v>42</v>
      </c>
      <c r="B28" s="13">
        <v>5859</v>
      </c>
      <c r="C28" s="14">
        <f t="shared" si="9"/>
        <v>15526</v>
      </c>
      <c r="D28" s="14">
        <v>7410</v>
      </c>
      <c r="E28" s="14">
        <v>8116</v>
      </c>
      <c r="F28" s="13">
        <v>2189</v>
      </c>
      <c r="G28" s="39">
        <f t="shared" si="0"/>
        <v>14.1</v>
      </c>
      <c r="H28" s="13">
        <v>8126</v>
      </c>
      <c r="I28" s="39">
        <f t="shared" si="1"/>
        <v>52.5</v>
      </c>
      <c r="J28" s="13">
        <v>5161</v>
      </c>
      <c r="K28" s="39">
        <f t="shared" si="2"/>
        <v>33.299999999999997</v>
      </c>
      <c r="L28" s="13">
        <v>2811</v>
      </c>
      <c r="M28" s="39">
        <f t="shared" si="3"/>
        <v>18.2</v>
      </c>
      <c r="N28" s="54">
        <f t="shared" si="4"/>
        <v>26.938222987939948</v>
      </c>
      <c r="O28" s="55">
        <f t="shared" si="5"/>
        <v>63.512183115924195</v>
      </c>
      <c r="P28" s="55">
        <f t="shared" si="6"/>
        <v>90.45040610386414</v>
      </c>
      <c r="Q28" s="55">
        <f t="shared" si="7"/>
        <v>235.76975788031064</v>
      </c>
      <c r="R28" s="56">
        <f t="shared" si="8"/>
        <v>128.41480127912288</v>
      </c>
      <c r="T28">
        <v>50</v>
      </c>
    </row>
    <row r="29" spans="1:20" ht="18" customHeight="1" x14ac:dyDescent="0.2">
      <c r="A29" s="17" t="s">
        <v>43</v>
      </c>
      <c r="B29" s="13">
        <v>5746</v>
      </c>
      <c r="C29" s="14">
        <f t="shared" si="9"/>
        <v>15176</v>
      </c>
      <c r="D29" s="14">
        <v>7182</v>
      </c>
      <c r="E29" s="14">
        <v>7994</v>
      </c>
      <c r="F29" s="13">
        <v>1742</v>
      </c>
      <c r="G29" s="39">
        <f t="shared" si="0"/>
        <v>11.5</v>
      </c>
      <c r="H29" s="13">
        <v>7516</v>
      </c>
      <c r="I29" s="39">
        <f t="shared" si="1"/>
        <v>49.5</v>
      </c>
      <c r="J29" s="13">
        <v>5916</v>
      </c>
      <c r="K29" s="39">
        <f t="shared" si="2"/>
        <v>39</v>
      </c>
      <c r="L29" s="13">
        <v>3403</v>
      </c>
      <c r="M29" s="39">
        <f t="shared" si="3"/>
        <v>22.4</v>
      </c>
      <c r="N29" s="54">
        <f t="shared" si="4"/>
        <v>23.17722192655668</v>
      </c>
      <c r="O29" s="55">
        <f t="shared" si="5"/>
        <v>78.712080894092608</v>
      </c>
      <c r="P29" s="55">
        <f t="shared" si="6"/>
        <v>101.88930282064928</v>
      </c>
      <c r="Q29" s="55">
        <f t="shared" si="7"/>
        <v>339.60964408725602</v>
      </c>
      <c r="R29" s="56">
        <f t="shared" si="8"/>
        <v>195.35017221584386</v>
      </c>
      <c r="T29">
        <v>2</v>
      </c>
    </row>
    <row r="30" spans="1:20" ht="18" customHeight="1" x14ac:dyDescent="0.2">
      <c r="A30" s="18" t="s">
        <v>44</v>
      </c>
      <c r="B30" s="9">
        <v>5076</v>
      </c>
      <c r="C30" s="10">
        <f t="shared" si="9"/>
        <v>13596</v>
      </c>
      <c r="D30" s="10">
        <v>6519</v>
      </c>
      <c r="E30" s="10">
        <v>7077</v>
      </c>
      <c r="F30" s="9">
        <v>1715</v>
      </c>
      <c r="G30" s="37">
        <f t="shared" si="0"/>
        <v>12.6</v>
      </c>
      <c r="H30" s="9">
        <v>6713</v>
      </c>
      <c r="I30" s="37">
        <f t="shared" si="1"/>
        <v>49.5</v>
      </c>
      <c r="J30" s="9">
        <v>5145</v>
      </c>
      <c r="K30" s="37">
        <f t="shared" si="2"/>
        <v>37.9</v>
      </c>
      <c r="L30" s="9">
        <v>2762</v>
      </c>
      <c r="M30" s="37">
        <f t="shared" si="3"/>
        <v>20.3</v>
      </c>
      <c r="N30" s="57">
        <f t="shared" si="4"/>
        <v>25.547445255474454</v>
      </c>
      <c r="O30" s="58">
        <f t="shared" si="5"/>
        <v>76.642335766423358</v>
      </c>
      <c r="P30" s="58">
        <f t="shared" si="6"/>
        <v>102.18978102189782</v>
      </c>
      <c r="Q30" s="58">
        <f t="shared" si="7"/>
        <v>300</v>
      </c>
      <c r="R30" s="59">
        <f t="shared" si="8"/>
        <v>161.04956268221576</v>
      </c>
      <c r="T30">
        <v>23</v>
      </c>
    </row>
    <row r="31" spans="1:20" ht="18" customHeight="1" x14ac:dyDescent="0.2">
      <c r="A31" s="16" t="s">
        <v>45</v>
      </c>
      <c r="B31" s="11">
        <v>1304</v>
      </c>
      <c r="C31" s="7">
        <f t="shared" si="9"/>
        <v>3562</v>
      </c>
      <c r="D31" s="7">
        <v>1663</v>
      </c>
      <c r="E31" s="7">
        <v>1899</v>
      </c>
      <c r="F31" s="11">
        <v>529</v>
      </c>
      <c r="G31" s="38">
        <f t="shared" si="0"/>
        <v>15</v>
      </c>
      <c r="H31" s="11">
        <v>1979</v>
      </c>
      <c r="I31" s="38">
        <f t="shared" si="1"/>
        <v>56</v>
      </c>
      <c r="J31" s="11">
        <v>1025</v>
      </c>
      <c r="K31" s="38">
        <f t="shared" si="2"/>
        <v>29</v>
      </c>
      <c r="L31" s="11">
        <v>577</v>
      </c>
      <c r="M31" s="38">
        <f t="shared" si="3"/>
        <v>16.3</v>
      </c>
      <c r="N31" s="42">
        <f t="shared" si="4"/>
        <v>26.730672056594241</v>
      </c>
      <c r="O31" s="43">
        <f t="shared" si="5"/>
        <v>51.793835270338548</v>
      </c>
      <c r="P31" s="43">
        <f t="shared" si="6"/>
        <v>78.524507326932792</v>
      </c>
      <c r="Q31" s="43">
        <f t="shared" si="7"/>
        <v>193.76181474480151</v>
      </c>
      <c r="R31" s="44">
        <f t="shared" si="8"/>
        <v>109.07372400756144</v>
      </c>
      <c r="T31">
        <v>29</v>
      </c>
    </row>
    <row r="32" spans="1:20" ht="18" customHeight="1" x14ac:dyDescent="0.2">
      <c r="A32" s="17" t="s">
        <v>46</v>
      </c>
      <c r="B32" s="13">
        <v>5076</v>
      </c>
      <c r="C32" s="14">
        <f t="shared" si="9"/>
        <v>14243</v>
      </c>
      <c r="D32" s="14">
        <v>6831</v>
      </c>
      <c r="E32" s="14">
        <v>7412</v>
      </c>
      <c r="F32" s="13">
        <v>1520</v>
      </c>
      <c r="G32" s="39">
        <f t="shared" si="0"/>
        <v>10.7</v>
      </c>
      <c r="H32" s="13">
        <v>6744</v>
      </c>
      <c r="I32" s="39">
        <f t="shared" si="1"/>
        <v>47.3</v>
      </c>
      <c r="J32" s="13">
        <v>5979</v>
      </c>
      <c r="K32" s="39">
        <f t="shared" si="2"/>
        <v>42</v>
      </c>
      <c r="L32" s="13">
        <v>3479</v>
      </c>
      <c r="M32" s="39">
        <f t="shared" si="3"/>
        <v>24.4</v>
      </c>
      <c r="N32" s="54">
        <f t="shared" si="4"/>
        <v>22.538552787663107</v>
      </c>
      <c r="O32" s="55">
        <f t="shared" si="5"/>
        <v>88.656583629893234</v>
      </c>
      <c r="P32" s="55">
        <f t="shared" si="6"/>
        <v>111.19513641755634</v>
      </c>
      <c r="Q32" s="55">
        <f t="shared" si="7"/>
        <v>393.35526315789474</v>
      </c>
      <c r="R32" s="56">
        <f t="shared" si="8"/>
        <v>228.88157894736844</v>
      </c>
      <c r="T32">
        <v>0</v>
      </c>
    </row>
    <row r="33" spans="1:20" ht="18" customHeight="1" x14ac:dyDescent="0.2">
      <c r="A33" s="17" t="s">
        <v>47</v>
      </c>
      <c r="B33" s="13">
        <v>3541</v>
      </c>
      <c r="C33" s="14">
        <f>D33+E33</f>
        <v>9844</v>
      </c>
      <c r="D33" s="14">
        <v>4714</v>
      </c>
      <c r="E33" s="14">
        <v>5130</v>
      </c>
      <c r="F33" s="13">
        <v>1054</v>
      </c>
      <c r="G33" s="39">
        <f t="shared" si="0"/>
        <v>10.7</v>
      </c>
      <c r="H33" s="13">
        <v>4906</v>
      </c>
      <c r="I33" s="39">
        <f t="shared" si="1"/>
        <v>49.9</v>
      </c>
      <c r="J33" s="13">
        <v>3880</v>
      </c>
      <c r="K33" s="39">
        <f t="shared" si="2"/>
        <v>39.4</v>
      </c>
      <c r="L33" s="13">
        <v>2186</v>
      </c>
      <c r="M33" s="39">
        <f t="shared" si="3"/>
        <v>22.2</v>
      </c>
      <c r="N33" s="54">
        <f t="shared" si="4"/>
        <v>21.48389726865063</v>
      </c>
      <c r="O33" s="55">
        <f t="shared" si="5"/>
        <v>79.086832450061152</v>
      </c>
      <c r="P33" s="55">
        <f t="shared" si="6"/>
        <v>100.57072971871177</v>
      </c>
      <c r="Q33" s="55">
        <f t="shared" si="7"/>
        <v>368.12144212523719</v>
      </c>
      <c r="R33" s="56">
        <f t="shared" si="8"/>
        <v>207.4003795066414</v>
      </c>
      <c r="T33">
        <v>4</v>
      </c>
    </row>
    <row r="34" spans="1:20" ht="18" customHeight="1" x14ac:dyDescent="0.2">
      <c r="A34" s="18" t="s">
        <v>48</v>
      </c>
      <c r="B34" s="15">
        <v>3674</v>
      </c>
      <c r="C34" s="10">
        <f t="shared" si="9"/>
        <v>10100</v>
      </c>
      <c r="D34" s="10">
        <v>4775</v>
      </c>
      <c r="E34" s="10">
        <v>5325</v>
      </c>
      <c r="F34" s="15">
        <v>1167</v>
      </c>
      <c r="G34" s="40">
        <f t="shared" si="0"/>
        <v>11.6</v>
      </c>
      <c r="H34" s="15">
        <v>4654</v>
      </c>
      <c r="I34" s="40">
        <f t="shared" si="1"/>
        <v>46.2</v>
      </c>
      <c r="J34" s="15">
        <v>4256</v>
      </c>
      <c r="K34" s="40">
        <f t="shared" si="2"/>
        <v>42.2</v>
      </c>
      <c r="L34" s="15">
        <v>2399</v>
      </c>
      <c r="M34" s="40">
        <f t="shared" si="3"/>
        <v>23.8</v>
      </c>
      <c r="N34" s="42">
        <f t="shared" si="4"/>
        <v>25.075204125483452</v>
      </c>
      <c r="O34" s="43">
        <f t="shared" si="5"/>
        <v>91.44821658788139</v>
      </c>
      <c r="P34" s="43">
        <f t="shared" si="6"/>
        <v>116.52342071336486</v>
      </c>
      <c r="Q34" s="43">
        <f t="shared" si="7"/>
        <v>364.69580119965724</v>
      </c>
      <c r="R34" s="44">
        <f t="shared" si="8"/>
        <v>205.56983718937448</v>
      </c>
      <c r="T34">
        <v>23</v>
      </c>
    </row>
    <row r="35" spans="1:20" ht="18" customHeight="1" x14ac:dyDescent="0.2">
      <c r="A35" s="16" t="s">
        <v>49</v>
      </c>
      <c r="B35" s="6">
        <v>1644</v>
      </c>
      <c r="C35" s="7">
        <f t="shared" si="9"/>
        <v>3707</v>
      </c>
      <c r="D35" s="7">
        <v>1770</v>
      </c>
      <c r="E35" s="7">
        <v>1937</v>
      </c>
      <c r="F35" s="6">
        <v>249</v>
      </c>
      <c r="G35" s="36">
        <f>ROUND(F35/(F35+H35+J35)*100,1)</f>
        <v>6.7</v>
      </c>
      <c r="H35" s="6">
        <v>1386</v>
      </c>
      <c r="I35" s="36">
        <f t="shared" si="1"/>
        <v>37.4</v>
      </c>
      <c r="J35" s="6">
        <v>2070</v>
      </c>
      <c r="K35" s="36">
        <f t="shared" si="2"/>
        <v>55.9</v>
      </c>
      <c r="L35" s="6">
        <v>1281</v>
      </c>
      <c r="M35" s="36">
        <f t="shared" si="3"/>
        <v>34.6</v>
      </c>
      <c r="N35" s="45">
        <f t="shared" si="4"/>
        <v>17.965367965367964</v>
      </c>
      <c r="O35" s="46">
        <f t="shared" si="5"/>
        <v>149.35064935064935</v>
      </c>
      <c r="P35" s="46">
        <f t="shared" si="6"/>
        <v>167.31601731601731</v>
      </c>
      <c r="Q35" s="46">
        <f t="shared" si="7"/>
        <v>831.32530120481931</v>
      </c>
      <c r="R35" s="47">
        <f t="shared" si="8"/>
        <v>514.45783132530119</v>
      </c>
      <c r="T35">
        <v>2</v>
      </c>
    </row>
    <row r="36" spans="1:20" ht="18" customHeight="1" x14ac:dyDescent="0.2">
      <c r="A36" s="17" t="s">
        <v>50</v>
      </c>
      <c r="B36" s="13">
        <v>1121</v>
      </c>
      <c r="C36" s="14">
        <f t="shared" si="9"/>
        <v>2557</v>
      </c>
      <c r="D36" s="14">
        <v>1164</v>
      </c>
      <c r="E36" s="14">
        <v>1393</v>
      </c>
      <c r="F36" s="13">
        <v>154</v>
      </c>
      <c r="G36" s="39">
        <f t="shared" si="0"/>
        <v>6</v>
      </c>
      <c r="H36" s="13">
        <v>1023</v>
      </c>
      <c r="I36" s="39">
        <f t="shared" si="1"/>
        <v>40</v>
      </c>
      <c r="J36" s="13">
        <v>1380</v>
      </c>
      <c r="K36" s="39">
        <f t="shared" si="2"/>
        <v>54</v>
      </c>
      <c r="L36" s="13">
        <v>860</v>
      </c>
      <c r="M36" s="39">
        <f t="shared" si="3"/>
        <v>33.6</v>
      </c>
      <c r="N36" s="54">
        <f t="shared" si="4"/>
        <v>15.053763440860216</v>
      </c>
      <c r="O36" s="55">
        <f t="shared" si="5"/>
        <v>134.8973607038123</v>
      </c>
      <c r="P36" s="55">
        <f t="shared" si="6"/>
        <v>149.95112414467252</v>
      </c>
      <c r="Q36" s="55">
        <f t="shared" si="7"/>
        <v>896.10389610389609</v>
      </c>
      <c r="R36" s="56">
        <f t="shared" si="8"/>
        <v>558.44155844155841</v>
      </c>
      <c r="T36">
        <v>0</v>
      </c>
    </row>
    <row r="37" spans="1:20" ht="18" customHeight="1" x14ac:dyDescent="0.2">
      <c r="A37" s="18" t="s">
        <v>51</v>
      </c>
      <c r="B37" s="9">
        <v>930</v>
      </c>
      <c r="C37" s="10">
        <f t="shared" si="9"/>
        <v>2383</v>
      </c>
      <c r="D37" s="10">
        <v>1103</v>
      </c>
      <c r="E37" s="10">
        <v>1280</v>
      </c>
      <c r="F37" s="9">
        <v>184</v>
      </c>
      <c r="G37" s="37">
        <f>ROUND(F37/(F37+H37+J37)*100,1)</f>
        <v>7.7</v>
      </c>
      <c r="H37" s="9">
        <v>965</v>
      </c>
      <c r="I37" s="37">
        <f>ROUND(H37/(F37+H37+J37)*100,1)</f>
        <v>40.5</v>
      </c>
      <c r="J37" s="9">
        <v>1234</v>
      </c>
      <c r="K37" s="37">
        <f>ROUND(J37/(F37+H37+J37)*100,1)</f>
        <v>51.8</v>
      </c>
      <c r="L37" s="9">
        <v>747</v>
      </c>
      <c r="M37" s="37">
        <f t="shared" si="3"/>
        <v>31.3</v>
      </c>
      <c r="N37" s="57">
        <f t="shared" si="4"/>
        <v>19.067357512953368</v>
      </c>
      <c r="O37" s="58">
        <f t="shared" si="5"/>
        <v>127.87564766839378</v>
      </c>
      <c r="P37" s="58">
        <f t="shared" si="6"/>
        <v>146.94300518134716</v>
      </c>
      <c r="Q37" s="58">
        <f t="shared" si="7"/>
        <v>670.6521739130435</v>
      </c>
      <c r="R37" s="59">
        <f t="shared" si="8"/>
        <v>405.97826086956525</v>
      </c>
      <c r="T37">
        <v>0</v>
      </c>
    </row>
    <row r="38" spans="1:20" ht="18" customHeight="1" x14ac:dyDescent="0.2">
      <c r="A38" s="30" t="s">
        <v>58</v>
      </c>
      <c r="B38" s="28"/>
      <c r="C38" s="29"/>
      <c r="D38" s="29"/>
      <c r="E38" s="29"/>
      <c r="F38" s="28"/>
      <c r="G38" s="28"/>
      <c r="H38" s="28"/>
      <c r="I38" s="28"/>
      <c r="J38" s="28"/>
      <c r="K38" s="28"/>
      <c r="L38" s="28"/>
      <c r="M38" s="28"/>
    </row>
    <row r="39" spans="1:20" x14ac:dyDescent="0.2">
      <c r="A39" s="27" t="s">
        <v>53</v>
      </c>
    </row>
    <row r="40" spans="1:20" x14ac:dyDescent="0.2">
      <c r="A40" s="26" t="s">
        <v>8</v>
      </c>
    </row>
    <row r="41" spans="1:20" x14ac:dyDescent="0.2">
      <c r="A41" s="27" t="s">
        <v>54</v>
      </c>
    </row>
    <row r="42" spans="1:20" x14ac:dyDescent="0.2">
      <c r="A42" s="27" t="s">
        <v>55</v>
      </c>
    </row>
    <row r="43" spans="1:20" x14ac:dyDescent="0.2">
      <c r="A43" s="27" t="s">
        <v>56</v>
      </c>
    </row>
    <row r="44" spans="1:20" x14ac:dyDescent="0.2">
      <c r="A44" s="27" t="s">
        <v>57</v>
      </c>
    </row>
  </sheetData>
  <mergeCells count="15">
    <mergeCell ref="N4:R4"/>
    <mergeCell ref="N5:N7"/>
    <mergeCell ref="O5:O7"/>
    <mergeCell ref="P5:P7"/>
    <mergeCell ref="R6:R7"/>
    <mergeCell ref="F5:G5"/>
    <mergeCell ref="H5:I5"/>
    <mergeCell ref="J5:M5"/>
    <mergeCell ref="F6:G6"/>
    <mergeCell ref="A4:A7"/>
    <mergeCell ref="B4:B7"/>
    <mergeCell ref="C4:E4"/>
    <mergeCell ref="F4:M4"/>
    <mergeCell ref="H6:I6"/>
    <mergeCell ref="L6:M6"/>
  </mergeCells>
  <phoneticPr fontId="1"/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市町村別</vt:lpstr>
      <vt:lpstr>市町村別!Print_Area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小川 恭左</cp:lastModifiedBy>
  <cp:lastPrinted>2017-12-24T06:12:37Z</cp:lastPrinted>
  <dcterms:created xsi:type="dcterms:W3CDTF">2017-09-15T07:17:11Z</dcterms:created>
  <dcterms:modified xsi:type="dcterms:W3CDTF">2024-11-29T01:30:42Z</dcterms:modified>
</cp:coreProperties>
</file>