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mc:Choice Requires="x15">
      <x15ac:absPath xmlns:x15ac="http://schemas.microsoft.com/office/spreadsheetml/2010/11/ac" url="\\172.16.11.20\disk\経営企画課フォルダ\経営係\★経営比較分析関係\R6\02_回答\"/>
    </mc:Choice>
  </mc:AlternateContent>
  <xr:revisionPtr revIDLastSave="0" documentId="13_ncr:1_{61D2D8E8-607A-47E3-A059-DCF373B545DE}" xr6:coauthVersionLast="47" xr6:coauthVersionMax="47" xr10:uidLastSave="{00000000-0000-0000-0000-000000000000}"/>
  <workbookProtection workbookAlgorithmName="SHA-512" workbookHashValue="AvQ+Y0xBq1qz+HLT6vd8P/9BYUO/I9rwte7Ty83cDSbxgjFup0FzV15C3ETlcKG9K6GWMJu+kFvU5aAQ46E6OA==" workbookSaltValue="KEsa5daA+FsOVHD2ZNJccQ==" workbookSpinCount="100000" lockStructure="1"/>
  <bookViews>
    <workbookView xWindow="-19320" yWindow="-3900" windowWidth="19440" windowHeight="14880" xr2:uid="{00000000-000D-0000-FFFF-FFFF00000000}"/>
  </bookViews>
  <sheets>
    <sheet name="法適用_水道事業" sheetId="4" r:id="rId1"/>
    <sheet name="データ" sheetId="5" state="hidden" r:id="rId2"/>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G85" i="4"/>
  <c r="BB10" i="4"/>
  <c r="AT10" i="4"/>
  <c r="P10" i="4"/>
  <c r="I10" i="4"/>
  <c r="B10"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<sst xmlns="http://schemas.openxmlformats.org/spreadsheetml/2006/main" count="228" uniqueCount="113">
  <si>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</si>
  <si>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</si>
  <si>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</si>
  <si>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</si>
  <si>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</si>
  <si>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</si>
  <si>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</si>
  <si>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</si>
  <si>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</si>
  <si>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</si>
  <si>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</si>
  <si>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</si>
  <si>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</si>
  <si>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</si>
  <si>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</si>
  <si>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</si>
  <si>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</si>
  <si>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</si>
  <si>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</si>
  <si>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</si>
  <si>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</si>
  <si>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</si>
  <si>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</si>
  <si>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</si>
  <si>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</si>
  <si>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</si>
  <si>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</si>
  <si>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</si>
  <si>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</si>
  <si>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</si>
  <si>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</si>
  <si>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</si>
  <si>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</si>
  <si>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</si>
  <si>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</si>
  <si>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</si>
  <si>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</si>
  <si>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</si>
  <si>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</si>
  <si>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</si>
  <si>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</si>
  <si>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</si>
  <si>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</si>
  <si>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</si>
  <si>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</si>
  <si>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</si>
  <si>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</si>
  <si>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</si>
  <si>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</si>
  <si>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</si>
  <si>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</si>
  <si>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</si>
  <si>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</si>
  <si>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</si>
  <si>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</si>
  <si>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</si>
  <si>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</si>
  <si>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</si>
  <si>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</si>
  <si>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</si>
  <si>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</si>
  <si>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</si>
  <si>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</si>
  <si>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</si>
  <si>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</si>
  <si>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</si>
  <si>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</si>
  <si>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</si>
  <si>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</si>
  <si>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</si>
  <si>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</si>
  <si>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</si>
  <si>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</si>
  <si>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</si>
  <si>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</si>
  <si>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</si>
  <si>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</si>
  <si>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</si>
  <si>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</si>
  <si>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</si>
  <si>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</si>
  <si>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</si>
  <si>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</si>
  <si>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</si>
  <si>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</si>
  <si>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</si>
  <si>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</si>
  <si>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</si>
  <si>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</si>
  <si>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</si>
  <si>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</si>
  <si>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</si>
  <si>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</si>
  <si>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</si>
  <si>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</si>
  <si>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</si>
  <si>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</si>
  <si>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</si>
  <si>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</si>
  <si>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</si>
  <si>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</si>
  <si>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</si>
  <si>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</si>
  <si>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</si>
  <si>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</si>
  <si>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</si>
  <si>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</si>
  <si>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</si>
  <si>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</si>
  <si>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</si>
  <si>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類似団体平均値を下回っているものの100％以上を維持している。給水収益の減少、動力費等の経費の増加により低下している。
</t>
    </r>
    <r>
      <rPr>
        <b/>
        <sz val="11"/>
        <color theme="1"/>
        <rFont val="ＭＳ ゴシック"/>
        <family val="3"/>
        <charset val="128"/>
      </rPr>
      <t>②累積欠損金比率：</t>
    </r>
    <r>
      <rPr>
        <sz val="11"/>
        <color theme="1"/>
        <rFont val="ＭＳ ゴシック"/>
        <family val="3"/>
        <charset val="128"/>
      </rPr>
      <t xml:space="preserve">累積欠損金は生じていない。
</t>
    </r>
    <r>
      <rPr>
        <b/>
        <sz val="11"/>
        <color theme="1"/>
        <rFont val="ＭＳ ゴシック"/>
        <family val="3"/>
        <charset val="128"/>
      </rPr>
      <t>③流動比率：</t>
    </r>
    <r>
      <rPr>
        <sz val="11"/>
        <color theme="1"/>
        <rFont val="ＭＳ ゴシック"/>
        <family val="3"/>
        <charset val="128"/>
      </rPr>
      <t xml:space="preserve">類似団体平均値を下回っているものの100％を超えて維持しており、短期的な債務に対する支払い能力は確保している。
</t>
    </r>
    <r>
      <rPr>
        <b/>
        <sz val="11"/>
        <color theme="1"/>
        <rFont val="ＭＳ ゴシック"/>
        <family val="3"/>
        <charset val="128"/>
      </rPr>
      <t>➃企業債残高対給水収益比率：</t>
    </r>
    <r>
      <rPr>
        <sz val="11"/>
        <color theme="1"/>
        <rFont val="ＭＳ ゴシック"/>
        <family val="3"/>
        <charset val="128"/>
      </rPr>
      <t xml:space="preserve">借入の抑制に努めているものの、類似団体平均値と乖離している。状況等の違いはあるが、引き続き計画的に改善を図る。
</t>
    </r>
    <r>
      <rPr>
        <b/>
        <sz val="11"/>
        <color theme="1"/>
        <rFont val="ＭＳ ゴシック"/>
        <family val="3"/>
        <charset val="128"/>
      </rPr>
      <t>⑤料金回収率：</t>
    </r>
    <r>
      <rPr>
        <sz val="11"/>
        <color theme="1"/>
        <rFont val="ＭＳ ゴシック"/>
        <family val="3"/>
        <charset val="128"/>
      </rPr>
      <t xml:space="preserve">平成29年度の簡易水道事業の統合によって、給水収益よりも維持管理費や減価償却費等の増加の割合が大きく100％を下回っている。
</t>
    </r>
    <r>
      <rPr>
        <b/>
        <sz val="11"/>
        <color theme="1"/>
        <rFont val="ＭＳ ゴシック"/>
        <family val="3"/>
        <charset val="128"/>
      </rPr>
      <t>⑥給水原価：</t>
    </r>
    <r>
      <rPr>
        <sz val="11"/>
        <color theme="1"/>
        <rFont val="ＭＳ ゴシック"/>
        <family val="3"/>
        <charset val="128"/>
      </rPr>
      <t xml:space="preserve">簡易水道事業の統合による減価償却費の増などに加え、電気料金の高騰による動力費の上昇などの要因により原価の上昇が続いている。今後の物価動向などを注視していく必要がある。
</t>
    </r>
    <r>
      <rPr>
        <b/>
        <sz val="11"/>
        <color theme="1"/>
        <rFont val="ＭＳ ゴシック"/>
        <family val="3"/>
        <charset val="128"/>
      </rPr>
      <t>⑦施設利用率：</t>
    </r>
    <r>
      <rPr>
        <sz val="11"/>
        <color theme="1"/>
        <rFont val="ＭＳ ゴシック"/>
        <family val="3"/>
        <charset val="128"/>
      </rPr>
      <t xml:space="preserve">統合前簡易水道区域の施設の統廃合等を進めているが、今後も使用水量の減少に伴い減少傾向が見込まれる。引き続き施設の統廃合やダウンサイジング等を行っていく。なお、令和2年度は寒波による水道管の凍結破裂などにより一時的に回復、令和5年度は漏水修理が進み低下している。
</t>
    </r>
    <r>
      <rPr>
        <b/>
        <sz val="11"/>
        <color theme="1"/>
        <rFont val="ＭＳ ゴシック"/>
        <family val="3"/>
        <charset val="128"/>
      </rPr>
      <t>⑧有収率：</t>
    </r>
    <r>
      <rPr>
        <sz val="11"/>
        <color theme="1"/>
        <rFont val="ＭＳ ゴシック"/>
        <family val="3"/>
        <charset val="128"/>
      </rPr>
      <t>90％以上を維持し、類似団体平均値を上回っている。引き続き、有収率の向上に努める。</t>
    </r>
    <phoneticPr fontId="4"/>
  </si>
  <si>
    <r>
      <rPr>
        <b/>
        <sz val="11"/>
        <color theme="1"/>
        <rFont val="ＭＳ ゴシック"/>
        <family val="3"/>
        <charset val="128"/>
      </rPr>
      <t>①有形固定資産減価償却率：</t>
    </r>
    <r>
      <rPr>
        <sz val="11"/>
        <color theme="1"/>
        <rFont val="ＭＳ ゴシック"/>
        <family val="3"/>
        <charset val="128"/>
      </rPr>
      <t xml:space="preserve">類似団体平均値に比べて低い水準で推移しているが、償却が進んでいる資産もあり、今後、修繕及び更新費が増えていくことが想定される。
</t>
    </r>
    <r>
      <rPr>
        <b/>
        <sz val="11"/>
        <color theme="1"/>
        <rFont val="ＭＳ ゴシック"/>
        <family val="3"/>
        <charset val="128"/>
      </rPr>
      <t>②管路経年化率：</t>
    </r>
    <r>
      <rPr>
        <sz val="11"/>
        <color theme="1"/>
        <rFont val="ＭＳ ゴシック"/>
        <family val="3"/>
        <charset val="128"/>
      </rPr>
      <t xml:space="preserve">類似団体平均値を下回っている。引き続き本市独自の更新基準年数の設定に基づき管路の長寿命化を図るとともに、年度ごとの更新費用を平準化し、計画的な管路更新を実施する。
</t>
    </r>
    <r>
      <rPr>
        <b/>
        <sz val="11"/>
        <color theme="1"/>
        <rFont val="ＭＳ ゴシック"/>
        <family val="3"/>
        <charset val="128"/>
      </rPr>
      <t>③管路更新率：</t>
    </r>
    <r>
      <rPr>
        <sz val="11"/>
        <color theme="1"/>
        <rFont val="ＭＳ ゴシック"/>
        <family val="3"/>
        <charset val="128"/>
      </rPr>
      <t>物価高騰の影響が大きく、また、大口径管の更新を進めたことから、更新延長が伸びず、更新率が低下している。今後も財源を確保し整備計画に基づいた管路更新を行っていく。</t>
    </r>
    <phoneticPr fontId="4"/>
  </si>
  <si>
    <t>　水需要の減少などにより水道料金収入が減収する一方、高度成長期以降に整備した施設の老朽化に伴う更新や再構築、地震などの災害対策に多額の費用が必要である。本市水道事業の具体的施策を示した「鳥取市水道事業長期経営構想」基づき、見直しも行いながら効果的な施策を推進し、今後も健全な経営に努める。
　また、統合した簡易水道施設の整備計画により、引き続き施設の統廃合やダウンサイジングなど、効率的な投資を行っていく。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</si>
</sst>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0.79</c:v>
                </c:pt>
                <c:pt idx="1">
                  <c:v>0.8</c:v>
                </c:pt>
                <c:pt idx="2">
                  <c:v>0.87</c:v>
                </c:pt>
                <c:pt idx="3">
                  <c:v>0.88</c:v>
                </c:pt>
                <c:pt idx="4">
                  <c:v>0.61</c:v>
                </c:pt>
              </c:numCache>
            </c:numRef>
          </c:val>
          <c:extLst>
            <c:ext xmlns:c16="http://schemas.microsoft.com/office/drawing/2014/chart" uri="{C3380CC4-5D6E-409C-BE32-E72D297353CC}">
              <c16:uniqueId val="{00000000-CF56-4FA2-9BDA-64943DAC01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CF56-4FA2-9BDA-64943DAC01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60.07</c:v>
                </c:pt>
                <c:pt idx="1">
                  <c:v>62.42</c:v>
                </c:pt>
                <c:pt idx="2">
                  <c:v>61.69</c:v>
                </c:pt>
                <c:pt idx="3">
                  <c:v>61.03</c:v>
                </c:pt>
                <c:pt idx="4">
                  <c:v>59.15</c:v>
                </c:pt>
              </c:numCache>
            </c:numRef>
          </c:val>
          <c:extLst>
            <c:ext xmlns:c16="http://schemas.microsoft.com/office/drawing/2014/chart" uri="{C3380CC4-5D6E-409C-BE32-E72D297353CC}">
              <c16:uniqueId val="{00000000-7639-4371-8B5B-632ECB314A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7639-4371-8B5B-632ECB314A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92.32</c:v>
                </c:pt>
                <c:pt idx="1">
                  <c:v>90.65</c:v>
                </c:pt>
                <c:pt idx="2">
                  <c:v>90.83</c:v>
                </c:pt>
                <c:pt idx="3">
                  <c:v>90.53</c:v>
                </c:pt>
                <c:pt idx="4">
                  <c:v>91.13</c:v>
                </c:pt>
              </c:numCache>
            </c:numRef>
          </c:val>
          <c:extLst>
            <c:ext xmlns:c16="http://schemas.microsoft.com/office/drawing/2014/chart" uri="{C3380CC4-5D6E-409C-BE32-E72D297353CC}">
              <c16:uniqueId val="{00000000-7D7A-4C25-B2BF-E164D66C97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D7A-4C25-B2BF-E164D66C97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107.27</c:v>
                </c:pt>
                <c:pt idx="1">
                  <c:v>107.08</c:v>
                </c:pt>
                <c:pt idx="2">
                  <c:v>107.48</c:v>
                </c:pt>
                <c:pt idx="3">
                  <c:v>103.94</c:v>
                </c:pt>
                <c:pt idx="4">
                  <c:v>103.27</c:v>
                </c:pt>
              </c:numCache>
            </c:numRef>
          </c:val>
          <c:extLst>
            <c:ext xmlns:c16="http://schemas.microsoft.com/office/drawing/2014/chart" uri="{C3380CC4-5D6E-409C-BE32-E72D297353CC}">
              <c16:uniqueId val="{00000000-4573-406F-995B-85D3213C48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4573-406F-995B-85D3213C48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43.08</c:v>
                </c:pt>
                <c:pt idx="1">
                  <c:v>44.5</c:v>
                </c:pt>
                <c:pt idx="2">
                  <c:v>45.85</c:v>
                </c:pt>
                <c:pt idx="3">
                  <c:v>47.29</c:v>
                </c:pt>
                <c:pt idx="4">
                  <c:v>48.55</c:v>
                </c:pt>
              </c:numCache>
            </c:numRef>
          </c:val>
          <c:extLst>
            <c:ext xmlns:c16="http://schemas.microsoft.com/office/drawing/2014/chart" uri="{C3380CC4-5D6E-409C-BE32-E72D297353CC}">
              <c16:uniqueId val="{00000000-9766-4233-8298-F1B2617B88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9766-4233-8298-F1B2617B88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19.68</c:v>
                </c:pt>
                <c:pt idx="1">
                  <c:v>21.95</c:v>
                </c:pt>
                <c:pt idx="2">
                  <c:v>22.58</c:v>
                </c:pt>
                <c:pt idx="3">
                  <c:v>21.97</c:v>
                </c:pt>
                <c:pt idx="4">
                  <c:v>22.97</c:v>
                </c:pt>
              </c:numCache>
            </c:numRef>
          </c:val>
          <c:extLst>
            <c:ext xmlns:c16="http://schemas.microsoft.com/office/drawing/2014/chart" uri="{C3380CC4-5D6E-409C-BE32-E72D297353CC}">
              <c16:uniqueId val="{00000000-CAFA-471C-95B6-877180CB86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CAFA-471C-95B6-877180CB86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A6-44AD-8E1F-B0F5685C79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67A6-44AD-8E1F-B0F5685C79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136.41999999999999</c:v>
                </c:pt>
                <c:pt idx="1">
                  <c:v>136.59</c:v>
                </c:pt>
                <c:pt idx="2">
                  <c:v>144.52000000000001</c:v>
                </c:pt>
                <c:pt idx="3">
                  <c:v>147.04</c:v>
                </c:pt>
                <c:pt idx="4">
                  <c:v>145.24</c:v>
                </c:pt>
              </c:numCache>
            </c:numRef>
          </c:val>
          <c:extLst>
            <c:ext xmlns:c16="http://schemas.microsoft.com/office/drawing/2014/chart" uri="{C3380CC4-5D6E-409C-BE32-E72D297353CC}">
              <c16:uniqueId val="{00000000-AC12-410C-9B33-03F2373021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AC12-410C-9B33-03F2373021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624.20000000000005</c:v>
                </c:pt>
                <c:pt idx="1">
                  <c:v>603.17999999999995</c:v>
                </c:pt>
                <c:pt idx="2">
                  <c:v>591.35</c:v>
                </c:pt>
                <c:pt idx="3">
                  <c:v>585.33000000000004</c:v>
                </c:pt>
                <c:pt idx="4">
                  <c:v>577.30999999999995</c:v>
                </c:pt>
              </c:numCache>
            </c:numRef>
          </c:val>
          <c:extLst>
            <c:ext xmlns:c16="http://schemas.microsoft.com/office/drawing/2014/chart" uri="{C3380CC4-5D6E-409C-BE32-E72D297353CC}">
              <c16:uniqueId val="{00000000-8607-440B-BD79-E231ABA055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8607-440B-BD79-E231ABA055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87.79</c:v>
                </c:pt>
                <c:pt idx="1">
                  <c:v>88.5</c:v>
                </c:pt>
                <c:pt idx="2">
                  <c:v>88.55</c:v>
                </c:pt>
                <c:pt idx="3">
                  <c:v>84.86</c:v>
                </c:pt>
                <c:pt idx="4">
                  <c:v>82.43</c:v>
                </c:pt>
              </c:numCache>
            </c:numRef>
          </c:val>
          <c:extLst>
            <c:ext xmlns:c16="http://schemas.microsoft.com/office/drawing/2014/chart" uri="{C3380CC4-5D6E-409C-BE32-E72D297353CC}">
              <c16:uniqueId val="{00000000-9CDD-44B1-B340-F2281ABDF0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9CDD-44B1-B340-F2281ABDF0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186.55</c:v>
                </c:pt>
                <c:pt idx="1">
                  <c:v>187.36</c:v>
                </c:pt>
                <c:pt idx="2">
                  <c:v>188.96</c:v>
                </c:pt>
                <c:pt idx="3">
                  <c:v>198.06</c:v>
                </c:pt>
                <c:pt idx="4">
                  <c:v>204.73</c:v>
                </c:pt>
              </c:numCache>
            </c:numRef>
          </c:val>
          <c:extLst>
            <c:ext xmlns:c16="http://schemas.microsoft.com/office/drawing/2014/chart" uri="{C3380CC4-5D6E-409C-BE32-E72D297353CC}">
              <c16:uniqueId val="{00000000-1F65-4E13-B437-B4D56F1E98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1F65-4E13-B437-B4D56F1E98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鳥取県　鳥取市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58">
        <f>データ!$R$6</f>
        <v>181203</v>
      </c>
      <c r="AM8" s="58"/>
      <c r="AN8" s="58"/>
      <c r="AO8" s="58"/>
      <c r="AP8" s="58"/>
      <c r="AQ8" s="58"/>
      <c r="AR8" s="58"/>
      <c r="AS8" s="58"/>
      <c r="AT8" s="55">
        <f>データ!$S$6</f>
        <v>765.31</v>
      </c>
      <c r="AU8" s="56"/>
      <c r="AV8" s="56"/>
      <c r="AW8" s="56"/>
      <c r="AX8" s="56"/>
      <c r="AY8" s="56"/>
      <c r="AZ8" s="56"/>
      <c r="BA8" s="56"/>
      <c r="BB8" s="45">
        <f>データ!$T$6</f>
        <v>236.77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63.76</v>
      </c>
      <c r="J10" s="56"/>
      <c r="K10" s="56"/>
      <c r="L10" s="56"/>
      <c r="M10" s="56"/>
      <c r="N10" s="56"/>
      <c r="O10" s="57"/>
      <c r="P10" s="45">
        <f>データ!$P$6</f>
        <v>99.17</v>
      </c>
      <c r="Q10" s="45"/>
      <c r="R10" s="45"/>
      <c r="S10" s="45"/>
      <c r="T10" s="45"/>
      <c r="U10" s="45"/>
      <c r="V10" s="45"/>
      <c r="W10" s="58">
        <f>データ!$Q$6</f>
        <v>2640</v>
      </c>
      <c r="X10" s="58"/>
      <c r="Y10" s="58"/>
      <c r="Z10" s="58"/>
      <c r="AA10" s="58"/>
      <c r="AB10" s="58"/>
      <c r="AC10" s="58"/>
      <c r="AD10" s="2"/>
      <c r="AE10" s="2"/>
      <c r="AF10" s="2"/>
      <c r="AG10" s="2"/>
      <c r="AH10" s="2"/>
      <c r="AI10" s="2"/>
      <c r="AJ10" s="2"/>
      <c r="AK10" s="2"/>
      <c r="AL10" s="58">
        <f>データ!$U$6</f>
        <v>178632</v>
      </c>
      <c r="AM10" s="58"/>
      <c r="AN10" s="58"/>
      <c r="AO10" s="58"/>
      <c r="AP10" s="58"/>
      <c r="AQ10" s="58"/>
      <c r="AR10" s="58"/>
      <c r="AS10" s="58"/>
      <c r="AT10" s="55">
        <f>データ!$V$6</f>
        <v>188.32</v>
      </c>
      <c r="AU10" s="56"/>
      <c r="AV10" s="56"/>
      <c r="AW10" s="56"/>
      <c r="AX10" s="56"/>
      <c r="AY10" s="56"/>
      <c r="AZ10" s="56"/>
      <c r="BA10" s="56"/>
      <c r="BB10" s="45">
        <f>データ!$W$6</f>
        <v>948.56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rnQx3+VgXIZAqN5TTPLnSjH5s2dyW18RBJtmLiG8qWL2PIulwzZPSuJkJQ5ksCKVnGYkwyJa7FkJ65w63UNAw==" saltValue="FGPis5BV4hFtj/RYpMRW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312011</v>
      </c>
      <c r="D6" s="20">
        <f t="shared" si="3"/>
        <v>46</v>
      </c>
      <c r="E6" s="20">
        <f t="shared" si="3"/>
        <v>1</v>
      </c>
      <c r="F6" s="20">
        <f t="shared" si="3"/>
        <v>0</v>
      </c>
      <c r="G6" s="20">
        <f t="shared" si="3"/>
        <v>1</v>
      </c>
      <c r="H6" s="20" t="str">
        <f t="shared" si="3"/>
        <v>鳥取県　鳥取市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63.76</v>
      </c>
      <c r="P6" s="21">
        <f t="shared" si="3"/>
        <v>99.17</v>
      </c>
      <c r="Q6" s="21">
        <f t="shared" si="3"/>
        <v>2640</v>
      </c>
      <c r="R6" s="21">
        <f t="shared" si="3"/>
        <v>181203</v>
      </c>
      <c r="S6" s="21">
        <f t="shared" si="3"/>
        <v>765.31</v>
      </c>
      <c r="T6" s="21">
        <f t="shared" si="3"/>
        <v>236.77</v>
      </c>
      <c r="U6" s="21">
        <f t="shared" si="3"/>
        <v>178632</v>
      </c>
      <c r="V6" s="21">
        <f t="shared" si="3"/>
        <v>188.32</v>
      </c>
      <c r="W6" s="21">
        <f t="shared" si="3"/>
        <v>948.56</v>
      </c>
      <c r="X6" s="22">
        <f>IF(X7="",NA(),X7)</f>
        <v>107.27</v>
      </c>
      <c r="Y6" s="22">
        <f t="shared" ref="Y6:AG6" si="4">IF(Y7="",NA(),Y7)</f>
        <v>107.08</v>
      </c>
      <c r="Z6" s="22">
        <f t="shared" si="4"/>
        <v>107.48</v>
      </c>
      <c r="AA6" s="22">
        <f t="shared" si="4"/>
        <v>103.94</v>
      </c>
      <c r="AB6" s="22">
        <f t="shared" si="4"/>
        <v>103.27</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136.41999999999999</v>
      </c>
      <c r="AU6" s="22">
        <f t="shared" ref="AU6:BC6" si="6">IF(AU7="",NA(),AU7)</f>
        <v>136.59</v>
      </c>
      <c r="AV6" s="22">
        <f t="shared" si="6"/>
        <v>144.52000000000001</v>
      </c>
      <c r="AW6" s="22">
        <f t="shared" si="6"/>
        <v>147.04</v>
      </c>
      <c r="AX6" s="22">
        <f t="shared" si="6"/>
        <v>145.24</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624.20000000000005</v>
      </c>
      <c r="BF6" s="22">
        <f t="shared" ref="BF6:BN6" si="7">IF(BF7="",NA(),BF7)</f>
        <v>603.17999999999995</v>
      </c>
      <c r="BG6" s="22">
        <f t="shared" si="7"/>
        <v>591.35</v>
      </c>
      <c r="BH6" s="22">
        <f t="shared" si="7"/>
        <v>585.33000000000004</v>
      </c>
      <c r="BI6" s="22">
        <f t="shared" si="7"/>
        <v>577.30999999999995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87.79</v>
      </c>
      <c r="BQ6" s="22">
        <f t="shared" ref="BQ6:BY6" si="8">IF(BQ7="",NA(),BQ7)</f>
        <v>88.5</v>
      </c>
      <c r="BR6" s="22">
        <f t="shared" si="8"/>
        <v>88.55</v>
      </c>
      <c r="BS6" s="22">
        <f t="shared" si="8"/>
        <v>84.86</v>
      </c>
      <c r="BT6" s="22">
        <f t="shared" si="8"/>
        <v>82.43</v>
      </c>
      <c r="BU6" s="22">
        <f t="shared" si="8"/>
        <v>106.11</v>
      </c>
      <c r="BV6" s="22">
        <f t="shared" si="8"/>
        <v>103.75</v>
      </c>
      <c r="BW6" s="22">
        <f t="shared" si="8"/>
        <v>105.3</v>
      </c>
      <c r="BX6" s="22">
        <f t="shared" si="8"/>
        <v>99.41</v>
      </c>
      <c r="BY6" s="22">
        <f t="shared" si="8"/>
        <v>101.11</v>
      </c>
      <c r="BZ6" s="21" t="str">
        <f>IF(BZ7="","",IF(BZ7="-","【-】","【"&amp;SUBSTITUTE(TEXT(BZ7,"#,##0.00"),"-","△")&amp;"】"))</f>
        <v>【97.82】</v>
      </c>
      <c r="CA6" s="22">
        <f>IF(CA7="",NA(),CA7)</f>
        <v>186.55</v>
      </c>
      <c r="CB6" s="22">
        <f t="shared" ref="CB6:CJ6" si="9">IF(CB7="",NA(),CB7)</f>
        <v>187.36</v>
      </c>
      <c r="CC6" s="22">
        <f t="shared" si="9"/>
        <v>188.96</v>
      </c>
      <c r="CD6" s="22">
        <f t="shared" si="9"/>
        <v>198.06</v>
      </c>
      <c r="CE6" s="22">
        <f t="shared" si="9"/>
        <v>204.73</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60.07</v>
      </c>
      <c r="CM6" s="22">
        <f t="shared" ref="CM6:CU6" si="10">IF(CM7="",NA(),CM7)</f>
        <v>62.42</v>
      </c>
      <c r="CN6" s="22">
        <f t="shared" si="10"/>
        <v>61.69</v>
      </c>
      <c r="CO6" s="22">
        <f t="shared" si="10"/>
        <v>61.03</v>
      </c>
      <c r="CP6" s="22">
        <f t="shared" si="10"/>
        <v>59.15</v>
      </c>
      <c r="CQ6" s="22">
        <f t="shared" si="10"/>
        <v>61.71</v>
      </c>
      <c r="CR6" s="22">
        <f t="shared" si="10"/>
        <v>63.12</v>
      </c>
      <c r="CS6" s="22">
        <f t="shared" si="10"/>
        <v>62.57</v>
      </c>
      <c r="CT6" s="22">
        <f t="shared" si="10"/>
        <v>61.56</v>
      </c>
      <c r="CU6" s="22">
        <f t="shared" si="10"/>
        <v>60.84</v>
      </c>
      <c r="CV6" s="21" t="str">
        <f>IF(CV7="","",IF(CV7="-","【-】","【"&amp;SUBSTITUTE(TEXT(CV7,"#,##0.00"),"-","△")&amp;"】"))</f>
        <v>【59.81】</v>
      </c>
      <c r="CW6" s="22">
        <f>IF(CW7="",NA(),CW7)</f>
        <v>92.32</v>
      </c>
      <c r="CX6" s="22">
        <f t="shared" ref="CX6:DF6" si="11">IF(CX7="",NA(),CX7)</f>
        <v>90.65</v>
      </c>
      <c r="CY6" s="22">
        <f t="shared" si="11"/>
        <v>90.83</v>
      </c>
      <c r="CZ6" s="22">
        <f t="shared" si="11"/>
        <v>90.53</v>
      </c>
      <c r="DA6" s="22">
        <f t="shared" si="11"/>
        <v>91.13</v>
      </c>
      <c r="DB6" s="22">
        <f t="shared" si="11"/>
        <v>90.03</v>
      </c>
      <c r="DC6" s="22">
        <f t="shared" si="11"/>
        <v>90.09</v>
      </c>
      <c r="DD6" s="22">
        <f t="shared" si="11"/>
        <v>90.21</v>
      </c>
      <c r="DE6" s="22">
        <f t="shared" si="11"/>
        <v>90.11</v>
      </c>
      <c r="DF6" s="22">
        <f t="shared" si="11"/>
        <v>89.73</v>
      </c>
      <c r="DG6" s="21" t="str">
        <f>IF(DG7="","",IF(DG7="-","【-】","【"&amp;SUBSTITUTE(TEXT(DG7,"#,##0.00"),"-","△")&amp;"】"))</f>
        <v>【89.42】</v>
      </c>
      <c r="DH6" s="22">
        <f>IF(DH7="",NA(),DH7)</f>
        <v>43.08</v>
      </c>
      <c r="DI6" s="22">
        <f t="shared" ref="DI6:DQ6" si="12">IF(DI7="",NA(),DI7)</f>
        <v>44.5</v>
      </c>
      <c r="DJ6" s="22">
        <f t="shared" si="12"/>
        <v>45.85</v>
      </c>
      <c r="DK6" s="22">
        <f t="shared" si="12"/>
        <v>47.29</v>
      </c>
      <c r="DL6" s="22">
        <f t="shared" si="12"/>
        <v>48.55</v>
      </c>
      <c r="DM6" s="22">
        <f t="shared" si="12"/>
        <v>49.6</v>
      </c>
      <c r="DN6" s="22">
        <f t="shared" si="12"/>
        <v>50.31</v>
      </c>
      <c r="DO6" s="22">
        <f t="shared" si="12"/>
        <v>50.74</v>
      </c>
      <c r="DP6" s="22">
        <f t="shared" si="12"/>
        <v>51.49</v>
      </c>
      <c r="DQ6" s="22">
        <f t="shared" si="12"/>
        <v>51.94</v>
      </c>
      <c r="DR6" s="21" t="str">
        <f>IF(DR7="","",IF(DR7="-","【-】","【"&amp;SUBSTITUTE(TEXT(DR7,"#,##0.00"),"-","△")&amp;"】"))</f>
        <v>【52.02】</v>
      </c>
      <c r="DS6" s="22">
        <f>IF(DS7="",NA(),DS7)</f>
        <v>19.68</v>
      </c>
      <c r="DT6" s="22">
        <f t="shared" ref="DT6:EB6" si="13">IF(DT7="",NA(),DT7)</f>
        <v>21.95</v>
      </c>
      <c r="DU6" s="22">
        <f t="shared" si="13"/>
        <v>22.58</v>
      </c>
      <c r="DV6" s="22">
        <f t="shared" si="13"/>
        <v>21.97</v>
      </c>
      <c r="DW6" s="22">
        <f t="shared" si="13"/>
        <v>22.97</v>
      </c>
      <c r="DX6" s="22">
        <f t="shared" si="13"/>
        <v>20.49</v>
      </c>
      <c r="DY6" s="22">
        <f t="shared" si="13"/>
        <v>21.34</v>
      </c>
      <c r="DZ6" s="22">
        <f t="shared" si="13"/>
        <v>23.27</v>
      </c>
      <c r="EA6" s="22">
        <f t="shared" si="13"/>
        <v>25.18</v>
      </c>
      <c r="EB6" s="22">
        <f t="shared" si="13"/>
        <v>26.52</v>
      </c>
      <c r="EC6" s="21" t="str">
        <f>IF(EC7="","",IF(EC7="-","【-】","【"&amp;SUBSTITUTE(TEXT(EC7,"#,##0.00"),"-","△")&amp;"】"))</f>
        <v>【25.37】</v>
      </c>
      <c r="ED6" s="22">
        <f>IF(ED7="",NA(),ED7)</f>
        <v>0.79</v>
      </c>
      <c r="EE6" s="22">
        <f t="shared" ref="EE6:EM6" si="14">IF(EE7="",NA(),EE7)</f>
        <v>0.8</v>
      </c>
      <c r="EF6" s="22">
        <f t="shared" si="14"/>
        <v>0.87</v>
      </c>
      <c r="EG6" s="22">
        <f t="shared" si="14"/>
        <v>0.88</v>
      </c>
      <c r="EH6" s="22">
        <f t="shared" si="14"/>
        <v>0.61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312011</v>
      </c>
      <c r="D7" s="24">
        <v>46</v>
      </c>
      <c r="E7" s="24">
        <v>1</v>
      </c>
      <c r="F7" s="24">
        <v>0</v>
      </c>
      <c r="G7" s="24">
        <v>1</v>
      </c>
      <c r="H7" s="24" t="s">
        <v>93</v>
      </c>
      <c r="I7" s="24" t="s">
        <v>94</v>
      </c>
      <c r="J7" s="24" t="s">
        <v>95</v>
      </c>
      <c r="K7" s="24" t="s">
        <v>96</v>
      </c>
      <c r="L7" s="24" t="s">
        <v>97</v>
      </c>
      <c r="M7" s="24" t="s">
        <v>98</v>
      </c>
      <c r="N7" s="25" t="s">
        <v>99</v>
      </c>
      <c r="O7" s="25">
        <v>63.76</v>
      </c>
      <c r="P7" s="25">
        <v>99.17</v>
      </c>
      <c r="Q7" s="25">
        <v>2640</v>
      </c>
      <c r="R7" s="25">
        <v>181203</v>
      </c>
      <c r="S7" s="25">
        <v>765.31</v>
      </c>
      <c r="T7" s="25">
        <v>236.77</v>
      </c>
      <c r="U7" s="25">
        <v>178632</v>
      </c>
      <c r="V7" s="25">
        <v>188.32</v>
      </c>
      <c r="W7" s="25">
        <v>948.56</v>
      </c>
      <c r="X7" s="25">
        <v>107.27</v>
      </c>
      <c r="Y7" s="25">
        <v>107.08</v>
      </c>
      <c r="Z7" s="25">
        <v>107.48</v>
      </c>
      <c r="AA7" s="25">
        <v>103.94</v>
      </c>
      <c r="AB7" s="25">
        <v>103.27</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136.41999999999999</v>
      </c>
      <c r="AU7" s="25">
        <v>136.59</v>
      </c>
      <c r="AV7" s="25">
        <v>144.52000000000001</v>
      </c>
      <c r="AW7" s="25">
        <v>147.04</v>
      </c>
      <c r="AX7" s="25">
        <v>145.24</v>
      </c>
      <c r="AY7" s="25">
        <v>309.10000000000002</v>
      </c>
      <c r="AZ7" s="25">
        <v>306.08</v>
      </c>
      <c r="BA7" s="25">
        <v>306.14999999999998</v>
      </c>
      <c r="BB7" s="25">
        <v>297.54000000000002</v>
      </c>
      <c r="BC7" s="25">
        <v>289.44</v>
      </c>
      <c r="BD7" s="25">
        <v>243.36</v>
      </c>
      <c r="BE7" s="25">
        <v>624.20000000000005</v>
      </c>
      <c r="BF7" s="25">
        <v>603.17999999999995</v>
      </c>
      <c r="BG7" s="25">
        <v>591.35</v>
      </c>
      <c r="BH7" s="25">
        <v>585.33000000000004</v>
      </c>
      <c r="BI7" s="25">
        <v>577.30999999999995</v>
      </c>
      <c r="BJ7" s="25">
        <v>290.42</v>
      </c>
      <c r="BK7" s="25">
        <v>294.66000000000003</v>
      </c>
      <c r="BL7" s="25">
        <v>285.27</v>
      </c>
      <c r="BM7" s="25">
        <v>294.73</v>
      </c>
      <c r="BN7" s="25">
        <v>301.23</v>
      </c>
      <c r="BO7" s="25">
        <v>265.93</v>
      </c>
      <c r="BP7" s="25">
        <v>87.79</v>
      </c>
      <c r="BQ7" s="25">
        <v>88.5</v>
      </c>
      <c r="BR7" s="25">
        <v>88.55</v>
      </c>
      <c r="BS7" s="25">
        <v>84.86</v>
      </c>
      <c r="BT7" s="25">
        <v>82.43</v>
      </c>
      <c r="BU7" s="25">
        <v>106.11</v>
      </c>
      <c r="BV7" s="25">
        <v>103.75</v>
      </c>
      <c r="BW7" s="25">
        <v>105.3</v>
      </c>
      <c r="BX7" s="25">
        <v>99.41</v>
      </c>
      <c r="BY7" s="25">
        <v>101.11</v>
      </c>
      <c r="BZ7" s="25">
        <v>97.82</v>
      </c>
      <c r="CA7" s="25">
        <v>186.55</v>
      </c>
      <c r="CB7" s="25">
        <v>187.36</v>
      </c>
      <c r="CC7" s="25">
        <v>188.96</v>
      </c>
      <c r="CD7" s="25">
        <v>198.06</v>
      </c>
      <c r="CE7" s="25">
        <v>204.73</v>
      </c>
      <c r="CF7" s="25">
        <v>161.03</v>
      </c>
      <c r="CG7" s="25">
        <v>159.93</v>
      </c>
      <c r="CH7" s="25">
        <v>162.77000000000001</v>
      </c>
      <c r="CI7" s="25">
        <v>170.87</v>
      </c>
      <c r="CJ7" s="25">
        <v>171.09</v>
      </c>
      <c r="CK7" s="25">
        <v>177.56</v>
      </c>
      <c r="CL7" s="25">
        <v>60.07</v>
      </c>
      <c r="CM7" s="25">
        <v>62.42</v>
      </c>
      <c r="CN7" s="25">
        <v>61.69</v>
      </c>
      <c r="CO7" s="25">
        <v>61.03</v>
      </c>
      <c r="CP7" s="25">
        <v>59.15</v>
      </c>
      <c r="CQ7" s="25">
        <v>61.71</v>
      </c>
      <c r="CR7" s="25">
        <v>63.12</v>
      </c>
      <c r="CS7" s="25">
        <v>62.57</v>
      </c>
      <c r="CT7" s="25">
        <v>61.56</v>
      </c>
      <c r="CU7" s="25">
        <v>60.84</v>
      </c>
      <c r="CV7" s="25">
        <v>59.81</v>
      </c>
      <c r="CW7" s="25">
        <v>92.32</v>
      </c>
      <c r="CX7" s="25">
        <v>90.65</v>
      </c>
      <c r="CY7" s="25">
        <v>90.83</v>
      </c>
      <c r="CZ7" s="25">
        <v>90.53</v>
      </c>
      <c r="DA7" s="25">
        <v>91.13</v>
      </c>
      <c r="DB7" s="25">
        <v>90.03</v>
      </c>
      <c r="DC7" s="25">
        <v>90.09</v>
      </c>
      <c r="DD7" s="25">
        <v>90.21</v>
      </c>
      <c r="DE7" s="25">
        <v>90.11</v>
      </c>
      <c r="DF7" s="25">
        <v>89.73</v>
      </c>
      <c r="DG7" s="25">
        <v>89.42</v>
      </c>
      <c r="DH7" s="25">
        <v>43.08</v>
      </c>
      <c r="DI7" s="25">
        <v>44.5</v>
      </c>
      <c r="DJ7" s="25">
        <v>45.85</v>
      </c>
      <c r="DK7" s="25">
        <v>47.29</v>
      </c>
      <c r="DL7" s="25">
        <v>48.55</v>
      </c>
      <c r="DM7" s="25">
        <v>49.6</v>
      </c>
      <c r="DN7" s="25">
        <v>50.31</v>
      </c>
      <c r="DO7" s="25">
        <v>50.74</v>
      </c>
      <c r="DP7" s="25">
        <v>51.49</v>
      </c>
      <c r="DQ7" s="25">
        <v>51.94</v>
      </c>
      <c r="DR7" s="25">
        <v>52.02</v>
      </c>
      <c r="DS7" s="25">
        <v>19.68</v>
      </c>
      <c r="DT7" s="25">
        <v>21.95</v>
      </c>
      <c r="DU7" s="25">
        <v>22.58</v>
      </c>
      <c r="DV7" s="25">
        <v>21.97</v>
      </c>
      <c r="DW7" s="25">
        <v>22.97</v>
      </c>
      <c r="DX7" s="25">
        <v>20.49</v>
      </c>
      <c r="DY7" s="25">
        <v>21.34</v>
      </c>
      <c r="DZ7" s="25">
        <v>23.27</v>
      </c>
      <c r="EA7" s="25">
        <v>25.18</v>
      </c>
      <c r="EB7" s="25">
        <v>26.52</v>
      </c>
      <c r="EC7" s="25">
        <v>25.37</v>
      </c>
      <c r="ED7" s="25">
        <v>0.79</v>
      </c>
      <c r="EE7" s="25">
        <v>0.8</v>
      </c>
      <c r="EF7" s="25">
        <v>0.87</v>
      </c>
      <c r="EG7" s="25">
        <v>0.88</v>
      </c>
      <c r="EH7" s="25">
        <v>0.61</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tw2024 0722</cp:lastModifiedBy>
  <dcterms:created xsi:type="dcterms:W3CDTF">2025-01-24T06:52:56Z</dcterms:created>
  <dcterms:modified xsi:type="dcterms:W3CDTF">2025-01-29T00:02:05Z</dcterms:modified>
  <cp:category/>
</cp:coreProperties>
</file>