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係共有ﾌｱｲﾙ\県地域振興課\R06\20250121_公営企業に係る経営比較分析表（令和５年度決算）の分析等について（依頼）\02_各課回答\"/>
    </mc:Choice>
  </mc:AlternateContent>
  <workbookProtection workbookAlgorithmName="SHA-512" workbookHashValue="w+4Rt/DUl/iBL7RwmpJ0jn4xZQb/b6EYMWYwsFceSGPTdXtYlv2c5slALRIUy756jFqpxEGnwf0XzgFadNyYlQ==" workbookSaltValue="E2rPwbSLZbQ9CnM1cPF6Tw==" workbookSpinCount="100000" lockStructure="1"/>
  <bookViews>
    <workbookView xWindow="0" yWindow="0" windowWidth="27636" windowHeight="1143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AL8" i="4" s="1"/>
  <c r="Q6" i="5"/>
  <c r="W10" i="4" s="1"/>
  <c r="P6" i="5"/>
  <c r="P10" i="4" s="1"/>
  <c r="O6" i="5"/>
  <c r="I10" i="4" s="1"/>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AT10" i="4"/>
  <c r="B10" i="4"/>
  <c r="BB8" i="4"/>
  <c r="AT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<sst xmlns="http://schemas.openxmlformats.org/spreadsheetml/2006/main" count="228" uniqueCount="113">
  <si>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</si>
  <si>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</si>
  <si>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</si>
  <si>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</si>
  <si>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</si>
  <si>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</si>
  <si>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</si>
  <si>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</si>
  <si>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</si>
  <si>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</si>
  <si>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</si>
  <si>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</si>
  <si>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</si>
  <si>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</si>
  <si>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</si>
  <si>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</si>
  <si>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</si>
  <si>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</si>
  <si>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</si>
  <si>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</si>
  <si>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</si>
  <si>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</si>
  <si>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</si>
  <si>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</si>
  <si>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</si>
  <si>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</si>
  <si>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</si>
  <si>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</si>
  <si>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</si>
  <si>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</si>
  <si>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</si>
  <si>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</si>
  <si>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</si>
  <si>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</si>
  <si>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</si>
  <si>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</si>
  <si>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</si>
  <si>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</si>
  <si>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</si>
  <si>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</si>
  <si>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</si>
  <si>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</si>
  <si>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</si>
  <si>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</si>
  <si>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</si>
  <si>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</si>
  <si>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</si>
  <si>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</si>
  <si>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</si>
  <si>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</si>
  <si>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</si>
  <si>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</si>
  <si>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</si>
  <si>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</si>
  <si>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</si>
  <si>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</si>
  <si>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</si>
  <si>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</si>
  <si>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</si>
  <si>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</si>
  <si>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</si>
  <si>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</si>
  <si>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</si>
  <si>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</si>
  <si>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</si>
  <si>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</si>
  <si>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</si>
  <si>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</si>
  <si>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</si>
  <si>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</si>
  <si>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</si>
  <si>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</si>
  <si>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</si>
  <si>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</si>
  <si>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</si>
  <si>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</si>
  <si>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</si>
  <si>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</si>
  <si>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</si>
  <si>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</si>
  <si>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</si>
  <si>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</si>
  <si>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</si>
  <si>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</si>
  <si>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</si>
  <si>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</si>
  <si>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</si>
  <si>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</si>
  <si>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</si>
  <si>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</si>
  <si>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</si>
  <si>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</si>
  <si>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</si>
  <si>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</si>
  <si>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</si>
  <si>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</si>
  <si>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</si>
  <si>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</si>
  <si>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</si>
  <si>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</si>
  <si>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</si>
  <si>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</si>
  <si>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</si>
  <si>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</si>
  <si>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</si>
  <si>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</si>
  <si>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</si>
  <si>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</si>
  <si>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</si>
  <si>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</si>
  <si>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人件費の一部を資本勘定により執行するよう整理したことから営業費用が減となり、数値の上では、前年度と比べて改善している。ただし、人口減少に伴い給水収益は減少しており、厳しい状況である。
②累積欠損金比率は、欠損金が発生しておらず0％となっている。
③年度末が休日だったことから、企業債償還金の一部が未払となり、流動比率が悪化した。ただし、企業債償還金の未払を除いた流動比率は、おおむね400％以上となっており、短期的な債務に対する支払能力が高いといえる。
④企業債残高対給水収益比率は、令和２年度から簡易水道事業を会計統合したため、企業債残高が増額となり比率が増加している。なお、必ずしも類似団体の全てが簡易水道事業の会計統合をしているわけではないので、他団体との単純な比較はできない。
　今後の給水収益は減少を見込むため、適正な投資規模の検討が必要。
⑥給水原価は、①に記載したとおり、営業費用が減となったことから前年比で減となり、それに伴い⑤料金回収率が上昇した。短期的には改善したように見えるが、人口減少により給水収益が減少傾向であるため、料金回収率は年々減少することが予想される。
⑦施設利用率は、年々微減している。また、類似団体平均値と比べて利用率が悪く、施設更新の際にはダウンサイジングが必要。
⑧有収率は、年度により多少のバラつきはあるが、減少傾向にある。この一因として、給配水管の老朽化による漏水が考えられる。</t>
    <rPh sb="9" eb="12">
      <t>ジンケンヒ</t>
    </rPh>
    <rPh sb="13" eb="15">
      <t>イチブ</t>
    </rPh>
    <rPh sb="16" eb="20">
      <t>シホンカンジョウ</t>
    </rPh>
    <rPh sb="23" eb="25">
      <t>シッコウ</t>
    </rPh>
    <rPh sb="29" eb="31">
      <t>セイリ</t>
    </rPh>
    <rPh sb="37" eb="41">
      <t>エイギョウヒヨウ</t>
    </rPh>
    <rPh sb="42" eb="43">
      <t>ゲン</t>
    </rPh>
    <rPh sb="47" eb="49">
      <t>スウチ</t>
    </rPh>
    <rPh sb="50" eb="51">
      <t>ジョウ</t>
    </rPh>
    <rPh sb="54" eb="57">
      <t>ゼンネンド</t>
    </rPh>
    <rPh sb="58" eb="59">
      <t>クラ</t>
    </rPh>
    <rPh sb="61" eb="63">
      <t>カイゼン</t>
    </rPh>
    <rPh sb="72" eb="74">
      <t>ジンコウ</t>
    </rPh>
    <rPh sb="74" eb="76">
      <t>ゲンショウ</t>
    </rPh>
    <rPh sb="77" eb="78">
      <t>トモナ</t>
    </rPh>
    <rPh sb="79" eb="81">
      <t>キュウスイ</t>
    </rPh>
    <rPh sb="81" eb="83">
      <t>シュウエキ</t>
    </rPh>
    <rPh sb="135" eb="138">
      <t>ネンドマツ</t>
    </rPh>
    <rPh sb="139" eb="141">
      <t>キュウジツ</t>
    </rPh>
    <rPh sb="149" eb="152">
      <t>キギョウサイ</t>
    </rPh>
    <rPh sb="152" eb="155">
      <t>ショウカンキン</t>
    </rPh>
    <rPh sb="156" eb="158">
      <t>イチブ</t>
    </rPh>
    <rPh sb="159" eb="161">
      <t>ミバライ</t>
    </rPh>
    <rPh sb="179" eb="182">
      <t>キギョウサイ</t>
    </rPh>
    <rPh sb="182" eb="184">
      <t>ショウカン</t>
    </rPh>
    <rPh sb="184" eb="185">
      <t>キン</t>
    </rPh>
    <rPh sb="186" eb="188">
      <t>ミバライ</t>
    </rPh>
    <rPh sb="189" eb="190">
      <t>ノゾ</t>
    </rPh>
    <rPh sb="192" eb="196">
      <t>リュウドウヒリツ</t>
    </rPh>
    <rPh sb="301" eb="302">
      <t>カナラ</t>
    </rPh>
    <rPh sb="305" eb="307">
      <t>ルイジ</t>
    </rPh>
    <rPh sb="307" eb="309">
      <t>ダンタイ</t>
    </rPh>
    <rPh sb="310" eb="311">
      <t>スベ</t>
    </rPh>
    <rPh sb="313" eb="315">
      <t>カンイ</t>
    </rPh>
    <rPh sb="315" eb="317">
      <t>スイドウ</t>
    </rPh>
    <rPh sb="317" eb="319">
      <t>ジギョウ</t>
    </rPh>
    <rPh sb="320" eb="322">
      <t>カイケイ</t>
    </rPh>
    <rPh sb="322" eb="324">
      <t>トウゴウ</t>
    </rPh>
    <rPh sb="338" eb="339">
      <t>タ</t>
    </rPh>
    <rPh sb="339" eb="341">
      <t>ダンタイ</t>
    </rPh>
    <rPh sb="343" eb="345">
      <t>タンジュン</t>
    </rPh>
    <rPh sb="346" eb="348">
      <t>ヒカク</t>
    </rPh>
    <rPh sb="367" eb="369">
      <t>ミコ</t>
    </rPh>
    <rPh sb="373" eb="375">
      <t>テキセイ</t>
    </rPh>
    <rPh sb="381" eb="383">
      <t>ケントウ</t>
    </rPh>
    <rPh sb="384" eb="386">
      <t>ヒツヨウ</t>
    </rPh>
    <rPh sb="420" eb="423">
      <t>ゼンネンヒ</t>
    </rPh>
    <rPh sb="424" eb="425">
      <t>ゲン</t>
    </rPh>
    <rPh sb="432" eb="433">
      <t>トモナ</t>
    </rPh>
    <rPh sb="441" eb="443">
      <t>ジョウショウ</t>
    </rPh>
    <rPh sb="446" eb="449">
      <t>タンキテキ</t>
    </rPh>
    <rPh sb="451" eb="453">
      <t>カイゼン</t>
    </rPh>
    <rPh sb="458" eb="459">
      <t>ミ</t>
    </rPh>
    <rPh sb="486" eb="488">
      <t>ネンネン</t>
    </rPh>
    <rPh sb="488" eb="490">
      <t>ビゲン</t>
    </rPh>
    <rPh sb="509" eb="512">
      <t>リヨウリツ</t>
    </rPh>
    <rPh sb="544" eb="546">
      <t>ネンド</t>
    </rPh>
    <rPh sb="549" eb="551">
      <t>タショウ</t>
    </rPh>
    <rPh sb="561" eb="563">
      <t>ゲンショウ</t>
    </rPh>
    <rPh sb="563" eb="565">
      <t>ケイコウ</t>
    </rPh>
    <rPh sb="571" eb="573">
      <t>イチイン</t>
    </rPh>
    <rPh sb="580" eb="581">
      <t>カン</t>
    </rPh>
    <rPh sb="582" eb="585">
      <t>ロウキュウカ</t>
    </rPh>
    <rPh sb="588" eb="590">
      <t>ロウスイ</t>
    </rPh>
    <rPh sb="591" eb="592">
      <t>カンガ</t>
    </rPh>
    <phoneticPr fontId="4"/>
  </si>
  <si>
    <t>①有形固定資産減価償却率は、増加傾向にある。
また、有形固定資産の70％超を占める配水管において、法定耐用年数を超えるものが増加しており、類似団体平均値と比較しても非常に悪い状態である。
②管路経年化率は、令和２年度から簡易水道事業を会計統合したため一時減少したが、増加傾向にあり、類似団体平均値と比較しても悪い状態である。
③管路更新率は、毎年３～４㎞程度の更新を行っているが、今後も整備以上に耐用年数経過管路が増え続けることとなるので、更新計画の見直しが必要。</t>
    <rPh sb="14" eb="16">
      <t>ゾウカ</t>
    </rPh>
    <rPh sb="16" eb="18">
      <t>ケイコウ</t>
    </rPh>
    <rPh sb="62" eb="64">
      <t>ゾウカ</t>
    </rPh>
    <rPh sb="126" eb="128">
      <t>イチジ</t>
    </rPh>
    <rPh sb="134" eb="136">
      <t>ゾウカ</t>
    </rPh>
    <rPh sb="136" eb="138">
      <t>ケイコウ</t>
    </rPh>
    <rPh sb="227" eb="229">
      <t>ミナオ</t>
    </rPh>
    <rPh sb="231" eb="233">
      <t>ヒツヨウ</t>
    </rPh>
    <phoneticPr fontId="4"/>
  </si>
  <si>
    <t>　令和２年度から簡易水道事業に地方公営企業法の全部を適用し、上水道と一つの会計で経理している。
　令和２年度末に策定した経営戦略（簡易水道事業を含む）に基づき、また、近隣の水道事業体との広域連携を検討しながら、施設のダウンサイジング、管路等の長期的な更新計画や耐震化事業の見直しなど、料金改定等を勘案して財政計画とのバランスをとった運営を行う必要がある。</t>
    <rPh sb="56" eb="58">
      <t>サクテイ</t>
    </rPh>
    <rPh sb="65" eb="67">
      <t>カンイ</t>
    </rPh>
    <rPh sb="67" eb="69">
      <t>スイドウ</t>
    </rPh>
    <rPh sb="69" eb="71">
      <t>ジギョウ</t>
    </rPh>
    <rPh sb="72" eb="73">
      <t>フク</t>
    </rPh>
    <rPh sb="76" eb="77">
      <t>モト</t>
    </rPh>
    <rPh sb="130" eb="133">
      <t>タイシンカ</t>
    </rPh>
    <rPh sb="133" eb="135">
      <t>ジギョウ</t>
    </rPh>
    <rPh sb="136" eb="138">
      <t>ミナオ</t>
    </rPh>
    <rPh sb="166" eb="168">
      <t>ウンエイ</t>
    </rPh>
    <rPh sb="169" eb="17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</si>
</sst>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0.53</c:v>
                </c:pt>
                <c:pt idx="1">
                  <c:v>0.54</c:v>
                </c:pt>
                <c:pt idx="2">
                  <c:v>0.47</c:v>
                </c:pt>
                <c:pt idx="3">
                  <c:v>0.35</c:v>
                </c:pt>
                <c:pt idx="4">
                  <c:v>0.4</c:v>
                </c:pt>
              </c:numCache>
            </c:numRef>
          </c:val>
          <c:extLst>
            <c:ext xmlns:c16="http://schemas.microsoft.com/office/drawing/2014/chart" uri="{C3380CC4-5D6E-409C-BE32-E72D297353CC}">
              <c16:uniqueId val="{00000000-F82E-47A5-A728-DF8242F2961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F82E-47A5-A728-DF8242F2961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106.91</c:v>
                </c:pt>
                <c:pt idx="1">
                  <c:v>112.67</c:v>
                </c:pt>
                <c:pt idx="2">
                  <c:v>107.15</c:v>
                </c:pt>
                <c:pt idx="3">
                  <c:v>105.75</c:v>
                </c:pt>
                <c:pt idx="4">
                  <c:v>112.97</c:v>
                </c:pt>
              </c:numCache>
            </c:numRef>
          </c:val>
          <c:extLst>
            <c:ext xmlns:c16="http://schemas.microsoft.com/office/drawing/2014/chart" uri="{C3380CC4-5D6E-409C-BE32-E72D297353CC}">
              <c16:uniqueId val="{00000000-E2C5-422D-8A16-B49EE02C66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E2C5-422D-8A16-B49EE02C66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60.65</c:v>
                </c:pt>
                <c:pt idx="1">
                  <c:v>60.61</c:v>
                </c:pt>
                <c:pt idx="2">
                  <c:v>61.34</c:v>
                </c:pt>
                <c:pt idx="3">
                  <c:v>62.32</c:v>
                </c:pt>
                <c:pt idx="4">
                  <c:v>62.25</c:v>
                </c:pt>
              </c:numCache>
            </c:numRef>
          </c:val>
          <c:extLst>
            <c:ext xmlns:c16="http://schemas.microsoft.com/office/drawing/2014/chart" uri="{C3380CC4-5D6E-409C-BE32-E72D297353CC}">
              <c16:uniqueId val="{00000000-54BF-4329-9967-C7B02D2F12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54BF-4329-9967-C7B02D2F12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38.549999999999997</c:v>
                </c:pt>
                <c:pt idx="1">
                  <c:v>32.46</c:v>
                </c:pt>
                <c:pt idx="2">
                  <c:v>35.44</c:v>
                </c:pt>
                <c:pt idx="3">
                  <c:v>35.659999999999997</c:v>
                </c:pt>
                <c:pt idx="4">
                  <c:v>36.65</c:v>
                </c:pt>
              </c:numCache>
            </c:numRef>
          </c:val>
          <c:extLst>
            <c:ext xmlns:c16="http://schemas.microsoft.com/office/drawing/2014/chart" uri="{C3380CC4-5D6E-409C-BE32-E72D297353CC}">
              <c16:uniqueId val="{00000000-AFBD-4725-A972-D6063AF098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AFBD-4725-A972-D6063AF098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B4-455F-8290-14535B3DFE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3FB4-455F-8290-14535B3DFE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422.48</c:v>
                </c:pt>
                <c:pt idx="1">
                  <c:v>423.25</c:v>
                </c:pt>
                <c:pt idx="2">
                  <c:v>431.64</c:v>
                </c:pt>
                <c:pt idx="3">
                  <c:v>399.72</c:v>
                </c:pt>
                <c:pt idx="4">
                  <c:v>360.66</c:v>
                </c:pt>
              </c:numCache>
            </c:numRef>
          </c:val>
          <c:extLst>
            <c:ext xmlns:c16="http://schemas.microsoft.com/office/drawing/2014/chart" uri="{C3380CC4-5D6E-409C-BE32-E72D297353CC}">
              <c16:uniqueId val="{00000000-81F0-4F04-8179-3CD6C10695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81F0-4F04-8179-3CD6C10695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326.3</c:v>
                </c:pt>
                <c:pt idx="1">
                  <c:v>416.09</c:v>
                </c:pt>
                <c:pt idx="2">
                  <c:v>412.12</c:v>
                </c:pt>
                <c:pt idx="3">
                  <c:v>411.39</c:v>
                </c:pt>
                <c:pt idx="4">
                  <c:v>412.62</c:v>
                </c:pt>
              </c:numCache>
            </c:numRef>
          </c:val>
          <c:extLst>
            <c:ext xmlns:c16="http://schemas.microsoft.com/office/drawing/2014/chart" uri="{C3380CC4-5D6E-409C-BE32-E72D297353CC}">
              <c16:uniqueId val="{00000000-6524-4628-860D-3D6CA83C02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6524-4628-860D-3D6CA83C02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92.03</c:v>
                </c:pt>
                <c:pt idx="1">
                  <c:v>101.94</c:v>
                </c:pt>
                <c:pt idx="2">
                  <c:v>100.36</c:v>
                </c:pt>
                <c:pt idx="3">
                  <c:v>98.6</c:v>
                </c:pt>
                <c:pt idx="4">
                  <c:v>105.08</c:v>
                </c:pt>
              </c:numCache>
            </c:numRef>
          </c:val>
          <c:extLst>
            <c:ext xmlns:c16="http://schemas.microsoft.com/office/drawing/2014/chart" uri="{C3380CC4-5D6E-409C-BE32-E72D297353CC}">
              <c16:uniqueId val="{00000000-F95C-411B-94C8-760DD8FA1D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F95C-411B-94C8-760DD8FA1D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144.84</c:v>
                </c:pt>
                <c:pt idx="1">
                  <c:v>130.41999999999999</c:v>
                </c:pt>
                <c:pt idx="2">
                  <c:v>132.6</c:v>
                </c:pt>
                <c:pt idx="3">
                  <c:v>134.78</c:v>
                </c:pt>
                <c:pt idx="4">
                  <c:v>126.61</c:v>
                </c:pt>
              </c:numCache>
            </c:numRef>
          </c:val>
          <c:extLst>
            <c:ext xmlns:c16="http://schemas.microsoft.com/office/drawing/2014/chart" uri="{C3380CC4-5D6E-409C-BE32-E72D297353CC}">
              <c16:uniqueId val="{00000000-79D3-464D-B654-3858B72544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79D3-464D-B654-3858B72544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51.87</c:v>
                </c:pt>
                <c:pt idx="1">
                  <c:v>53.91</c:v>
                </c:pt>
                <c:pt idx="2">
                  <c:v>52.23</c:v>
                </c:pt>
                <c:pt idx="3">
                  <c:v>51.08</c:v>
                </c:pt>
                <c:pt idx="4">
                  <c:v>49.34</c:v>
                </c:pt>
              </c:numCache>
            </c:numRef>
          </c:val>
          <c:extLst>
            <c:ext xmlns:c16="http://schemas.microsoft.com/office/drawing/2014/chart" uri="{C3380CC4-5D6E-409C-BE32-E72D297353CC}">
              <c16:uniqueId val="{00000000-04F2-49A9-83FC-31F2E1F314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04F2-49A9-83FC-31F2E1F314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81.28</c:v>
                </c:pt>
                <c:pt idx="1">
                  <c:v>78.040000000000006</c:v>
                </c:pt>
                <c:pt idx="2">
                  <c:v>79.12</c:v>
                </c:pt>
                <c:pt idx="3">
                  <c:v>79.12</c:v>
                </c:pt>
                <c:pt idx="4">
                  <c:v>79.44</c:v>
                </c:pt>
              </c:numCache>
            </c:numRef>
          </c:val>
          <c:extLst>
            <c:ext xmlns:c16="http://schemas.microsoft.com/office/drawing/2014/chart" uri="{C3380CC4-5D6E-409C-BE32-E72D297353CC}">
              <c16:uniqueId val="{00000000-DE8A-4839-B2B4-A20DEC0968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DE8A-4839-B2B4-A20DEC0968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7" zoomScaleNormal="100" workbookViewId="0">
      <selection activeCell="CG36" sqref="CG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鳥取県　倉吉市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44212</v>
      </c>
      <c r="AM8" s="65"/>
      <c r="AN8" s="65"/>
      <c r="AO8" s="65"/>
      <c r="AP8" s="65"/>
      <c r="AQ8" s="65"/>
      <c r="AR8" s="65"/>
      <c r="AS8" s="65"/>
      <c r="AT8" s="36">
        <f>データ!$S$6</f>
        <v>272.06</v>
      </c>
      <c r="AU8" s="37"/>
      <c r="AV8" s="37"/>
      <c r="AW8" s="37"/>
      <c r="AX8" s="37"/>
      <c r="AY8" s="37"/>
      <c r="AZ8" s="37"/>
      <c r="BA8" s="37"/>
      <c r="BB8" s="54">
        <f>データ!$T$6</f>
        <v>162.51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60.89</v>
      </c>
      <c r="J10" s="37"/>
      <c r="K10" s="37"/>
      <c r="L10" s="37"/>
      <c r="M10" s="37"/>
      <c r="N10" s="37"/>
      <c r="O10" s="64"/>
      <c r="P10" s="54">
        <f>データ!$P$6</f>
        <v>96.56</v>
      </c>
      <c r="Q10" s="54"/>
      <c r="R10" s="54"/>
      <c r="S10" s="54"/>
      <c r="T10" s="54"/>
      <c r="U10" s="54"/>
      <c r="V10" s="54"/>
      <c r="W10" s="65">
        <f>データ!$Q$6</f>
        <v>2356</v>
      </c>
      <c r="X10" s="65"/>
      <c r="Y10" s="65"/>
      <c r="Z10" s="65"/>
      <c r="AA10" s="65"/>
      <c r="AB10" s="65"/>
      <c r="AC10" s="65"/>
      <c r="AD10" s="2"/>
      <c r="AE10" s="2"/>
      <c r="AF10" s="2"/>
      <c r="AG10" s="2"/>
      <c r="AH10" s="2"/>
      <c r="AI10" s="2"/>
      <c r="AJ10" s="2"/>
      <c r="AK10" s="2"/>
      <c r="AL10" s="65">
        <f>データ!$U$6</f>
        <v>42490</v>
      </c>
      <c r="AM10" s="65"/>
      <c r="AN10" s="65"/>
      <c r="AO10" s="65"/>
      <c r="AP10" s="65"/>
      <c r="AQ10" s="65"/>
      <c r="AR10" s="65"/>
      <c r="AS10" s="65"/>
      <c r="AT10" s="36">
        <f>データ!$V$6</f>
        <v>67.2</v>
      </c>
      <c r="AU10" s="37"/>
      <c r="AV10" s="37"/>
      <c r="AW10" s="37"/>
      <c r="AX10" s="37"/>
      <c r="AY10" s="37"/>
      <c r="AZ10" s="37"/>
      <c r="BA10" s="37"/>
      <c r="BB10" s="54">
        <f>データ!$W$6</f>
        <v>632.29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gbHEzNt4T8VLBdL6lU6p6FcD4rfd8h6g7kz5yzKhiu5aIJJXgI+xQguo0UKLuYBwoDbo376TNDhHiM/4JZH7g==" saltValue="aSCCKb4U41qJqzm74B2z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312037</v>
      </c>
      <c r="D6" s="20">
        <f t="shared" si="3"/>
        <v>46</v>
      </c>
      <c r="E6" s="20">
        <f t="shared" si="3"/>
        <v>1</v>
      </c>
      <c r="F6" s="20">
        <f t="shared" si="3"/>
        <v>0</v>
      </c>
      <c r="G6" s="20">
        <f t="shared" si="3"/>
        <v>1</v>
      </c>
      <c r="H6" s="20" t="str">
        <f t="shared" si="3"/>
        <v>鳥取県　倉吉市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60.89</v>
      </c>
      <c r="P6" s="21">
        <f t="shared" si="3"/>
        <v>96.56</v>
      </c>
      <c r="Q6" s="21">
        <f t="shared" si="3"/>
        <v>2356</v>
      </c>
      <c r="R6" s="21">
        <f t="shared" si="3"/>
        <v>44212</v>
      </c>
      <c r="S6" s="21">
        <f t="shared" si="3"/>
        <v>272.06</v>
      </c>
      <c r="T6" s="21">
        <f t="shared" si="3"/>
        <v>162.51</v>
      </c>
      <c r="U6" s="21">
        <f t="shared" si="3"/>
        <v>42490</v>
      </c>
      <c r="V6" s="21">
        <f t="shared" si="3"/>
        <v>67.2</v>
      </c>
      <c r="W6" s="21">
        <f t="shared" si="3"/>
        <v>632.29</v>
      </c>
      <c r="X6" s="22">
        <f>IF(X7="",NA(),X7)</f>
        <v>106.91</v>
      </c>
      <c r="Y6" s="22">
        <f t="shared" ref="Y6:AG6" si="4">IF(Y7="",NA(),Y7)</f>
        <v>112.67</v>
      </c>
      <c r="Z6" s="22">
        <f t="shared" si="4"/>
        <v>107.15</v>
      </c>
      <c r="AA6" s="22">
        <f t="shared" si="4"/>
        <v>105.75</v>
      </c>
      <c r="AB6" s="22">
        <f t="shared" si="4"/>
        <v>112.97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422.48</v>
      </c>
      <c r="AU6" s="22">
        <f t="shared" ref="AU6:BC6" si="6">IF(AU7="",NA(),AU7)</f>
        <v>423.25</v>
      </c>
      <c r="AV6" s="22">
        <f t="shared" si="6"/>
        <v>431.64</v>
      </c>
      <c r="AW6" s="22">
        <f t="shared" si="6"/>
        <v>399.72</v>
      </c>
      <c r="AX6" s="22">
        <f t="shared" si="6"/>
        <v>360.66</v>
      </c>
      <c r="AY6" s="22">
        <f t="shared" si="6"/>
        <v>365.18</v>
      </c>
      <c r="AZ6" s="22">
        <f t="shared" si="6"/>
        <v>327.77</v>
      </c>
      <c r="BA6" s="22">
        <f t="shared" si="6"/>
        <v>338.02</v>
      </c>
      <c r="BB6" s="22">
        <f t="shared" si="6"/>
        <v>345.94</v>
      </c>
      <c r="BC6" s="22">
        <f t="shared" si="6"/>
        <v>329.7</v>
      </c>
      <c r="BD6" s="21" t="str">
        <f>IF(BD7="","",IF(BD7="-","【-】","【"&amp;SUBSTITUTE(TEXT(BD7,"#,##0.00"),"-","△")&amp;"】"))</f>
        <v>【243.36】</v>
      </c>
      <c r="BE6" s="22">
        <f>IF(BE7="",NA(),BE7)</f>
        <v>326.3</v>
      </c>
      <c r="BF6" s="22">
        <f t="shared" ref="BF6:BN6" si="7">IF(BF7="",NA(),BF7)</f>
        <v>416.09</v>
      </c>
      <c r="BG6" s="22">
        <f t="shared" si="7"/>
        <v>412.12</v>
      </c>
      <c r="BH6" s="22">
        <f t="shared" si="7"/>
        <v>411.39</v>
      </c>
      <c r="BI6" s="22">
        <f t="shared" si="7"/>
        <v>412.62</v>
      </c>
      <c r="BJ6" s="22">
        <f t="shared" si="7"/>
        <v>371.65</v>
      </c>
      <c r="BK6" s="22">
        <f t="shared" si="7"/>
        <v>397.1</v>
      </c>
      <c r="BL6" s="22">
        <f t="shared" si="7"/>
        <v>379.91</v>
      </c>
      <c r="BM6" s="22">
        <f t="shared" si="7"/>
        <v>386.61</v>
      </c>
      <c r="BN6" s="22">
        <f t="shared" si="7"/>
        <v>381.56</v>
      </c>
      <c r="BO6" s="21" t="str">
        <f>IF(BO7="","",IF(BO7="-","【-】","【"&amp;SUBSTITUTE(TEXT(BO7,"#,##0.00"),"-","△")&amp;"】"))</f>
        <v>【265.93】</v>
      </c>
      <c r="BP6" s="22">
        <f>IF(BP7="",NA(),BP7)</f>
        <v>92.03</v>
      </c>
      <c r="BQ6" s="22">
        <f t="shared" ref="BQ6:BY6" si="8">IF(BQ7="",NA(),BQ7)</f>
        <v>101.94</v>
      </c>
      <c r="BR6" s="22">
        <f t="shared" si="8"/>
        <v>100.36</v>
      </c>
      <c r="BS6" s="22">
        <f t="shared" si="8"/>
        <v>98.6</v>
      </c>
      <c r="BT6" s="22">
        <f t="shared" si="8"/>
        <v>105.08</v>
      </c>
      <c r="BU6" s="22">
        <f t="shared" si="8"/>
        <v>98.77</v>
      </c>
      <c r="BV6" s="22">
        <f t="shared" si="8"/>
        <v>95.79</v>
      </c>
      <c r="BW6" s="22">
        <f t="shared" si="8"/>
        <v>98.3</v>
      </c>
      <c r="BX6" s="22">
        <f t="shared" si="8"/>
        <v>93.82</v>
      </c>
      <c r="BY6" s="22">
        <f t="shared" si="8"/>
        <v>95.04</v>
      </c>
      <c r="BZ6" s="21" t="str">
        <f>IF(BZ7="","",IF(BZ7="-","【-】","【"&amp;SUBSTITUTE(TEXT(BZ7,"#,##0.00"),"-","△")&amp;"】"))</f>
        <v>【97.82】</v>
      </c>
      <c r="CA6" s="22">
        <f>IF(CA7="",NA(),CA7)</f>
        <v>144.84</v>
      </c>
      <c r="CB6" s="22">
        <f t="shared" ref="CB6:CJ6" si="9">IF(CB7="",NA(),CB7)</f>
        <v>130.41999999999999</v>
      </c>
      <c r="CC6" s="22">
        <f t="shared" si="9"/>
        <v>132.6</v>
      </c>
      <c r="CD6" s="22">
        <f t="shared" si="9"/>
        <v>134.78</v>
      </c>
      <c r="CE6" s="22">
        <f t="shared" si="9"/>
        <v>126.61</v>
      </c>
      <c r="CF6" s="22">
        <f t="shared" si="9"/>
        <v>173.67</v>
      </c>
      <c r="CG6" s="22">
        <f t="shared" si="9"/>
        <v>171.13</v>
      </c>
      <c r="CH6" s="22">
        <f t="shared" si="9"/>
        <v>173.7</v>
      </c>
      <c r="CI6" s="22">
        <f t="shared" si="9"/>
        <v>178.94</v>
      </c>
      <c r="CJ6" s="22">
        <f t="shared" si="9"/>
        <v>180.19</v>
      </c>
      <c r="CK6" s="21" t="str">
        <f>IF(CK7="","",IF(CK7="-","【-】","【"&amp;SUBSTITUTE(TEXT(CK7,"#,##0.00"),"-","△")&amp;"】"))</f>
        <v>【177.56】</v>
      </c>
      <c r="CL6" s="22">
        <f>IF(CL7="",NA(),CL7)</f>
        <v>51.87</v>
      </c>
      <c r="CM6" s="22">
        <f t="shared" ref="CM6:CU6" si="10">IF(CM7="",NA(),CM7)</f>
        <v>53.91</v>
      </c>
      <c r="CN6" s="22">
        <f t="shared" si="10"/>
        <v>52.23</v>
      </c>
      <c r="CO6" s="22">
        <f t="shared" si="10"/>
        <v>51.08</v>
      </c>
      <c r="CP6" s="22">
        <f t="shared" si="10"/>
        <v>49.34</v>
      </c>
      <c r="CQ6" s="22">
        <f t="shared" si="10"/>
        <v>59.67</v>
      </c>
      <c r="CR6" s="22">
        <f t="shared" si="10"/>
        <v>60.12</v>
      </c>
      <c r="CS6" s="22">
        <f t="shared" si="10"/>
        <v>60.34</v>
      </c>
      <c r="CT6" s="22">
        <f t="shared" si="10"/>
        <v>59.54</v>
      </c>
      <c r="CU6" s="22">
        <f t="shared" si="10"/>
        <v>59.26</v>
      </c>
      <c r="CV6" s="21" t="str">
        <f>IF(CV7="","",IF(CV7="-","【-】","【"&amp;SUBSTITUTE(TEXT(CV7,"#,##0.00"),"-","△")&amp;"】"))</f>
        <v>【59.81】</v>
      </c>
      <c r="CW6" s="22">
        <f>IF(CW7="",NA(),CW7)</f>
        <v>81.28</v>
      </c>
      <c r="CX6" s="22">
        <f t="shared" ref="CX6:DF6" si="11">IF(CX7="",NA(),CX7)</f>
        <v>78.040000000000006</v>
      </c>
      <c r="CY6" s="22">
        <f t="shared" si="11"/>
        <v>79.12</v>
      </c>
      <c r="CZ6" s="22">
        <f t="shared" si="11"/>
        <v>79.12</v>
      </c>
      <c r="DA6" s="22">
        <f t="shared" si="11"/>
        <v>79.44</v>
      </c>
      <c r="DB6" s="22">
        <f t="shared" si="11"/>
        <v>84.6</v>
      </c>
      <c r="DC6" s="22">
        <f t="shared" si="11"/>
        <v>84.24</v>
      </c>
      <c r="DD6" s="22">
        <f t="shared" si="11"/>
        <v>84.19</v>
      </c>
      <c r="DE6" s="22">
        <f t="shared" si="11"/>
        <v>83.93</v>
      </c>
      <c r="DF6" s="22">
        <f t="shared" si="11"/>
        <v>83.84</v>
      </c>
      <c r="DG6" s="21" t="str">
        <f>IF(DG7="","",IF(DG7="-","【-】","【"&amp;SUBSTITUTE(TEXT(DG7,"#,##0.00"),"-","△")&amp;"】"))</f>
        <v>【89.42】</v>
      </c>
      <c r="DH6" s="22">
        <f>IF(DH7="",NA(),DH7)</f>
        <v>60.65</v>
      </c>
      <c r="DI6" s="22">
        <f t="shared" ref="DI6:DQ6" si="12">IF(DI7="",NA(),DI7)</f>
        <v>60.61</v>
      </c>
      <c r="DJ6" s="22">
        <f t="shared" si="12"/>
        <v>61.34</v>
      </c>
      <c r="DK6" s="22">
        <f t="shared" si="12"/>
        <v>62.32</v>
      </c>
      <c r="DL6" s="22">
        <f t="shared" si="12"/>
        <v>62.25</v>
      </c>
      <c r="DM6" s="22">
        <f t="shared" si="12"/>
        <v>48.17</v>
      </c>
      <c r="DN6" s="22">
        <f t="shared" si="12"/>
        <v>48.83</v>
      </c>
      <c r="DO6" s="22">
        <f t="shared" si="12"/>
        <v>49.96</v>
      </c>
      <c r="DP6" s="22">
        <f t="shared" si="12"/>
        <v>50.82</v>
      </c>
      <c r="DQ6" s="22">
        <f t="shared" si="12"/>
        <v>51.82</v>
      </c>
      <c r="DR6" s="21" t="str">
        <f>IF(DR7="","",IF(DR7="-","【-】","【"&amp;SUBSTITUTE(TEXT(DR7,"#,##0.00"),"-","△")&amp;"】"))</f>
        <v>【52.02】</v>
      </c>
      <c r="DS6" s="22">
        <f>IF(DS7="",NA(),DS7)</f>
        <v>38.549999999999997</v>
      </c>
      <c r="DT6" s="22">
        <f t="shared" ref="DT6:EB6" si="13">IF(DT7="",NA(),DT7)</f>
        <v>32.46</v>
      </c>
      <c r="DU6" s="22">
        <f t="shared" si="13"/>
        <v>35.44</v>
      </c>
      <c r="DV6" s="22">
        <f t="shared" si="13"/>
        <v>35.659999999999997</v>
      </c>
      <c r="DW6" s="22">
        <f t="shared" si="13"/>
        <v>36.65</v>
      </c>
      <c r="DX6" s="22">
        <f t="shared" si="13"/>
        <v>17.12</v>
      </c>
      <c r="DY6" s="22">
        <f t="shared" si="13"/>
        <v>18.18</v>
      </c>
      <c r="DZ6" s="22">
        <f t="shared" si="13"/>
        <v>19.32</v>
      </c>
      <c r="EA6" s="22">
        <f t="shared" si="13"/>
        <v>21.16</v>
      </c>
      <c r="EB6" s="22">
        <f t="shared" si="13"/>
        <v>22.72</v>
      </c>
      <c r="EC6" s="21" t="str">
        <f>IF(EC7="","",IF(EC7="-","【-】","【"&amp;SUBSTITUTE(TEXT(EC7,"#,##0.00"),"-","△")&amp;"】"))</f>
        <v>【25.37】</v>
      </c>
      <c r="ED6" s="22">
        <f>IF(ED7="",NA(),ED7)</f>
        <v>0.53</v>
      </c>
      <c r="EE6" s="22">
        <f t="shared" ref="EE6:EM6" si="14">IF(EE7="",NA(),EE7)</f>
        <v>0.54</v>
      </c>
      <c r="EF6" s="22">
        <f t="shared" si="14"/>
        <v>0.47</v>
      </c>
      <c r="EG6" s="22">
        <f t="shared" si="14"/>
        <v>0.35</v>
      </c>
      <c r="EH6" s="22">
        <f t="shared" si="14"/>
        <v>0.4</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312037</v>
      </c>
      <c r="D7" s="24">
        <v>46</v>
      </c>
      <c r="E7" s="24">
        <v>1</v>
      </c>
      <c r="F7" s="24">
        <v>0</v>
      </c>
      <c r="G7" s="24">
        <v>1</v>
      </c>
      <c r="H7" s="24" t="s">
        <v>93</v>
      </c>
      <c r="I7" s="24" t="s">
        <v>94</v>
      </c>
      <c r="J7" s="24" t="s">
        <v>95</v>
      </c>
      <c r="K7" s="24" t="s">
        <v>96</v>
      </c>
      <c r="L7" s="24" t="s">
        <v>97</v>
      </c>
      <c r="M7" s="24" t="s">
        <v>98</v>
      </c>
      <c r="N7" s="25" t="s">
        <v>99</v>
      </c>
      <c r="O7" s="25">
        <v>60.89</v>
      </c>
      <c r="P7" s="25">
        <v>96.56</v>
      </c>
      <c r="Q7" s="25">
        <v>2356</v>
      </c>
      <c r="R7" s="25">
        <v>44212</v>
      </c>
      <c r="S7" s="25">
        <v>272.06</v>
      </c>
      <c r="T7" s="25">
        <v>162.51</v>
      </c>
      <c r="U7" s="25">
        <v>42490</v>
      </c>
      <c r="V7" s="25">
        <v>67.2</v>
      </c>
      <c r="W7" s="25">
        <v>632.29</v>
      </c>
      <c r="X7" s="25">
        <v>106.91</v>
      </c>
      <c r="Y7" s="25">
        <v>112.67</v>
      </c>
      <c r="Z7" s="25">
        <v>107.15</v>
      </c>
      <c r="AA7" s="25">
        <v>105.75</v>
      </c>
      <c r="AB7" s="25">
        <v>112.97</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422.48</v>
      </c>
      <c r="AU7" s="25">
        <v>423.25</v>
      </c>
      <c r="AV7" s="25">
        <v>431.64</v>
      </c>
      <c r="AW7" s="25">
        <v>399.72</v>
      </c>
      <c r="AX7" s="25">
        <v>360.66</v>
      </c>
      <c r="AY7" s="25">
        <v>365.18</v>
      </c>
      <c r="AZ7" s="25">
        <v>327.77</v>
      </c>
      <c r="BA7" s="25">
        <v>338.02</v>
      </c>
      <c r="BB7" s="25">
        <v>345.94</v>
      </c>
      <c r="BC7" s="25">
        <v>329.7</v>
      </c>
      <c r="BD7" s="25">
        <v>243.36</v>
      </c>
      <c r="BE7" s="25">
        <v>326.3</v>
      </c>
      <c r="BF7" s="25">
        <v>416.09</v>
      </c>
      <c r="BG7" s="25">
        <v>412.12</v>
      </c>
      <c r="BH7" s="25">
        <v>411.39</v>
      </c>
      <c r="BI7" s="25">
        <v>412.62</v>
      </c>
      <c r="BJ7" s="25">
        <v>371.65</v>
      </c>
      <c r="BK7" s="25">
        <v>397.1</v>
      </c>
      <c r="BL7" s="25">
        <v>379.91</v>
      </c>
      <c r="BM7" s="25">
        <v>386.61</v>
      </c>
      <c r="BN7" s="25">
        <v>381.56</v>
      </c>
      <c r="BO7" s="25">
        <v>265.93</v>
      </c>
      <c r="BP7" s="25">
        <v>92.03</v>
      </c>
      <c r="BQ7" s="25">
        <v>101.94</v>
      </c>
      <c r="BR7" s="25">
        <v>100.36</v>
      </c>
      <c r="BS7" s="25">
        <v>98.6</v>
      </c>
      <c r="BT7" s="25">
        <v>105.08</v>
      </c>
      <c r="BU7" s="25">
        <v>98.77</v>
      </c>
      <c r="BV7" s="25">
        <v>95.79</v>
      </c>
      <c r="BW7" s="25">
        <v>98.3</v>
      </c>
      <c r="BX7" s="25">
        <v>93.82</v>
      </c>
      <c r="BY7" s="25">
        <v>95.04</v>
      </c>
      <c r="BZ7" s="25">
        <v>97.82</v>
      </c>
      <c r="CA7" s="25">
        <v>144.84</v>
      </c>
      <c r="CB7" s="25">
        <v>130.41999999999999</v>
      </c>
      <c r="CC7" s="25">
        <v>132.6</v>
      </c>
      <c r="CD7" s="25">
        <v>134.78</v>
      </c>
      <c r="CE7" s="25">
        <v>126.61</v>
      </c>
      <c r="CF7" s="25">
        <v>173.67</v>
      </c>
      <c r="CG7" s="25">
        <v>171.13</v>
      </c>
      <c r="CH7" s="25">
        <v>173.7</v>
      </c>
      <c r="CI7" s="25">
        <v>178.94</v>
      </c>
      <c r="CJ7" s="25">
        <v>180.19</v>
      </c>
      <c r="CK7" s="25">
        <v>177.56</v>
      </c>
      <c r="CL7" s="25">
        <v>51.87</v>
      </c>
      <c r="CM7" s="25">
        <v>53.91</v>
      </c>
      <c r="CN7" s="25">
        <v>52.23</v>
      </c>
      <c r="CO7" s="25">
        <v>51.08</v>
      </c>
      <c r="CP7" s="25">
        <v>49.34</v>
      </c>
      <c r="CQ7" s="25">
        <v>59.67</v>
      </c>
      <c r="CR7" s="25">
        <v>60.12</v>
      </c>
      <c r="CS7" s="25">
        <v>60.34</v>
      </c>
      <c r="CT7" s="25">
        <v>59.54</v>
      </c>
      <c r="CU7" s="25">
        <v>59.26</v>
      </c>
      <c r="CV7" s="25">
        <v>59.81</v>
      </c>
      <c r="CW7" s="25">
        <v>81.28</v>
      </c>
      <c r="CX7" s="25">
        <v>78.040000000000006</v>
      </c>
      <c r="CY7" s="25">
        <v>79.12</v>
      </c>
      <c r="CZ7" s="25">
        <v>79.12</v>
      </c>
      <c r="DA7" s="25">
        <v>79.44</v>
      </c>
      <c r="DB7" s="25">
        <v>84.6</v>
      </c>
      <c r="DC7" s="25">
        <v>84.24</v>
      </c>
      <c r="DD7" s="25">
        <v>84.19</v>
      </c>
      <c r="DE7" s="25">
        <v>83.93</v>
      </c>
      <c r="DF7" s="25">
        <v>83.84</v>
      </c>
      <c r="DG7" s="25">
        <v>89.42</v>
      </c>
      <c r="DH7" s="25">
        <v>60.65</v>
      </c>
      <c r="DI7" s="25">
        <v>60.61</v>
      </c>
      <c r="DJ7" s="25">
        <v>61.34</v>
      </c>
      <c r="DK7" s="25">
        <v>62.32</v>
      </c>
      <c r="DL7" s="25">
        <v>62.25</v>
      </c>
      <c r="DM7" s="25">
        <v>48.17</v>
      </c>
      <c r="DN7" s="25">
        <v>48.83</v>
      </c>
      <c r="DO7" s="25">
        <v>49.96</v>
      </c>
      <c r="DP7" s="25">
        <v>50.82</v>
      </c>
      <c r="DQ7" s="25">
        <v>51.82</v>
      </c>
      <c r="DR7" s="25">
        <v>52.02</v>
      </c>
      <c r="DS7" s="25">
        <v>38.549999999999997</v>
      </c>
      <c r="DT7" s="25">
        <v>32.46</v>
      </c>
      <c r="DU7" s="25">
        <v>35.44</v>
      </c>
      <c r="DV7" s="25">
        <v>35.659999999999997</v>
      </c>
      <c r="DW7" s="25">
        <v>36.65</v>
      </c>
      <c r="DX7" s="25">
        <v>17.12</v>
      </c>
      <c r="DY7" s="25">
        <v>18.18</v>
      </c>
      <c r="DZ7" s="25">
        <v>19.32</v>
      </c>
      <c r="EA7" s="25">
        <v>21.16</v>
      </c>
      <c r="EB7" s="25">
        <v>22.72</v>
      </c>
      <c r="EC7" s="25">
        <v>25.37</v>
      </c>
      <c r="ED7" s="25">
        <v>0.53</v>
      </c>
      <c r="EE7" s="25">
        <v>0.54</v>
      </c>
      <c r="EF7" s="25">
        <v>0.47</v>
      </c>
      <c r="EG7" s="25">
        <v>0.35</v>
      </c>
      <c r="EH7" s="25">
        <v>0.4</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2025-02-03T09:47:58Z</cp:lastPrinted>
  <dcterms:created xsi:type="dcterms:W3CDTF">2025-01-24T06:52:57Z</dcterms:created>
  <dcterms:modified xsi:type="dcterms:W3CDTF">2025-02-03T09:48:02Z</dcterms:modified>
  <cp:category/>
</cp:coreProperties>
</file>