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財政係共有ﾌｱｲﾙ\県地域振興課\R06\20250121_公営企業に係る経営比較分析表（令和５年度決算）の分析等について（依頼）\02_各課回答\"/>
    </mc:Choice>
  </mc:AlternateContent>
  <workbookProtection workbookAlgorithmName="SHA-512" workbookHashValue="fbnjVtf3OHF30/urvS3cAKwCcl04WBWS1o2KLzdx65EA4GBNlEHpFaPwJjwJtBbsrXPUy/YQbSPmNWtnoL8TQg==" workbookSaltValue="mnK0E5cWUYKjJsim/f1DRA==" workbookSpinCount="100000" lockStructure="1"/>
  <bookViews>
    <workbookView xWindow="0" yWindow="0" windowWidth="21588" windowHeight="1272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BB10" i="4"/>
  <c r="P10" i="4"/>
  <c r="W8" i="4"/>
  <c r="B6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<sst xmlns="http://schemas.openxmlformats.org/spreadsheetml/2006/main" count="253" uniqueCount="115">
  <si>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</si>
  <si>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</si>
  <si>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</si>
  <si>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</si>
  <si>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</si>
  <si>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</si>
  <si>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</si>
  <si>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</si>
  <si>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</si>
  <si>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</si>
  <si>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</si>
  <si>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</si>
  <si>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</si>
  <si>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</si>
  <si>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</si>
  <si>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</si>
  <si>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</si>
  <si>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</si>
  <si>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</si>
  <si>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</si>
  <si>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</si>
  <si>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</si>
  <si>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</si>
  <si>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</si>
  <si>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</si>
  <si>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</si>
  <si>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</si>
  <si>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</si>
  <si>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</si>
  <si>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</si>
  <si>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</si>
  <si>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</si>
  <si>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</si>
  <si>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</si>
  <si>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</si>
  <si>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</si>
  <si>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</si>
  <si>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</si>
  <si>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</si>
  <si>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</si>
  <si>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</si>
  <si>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</si>
  <si>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</si>
  <si>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</si>
  <si>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</si>
  <si>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</si>
  <si>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</si>
  <si>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</si>
  <si>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</si>
  <si>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</si>
  <si>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</si>
  <si>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</si>
  <si>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</si>
  <si>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</si>
  <si>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</si>
  <si>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</si>
  <si>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</si>
  <si>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</si>
  <si>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</si>
  <si>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</si>
  <si>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</si>
  <si>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</si>
  <si>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</si>
  <si>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</si>
  <si>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</si>
  <si>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</si>
  <si>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</si>
  <si>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</si>
  <si>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</si>
  <si>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</si>
  <si>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</si>
  <si>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</si>
  <si>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</si>
  <si>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</si>
  <si>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</si>
  <si>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</si>
  <si>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</si>
  <si>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</si>
  <si>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</si>
  <si>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</si>
  <si>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</si>
  <si>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</si>
  <si>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</si>
  <si>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</si>
  <si>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</si>
  <si>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</si>
  <si>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</si>
  <si>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</si>
  <si>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</si>
  <si>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</si>
  <si>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</si>
  <si>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</si>
  <si>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</si>
  <si>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</si>
  <si>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</si>
  <si>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</si>
  <si>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</si>
  <si>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</si>
  <si>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</si>
  <si>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林業集落排水</t>
  </si>
  <si>
    <t>G2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</si>
  <si>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</si>
  <si>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</si>
  <si>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</si>
  <si>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</si>
  <si>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</si>
  <si>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</si>
  <si>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</si>
  <si>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</si>
  <si>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</si>
  <si>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</si>
  <si>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</si>
  <si>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４年ごとに使用料の見直しを行い、収支バランスを図っていくとともに、処理施設機器の更新や、平成初期に整備した管渠の更新が15年～30年の内に必要となることから、事業継続に向けた検討が必要。
 また、元々の集落規模が小さいことから、今後の財源確保が課題。</t>
    <rPh sb="78" eb="80">
      <t>ミナオ</t>
    </rPh>
    <rPh sb="85" eb="87">
      <t>シュウシ</t>
    </rPh>
    <rPh sb="125" eb="127">
      <t>コウシン</t>
    </rPh>
    <rPh sb="130" eb="131">
      <t>ネン</t>
    </rPh>
    <rPh sb="138" eb="140">
      <t>ヒツヨウ</t>
    </rPh>
    <phoneticPr fontId="4"/>
  </si>
  <si>
    <t>①有形固定資産減価償却率は、法適用に移行して４年であるため低くなっている。
②管渠老朽化率は、現在0％である。当初の管渠布設時期は平成10年度であるため、しばらくは現状水準となる。
③管渠改善率については、平成９年度に事業を開始した比較的新しい施設・設備であるため、現状では目立った老朽は報告されていないが、機器更新の時期が間もなく到来するため、必要性・緊急性を検討した対応が必要。</t>
    <rPh sb="40" eb="42">
      <t>カンキョ</t>
    </rPh>
    <rPh sb="42" eb="45">
      <t>ロウキュウカ</t>
    </rPh>
    <rPh sb="48" eb="50">
      <t>ゲンザイ</t>
    </rPh>
    <rPh sb="56" eb="58">
      <t>トウショ</t>
    </rPh>
    <rPh sb="59" eb="61">
      <t>カンキョ</t>
    </rPh>
    <rPh sb="61" eb="63">
      <t>フセツ</t>
    </rPh>
    <rPh sb="63" eb="65">
      <t>ジキ</t>
    </rPh>
    <rPh sb="66" eb="68">
      <t>ヘイセイ</t>
    </rPh>
    <rPh sb="70" eb="72">
      <t>ネンド</t>
    </rPh>
    <rPh sb="83" eb="85">
      <t>ゲンジョウ</t>
    </rPh>
    <rPh sb="85" eb="87">
      <t>スイジュン</t>
    </rPh>
    <phoneticPr fontId="4"/>
  </si>
  <si>
    <t xml:space="preserve"> 令和２年度から地方公営企業法を適用している。
①経常収支比率は、これまで一般会計からの補助金により、おおむね100％となっていたが、令和５年度は年度末に突発的な施設修理が発生し、その費用部分を補填することができなかった。そのため、前年度比で経常収支比率が悪化した。
②年度末の突発的な修理にかかる費用を補填できなかったため、欠損金が発生した。
③流動比率は、流動負債のほとんどが企業債であり、これを控除すると例年100％以上となるが、令和５年度は①に記載の理由により企業債を除いた部分で49.03％となった。
④企業債残高対事業規模比率は、類似団体よりも比率は高いが、今後の地方債残高は逓減を見込む。ただし、これから機器の更新時期を迎えるため、緊急性等を考慮し、過剰投資とならないよう検討が必要。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⑦施設利用率については、晴天時一日平均処理水量が不明なため0％となっている。晴天時に限定せず一日平均処理水量とすると40.77％となる。
⑧水洗化率は、100％となっている。</t>
    <rPh sb="8" eb="10">
      <t>チホウ</t>
    </rPh>
    <rPh sb="68" eb="70">
      <t>レイワ</t>
    </rPh>
    <rPh sb="71" eb="73">
      <t>ネンド</t>
    </rPh>
    <rPh sb="74" eb="77">
      <t>ネンドマツ</t>
    </rPh>
    <rPh sb="78" eb="81">
      <t>トッパツテキ</t>
    </rPh>
    <rPh sb="82" eb="86">
      <t>シセツシュウリ</t>
    </rPh>
    <rPh sb="87" eb="89">
      <t>ハッセイ</t>
    </rPh>
    <rPh sb="93" eb="95">
      <t>ヒヨウ</t>
    </rPh>
    <rPh sb="95" eb="97">
      <t>ブブン</t>
    </rPh>
    <rPh sb="98" eb="100">
      <t>ホテン</t>
    </rPh>
    <rPh sb="117" eb="121">
      <t>ゼンネンドヒ</t>
    </rPh>
    <rPh sb="122" eb="128">
      <t>ケイジョウシュウシヒリツ</t>
    </rPh>
    <rPh sb="129" eb="131">
      <t>アッカ</t>
    </rPh>
    <rPh sb="137" eb="139">
      <t>ネンド</t>
    </rPh>
    <rPh sb="139" eb="140">
      <t>マツ</t>
    </rPh>
    <rPh sb="141" eb="144">
      <t>トッパツテキ</t>
    </rPh>
    <rPh sb="145" eb="147">
      <t>シュウリ</t>
    </rPh>
    <rPh sb="151" eb="153">
      <t>ヒヨウ</t>
    </rPh>
    <rPh sb="154" eb="156">
      <t>ホテン</t>
    </rPh>
    <rPh sb="208" eb="210">
      <t>レイネン</t>
    </rPh>
    <rPh sb="221" eb="223">
      <t>レイワ</t>
    </rPh>
    <rPh sb="224" eb="226">
      <t>ネンド</t>
    </rPh>
    <rPh sb="229" eb="231">
      <t>キサイ</t>
    </rPh>
    <rPh sb="232" eb="234">
      <t>リユウ</t>
    </rPh>
    <rPh sb="241" eb="242">
      <t>ノゾ</t>
    </rPh>
    <rPh sb="244" eb="246">
      <t>ブブン</t>
    </rPh>
    <rPh sb="313" eb="315">
      <t>キキ</t>
    </rPh>
    <rPh sb="433" eb="435">
      <t>フメイ</t>
    </rPh>
    <rPh sb="447" eb="449">
      <t>セイテン</t>
    </rPh>
    <rPh sb="449" eb="450">
      <t>ジ</t>
    </rPh>
    <rPh sb="451" eb="453">
      <t>ゲンテイ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</si>
</sst>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8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C-429E-BD89-4DCD4511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C-429E-BD89-4DCD4511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7C2-8F0A-049B60C6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42.48</c:v>
                </c:pt>
                <c:pt idx="2">
                  <c:v>39.770000000000003</c:v>
                </c:pt>
                <c:pt idx="3">
                  <c:v>38.96</c:v>
                </c:pt>
                <c:pt idx="4">
                  <c:v>39.659999999999997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F-47C2-8F0A-049B60C6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5-49B5-B54E-21F28D13D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90.73</c:v>
                </c:pt>
                <c:pt idx="2">
                  <c:v>91.64</c:v>
                </c:pt>
                <c:pt idx="3">
                  <c:v>91.6</c:v>
                </c:pt>
                <c:pt idx="4">
                  <c:v>92.03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5-49B5-B54E-21F28D13D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99.45</c:v>
                </c:pt>
                <c:pt idx="2">
                  <c:v>99.95</c:v>
                </c:pt>
                <c:pt idx="3">
                  <c:v>100.2</c:v>
                </c:pt>
                <c:pt idx="4">
                  <c:v>94.15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C-4BB4-BB00-29A03DD6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101.09</c:v>
                </c:pt>
                <c:pt idx="2">
                  <c:v>94.43</c:v>
                </c:pt>
                <c:pt idx="3">
                  <c:v>101.18</c:v>
                </c:pt>
                <c:pt idx="4">
                  <c:v>89.58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C-4BB4-BB00-29A03DD6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4.4400000000000004</c:v>
                </c:pt>
                <c:pt idx="2">
                  <c:v>8.8699999999999992</c:v>
                </c:pt>
                <c:pt idx="3">
                  <c:v>12.79</c:v>
                </c:pt>
                <c:pt idx="4">
                  <c:v>16.649999999999999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C-4CB3-B68D-8C389360E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34.76</c:v>
                </c:pt>
                <c:pt idx="2">
                  <c:v>36.130000000000003</c:v>
                </c:pt>
                <c:pt idx="3">
                  <c:v>38.409999999999997</c:v>
                </c:pt>
                <c:pt idx="4">
                  <c:v>43.41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8C-4CB3-B68D-8C389360E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C-48FA-B0BE-291E228A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C-48FA-B0BE-291E228A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0-4877-B4F6-728291D6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534.57000000000005</c:v>
                </c:pt>
                <c:pt idx="2">
                  <c:v>528.12</c:v>
                </c:pt>
                <c:pt idx="3">
                  <c:v>533.38</c:v>
                </c:pt>
                <c:pt idx="4">
                  <c:v>658.43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0-4877-B4F6-728291D6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12.92</c:v>
                </c:pt>
                <c:pt idx="2">
                  <c:v>13.48</c:v>
                </c:pt>
                <c:pt idx="3">
                  <c:v>13.3</c:v>
                </c:pt>
                <c:pt idx="4">
                  <c:v>15.73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2-41CF-B212-55E372D8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36.93</c:v>
                </c:pt>
                <c:pt idx="2">
                  <c:v>15.34</c:v>
                </c:pt>
                <c:pt idx="3">
                  <c:v>1.22</c:v>
                </c:pt>
                <c:pt idx="4">
                  <c:v>-8.1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2-41CF-B212-55E372D8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3528.1</c:v>
                </c:pt>
                <c:pt idx="2">
                  <c:v>3382.39</c:v>
                </c:pt>
                <c:pt idx="3">
                  <c:v>3127.8</c:v>
                </c:pt>
                <c:pt idx="4">
                  <c:v>2431.7399999999998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6-4A18-9249-1DEE8F1E4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406.44</c:v>
                </c:pt>
                <c:pt idx="2">
                  <c:v>254.5</c:v>
                </c:pt>
                <c:pt idx="3">
                  <c:v>365.75</c:v>
                </c:pt>
                <c:pt idx="4">
                  <c:v>482.31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6-4A18-9249-1DEE8F1E4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41.02</c:v>
                </c:pt>
                <c:pt idx="2">
                  <c:v>36.18</c:v>
                </c:pt>
                <c:pt idx="3">
                  <c:v>32.700000000000003</c:v>
                </c:pt>
                <c:pt idx="4">
                  <c:v>21.93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1-42E2-95EC-BAFF1C528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35.93</c:v>
                </c:pt>
                <c:pt idx="2">
                  <c:v>36.1</c:v>
                </c:pt>
                <c:pt idx="3">
                  <c:v>35.5</c:v>
                </c:pt>
                <c:pt idx="4">
                  <c:v>35.119999999999997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1-42E2-95EC-BAFF1C528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471.38</c:v>
                </c:pt>
                <c:pt idx="2">
                  <c:v>522.61</c:v>
                </c:pt>
                <c:pt idx="3">
                  <c:v>598.59</c:v>
                </c:pt>
                <c:pt idx="4">
                  <c:v>897.85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A-4037-B7E4-C5FA4C82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499.55</c:v>
                </c:pt>
                <c:pt idx="2">
                  <c:v>529.77</c:v>
                </c:pt>
                <c:pt idx="3">
                  <c:v>523.41999999999996</c:v>
                </c:pt>
                <c:pt idx="4">
                  <c:v>526.79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A-4037-B7E4-C5FA4C82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M10" zoomScaleNormal="100" workbookViewId="0">
      <selection activeCell="CD20" sqref="CD20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鳥取県　倉吉市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8" t="str">
        <f>データ!I6</f>
        <v>法適用</v>
      </c>
      <c r="C8" s="38"/>
      <c r="D8" s="38"/>
      <c r="E8" s="38"/>
      <c r="F8" s="38"/>
      <c r="G8" s="38"/>
      <c r="H8" s="38"/>
      <c r="I8" s="38" t="str">
        <f>データ!J6</f>
        <v>下水道事業</v>
      </c>
      <c r="J8" s="38"/>
      <c r="K8" s="38"/>
      <c r="L8" s="38"/>
      <c r="M8" s="38"/>
      <c r="N8" s="38"/>
      <c r="O8" s="38"/>
      <c r="P8" s="38" t="str">
        <f>データ!K6</f>
        <v>林業集落排水</v>
      </c>
      <c r="Q8" s="38"/>
      <c r="R8" s="38"/>
      <c r="S8" s="38"/>
      <c r="T8" s="38"/>
      <c r="U8" s="38"/>
      <c r="V8" s="38"/>
      <c r="W8" s="38" t="str">
        <f>データ!L6</f>
        <v>G2</v>
      </c>
      <c r="X8" s="38"/>
      <c r="Y8" s="38"/>
      <c r="Z8" s="38"/>
      <c r="AA8" s="38"/>
      <c r="AB8" s="38"/>
      <c r="AC8" s="38"/>
      <c r="AD8" s="39" t="str">
        <f>データ!$M$6</f>
        <v>非設置</v>
      </c>
      <c r="AE8" s="39"/>
      <c r="AF8" s="39"/>
      <c r="AG8" s="39"/>
      <c r="AH8" s="39"/>
      <c r="AI8" s="39"/>
      <c r="AJ8" s="39"/>
      <c r="AK8" s="3"/>
      <c r="AL8" s="40">
        <f>データ!S6</f>
        <v>44212</v>
      </c>
      <c r="AM8" s="40"/>
      <c r="AN8" s="40"/>
      <c r="AO8" s="40"/>
      <c r="AP8" s="40"/>
      <c r="AQ8" s="40"/>
      <c r="AR8" s="40"/>
      <c r="AS8" s="40"/>
      <c r="AT8" s="41">
        <f>データ!T6</f>
        <v>272.06</v>
      </c>
      <c r="AU8" s="41"/>
      <c r="AV8" s="41"/>
      <c r="AW8" s="41"/>
      <c r="AX8" s="41"/>
      <c r="AY8" s="41"/>
      <c r="AZ8" s="41"/>
      <c r="BA8" s="41"/>
      <c r="BB8" s="41">
        <f>データ!U6</f>
        <v>162.51</v>
      </c>
      <c r="BC8" s="41"/>
      <c r="BD8" s="41"/>
      <c r="BE8" s="41"/>
      <c r="BF8" s="41"/>
      <c r="BG8" s="41"/>
      <c r="BH8" s="41"/>
      <c r="BI8" s="41"/>
      <c r="BJ8" s="3"/>
      <c r="BK8" s="3"/>
      <c r="BL8" s="34" t="s">
        <v>10</v>
      </c>
      <c r="BM8" s="35"/>
      <c r="BN8" s="36" t="s">
        <v>11</v>
      </c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7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1" t="str">
        <f>データ!N6</f>
        <v>-</v>
      </c>
      <c r="C10" s="41"/>
      <c r="D10" s="41"/>
      <c r="E10" s="41"/>
      <c r="F10" s="41"/>
      <c r="G10" s="41"/>
      <c r="H10" s="41"/>
      <c r="I10" s="41">
        <f>データ!O6</f>
        <v>67.459999999999994</v>
      </c>
      <c r="J10" s="41"/>
      <c r="K10" s="41"/>
      <c r="L10" s="41"/>
      <c r="M10" s="41"/>
      <c r="N10" s="41"/>
      <c r="O10" s="41"/>
      <c r="P10" s="41">
        <f>データ!P6</f>
        <v>0.05</v>
      </c>
      <c r="Q10" s="41"/>
      <c r="R10" s="41"/>
      <c r="S10" s="41"/>
      <c r="T10" s="41"/>
      <c r="U10" s="41"/>
      <c r="V10" s="41"/>
      <c r="W10" s="41">
        <f>データ!Q6</f>
        <v>100</v>
      </c>
      <c r="X10" s="41"/>
      <c r="Y10" s="41"/>
      <c r="Z10" s="41"/>
      <c r="AA10" s="41"/>
      <c r="AB10" s="41"/>
      <c r="AC10" s="41"/>
      <c r="AD10" s="40">
        <f>データ!R6</f>
        <v>3531</v>
      </c>
      <c r="AE10" s="40"/>
      <c r="AF10" s="40"/>
      <c r="AG10" s="40"/>
      <c r="AH10" s="40"/>
      <c r="AI10" s="40"/>
      <c r="AJ10" s="40"/>
      <c r="AK10" s="2"/>
      <c r="AL10" s="40">
        <f>データ!V6</f>
        <v>24</v>
      </c>
      <c r="AM10" s="40"/>
      <c r="AN10" s="40"/>
      <c r="AO10" s="40"/>
      <c r="AP10" s="40"/>
      <c r="AQ10" s="40"/>
      <c r="AR10" s="40"/>
      <c r="AS10" s="40"/>
      <c r="AT10" s="41">
        <f>データ!W6</f>
        <v>0.01</v>
      </c>
      <c r="AU10" s="41"/>
      <c r="AV10" s="41"/>
      <c r="AW10" s="41"/>
      <c r="AX10" s="41"/>
      <c r="AY10" s="41"/>
      <c r="AZ10" s="41"/>
      <c r="BA10" s="41"/>
      <c r="BB10" s="41">
        <f>データ!X6</f>
        <v>2400</v>
      </c>
      <c r="BC10" s="41"/>
      <c r="BD10" s="41"/>
      <c r="BE10" s="41"/>
      <c r="BF10" s="41"/>
      <c r="BG10" s="41"/>
      <c r="BH10" s="41"/>
      <c r="BI10" s="41"/>
      <c r="BJ10" s="2"/>
      <c r="BK10" s="2"/>
      <c r="BL10" s="52" t="s">
        <v>22</v>
      </c>
      <c r="BM10" s="53"/>
      <c r="BN10" s="60" t="s">
        <v>23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2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113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67" t="s">
        <v>28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6" t="s">
        <v>112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2">
      <c r="C83" s="82" t="s">
        <v>30</v>
      </c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【89.58】</v>
      </c>
      <c r="F85" s="12" t="str">
        <f>データ!AT6</f>
        <v>【658.43】</v>
      </c>
      <c r="G85" s="12" t="str">
        <f>データ!BE6</f>
        <v>【△8.10】</v>
      </c>
      <c r="H85" s="12" t="str">
        <f>データ!BP6</f>
        <v>【525.34】</v>
      </c>
      <c r="I85" s="12" t="str">
        <f>データ!CA6</f>
        <v>【33.89】</v>
      </c>
      <c r="J85" s="12" t="str">
        <f>データ!CL6</f>
        <v>【542.57】</v>
      </c>
      <c r="K85" s="12" t="str">
        <f>データ!CW6</f>
        <v>【39.98】</v>
      </c>
      <c r="L85" s="12" t="str">
        <f>データ!DH6</f>
        <v>【91.37】</v>
      </c>
      <c r="M85" s="12" t="str">
        <f>データ!DS6</f>
        <v>【43.41】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DwVidwENdsIoAW3kGRkLFM0njMZK3H9v4q89qyIp6hSb8Pvu7GTHeSOHjmXpCy7FUvWTxq4SrRQtvgFNntwR7Q==" saltValue="RNTjeCG72Cc+6QCOfWEWj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P10:V10"/>
    <mergeCell ref="W10:AC10"/>
    <mergeCell ref="I9:O9"/>
    <mergeCell ref="P9:V9"/>
    <mergeCell ref="W9:AC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B9:H9"/>
    <mergeCell ref="B10:H10"/>
    <mergeCell ref="I10:O10"/>
    <mergeCell ref="AD9:AJ9"/>
    <mergeCell ref="AL8:AS8"/>
    <mergeCell ref="AL9:AS9"/>
    <mergeCell ref="AT8:BA8"/>
    <mergeCell ref="BB8:BI8"/>
    <mergeCell ref="AT9:BA9"/>
    <mergeCell ref="BB9:BI9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4" t="s">
        <v>52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53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54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56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57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58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59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60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62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63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64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65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66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>
        <f t="shared" si="3"/>
        <v>67.459999999999994</v>
      </c>
      <c r="P6" s="20">
        <f t="shared" si="3"/>
        <v>0.05</v>
      </c>
      <c r="Q6" s="20">
        <f t="shared" si="3"/>
        <v>100</v>
      </c>
      <c r="R6" s="20">
        <f t="shared" si="3"/>
        <v>3531</v>
      </c>
      <c r="S6" s="20">
        <f t="shared" si="3"/>
        <v>44212</v>
      </c>
      <c r="T6" s="20">
        <f t="shared" si="3"/>
        <v>272.06</v>
      </c>
      <c r="U6" s="20">
        <f t="shared" si="3"/>
        <v>162.51</v>
      </c>
      <c r="V6" s="20">
        <f t="shared" si="3"/>
        <v>24</v>
      </c>
      <c r="W6" s="20">
        <f t="shared" si="3"/>
        <v>0.01</v>
      </c>
      <c r="X6" s="20">
        <f t="shared" si="3"/>
        <v>2400</v>
      </c>
      <c r="Y6" s="21" t="str">
        <f>IF(Y7="",NA(),Y7)</f>
        <v>-</v>
      </c>
      <c r="Z6" s="21">
        <f t="shared" ref="Z6:AH6" si="4">IF(Z7="",NA(),Z7)</f>
        <v>99.45</v>
      </c>
      <c r="AA6" s="21">
        <f t="shared" si="4"/>
        <v>99.95</v>
      </c>
      <c r="AB6" s="21">
        <f t="shared" si="4"/>
        <v>100.2</v>
      </c>
      <c r="AC6" s="21">
        <f t="shared" si="4"/>
        <v>94.15</v>
      </c>
      <c r="AD6" s="21" t="str">
        <f t="shared" si="4"/>
        <v>-</v>
      </c>
      <c r="AE6" s="21">
        <f t="shared" si="4"/>
        <v>101.09</v>
      </c>
      <c r="AF6" s="21">
        <f t="shared" si="4"/>
        <v>94.43</v>
      </c>
      <c r="AG6" s="21">
        <f t="shared" si="4"/>
        <v>101.18</v>
      </c>
      <c r="AH6" s="21">
        <f t="shared" si="4"/>
        <v>89.58</v>
      </c>
      <c r="AI6" s="20" t="str">
        <f>IF(AI7="","",IF(AI7="-","【-】","【"&amp;SUBSTITUTE(TEXT(AI7,"#,##0.00"),"-","△")&amp;"】"))</f>
        <v>【89.58】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1">
        <f t="shared" si="5"/>
        <v>47.44</v>
      </c>
      <c r="AO6" s="21" t="str">
        <f t="shared" si="5"/>
        <v>-</v>
      </c>
      <c r="AP6" s="21">
        <f t="shared" si="5"/>
        <v>534.57000000000005</v>
      </c>
      <c r="AQ6" s="21">
        <f t="shared" si="5"/>
        <v>528.12</v>
      </c>
      <c r="AR6" s="21">
        <f t="shared" si="5"/>
        <v>533.38</v>
      </c>
      <c r="AS6" s="21">
        <f t="shared" si="5"/>
        <v>658.43</v>
      </c>
      <c r="AT6" s="20" t="str">
        <f>IF(AT7="","",IF(AT7="-","【-】","【"&amp;SUBSTITUTE(TEXT(AT7,"#,##0.00"),"-","△")&amp;"】"))</f>
        <v>【658.43】</v>
      </c>
      <c r="AU6" s="21" t="str">
        <f>IF(AU7="",NA(),AU7)</f>
        <v>-</v>
      </c>
      <c r="AV6" s="21">
        <f t="shared" ref="AV6:BD6" si="6">IF(AV7="",NA(),AV7)</f>
        <v>12.92</v>
      </c>
      <c r="AW6" s="21">
        <f t="shared" si="6"/>
        <v>13.48</v>
      </c>
      <c r="AX6" s="21">
        <f t="shared" si="6"/>
        <v>13.3</v>
      </c>
      <c r="AY6" s="21">
        <f t="shared" si="6"/>
        <v>15.73</v>
      </c>
      <c r="AZ6" s="21" t="str">
        <f t="shared" si="6"/>
        <v>-</v>
      </c>
      <c r="BA6" s="21">
        <f t="shared" si="6"/>
        <v>36.93</v>
      </c>
      <c r="BB6" s="21">
        <f t="shared" si="6"/>
        <v>15.34</v>
      </c>
      <c r="BC6" s="21">
        <f t="shared" si="6"/>
        <v>1.22</v>
      </c>
      <c r="BD6" s="21">
        <f t="shared" si="6"/>
        <v>-8.1</v>
      </c>
      <c r="BE6" s="20" t="str">
        <f>IF(BE7="","",IF(BE7="-","【-】","【"&amp;SUBSTITUTE(TEXT(BE7,"#,##0.00"),"-","△")&amp;"】"))</f>
        <v>【△8.10】</v>
      </c>
      <c r="BF6" s="21" t="str">
        <f>IF(BF7="",NA(),BF7)</f>
        <v>-</v>
      </c>
      <c r="BG6" s="21">
        <f t="shared" ref="BG6:BO6" si="7">IF(BG7="",NA(),BG7)</f>
        <v>3528.1</v>
      </c>
      <c r="BH6" s="21">
        <f t="shared" si="7"/>
        <v>3382.39</v>
      </c>
      <c r="BI6" s="21">
        <f t="shared" si="7"/>
        <v>3127.8</v>
      </c>
      <c r="BJ6" s="21">
        <f t="shared" si="7"/>
        <v>2431.7399999999998</v>
      </c>
      <c r="BK6" s="21" t="str">
        <f t="shared" si="7"/>
        <v>-</v>
      </c>
      <c r="BL6" s="21">
        <f t="shared" si="7"/>
        <v>406.44</v>
      </c>
      <c r="BM6" s="21">
        <f t="shared" si="7"/>
        <v>254.5</v>
      </c>
      <c r="BN6" s="21">
        <f t="shared" si="7"/>
        <v>365.75</v>
      </c>
      <c r="BO6" s="21">
        <f t="shared" si="7"/>
        <v>482.31</v>
      </c>
      <c r="BP6" s="20" t="str">
        <f>IF(BP7="","",IF(BP7="-","【-】","【"&amp;SUBSTITUTE(TEXT(BP7,"#,##0.00"),"-","△")&amp;"】"))</f>
        <v>【525.34】</v>
      </c>
      <c r="BQ6" s="21" t="str">
        <f>IF(BQ7="",NA(),BQ7)</f>
        <v>-</v>
      </c>
      <c r="BR6" s="21">
        <f t="shared" ref="BR6:BZ6" si="8">IF(BR7="",NA(),BR7)</f>
        <v>41.02</v>
      </c>
      <c r="BS6" s="21">
        <f t="shared" si="8"/>
        <v>36.18</v>
      </c>
      <c r="BT6" s="21">
        <f t="shared" si="8"/>
        <v>32.700000000000003</v>
      </c>
      <c r="BU6" s="21">
        <f t="shared" si="8"/>
        <v>21.93</v>
      </c>
      <c r="BV6" s="21" t="str">
        <f t="shared" si="8"/>
        <v>-</v>
      </c>
      <c r="BW6" s="21">
        <f t="shared" si="8"/>
        <v>35.93</v>
      </c>
      <c r="BX6" s="21">
        <f t="shared" si="8"/>
        <v>36.1</v>
      </c>
      <c r="BY6" s="21">
        <f t="shared" si="8"/>
        <v>35.5</v>
      </c>
      <c r="BZ6" s="21">
        <f t="shared" si="8"/>
        <v>35.119999999999997</v>
      </c>
      <c r="CA6" s="20" t="str">
        <f>IF(CA7="","",IF(CA7="-","【-】","【"&amp;SUBSTITUTE(TEXT(CA7,"#,##0.00"),"-","△")&amp;"】"))</f>
        <v>【33.89】</v>
      </c>
      <c r="CB6" s="21" t="str">
        <f>IF(CB7="",NA(),CB7)</f>
        <v>-</v>
      </c>
      <c r="CC6" s="21">
        <f t="shared" ref="CC6:CK6" si="9">IF(CC7="",NA(),CC7)</f>
        <v>471.38</v>
      </c>
      <c r="CD6" s="21">
        <f t="shared" si="9"/>
        <v>522.61</v>
      </c>
      <c r="CE6" s="21">
        <f t="shared" si="9"/>
        <v>598.59</v>
      </c>
      <c r="CF6" s="21">
        <f t="shared" si="9"/>
        <v>897.85</v>
      </c>
      <c r="CG6" s="21" t="str">
        <f t="shared" si="9"/>
        <v>-</v>
      </c>
      <c r="CH6" s="21">
        <f t="shared" si="9"/>
        <v>499.55</v>
      </c>
      <c r="CI6" s="21">
        <f t="shared" si="9"/>
        <v>529.77</v>
      </c>
      <c r="CJ6" s="21">
        <f t="shared" si="9"/>
        <v>523.41999999999996</v>
      </c>
      <c r="CK6" s="21">
        <f t="shared" si="9"/>
        <v>526.79</v>
      </c>
      <c r="CL6" s="20" t="str">
        <f>IF(CL7="","",IF(CL7="-","【-】","【"&amp;SUBSTITUTE(TEXT(CL7,"#,##0.00"),"-","△")&amp;"】"))</f>
        <v>【542.57】</v>
      </c>
      <c r="CM6" s="21" t="str">
        <f>IF(CM7="",NA(),CM7)</f>
        <v>-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 t="str">
        <f t="shared" si="10"/>
        <v>-</v>
      </c>
      <c r="CS6" s="21">
        <f t="shared" si="10"/>
        <v>42.48</v>
      </c>
      <c r="CT6" s="21">
        <f t="shared" si="10"/>
        <v>39.770000000000003</v>
      </c>
      <c r="CU6" s="21">
        <f t="shared" si="10"/>
        <v>38.96</v>
      </c>
      <c r="CV6" s="21">
        <f t="shared" si="10"/>
        <v>39.659999999999997</v>
      </c>
      <c r="CW6" s="20" t="str">
        <f>IF(CW7="","",IF(CW7="-","【-】","【"&amp;SUBSTITUTE(TEXT(CW7,"#,##0.00"),"-","△")&amp;"】"))</f>
        <v>【39.98】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90.73</v>
      </c>
      <c r="DE6" s="21">
        <f t="shared" si="11"/>
        <v>91.64</v>
      </c>
      <c r="DF6" s="21">
        <f t="shared" si="11"/>
        <v>91.6</v>
      </c>
      <c r="DG6" s="21">
        <f t="shared" si="11"/>
        <v>92.03</v>
      </c>
      <c r="DH6" s="20" t="str">
        <f>IF(DH7="","",IF(DH7="-","【-】","【"&amp;SUBSTITUTE(TEXT(DH7,"#,##0.00"),"-","△")&amp;"】"))</f>
        <v>【91.37】</v>
      </c>
      <c r="DI6" s="21" t="str">
        <f>IF(DI7="",NA(),DI7)</f>
        <v>-</v>
      </c>
      <c r="DJ6" s="21">
        <f t="shared" ref="DJ6:DR6" si="12">IF(DJ7="",NA(),DJ7)</f>
        <v>4.4400000000000004</v>
      </c>
      <c r="DK6" s="21">
        <f t="shared" si="12"/>
        <v>8.8699999999999992</v>
      </c>
      <c r="DL6" s="21">
        <f t="shared" si="12"/>
        <v>12.79</v>
      </c>
      <c r="DM6" s="21">
        <f t="shared" si="12"/>
        <v>16.649999999999999</v>
      </c>
      <c r="DN6" s="21" t="str">
        <f t="shared" si="12"/>
        <v>-</v>
      </c>
      <c r="DO6" s="21">
        <f t="shared" si="12"/>
        <v>34.76</v>
      </c>
      <c r="DP6" s="21">
        <f t="shared" si="12"/>
        <v>36.130000000000003</v>
      </c>
      <c r="DQ6" s="21">
        <f t="shared" si="12"/>
        <v>38.409999999999997</v>
      </c>
      <c r="DR6" s="21">
        <f t="shared" si="12"/>
        <v>43.41</v>
      </c>
      <c r="DS6" s="20" t="str">
        <f>IF(DS7="","",IF(DS7="-","【-】","【"&amp;SUBSTITUTE(TEXT(DS7,"#,##0.00"),"-","△")&amp;"】"))</f>
        <v>【43.41】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2">
      <c r="A7" s="14"/>
      <c r="B7" s="23">
        <v>2023</v>
      </c>
      <c r="C7" s="23">
        <v>312037</v>
      </c>
      <c r="D7" s="23">
        <v>46</v>
      </c>
      <c r="E7" s="23">
        <v>17</v>
      </c>
      <c r="F7" s="23">
        <v>7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67.459999999999994</v>
      </c>
      <c r="P7" s="24">
        <v>0.05</v>
      </c>
      <c r="Q7" s="24">
        <v>100</v>
      </c>
      <c r="R7" s="24">
        <v>3531</v>
      </c>
      <c r="S7" s="24">
        <v>44212</v>
      </c>
      <c r="T7" s="24">
        <v>272.06</v>
      </c>
      <c r="U7" s="24">
        <v>162.51</v>
      </c>
      <c r="V7" s="24">
        <v>24</v>
      </c>
      <c r="W7" s="24">
        <v>0.01</v>
      </c>
      <c r="X7" s="24">
        <v>2400</v>
      </c>
      <c r="Y7" s="24" t="s">
        <v>102</v>
      </c>
      <c r="Z7" s="24">
        <v>99.45</v>
      </c>
      <c r="AA7" s="24">
        <v>99.95</v>
      </c>
      <c r="AB7" s="24">
        <v>100.2</v>
      </c>
      <c r="AC7" s="24">
        <v>94.15</v>
      </c>
      <c r="AD7" s="24" t="s">
        <v>102</v>
      </c>
      <c r="AE7" s="24">
        <v>101.09</v>
      </c>
      <c r="AF7" s="24">
        <v>94.43</v>
      </c>
      <c r="AG7" s="24">
        <v>101.18</v>
      </c>
      <c r="AH7" s="24">
        <v>89.58</v>
      </c>
      <c r="AI7" s="24">
        <v>89.58</v>
      </c>
      <c r="AJ7" s="24" t="s">
        <v>102</v>
      </c>
      <c r="AK7" s="24">
        <v>0</v>
      </c>
      <c r="AL7" s="24">
        <v>0</v>
      </c>
      <c r="AM7" s="24">
        <v>0</v>
      </c>
      <c r="AN7" s="24">
        <v>47.44</v>
      </c>
      <c r="AO7" s="24" t="s">
        <v>102</v>
      </c>
      <c r="AP7" s="24">
        <v>534.57000000000005</v>
      </c>
      <c r="AQ7" s="24">
        <v>528.12</v>
      </c>
      <c r="AR7" s="24">
        <v>533.38</v>
      </c>
      <c r="AS7" s="24">
        <v>658.43</v>
      </c>
      <c r="AT7" s="24">
        <v>658.43</v>
      </c>
      <c r="AU7" s="24" t="s">
        <v>102</v>
      </c>
      <c r="AV7" s="24">
        <v>12.92</v>
      </c>
      <c r="AW7" s="24">
        <v>13.48</v>
      </c>
      <c r="AX7" s="24">
        <v>13.3</v>
      </c>
      <c r="AY7" s="24">
        <v>15.73</v>
      </c>
      <c r="AZ7" s="24" t="s">
        <v>102</v>
      </c>
      <c r="BA7" s="24">
        <v>36.93</v>
      </c>
      <c r="BB7" s="24">
        <v>15.34</v>
      </c>
      <c r="BC7" s="24">
        <v>1.22</v>
      </c>
      <c r="BD7" s="24">
        <v>-8.1</v>
      </c>
      <c r="BE7" s="24">
        <v>-8.1</v>
      </c>
      <c r="BF7" s="24" t="s">
        <v>102</v>
      </c>
      <c r="BG7" s="24">
        <v>3528.1</v>
      </c>
      <c r="BH7" s="24">
        <v>3382.39</v>
      </c>
      <c r="BI7" s="24">
        <v>3127.8</v>
      </c>
      <c r="BJ7" s="24">
        <v>2431.7399999999998</v>
      </c>
      <c r="BK7" s="24" t="s">
        <v>102</v>
      </c>
      <c r="BL7" s="24">
        <v>406.44</v>
      </c>
      <c r="BM7" s="24">
        <v>254.5</v>
      </c>
      <c r="BN7" s="24">
        <v>365.75</v>
      </c>
      <c r="BO7" s="24">
        <v>482.31</v>
      </c>
      <c r="BP7" s="24">
        <v>525.34</v>
      </c>
      <c r="BQ7" s="24" t="s">
        <v>102</v>
      </c>
      <c r="BR7" s="24">
        <v>41.02</v>
      </c>
      <c r="BS7" s="24">
        <v>36.18</v>
      </c>
      <c r="BT7" s="24">
        <v>32.700000000000003</v>
      </c>
      <c r="BU7" s="24">
        <v>21.93</v>
      </c>
      <c r="BV7" s="24" t="s">
        <v>102</v>
      </c>
      <c r="BW7" s="24">
        <v>35.93</v>
      </c>
      <c r="BX7" s="24">
        <v>36.1</v>
      </c>
      <c r="BY7" s="24">
        <v>35.5</v>
      </c>
      <c r="BZ7" s="24">
        <v>35.119999999999997</v>
      </c>
      <c r="CA7" s="24">
        <v>33.89</v>
      </c>
      <c r="CB7" s="24" t="s">
        <v>102</v>
      </c>
      <c r="CC7" s="24">
        <v>471.38</v>
      </c>
      <c r="CD7" s="24">
        <v>522.61</v>
      </c>
      <c r="CE7" s="24">
        <v>598.59</v>
      </c>
      <c r="CF7" s="24">
        <v>897.85</v>
      </c>
      <c r="CG7" s="24" t="s">
        <v>102</v>
      </c>
      <c r="CH7" s="24">
        <v>499.55</v>
      </c>
      <c r="CI7" s="24">
        <v>529.77</v>
      </c>
      <c r="CJ7" s="24">
        <v>523.41999999999996</v>
      </c>
      <c r="CK7" s="24">
        <v>526.79</v>
      </c>
      <c r="CL7" s="24">
        <v>542.57000000000005</v>
      </c>
      <c r="CM7" s="24" t="s">
        <v>102</v>
      </c>
      <c r="CN7" s="24">
        <v>0</v>
      </c>
      <c r="CO7" s="24">
        <v>0</v>
      </c>
      <c r="CP7" s="24">
        <v>0</v>
      </c>
      <c r="CQ7" s="24">
        <v>0</v>
      </c>
      <c r="CR7" s="24" t="s">
        <v>102</v>
      </c>
      <c r="CS7" s="24">
        <v>42.48</v>
      </c>
      <c r="CT7" s="24">
        <v>39.770000000000003</v>
      </c>
      <c r="CU7" s="24">
        <v>38.96</v>
      </c>
      <c r="CV7" s="24">
        <v>39.659999999999997</v>
      </c>
      <c r="CW7" s="24">
        <v>39.979999999999997</v>
      </c>
      <c r="CX7" s="24" t="s">
        <v>102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102</v>
      </c>
      <c r="DD7" s="24">
        <v>90.73</v>
      </c>
      <c r="DE7" s="24">
        <v>91.64</v>
      </c>
      <c r="DF7" s="24">
        <v>91.6</v>
      </c>
      <c r="DG7" s="24">
        <v>92.03</v>
      </c>
      <c r="DH7" s="24">
        <v>91.37</v>
      </c>
      <c r="DI7" s="24" t="s">
        <v>102</v>
      </c>
      <c r="DJ7" s="24">
        <v>4.4400000000000004</v>
      </c>
      <c r="DK7" s="24">
        <v>8.8699999999999992</v>
      </c>
      <c r="DL7" s="24">
        <v>12.79</v>
      </c>
      <c r="DM7" s="24">
        <v>16.649999999999999</v>
      </c>
      <c r="DN7" s="24" t="s">
        <v>102</v>
      </c>
      <c r="DO7" s="24">
        <v>34.76</v>
      </c>
      <c r="DP7" s="24">
        <v>36.130000000000003</v>
      </c>
      <c r="DQ7" s="24">
        <v>38.409999999999997</v>
      </c>
      <c r="DR7" s="24">
        <v>43.41</v>
      </c>
      <c r="DS7" s="24">
        <v>43.41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2025-02-03T11:17:10Z</cp:lastPrinted>
  <dcterms:created xsi:type="dcterms:W3CDTF">2025-01-24T07:22:34Z</dcterms:created>
  <dcterms:modified xsi:type="dcterms:W3CDTF">2025-02-03T11:17:10Z</dcterms:modified>
  <cp:category/>
</cp:coreProperties>
</file>