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esktop-87i7j4q\c$\共有：環境水道課\002_計画調整係\☆未処理フォルダ☆\250203〆　公営企業に係る経営比較分析表（令和５年度決算）の分析等について\【経営比較分析表】水道\"/>
    </mc:Choice>
  </mc:AlternateContent>
  <xr:revisionPtr revIDLastSave="0" documentId="13_ncr:1_{0A154BB1-25FD-4FE5-8823-565A42CD7DDD}" xr6:coauthVersionLast="47" xr6:coauthVersionMax="47" xr10:uidLastSave="{00000000-0000-0000-0000-000000000000}"/>
  <workbookProtection workbookAlgorithmName="SHA-512" workbookHashValue="hUO4++RWntX6vzx88KXuaNauroDy0RMZPvo1ZEL+2DGhKF0ZAOrw1pB1ZnQJu8vsAcXEoHJoJl9dRV+SvQ1P3g==" workbookSaltValue="6bEWEsr/l+peSBNpnceHC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BB10" i="4"/>
  <c r="AT10" i="4"/>
  <c r="AL10" i="4"/>
  <c r="P10" i="4"/>
  <c r="B10"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<sst xmlns="http://schemas.openxmlformats.org/spreadsheetml/2006/main" count="228" uniqueCount="113">
  <si>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</si>
  <si>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</si>
  <si>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</si>
  <si>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</si>
  <si>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</si>
  <si>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</si>
  <si>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</si>
  <si>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</si>
  <si>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</si>
  <si>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</si>
  <si>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</si>
  <si>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</si>
  <si>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</si>
  <si>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</si>
  <si>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</si>
  <si>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</si>
  <si>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</si>
  <si>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</si>
  <si>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</si>
  <si>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</si>
  <si>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</si>
  <si>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</si>
  <si>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</si>
  <si>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</si>
  <si>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</si>
  <si>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</si>
  <si>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</si>
  <si>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</si>
  <si>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</si>
  <si>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</si>
  <si>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</si>
  <si>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</si>
  <si>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</si>
  <si>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</si>
  <si>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</si>
  <si>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</si>
  <si>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</si>
  <si>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</si>
  <si>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</si>
  <si>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</si>
  <si>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</si>
  <si>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</si>
  <si>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</si>
  <si>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</si>
  <si>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</si>
  <si>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</si>
  <si>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</si>
  <si>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</si>
  <si>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</si>
  <si>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</si>
  <si>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</si>
  <si>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</si>
  <si>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</si>
  <si>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</si>
  <si>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</si>
  <si>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</si>
  <si>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</si>
  <si>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</si>
  <si>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</si>
  <si>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</si>
  <si>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</si>
  <si>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</si>
  <si>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</si>
  <si>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</si>
  <si>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</si>
  <si>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</si>
  <si>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</si>
  <si>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</si>
  <si>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</si>
  <si>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</si>
  <si>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</si>
  <si>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</si>
  <si>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</si>
  <si>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</si>
  <si>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</si>
  <si>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</si>
  <si>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</si>
  <si>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</si>
  <si>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</si>
  <si>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</si>
  <si>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</si>
  <si>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</si>
  <si>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</si>
  <si>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</si>
  <si>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</si>
  <si>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</si>
  <si>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</si>
  <si>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</si>
  <si>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</si>
  <si>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</si>
  <si>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</si>
  <si>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</si>
  <si>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</si>
  <si>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</si>
  <si>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</si>
  <si>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</si>
  <si>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</si>
  <si>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</si>
  <si>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</si>
  <si>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</si>
  <si>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</si>
  <si>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</si>
  <si>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</si>
  <si>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</si>
  <si>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</si>
  <si>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</si>
  <si>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</si>
  <si>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</si>
  <si>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</si>
  <si>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</si>
  <si>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町の水道料金は全国平均とほぼ同水準である。①経常収支比率は100%以上となっているものの全国平均及び類似団体平均値を下回っている。②累積欠損金比率においては、累積欠損金は発生していない。③流動比率においては、100％以上であり１年以内の償還財源の確保はできているが、前年度比で64.96pt減少し、全国平均及び類似団体平均値を下回っている。④企業債残高対給水収益比率においては、全国平均及び類似団体平均値と比較すると、企業債残高は過大であり、将来世代への負担が重くなっている。建設改良事業財源については、企業債以外の国庫補助等の財源の更なる活用を実施する必要がある。
　⑤料金回収率は、100%を下回っており、前年度と比べて2.01pt減少。全国平均は下回っているものの、類似団体平均値は上回っている。⑥給水原価は、総費用の増加、有収水量の減少により4.85円増加。全国平均を上回っているが、類似団体平均値は下回っている。
　⑦施設利用率は、前年度と比べて3.54pt減少したが、全国平均及び類似団体平均値より高い。⑧有収率は、前年度と比べて2.01pt増加し、全国平均は下回っているが、類似団体平均値は上回っている。</t>
    <rPh sb="35" eb="37">
      <t>イジョウ</t>
    </rPh>
    <rPh sb="46" eb="48">
      <t>ゼンコク</t>
    </rPh>
    <rPh sb="48" eb="50">
      <t>ヘイキン</t>
    </rPh>
    <rPh sb="50" eb="51">
      <t>オヨ</t>
    </rPh>
    <rPh sb="52" eb="54">
      <t>ルイジ</t>
    </rPh>
    <rPh sb="54" eb="56">
      <t>ダンタイ</t>
    </rPh>
    <rPh sb="56" eb="58">
      <t>ヘイキン</t>
    </rPh>
    <rPh sb="58" eb="59">
      <t>チ</t>
    </rPh>
    <rPh sb="60" eb="62">
      <t>シタマワ</t>
    </rPh>
    <rPh sb="135" eb="138">
      <t>ゼンネンド</t>
    </rPh>
    <rPh sb="138" eb="139">
      <t>ヒ</t>
    </rPh>
    <rPh sb="147" eb="149">
      <t>ゲンショウ</t>
    </rPh>
    <rPh sb="153" eb="155">
      <t>ヘイキン</t>
    </rPh>
    <rPh sb="191" eb="193">
      <t>ゼンコク</t>
    </rPh>
    <rPh sb="300" eb="302">
      <t>シタマワ</t>
    </rPh>
    <rPh sb="320" eb="322">
      <t>ゲンショウ</t>
    </rPh>
    <rPh sb="323" eb="325">
      <t>ゼンコク</t>
    </rPh>
    <rPh sb="325" eb="327">
      <t>ヘイキン</t>
    </rPh>
    <rPh sb="328" eb="330">
      <t>シタマワ</t>
    </rPh>
    <rPh sb="364" eb="366">
      <t>ゾウカ</t>
    </rPh>
    <rPh sb="382" eb="384">
      <t>ゾウカ</t>
    </rPh>
    <rPh sb="390" eb="392">
      <t>ウワマワ</t>
    </rPh>
    <rPh sb="406" eb="408">
      <t>シタマワ</t>
    </rPh>
    <rPh sb="423" eb="426">
      <t>ゼンネンド</t>
    </rPh>
    <rPh sb="427" eb="428">
      <t>クラ</t>
    </rPh>
    <rPh sb="436" eb="438">
      <t>ゲンショウ</t>
    </rPh>
    <rPh sb="442" eb="444">
      <t>ゼンコク</t>
    </rPh>
    <rPh sb="444" eb="446">
      <t>ヘイキン</t>
    </rPh>
    <rPh sb="446" eb="447">
      <t>オヨ</t>
    </rPh>
    <rPh sb="466" eb="469">
      <t>ゼンネンド</t>
    </rPh>
    <rPh sb="470" eb="471">
      <t>クラ</t>
    </rPh>
    <rPh sb="479" eb="481">
      <t>ゾウカ</t>
    </rPh>
    <rPh sb="483" eb="485">
      <t>ゼンコク</t>
    </rPh>
    <rPh sb="485" eb="487">
      <t>ヘイキン</t>
    </rPh>
    <rPh sb="488" eb="490">
      <t>シタマワ</t>
    </rPh>
    <rPh sb="504" eb="506">
      <t>ウワマワ</t>
    </rPh>
    <phoneticPr fontId="4"/>
  </si>
  <si>
    <t>　①有形固定資産減価償却率は、前年度と比べて2.30pt減少し②管路経年化率とともに、全国平均及び類似団体平均値を下回っており、他団体と比較して施設や管路の老朽化は進んでいない。③管路更新率は、前年度を下回っており、管路の更新ペースを上げる必要があるといえる。
　本町では中長期的な事業計画を策定した「岩美町水道事業経営戦略」に基づき、老朽化の著しい水道施設から国庫補助等を活用した管路等施設の耐震化、基幹水道構造物の耐震化を順次進めているところである。この耐震化推進事業により更なる有収率の向上、管路更新率の向上を目指したい。</t>
    <rPh sb="19" eb="20">
      <t>クラ</t>
    </rPh>
    <rPh sb="28" eb="30">
      <t>ゲンショウ</t>
    </rPh>
    <rPh sb="43" eb="45">
      <t>ゼンコク</t>
    </rPh>
    <rPh sb="47" eb="48">
      <t>オヨ</t>
    </rPh>
    <rPh sb="49" eb="51">
      <t>ルイジ</t>
    </rPh>
    <rPh sb="51" eb="53">
      <t>ダンタイ</t>
    </rPh>
    <rPh sb="53" eb="55">
      <t>ヘイキン</t>
    </rPh>
    <rPh sb="101" eb="103">
      <t>シタマワ</t>
    </rPh>
    <rPh sb="117" eb="118">
      <t>ア</t>
    </rPh>
    <rPh sb="120" eb="122">
      <t>ヒツヨウ</t>
    </rPh>
    <phoneticPr fontId="4"/>
  </si>
  <si>
    <t>　本町の水道料金は全国平均とほぼ同水準であり、経常収支比率は100％以上を保っており、経営に必要な経費を水道料金等でほぼ賄うことができている状況にあるといえる。しかし、人口減少、節水型機器の普及等により給水収益は今後も減少傾向にあると予測される。令和6年2月に「岩美町水道事業経営戦略」の改定を行った。引き続き、徹底した効率化、経営基盤強化と財政マネジメントの向上を図っていく必要がある。未収金を減らすため、料金の収納強化を図り、確実に料金収入を確保していく。
　災害時に備えた管路及び構造物の耐震化等、今後も老朽化した施設の更新は必要となっていくが、これ以上企業債残高が過大となると将来世代への負担も増大となる。国庫補助金の充実を国に要望するとともに、あらゆる財源を活用し、企業債の借入れを抑制し中長期的に経営改善を図りたい。　　　　　　　　　　　　　　　</t>
    <rPh sb="37" eb="38">
      <t>タモ</t>
    </rPh>
    <rPh sb="128" eb="129">
      <t>ガツ</t>
    </rPh>
    <rPh sb="144" eb="146">
      <t>カイテイ</t>
    </rPh>
    <rPh sb="147" eb="148">
      <t>オコナ</t>
    </rPh>
    <rPh sb="151" eb="152">
      <t>ヒ</t>
    </rPh>
    <rPh sb="153" eb="154">
      <t>ツヅ</t>
    </rPh>
    <rPh sb="194" eb="197">
      <t>ミシュウキン</t>
    </rPh>
    <rPh sb="198" eb="199">
      <t>ヘ</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</si>
</sst>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0.11</c:v>
                </c:pt>
                <c:pt idx="1">
                  <c:v>0</c:v>
                </c:pt>
                <c:pt idx="2" formatCode="#,##0.00;&quot;△&quot;#,##0.00;&quot;-&quot;">
                  <c:v>0.34</c:v>
                </c:pt>
                <c:pt idx="3" formatCode="#,##0.00;&quot;△&quot;#,##0.00;&quot;-&quot;">
                  <c:v>0.5</c:v>
                </c:pt>
                <c:pt idx="4">
                  <c:v>0</c:v>
                </c:pt>
              </c:numCache>
            </c:numRef>
          </c:val>
          <c:extLst>
            <c:ext xmlns:c16="http://schemas.microsoft.com/office/drawing/2014/chart" uri="{C3380CC4-5D6E-409C-BE32-E72D297353CC}">
              <c16:uniqueId val="{00000000-6BA1-43D7-8CE5-603088FE9A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6BA1-43D7-8CE5-603088FE9A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64.180000000000007</c:v>
                </c:pt>
                <c:pt idx="1">
                  <c:v>63.23</c:v>
                </c:pt>
                <c:pt idx="2">
                  <c:v>64.56</c:v>
                </c:pt>
                <c:pt idx="3">
                  <c:v>66.88</c:v>
                </c:pt>
                <c:pt idx="4">
                  <c:v>63.34</c:v>
                </c:pt>
              </c:numCache>
            </c:numRef>
          </c:val>
          <c:extLst>
            <c:ext xmlns:c16="http://schemas.microsoft.com/office/drawing/2014/chart" uri="{C3380CC4-5D6E-409C-BE32-E72D297353CC}">
              <c16:uniqueId val="{00000000-23C0-456F-B938-A9C2A766ED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23C0-456F-B938-A9C2A766ED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84.59</c:v>
                </c:pt>
                <c:pt idx="1">
                  <c:v>83.77</c:v>
                </c:pt>
                <c:pt idx="2">
                  <c:v>80.11</c:v>
                </c:pt>
                <c:pt idx="3">
                  <c:v>76.5</c:v>
                </c:pt>
                <c:pt idx="4">
                  <c:v>78.510000000000005</c:v>
                </c:pt>
              </c:numCache>
            </c:numRef>
          </c:val>
          <c:extLst>
            <c:ext xmlns:c16="http://schemas.microsoft.com/office/drawing/2014/chart" uri="{C3380CC4-5D6E-409C-BE32-E72D297353CC}">
              <c16:uniqueId val="{00000000-19B7-489B-8FD0-AF5812FCFA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19B7-489B-8FD0-AF5812FCFA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100.29</c:v>
                </c:pt>
                <c:pt idx="1">
                  <c:v>106.43</c:v>
                </c:pt>
                <c:pt idx="2">
                  <c:v>100.05</c:v>
                </c:pt>
                <c:pt idx="3">
                  <c:v>101.15</c:v>
                </c:pt>
                <c:pt idx="4">
                  <c:v>100.36</c:v>
                </c:pt>
              </c:numCache>
            </c:numRef>
          </c:val>
          <c:extLst>
            <c:ext xmlns:c16="http://schemas.microsoft.com/office/drawing/2014/chart" uri="{C3380CC4-5D6E-409C-BE32-E72D297353CC}">
              <c16:uniqueId val="{00000000-682C-40ED-BA2E-4C4D9804AD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682C-40ED-BA2E-4C4D9804AD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41.13</c:v>
                </c:pt>
                <c:pt idx="1">
                  <c:v>42.6</c:v>
                </c:pt>
                <c:pt idx="2">
                  <c:v>44.44</c:v>
                </c:pt>
                <c:pt idx="3">
                  <c:v>46.45</c:v>
                </c:pt>
                <c:pt idx="4">
                  <c:v>44.15</c:v>
                </c:pt>
              </c:numCache>
            </c:numRef>
          </c:val>
          <c:extLst>
            <c:ext xmlns:c16="http://schemas.microsoft.com/office/drawing/2014/chart" uri="{C3380CC4-5D6E-409C-BE32-E72D297353CC}">
              <c16:uniqueId val="{00000000-7847-4351-A27A-954637F3D7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7847-4351-A27A-954637F3D7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0.37</c:v>
                </c:pt>
                <c:pt idx="1">
                  <c:v>0.37</c:v>
                </c:pt>
                <c:pt idx="2">
                  <c:v>0.37</c:v>
                </c:pt>
                <c:pt idx="3" formatCode="#,##0.00;&quot;△&quot;#,##0.00">
                  <c:v>0</c:v>
                </c:pt>
                <c:pt idx="4" formatCode="#,##0.00;&quot;△&quot;#,##0.00">
                  <c:v>0</c:v>
                </c:pt>
              </c:numCache>
            </c:numRef>
          </c:val>
          <c:extLst>
            <c:ext xmlns:c16="http://schemas.microsoft.com/office/drawing/2014/chart" uri="{C3380CC4-5D6E-409C-BE32-E72D297353CC}">
              <c16:uniqueId val="{00000000-CF17-48D7-93A4-522FE385C7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CF17-48D7-93A4-522FE385C7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91-4BDB-A235-8F09A647D2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6F91-4BDB-A235-8F09A647D2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220.44</c:v>
                </c:pt>
                <c:pt idx="1">
                  <c:v>208.19</c:v>
                </c:pt>
                <c:pt idx="2">
                  <c:v>220.73</c:v>
                </c:pt>
                <c:pt idx="3">
                  <c:v>226.65</c:v>
                </c:pt>
                <c:pt idx="4">
                  <c:v>161.69</c:v>
                </c:pt>
              </c:numCache>
            </c:numRef>
          </c:val>
          <c:extLst>
            <c:ext xmlns:c16="http://schemas.microsoft.com/office/drawing/2014/chart" uri="{C3380CC4-5D6E-409C-BE32-E72D297353CC}">
              <c16:uniqueId val="{00000000-7AFA-4DF9-99CC-3AD3BFD9AD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7AFA-4DF9-99CC-3AD3BFD9AD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891.43</c:v>
                </c:pt>
                <c:pt idx="1">
                  <c:v>862.33</c:v>
                </c:pt>
                <c:pt idx="2">
                  <c:v>860.35</c:v>
                </c:pt>
                <c:pt idx="3">
                  <c:v>871.05</c:v>
                </c:pt>
                <c:pt idx="4">
                  <c:v>964.97</c:v>
                </c:pt>
              </c:numCache>
            </c:numRef>
          </c:val>
          <c:extLst>
            <c:ext xmlns:c16="http://schemas.microsoft.com/office/drawing/2014/chart" uri="{C3380CC4-5D6E-409C-BE32-E72D297353CC}">
              <c16:uniqueId val="{00000000-7A0C-4AE2-A0BD-E9CB040B0F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7A0C-4AE2-A0BD-E9CB040B0F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94.58</c:v>
                </c:pt>
                <c:pt idx="1">
                  <c:v>101.81</c:v>
                </c:pt>
                <c:pt idx="2">
                  <c:v>95.52</c:v>
                </c:pt>
                <c:pt idx="3">
                  <c:v>95.7</c:v>
                </c:pt>
                <c:pt idx="4">
                  <c:v>93.69</c:v>
                </c:pt>
              </c:numCache>
            </c:numRef>
          </c:val>
          <c:extLst>
            <c:ext xmlns:c16="http://schemas.microsoft.com/office/drawing/2014/chart" uri="{C3380CC4-5D6E-409C-BE32-E72D297353CC}">
              <c16:uniqueId val="{00000000-84C4-4A90-9147-60A54DA971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84C4-4A90-9147-60A54DA971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181.59</c:v>
                </c:pt>
                <c:pt idx="1">
                  <c:v>167.98</c:v>
                </c:pt>
                <c:pt idx="2">
                  <c:v>180.05</c:v>
                </c:pt>
                <c:pt idx="3">
                  <c:v>179.67</c:v>
                </c:pt>
                <c:pt idx="4">
                  <c:v>184.52</c:v>
                </c:pt>
              </c:numCache>
            </c:numRef>
          </c:val>
          <c:extLst>
            <c:ext xmlns:c16="http://schemas.microsoft.com/office/drawing/2014/chart" uri="{C3380CC4-5D6E-409C-BE32-E72D297353CC}">
              <c16:uniqueId val="{00000000-DC8B-4C64-9E7E-082960071B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DC8B-4C64-9E7E-082960071B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U87" sqref="BU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鳥取県　岩美町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10903</v>
      </c>
      <c r="AM8" s="44"/>
      <c r="AN8" s="44"/>
      <c r="AO8" s="44"/>
      <c r="AP8" s="44"/>
      <c r="AQ8" s="44"/>
      <c r="AR8" s="44"/>
      <c r="AS8" s="44"/>
      <c r="AT8" s="45">
        <f>データ!$S$6</f>
        <v>224.7</v>
      </c>
      <c r="AU8" s="46"/>
      <c r="AV8" s="46"/>
      <c r="AW8" s="46"/>
      <c r="AX8" s="46"/>
      <c r="AY8" s="46"/>
      <c r="AZ8" s="46"/>
      <c r="BA8" s="46"/>
      <c r="BB8" s="47">
        <f>データ!$T$6</f>
        <v>48.52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50.04</v>
      </c>
      <c r="J10" s="46"/>
      <c r="K10" s="46"/>
      <c r="L10" s="46"/>
      <c r="M10" s="46"/>
      <c r="N10" s="46"/>
      <c r="O10" s="77"/>
      <c r="P10" s="47">
        <f>データ!$P$6</f>
        <v>99.23</v>
      </c>
      <c r="Q10" s="47"/>
      <c r="R10" s="47"/>
      <c r="S10" s="47"/>
      <c r="T10" s="47"/>
      <c r="U10" s="47"/>
      <c r="V10" s="47"/>
      <c r="W10" s="44">
        <f>データ!$Q$6</f>
        <v>3267</v>
      </c>
      <c r="X10" s="44"/>
      <c r="Y10" s="44"/>
      <c r="Z10" s="44"/>
      <c r="AA10" s="44"/>
      <c r="AB10" s="44"/>
      <c r="AC10" s="44"/>
      <c r="AD10" s="2"/>
      <c r="AE10" s="2"/>
      <c r="AF10" s="2"/>
      <c r="AG10" s="2"/>
      <c r="AH10" s="2"/>
      <c r="AI10" s="2"/>
      <c r="AJ10" s="2"/>
      <c r="AK10" s="2"/>
      <c r="AL10" s="44">
        <f>データ!$U$6</f>
        <v>10753</v>
      </c>
      <c r="AM10" s="44"/>
      <c r="AN10" s="44"/>
      <c r="AO10" s="44"/>
      <c r="AP10" s="44"/>
      <c r="AQ10" s="44"/>
      <c r="AR10" s="44"/>
      <c r="AS10" s="44"/>
      <c r="AT10" s="45">
        <f>データ!$V$6</f>
        <v>82.99</v>
      </c>
      <c r="AU10" s="46"/>
      <c r="AV10" s="46"/>
      <c r="AW10" s="46"/>
      <c r="AX10" s="46"/>
      <c r="AY10" s="46"/>
      <c r="AZ10" s="46"/>
      <c r="BA10" s="46"/>
      <c r="BB10" s="47">
        <f>データ!$W$6</f>
        <v>129.57</v>
      </c>
      <c r="BC10" s="47"/>
      <c r="BD10" s="47"/>
      <c r="BE10" s="47"/>
      <c r="BF10" s="47"/>
      <c r="BG10" s="47"/>
      <c r="BH10" s="47"/>
      <c r="BI10" s="47"/>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25</v>
      </c>
      <c r="BM14" s="72"/>
      <c r="BN14" s="72"/>
      <c r="BO14" s="72"/>
      <c r="BP14" s="72"/>
      <c r="BQ14" s="72"/>
      <c r="BR14" s="72"/>
      <c r="BS14" s="72"/>
      <c r="BT14" s="72"/>
      <c r="BU14" s="72"/>
      <c r="BV14" s="72"/>
      <c r="BW14" s="72"/>
      <c r="BX14" s="72"/>
      <c r="BY14" s="72"/>
      <c r="BZ14" s="73"/>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1" t="s">
        <v>26</v>
      </c>
      <c r="BM45" s="72"/>
      <c r="BN45" s="72"/>
      <c r="BO45" s="72"/>
      <c r="BP45" s="72"/>
      <c r="BQ45" s="72"/>
      <c r="BR45" s="72"/>
      <c r="BS45" s="72"/>
      <c r="BT45" s="72"/>
      <c r="BU45" s="72"/>
      <c r="BV45" s="72"/>
      <c r="BW45" s="72"/>
      <c r="BX45" s="72"/>
      <c r="BY45" s="72"/>
      <c r="BZ45" s="7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4"/>
      <c r="BM46" s="75"/>
      <c r="BN46" s="75"/>
      <c r="BO46" s="75"/>
      <c r="BP46" s="75"/>
      <c r="BQ46" s="75"/>
      <c r="BR46" s="75"/>
      <c r="BS46" s="75"/>
      <c r="BT46" s="75"/>
      <c r="BU46" s="75"/>
      <c r="BV46" s="75"/>
      <c r="BW46" s="75"/>
      <c r="BX46" s="75"/>
      <c r="BY46" s="75"/>
      <c r="BZ46" s="7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68" t="s">
        <v>27</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6"/>
      <c r="BM60" s="57"/>
      <c r="BN60" s="57"/>
      <c r="BO60" s="57"/>
      <c r="BP60" s="57"/>
      <c r="BQ60" s="57"/>
      <c r="BR60" s="57"/>
      <c r="BS60" s="57"/>
      <c r="BT60" s="57"/>
      <c r="BU60" s="57"/>
      <c r="BV60" s="57"/>
      <c r="BW60" s="57"/>
      <c r="BX60" s="57"/>
      <c r="BY60" s="57"/>
      <c r="BZ60" s="58"/>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1" t="s">
        <v>28</v>
      </c>
      <c r="BM64" s="72"/>
      <c r="BN64" s="72"/>
      <c r="BO64" s="72"/>
      <c r="BP64" s="72"/>
      <c r="BQ64" s="72"/>
      <c r="BR64" s="72"/>
      <c r="BS64" s="72"/>
      <c r="BT64" s="72"/>
      <c r="BU64" s="72"/>
      <c r="BV64" s="72"/>
      <c r="BW64" s="72"/>
      <c r="BX64" s="72"/>
      <c r="BY64" s="72"/>
      <c r="BZ64" s="7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4"/>
      <c r="BM65" s="75"/>
      <c r="BN65" s="75"/>
      <c r="BO65" s="75"/>
      <c r="BP65" s="75"/>
      <c r="BQ65" s="75"/>
      <c r="BR65" s="75"/>
      <c r="BS65" s="75"/>
      <c r="BT65" s="75"/>
      <c r="BU65" s="75"/>
      <c r="BV65" s="75"/>
      <c r="BW65" s="75"/>
      <c r="BX65" s="75"/>
      <c r="BY65" s="75"/>
      <c r="BZ65" s="7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112</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RmwZzZg3FmaWlLzCV0i5XAEKrEghoywPoAnAL6/IV3xN7949+fl/T5R/jJ2sO+Fc+511A/eNAQHxlkYp08LJQ==" saltValue="eiPIKZqyVvYFo/qhhpLM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2">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313025</v>
      </c>
      <c r="D6" s="20">
        <f t="shared" si="3"/>
        <v>46</v>
      </c>
      <c r="E6" s="20">
        <f t="shared" si="3"/>
        <v>1</v>
      </c>
      <c r="F6" s="20">
        <f t="shared" si="3"/>
        <v>0</v>
      </c>
      <c r="G6" s="20">
        <f t="shared" si="3"/>
        <v>1</v>
      </c>
      <c r="H6" s="20" t="str">
        <f t="shared" si="3"/>
        <v>鳥取県　岩美町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50.04</v>
      </c>
      <c r="P6" s="21">
        <f t="shared" si="3"/>
        <v>99.23</v>
      </c>
      <c r="Q6" s="21">
        <f t="shared" si="3"/>
        <v>3267</v>
      </c>
      <c r="R6" s="21">
        <f t="shared" si="3"/>
        <v>10903</v>
      </c>
      <c r="S6" s="21">
        <f t="shared" si="3"/>
        <v>224.7</v>
      </c>
      <c r="T6" s="21">
        <f t="shared" si="3"/>
        <v>48.52</v>
      </c>
      <c r="U6" s="21">
        <f t="shared" si="3"/>
        <v>10753</v>
      </c>
      <c r="V6" s="21">
        <f t="shared" si="3"/>
        <v>82.99</v>
      </c>
      <c r="W6" s="21">
        <f t="shared" si="3"/>
        <v>129.57</v>
      </c>
      <c r="X6" s="22">
        <f>IF(X7="",NA(),X7)</f>
        <v>100.29</v>
      </c>
      <c r="Y6" s="22">
        <f t="shared" ref="Y6:AG6" si="4">IF(Y7="",NA(),Y7)</f>
        <v>106.43</v>
      </c>
      <c r="Z6" s="22">
        <f t="shared" si="4"/>
        <v>100.05</v>
      </c>
      <c r="AA6" s="22">
        <f t="shared" si="4"/>
        <v>101.15</v>
      </c>
      <c r="AB6" s="22">
        <f t="shared" si="4"/>
        <v>100.36</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220.44</v>
      </c>
      <c r="AU6" s="22">
        <f t="shared" ref="AU6:BC6" si="6">IF(AU7="",NA(),AU7)</f>
        <v>208.19</v>
      </c>
      <c r="AV6" s="22">
        <f t="shared" si="6"/>
        <v>220.73</v>
      </c>
      <c r="AW6" s="22">
        <f t="shared" si="6"/>
        <v>226.65</v>
      </c>
      <c r="AX6" s="22">
        <f t="shared" si="6"/>
        <v>161.69</v>
      </c>
      <c r="AY6" s="22">
        <f t="shared" si="6"/>
        <v>362.93</v>
      </c>
      <c r="AZ6" s="22">
        <f t="shared" si="6"/>
        <v>371.81</v>
      </c>
      <c r="BA6" s="22">
        <f t="shared" si="6"/>
        <v>384.23</v>
      </c>
      <c r="BB6" s="22">
        <f t="shared" si="6"/>
        <v>364.3</v>
      </c>
      <c r="BC6" s="22">
        <f t="shared" si="6"/>
        <v>378.87</v>
      </c>
      <c r="BD6" s="21" t="str">
        <f>IF(BD7="","",IF(BD7="-","【-】","【"&amp;SUBSTITUTE(TEXT(BD7,"#,##0.00"),"-","△")&amp;"】"))</f>
        <v>【243.36】</v>
      </c>
      <c r="BE6" s="22">
        <f>IF(BE7="",NA(),BE7)</f>
        <v>891.43</v>
      </c>
      <c r="BF6" s="22">
        <f t="shared" ref="BF6:BN6" si="7">IF(BF7="",NA(),BF7)</f>
        <v>862.33</v>
      </c>
      <c r="BG6" s="22">
        <f t="shared" si="7"/>
        <v>860.35</v>
      </c>
      <c r="BH6" s="22">
        <f t="shared" si="7"/>
        <v>871.05</v>
      </c>
      <c r="BI6" s="22">
        <f t="shared" si="7"/>
        <v>964.97</v>
      </c>
      <c r="BJ6" s="22">
        <f t="shared" si="7"/>
        <v>439.05</v>
      </c>
      <c r="BK6" s="22">
        <f t="shared" si="7"/>
        <v>465.85</v>
      </c>
      <c r="BL6" s="22">
        <f t="shared" si="7"/>
        <v>439.43</v>
      </c>
      <c r="BM6" s="22">
        <f t="shared" si="7"/>
        <v>438.41</v>
      </c>
      <c r="BN6" s="22">
        <f t="shared" si="7"/>
        <v>430.23</v>
      </c>
      <c r="BO6" s="21" t="str">
        <f>IF(BO7="","",IF(BO7="-","【-】","【"&amp;SUBSTITUTE(TEXT(BO7,"#,##0.00"),"-","△")&amp;"】"))</f>
        <v>【265.93】</v>
      </c>
      <c r="BP6" s="22">
        <f>IF(BP7="",NA(),BP7)</f>
        <v>94.58</v>
      </c>
      <c r="BQ6" s="22">
        <f t="shared" ref="BQ6:BY6" si="8">IF(BQ7="",NA(),BQ7)</f>
        <v>101.81</v>
      </c>
      <c r="BR6" s="22">
        <f t="shared" si="8"/>
        <v>95.52</v>
      </c>
      <c r="BS6" s="22">
        <f t="shared" si="8"/>
        <v>95.7</v>
      </c>
      <c r="BT6" s="22">
        <f t="shared" si="8"/>
        <v>93.69</v>
      </c>
      <c r="BU6" s="22">
        <f t="shared" si="8"/>
        <v>95.26</v>
      </c>
      <c r="BV6" s="22">
        <f t="shared" si="8"/>
        <v>92.39</v>
      </c>
      <c r="BW6" s="22">
        <f t="shared" si="8"/>
        <v>94.41</v>
      </c>
      <c r="BX6" s="22">
        <f t="shared" si="8"/>
        <v>90.96</v>
      </c>
      <c r="BY6" s="22">
        <f t="shared" si="8"/>
        <v>90.66</v>
      </c>
      <c r="BZ6" s="21" t="str">
        <f>IF(BZ7="","",IF(BZ7="-","【-】","【"&amp;SUBSTITUTE(TEXT(BZ7,"#,##0.00"),"-","△")&amp;"】"))</f>
        <v>【97.82】</v>
      </c>
      <c r="CA6" s="22">
        <f>IF(CA7="",NA(),CA7)</f>
        <v>181.59</v>
      </c>
      <c r="CB6" s="22">
        <f t="shared" ref="CB6:CJ6" si="9">IF(CB7="",NA(),CB7)</f>
        <v>167.98</v>
      </c>
      <c r="CC6" s="22">
        <f t="shared" si="9"/>
        <v>180.05</v>
      </c>
      <c r="CD6" s="22">
        <f t="shared" si="9"/>
        <v>179.67</v>
      </c>
      <c r="CE6" s="22">
        <f t="shared" si="9"/>
        <v>184.52</v>
      </c>
      <c r="CF6" s="22">
        <f t="shared" si="9"/>
        <v>192.82</v>
      </c>
      <c r="CG6" s="22">
        <f t="shared" si="9"/>
        <v>192.98</v>
      </c>
      <c r="CH6" s="22">
        <f t="shared" si="9"/>
        <v>192.13</v>
      </c>
      <c r="CI6" s="22">
        <f t="shared" si="9"/>
        <v>197.04</v>
      </c>
      <c r="CJ6" s="22">
        <f t="shared" si="9"/>
        <v>199.33</v>
      </c>
      <c r="CK6" s="21" t="str">
        <f>IF(CK7="","",IF(CK7="-","【-】","【"&amp;SUBSTITUTE(TEXT(CK7,"#,##0.00"),"-","△")&amp;"】"))</f>
        <v>【177.56】</v>
      </c>
      <c r="CL6" s="22">
        <f>IF(CL7="",NA(),CL7)</f>
        <v>64.180000000000007</v>
      </c>
      <c r="CM6" s="22">
        <f t="shared" ref="CM6:CU6" si="10">IF(CM7="",NA(),CM7)</f>
        <v>63.23</v>
      </c>
      <c r="CN6" s="22">
        <f t="shared" si="10"/>
        <v>64.56</v>
      </c>
      <c r="CO6" s="22">
        <f t="shared" si="10"/>
        <v>66.88</v>
      </c>
      <c r="CP6" s="22">
        <f t="shared" si="10"/>
        <v>63.34</v>
      </c>
      <c r="CQ6" s="22">
        <f t="shared" si="10"/>
        <v>54.05</v>
      </c>
      <c r="CR6" s="22">
        <f t="shared" si="10"/>
        <v>54.43</v>
      </c>
      <c r="CS6" s="22">
        <f t="shared" si="10"/>
        <v>53.87</v>
      </c>
      <c r="CT6" s="22">
        <f t="shared" si="10"/>
        <v>54.49</v>
      </c>
      <c r="CU6" s="22">
        <f t="shared" si="10"/>
        <v>54.8</v>
      </c>
      <c r="CV6" s="21" t="str">
        <f>IF(CV7="","",IF(CV7="-","【-】","【"&amp;SUBSTITUTE(TEXT(CV7,"#,##0.00"),"-","△")&amp;"】"))</f>
        <v>【59.81】</v>
      </c>
      <c r="CW6" s="22">
        <f>IF(CW7="",NA(),CW7)</f>
        <v>84.59</v>
      </c>
      <c r="CX6" s="22">
        <f t="shared" ref="CX6:DF6" si="11">IF(CX7="",NA(),CX7)</f>
        <v>83.77</v>
      </c>
      <c r="CY6" s="22">
        <f t="shared" si="11"/>
        <v>80.11</v>
      </c>
      <c r="CZ6" s="22">
        <f t="shared" si="11"/>
        <v>76.5</v>
      </c>
      <c r="DA6" s="22">
        <f t="shared" si="11"/>
        <v>78.510000000000005</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41.13</v>
      </c>
      <c r="DI6" s="22">
        <f t="shared" ref="DI6:DQ6" si="12">IF(DI7="",NA(),DI7)</f>
        <v>42.6</v>
      </c>
      <c r="DJ6" s="22">
        <f t="shared" si="12"/>
        <v>44.44</v>
      </c>
      <c r="DK6" s="22">
        <f t="shared" si="12"/>
        <v>46.45</v>
      </c>
      <c r="DL6" s="22">
        <f t="shared" si="12"/>
        <v>44.15</v>
      </c>
      <c r="DM6" s="22">
        <f t="shared" si="12"/>
        <v>49.12</v>
      </c>
      <c r="DN6" s="22">
        <f t="shared" si="12"/>
        <v>49.39</v>
      </c>
      <c r="DO6" s="22">
        <f t="shared" si="12"/>
        <v>50.75</v>
      </c>
      <c r="DP6" s="22">
        <f t="shared" si="12"/>
        <v>51.72</v>
      </c>
      <c r="DQ6" s="22">
        <f t="shared" si="12"/>
        <v>52.27</v>
      </c>
      <c r="DR6" s="21" t="str">
        <f>IF(DR7="","",IF(DR7="-","【-】","【"&amp;SUBSTITUTE(TEXT(DR7,"#,##0.00"),"-","△")&amp;"】"))</f>
        <v>【52.02】</v>
      </c>
      <c r="DS6" s="22">
        <f>IF(DS7="",NA(),DS7)</f>
        <v>0.37</v>
      </c>
      <c r="DT6" s="22">
        <f t="shared" ref="DT6:EB6" si="13">IF(DT7="",NA(),DT7)</f>
        <v>0.37</v>
      </c>
      <c r="DU6" s="22">
        <f t="shared" si="13"/>
        <v>0.37</v>
      </c>
      <c r="DV6" s="21">
        <f t="shared" si="13"/>
        <v>0</v>
      </c>
      <c r="DW6" s="21">
        <f t="shared" si="13"/>
        <v>0</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0.11</v>
      </c>
      <c r="EE6" s="21">
        <f t="shared" ref="EE6:EM6" si="14">IF(EE7="",NA(),EE7)</f>
        <v>0</v>
      </c>
      <c r="EF6" s="22">
        <f t="shared" si="14"/>
        <v>0.34</v>
      </c>
      <c r="EG6" s="22">
        <f t="shared" si="14"/>
        <v>0.5</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313025</v>
      </c>
      <c r="D7" s="24">
        <v>46</v>
      </c>
      <c r="E7" s="24">
        <v>1</v>
      </c>
      <c r="F7" s="24">
        <v>0</v>
      </c>
      <c r="G7" s="24">
        <v>1</v>
      </c>
      <c r="H7" s="24" t="s">
        <v>93</v>
      </c>
      <c r="I7" s="24" t="s">
        <v>94</v>
      </c>
      <c r="J7" s="24" t="s">
        <v>95</v>
      </c>
      <c r="K7" s="24" t="s">
        <v>96</v>
      </c>
      <c r="L7" s="24" t="s">
        <v>97</v>
      </c>
      <c r="M7" s="24" t="s">
        <v>98</v>
      </c>
      <c r="N7" s="25" t="s">
        <v>99</v>
      </c>
      <c r="O7" s="25">
        <v>50.04</v>
      </c>
      <c r="P7" s="25">
        <v>99.23</v>
      </c>
      <c r="Q7" s="25">
        <v>3267</v>
      </c>
      <c r="R7" s="25">
        <v>10903</v>
      </c>
      <c r="S7" s="25">
        <v>224.7</v>
      </c>
      <c r="T7" s="25">
        <v>48.52</v>
      </c>
      <c r="U7" s="25">
        <v>10753</v>
      </c>
      <c r="V7" s="25">
        <v>82.99</v>
      </c>
      <c r="W7" s="25">
        <v>129.57</v>
      </c>
      <c r="X7" s="25">
        <v>100.29</v>
      </c>
      <c r="Y7" s="25">
        <v>106.43</v>
      </c>
      <c r="Z7" s="25">
        <v>100.05</v>
      </c>
      <c r="AA7" s="25">
        <v>101.15</v>
      </c>
      <c r="AB7" s="25">
        <v>100.36</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220.44</v>
      </c>
      <c r="AU7" s="25">
        <v>208.19</v>
      </c>
      <c r="AV7" s="25">
        <v>220.73</v>
      </c>
      <c r="AW7" s="25">
        <v>226.65</v>
      </c>
      <c r="AX7" s="25">
        <v>161.69</v>
      </c>
      <c r="AY7" s="25">
        <v>362.93</v>
      </c>
      <c r="AZ7" s="25">
        <v>371.81</v>
      </c>
      <c r="BA7" s="25">
        <v>384.23</v>
      </c>
      <c r="BB7" s="25">
        <v>364.3</v>
      </c>
      <c r="BC7" s="25">
        <v>378.87</v>
      </c>
      <c r="BD7" s="25">
        <v>243.36</v>
      </c>
      <c r="BE7" s="25">
        <v>891.43</v>
      </c>
      <c r="BF7" s="25">
        <v>862.33</v>
      </c>
      <c r="BG7" s="25">
        <v>860.35</v>
      </c>
      <c r="BH7" s="25">
        <v>871.05</v>
      </c>
      <c r="BI7" s="25">
        <v>964.97</v>
      </c>
      <c r="BJ7" s="25">
        <v>439.05</v>
      </c>
      <c r="BK7" s="25">
        <v>465.85</v>
      </c>
      <c r="BL7" s="25">
        <v>439.43</v>
      </c>
      <c r="BM7" s="25">
        <v>438.41</v>
      </c>
      <c r="BN7" s="25">
        <v>430.23</v>
      </c>
      <c r="BO7" s="25">
        <v>265.93</v>
      </c>
      <c r="BP7" s="25">
        <v>94.58</v>
      </c>
      <c r="BQ7" s="25">
        <v>101.81</v>
      </c>
      <c r="BR7" s="25">
        <v>95.52</v>
      </c>
      <c r="BS7" s="25">
        <v>95.7</v>
      </c>
      <c r="BT7" s="25">
        <v>93.69</v>
      </c>
      <c r="BU7" s="25">
        <v>95.26</v>
      </c>
      <c r="BV7" s="25">
        <v>92.39</v>
      </c>
      <c r="BW7" s="25">
        <v>94.41</v>
      </c>
      <c r="BX7" s="25">
        <v>90.96</v>
      </c>
      <c r="BY7" s="25">
        <v>90.66</v>
      </c>
      <c r="BZ7" s="25">
        <v>97.82</v>
      </c>
      <c r="CA7" s="25">
        <v>181.59</v>
      </c>
      <c r="CB7" s="25">
        <v>167.98</v>
      </c>
      <c r="CC7" s="25">
        <v>180.05</v>
      </c>
      <c r="CD7" s="25">
        <v>179.67</v>
      </c>
      <c r="CE7" s="25">
        <v>184.52</v>
      </c>
      <c r="CF7" s="25">
        <v>192.82</v>
      </c>
      <c r="CG7" s="25">
        <v>192.98</v>
      </c>
      <c r="CH7" s="25">
        <v>192.13</v>
      </c>
      <c r="CI7" s="25">
        <v>197.04</v>
      </c>
      <c r="CJ7" s="25">
        <v>199.33</v>
      </c>
      <c r="CK7" s="25">
        <v>177.56</v>
      </c>
      <c r="CL7" s="25">
        <v>64.180000000000007</v>
      </c>
      <c r="CM7" s="25">
        <v>63.23</v>
      </c>
      <c r="CN7" s="25">
        <v>64.56</v>
      </c>
      <c r="CO7" s="25">
        <v>66.88</v>
      </c>
      <c r="CP7" s="25">
        <v>63.34</v>
      </c>
      <c r="CQ7" s="25">
        <v>54.05</v>
      </c>
      <c r="CR7" s="25">
        <v>54.43</v>
      </c>
      <c r="CS7" s="25">
        <v>53.87</v>
      </c>
      <c r="CT7" s="25">
        <v>54.49</v>
      </c>
      <c r="CU7" s="25">
        <v>54.8</v>
      </c>
      <c r="CV7" s="25">
        <v>59.81</v>
      </c>
      <c r="CW7" s="25">
        <v>84.59</v>
      </c>
      <c r="CX7" s="25">
        <v>83.77</v>
      </c>
      <c r="CY7" s="25">
        <v>80.11</v>
      </c>
      <c r="CZ7" s="25">
        <v>76.5</v>
      </c>
      <c r="DA7" s="25">
        <v>78.510000000000005</v>
      </c>
      <c r="DB7" s="25">
        <v>80.510000000000005</v>
      </c>
      <c r="DC7" s="25">
        <v>79.44</v>
      </c>
      <c r="DD7" s="25">
        <v>79.489999999999995</v>
      </c>
      <c r="DE7" s="25">
        <v>78.8</v>
      </c>
      <c r="DF7" s="25">
        <v>77.98</v>
      </c>
      <c r="DG7" s="25">
        <v>89.42</v>
      </c>
      <c r="DH7" s="25">
        <v>41.13</v>
      </c>
      <c r="DI7" s="25">
        <v>42.6</v>
      </c>
      <c r="DJ7" s="25">
        <v>44.44</v>
      </c>
      <c r="DK7" s="25">
        <v>46.45</v>
      </c>
      <c r="DL7" s="25">
        <v>44.15</v>
      </c>
      <c r="DM7" s="25">
        <v>49.12</v>
      </c>
      <c r="DN7" s="25">
        <v>49.39</v>
      </c>
      <c r="DO7" s="25">
        <v>50.75</v>
      </c>
      <c r="DP7" s="25">
        <v>51.72</v>
      </c>
      <c r="DQ7" s="25">
        <v>52.27</v>
      </c>
      <c r="DR7" s="25">
        <v>52.02</v>
      </c>
      <c r="DS7" s="25">
        <v>0.37</v>
      </c>
      <c r="DT7" s="25">
        <v>0.37</v>
      </c>
      <c r="DU7" s="25">
        <v>0.37</v>
      </c>
      <c r="DV7" s="25">
        <v>0</v>
      </c>
      <c r="DW7" s="25">
        <v>0</v>
      </c>
      <c r="DX7" s="25">
        <v>16.760000000000002</v>
      </c>
      <c r="DY7" s="25">
        <v>18.57</v>
      </c>
      <c r="DZ7" s="25">
        <v>21.14</v>
      </c>
      <c r="EA7" s="25">
        <v>22.12</v>
      </c>
      <c r="EB7" s="25">
        <v>25.67</v>
      </c>
      <c r="EC7" s="25">
        <v>25.37</v>
      </c>
      <c r="ED7" s="25">
        <v>0.11</v>
      </c>
      <c r="EE7" s="25">
        <v>0</v>
      </c>
      <c r="EF7" s="25">
        <v>0.34</v>
      </c>
      <c r="EG7" s="25">
        <v>0.5</v>
      </c>
      <c r="EH7" s="25">
        <v>0</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U2135</cp:lastModifiedBy>
  <cp:lastPrinted>2025-01-23T06:45:07Z</cp:lastPrinted>
  <dcterms:created xsi:type="dcterms:W3CDTF">2024-12-11T05:03:23Z</dcterms:created>
  <dcterms:modified xsi:type="dcterms:W3CDTF">2025-01-24T00:45:30Z</dcterms:modified>
  <cp:category/>
</cp:coreProperties>
</file>