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yabuki\Desktop\"/>
    </mc:Choice>
  </mc:AlternateContent>
  <xr:revisionPtr revIDLastSave="0" documentId="13_ncr:1_{96CFFCE5-B05F-4B76-995E-6887F472CD5E}" xr6:coauthVersionLast="47" xr6:coauthVersionMax="47" xr10:uidLastSave="{00000000-0000-0000-0000-000000000000}"/>
  <workbookProtection workbookAlgorithmName="SHA-512" workbookHashValue="IPWqon1TUISrwiOH0hdWHD5DzVLyqhOwkoH8i6TZIv9Bs25A77EWWAj4KvA7cC6n8H++jolq/QPFsRQc5avZCg==" workbookSaltValue="lKY7qV9d+LvAw63us6mErQ==" workbookSpinCount="100000" lockStructure="1"/>
  <bookViews>
    <workbookView xWindow="-24120" yWindow="-1110" windowWidth="24240" windowHeight="132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F85" i="4"/>
  <c r="E85" i="4"/>
  <c r="BB10" i="4"/>
  <c r="AT10" i="4"/>
  <c r="AL10" i="4"/>
  <c r="W10" i="4"/>
  <c r="I10" i="4"/>
  <c r="B10" i="4"/>
  <c r="AT8"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<sst xmlns="http://schemas.openxmlformats.org/spreadsheetml/2006/main" count="228" uniqueCount="113">
  <si>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</si>
  <si>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</si>
  <si>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</si>
  <si>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</si>
  <si>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</si>
  <si>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</si>
  <si>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</si>
  <si>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</si>
  <si>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</si>
  <si>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</si>
  <si>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</si>
  <si>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</si>
  <si>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</si>
  <si>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</si>
  <si>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</si>
  <si>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</si>
  <si>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</si>
  <si>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</si>
  <si>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</si>
  <si>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</si>
  <si>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</si>
  <si>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</si>
  <si>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</si>
  <si>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</si>
  <si>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</si>
  <si>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</si>
  <si>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</si>
  <si>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</si>
  <si>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</si>
  <si>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</si>
  <si>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</si>
  <si>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</si>
  <si>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</si>
  <si>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</si>
  <si>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</si>
  <si>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</si>
  <si>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</si>
  <si>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</si>
  <si>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</si>
  <si>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</si>
  <si>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</si>
  <si>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</si>
  <si>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</si>
  <si>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</si>
  <si>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</si>
  <si>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</si>
  <si>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</si>
  <si>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</si>
  <si>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</si>
  <si>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</si>
  <si>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</si>
  <si>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</si>
  <si>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</si>
  <si>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</si>
  <si>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</si>
  <si>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</si>
  <si>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</si>
  <si>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</si>
  <si>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</si>
  <si>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</si>
  <si>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</si>
  <si>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</si>
  <si>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</si>
  <si>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</si>
  <si>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</si>
  <si>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</si>
  <si>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</si>
  <si>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</si>
  <si>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</si>
  <si>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</si>
  <si>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</si>
  <si>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</si>
  <si>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</si>
  <si>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</si>
  <si>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</si>
  <si>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</si>
  <si>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</si>
  <si>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</si>
  <si>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</si>
  <si>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</si>
  <si>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</si>
  <si>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</si>
  <si>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</si>
  <si>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</si>
  <si>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</si>
  <si>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</si>
  <si>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</si>
  <si>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</si>
  <si>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</si>
  <si>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</si>
  <si>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</si>
  <si>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</si>
  <si>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</si>
  <si>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</si>
  <si>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</si>
  <si>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</si>
  <si>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</si>
  <si>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</si>
  <si>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</si>
  <si>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</si>
  <si>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</si>
  <si>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</si>
  <si>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</si>
  <si>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</si>
  <si>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</si>
  <si>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</si>
  <si>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</si>
  <si>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</si>
  <si>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</si>
  <si>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</si>
  <si>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【経営概要】
　令和５年度より簡易水道事業の地方公営企業法適用に伴い、水道事業と会計統合を行い新たな水道事業会計として運営を開始しました。このため各分析指標も合計額で算出され前年度と大きく変動しています。
　経営状況では人口減少の影響などから有収水量、給水収益とも約１％（両事業とも）の減となったものの、令和５年度への繰越事業が無かったため①経常収支比率が回復する結果となりました。また出納整理期間が無くなったため、簡易水道事業分の未払金が影響し③流動比率は100％以上であったものの大きく減少しています。また簡易水道の運営は収益に比べ費用が大きいことから⑤料金回収率（供給単価/給水原価）、⑥給水原価とも平均値より状況は良いものの比率を崩す結果となりました。
【料金改定】
　令和６年度には第２期改定（超過料金増）を実施しました。超過料金は事業所等大口利用者に影響が大きいため、一定水量以上には緩和措置を設けるなど、利用者に配慮した料金体系を設定し経営状況の改善に繋げていくこととしています。
【総括】
　水道、簡易水道とも人口減少や節水意識の高まりにより使用水量（給水収益）は減少傾向にあります。会計統合初年度のため前年度の単純比較はできませんが、今後も施設の適正管理に加え、経費の見直しなど経営状況の改善に努めていく必要があります。</t>
    <phoneticPr fontId="4"/>
  </si>
  <si>
    <t>　水道では令和４年度に策定した施設整備計画を基に、令和５年度から配水池と管路の更新設計に着手し、簡易水道では主に老朽化した給水管の布設替えを順次進める予定です。また近年では耐震化の取り組みが急務となっているため、災害に強い施設更新を進める必要があります。</t>
    <phoneticPr fontId="4"/>
  </si>
  <si>
    <t>　経営環境が厳しさを増す中で、長期的かつ安定した経営基盤を確立することが必要となっています。
①人口が減少傾向にある中、安定した料金収入を確保するため、未納対策の強化に加え年次的な料金改定を継続します。
②安心で安定した水道水を供給するため、基本計画等に基づき施設更新を進めるほか、適切な維持管理による施設修繕費の削減にも努めます。
③簿記会計の導入による貸借対照表や損益計算書のほか資産台帳などを用い、健全な会計運営と適切な施設管理に努めていきます。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</si>
</sst>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3.8</c:v>
                </c:pt>
                <c:pt idx="1">
                  <c:v>0</c:v>
                </c:pt>
                <c:pt idx="2" formatCode="#,##0.00;&quot;△&quot;#,##0.00;&quot;-&quot;">
                  <c:v>0.77</c:v>
                </c:pt>
                <c:pt idx="3">
                  <c:v>0</c:v>
                </c:pt>
                <c:pt idx="4" formatCode="#,##0.00;&quot;△&quot;#,##0.00;&quot;-&quot;">
                  <c:v>0.42</c:v>
                </c:pt>
              </c:numCache>
            </c:numRef>
          </c:val>
          <c:extLst>
            <c:ext xmlns:c16="http://schemas.microsoft.com/office/drawing/2014/chart" uri="{C3380CC4-5D6E-409C-BE32-E72D297353CC}">
              <c16:uniqueId val="{00000000-49B8-4C9D-9BC9-F534FCB19CF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0.51</c:v>
                </c:pt>
                <c:pt idx="3">
                  <c:v>0.35</c:v>
                </c:pt>
                <c:pt idx="4">
                  <c:v>0.56000000000000005</c:v>
                </c:pt>
              </c:numCache>
            </c:numRef>
          </c:val>
          <c:smooth val="0"/>
          <c:extLst>
            <c:ext xmlns:c16="http://schemas.microsoft.com/office/drawing/2014/chart" uri="{C3380CC4-5D6E-409C-BE32-E72D297353CC}">
              <c16:uniqueId val="{00000001-49B8-4C9D-9BC9-F534FCB19CF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32.32</c:v>
                </c:pt>
                <c:pt idx="1">
                  <c:v>32.21</c:v>
                </c:pt>
                <c:pt idx="2">
                  <c:v>32.81</c:v>
                </c:pt>
                <c:pt idx="3">
                  <c:v>31.66</c:v>
                </c:pt>
                <c:pt idx="4">
                  <c:v>32.270000000000003</c:v>
                </c:pt>
              </c:numCache>
            </c:numRef>
          </c:val>
          <c:extLst>
            <c:ext xmlns:c16="http://schemas.microsoft.com/office/drawing/2014/chart" uri="{C3380CC4-5D6E-409C-BE32-E72D297353CC}">
              <c16:uniqueId val="{00000000-958E-44E5-9A2F-982BCCEAAE2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40.19</c:v>
                </c:pt>
                <c:pt idx="3">
                  <c:v>41.14</c:v>
                </c:pt>
                <c:pt idx="4">
                  <c:v>49.76</c:v>
                </c:pt>
              </c:numCache>
            </c:numRef>
          </c:val>
          <c:smooth val="0"/>
          <c:extLst>
            <c:ext xmlns:c16="http://schemas.microsoft.com/office/drawing/2014/chart" uri="{C3380CC4-5D6E-409C-BE32-E72D297353CC}">
              <c16:uniqueId val="{00000001-958E-44E5-9A2F-982BCCEAAE2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83.45</c:v>
                </c:pt>
                <c:pt idx="1">
                  <c:v>78.98</c:v>
                </c:pt>
                <c:pt idx="2">
                  <c:v>79.41</c:v>
                </c:pt>
                <c:pt idx="3">
                  <c:v>83.87</c:v>
                </c:pt>
                <c:pt idx="4">
                  <c:v>87.45</c:v>
                </c:pt>
              </c:numCache>
            </c:numRef>
          </c:val>
          <c:extLst>
            <c:ext xmlns:c16="http://schemas.microsoft.com/office/drawing/2014/chart" uri="{C3380CC4-5D6E-409C-BE32-E72D297353CC}">
              <c16:uniqueId val="{00000000-35DF-4EF4-85DB-9B6B25E3C3F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71.52</c:v>
                </c:pt>
                <c:pt idx="3">
                  <c:v>70.42</c:v>
                </c:pt>
                <c:pt idx="4">
                  <c:v>76.64</c:v>
                </c:pt>
              </c:numCache>
            </c:numRef>
          </c:val>
          <c:smooth val="0"/>
          <c:extLst>
            <c:ext xmlns:c16="http://schemas.microsoft.com/office/drawing/2014/chart" uri="{C3380CC4-5D6E-409C-BE32-E72D297353CC}">
              <c16:uniqueId val="{00000001-35DF-4EF4-85DB-9B6B25E3C3F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104.72</c:v>
                </c:pt>
                <c:pt idx="1">
                  <c:v>96.96</c:v>
                </c:pt>
                <c:pt idx="2">
                  <c:v>100.5</c:v>
                </c:pt>
                <c:pt idx="3">
                  <c:v>93.44</c:v>
                </c:pt>
                <c:pt idx="4">
                  <c:v>101.14</c:v>
                </c:pt>
              </c:numCache>
            </c:numRef>
          </c:val>
          <c:extLst>
            <c:ext xmlns:c16="http://schemas.microsoft.com/office/drawing/2014/chart" uri="{C3380CC4-5D6E-409C-BE32-E72D297353CC}">
              <c16:uniqueId val="{00000000-3EE4-435C-81D2-6BFC5A6788E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108.19</c:v>
                </c:pt>
                <c:pt idx="3">
                  <c:v>106.93</c:v>
                </c:pt>
                <c:pt idx="4">
                  <c:v>106.46</c:v>
                </c:pt>
              </c:numCache>
            </c:numRef>
          </c:val>
          <c:smooth val="0"/>
          <c:extLst>
            <c:ext xmlns:c16="http://schemas.microsoft.com/office/drawing/2014/chart" uri="{C3380CC4-5D6E-409C-BE32-E72D297353CC}">
              <c16:uniqueId val="{00000001-3EE4-435C-81D2-6BFC5A6788E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58.23</c:v>
                </c:pt>
                <c:pt idx="1">
                  <c:v>57.13</c:v>
                </c:pt>
                <c:pt idx="2">
                  <c:v>58.76</c:v>
                </c:pt>
                <c:pt idx="3">
                  <c:v>60.86</c:v>
                </c:pt>
                <c:pt idx="4">
                  <c:v>62.72</c:v>
                </c:pt>
              </c:numCache>
            </c:numRef>
          </c:val>
          <c:extLst>
            <c:ext xmlns:c16="http://schemas.microsoft.com/office/drawing/2014/chart" uri="{C3380CC4-5D6E-409C-BE32-E72D297353CC}">
              <c16:uniqueId val="{00000000-D150-45F2-8794-B1E6BB7B038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53.4</c:v>
                </c:pt>
                <c:pt idx="3">
                  <c:v>52.14</c:v>
                </c:pt>
                <c:pt idx="4">
                  <c:v>51.38</c:v>
                </c:pt>
              </c:numCache>
            </c:numRef>
          </c:val>
          <c:smooth val="0"/>
          <c:extLst>
            <c:ext xmlns:c16="http://schemas.microsoft.com/office/drawing/2014/chart" uri="{C3380CC4-5D6E-409C-BE32-E72D297353CC}">
              <c16:uniqueId val="{00000001-D150-45F2-8794-B1E6BB7B038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37-4199-A3E8-AB84CFA5509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21.86</c:v>
                </c:pt>
                <c:pt idx="3">
                  <c:v>21.01</c:v>
                </c:pt>
                <c:pt idx="4">
                  <c:v>21.6</c:v>
                </c:pt>
              </c:numCache>
            </c:numRef>
          </c:val>
          <c:smooth val="0"/>
          <c:extLst>
            <c:ext xmlns:c16="http://schemas.microsoft.com/office/drawing/2014/chart" uri="{C3380CC4-5D6E-409C-BE32-E72D297353CC}">
              <c16:uniqueId val="{00000001-0A37-4199-A3E8-AB84CFA5509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B0-4591-832A-FB74668696B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6.17</c:v>
                </c:pt>
                <c:pt idx="3">
                  <c:v>20.41</c:v>
                </c:pt>
                <c:pt idx="4">
                  <c:v>27.85</c:v>
                </c:pt>
              </c:numCache>
            </c:numRef>
          </c:val>
          <c:smooth val="0"/>
          <c:extLst>
            <c:ext xmlns:c16="http://schemas.microsoft.com/office/drawing/2014/chart" uri="{C3380CC4-5D6E-409C-BE32-E72D297353CC}">
              <c16:uniqueId val="{00000001-3DB0-4591-832A-FB74668696B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5169.9399999999996</c:v>
                </c:pt>
                <c:pt idx="1">
                  <c:v>5827.59</c:v>
                </c:pt>
                <c:pt idx="2">
                  <c:v>3515.07</c:v>
                </c:pt>
                <c:pt idx="3">
                  <c:v>3752.97</c:v>
                </c:pt>
                <c:pt idx="4">
                  <c:v>1006.16</c:v>
                </c:pt>
              </c:numCache>
            </c:numRef>
          </c:val>
          <c:extLst>
            <c:ext xmlns:c16="http://schemas.microsoft.com/office/drawing/2014/chart" uri="{C3380CC4-5D6E-409C-BE32-E72D297353CC}">
              <c16:uniqueId val="{00000000-09C3-48A3-A166-541B4DF1B4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367.4</c:v>
                </c:pt>
                <c:pt idx="3">
                  <c:v>345.42</c:v>
                </c:pt>
                <c:pt idx="4">
                  <c:v>311.12</c:v>
                </c:pt>
              </c:numCache>
            </c:numRef>
          </c:val>
          <c:smooth val="0"/>
          <c:extLst>
            <c:ext xmlns:c16="http://schemas.microsoft.com/office/drawing/2014/chart" uri="{C3380CC4-5D6E-409C-BE32-E72D297353CC}">
              <c16:uniqueId val="{00000001-09C3-48A3-A166-541B4DF1B4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288.55</c:v>
                </c:pt>
                <c:pt idx="1">
                  <c:v>425.74</c:v>
                </c:pt>
                <c:pt idx="2">
                  <c:v>414.17</c:v>
                </c:pt>
                <c:pt idx="3">
                  <c:v>401.61</c:v>
                </c:pt>
                <c:pt idx="4">
                  <c:v>444.7</c:v>
                </c:pt>
              </c:numCache>
            </c:numRef>
          </c:val>
          <c:extLst>
            <c:ext xmlns:c16="http://schemas.microsoft.com/office/drawing/2014/chart" uri="{C3380CC4-5D6E-409C-BE32-E72D297353CC}">
              <c16:uniqueId val="{00000000-8BE1-40B9-988B-3CC8EE4B1C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564.99</c:v>
                </c:pt>
                <c:pt idx="3">
                  <c:v>631.39</c:v>
                </c:pt>
                <c:pt idx="4">
                  <c:v>515.14</c:v>
                </c:pt>
              </c:numCache>
            </c:numRef>
          </c:val>
          <c:smooth val="0"/>
          <c:extLst>
            <c:ext xmlns:c16="http://schemas.microsoft.com/office/drawing/2014/chart" uri="{C3380CC4-5D6E-409C-BE32-E72D297353CC}">
              <c16:uniqueId val="{00000001-8BE1-40B9-988B-3CC8EE4B1C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97.38</c:v>
                </c:pt>
                <c:pt idx="1">
                  <c:v>82.43</c:v>
                </c:pt>
                <c:pt idx="2">
                  <c:v>87.16</c:v>
                </c:pt>
                <c:pt idx="3">
                  <c:v>81.48</c:v>
                </c:pt>
                <c:pt idx="4">
                  <c:v>76.52</c:v>
                </c:pt>
              </c:numCache>
            </c:numRef>
          </c:val>
          <c:extLst>
            <c:ext xmlns:c16="http://schemas.microsoft.com/office/drawing/2014/chart" uri="{C3380CC4-5D6E-409C-BE32-E72D297353CC}">
              <c16:uniqueId val="{00000000-C105-4C9D-A38C-7F18D5C2FB2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80.56</c:v>
                </c:pt>
                <c:pt idx="3">
                  <c:v>76.55</c:v>
                </c:pt>
                <c:pt idx="4">
                  <c:v>84.16</c:v>
                </c:pt>
              </c:numCache>
            </c:numRef>
          </c:val>
          <c:smooth val="0"/>
          <c:extLst>
            <c:ext xmlns:c16="http://schemas.microsoft.com/office/drawing/2014/chart" uri="{C3380CC4-5D6E-409C-BE32-E72D297353CC}">
              <c16:uniqueId val="{00000001-C105-4C9D-A38C-7F18D5C2FB2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133.6</c:v>
                </c:pt>
                <c:pt idx="1">
                  <c:v>152.1</c:v>
                </c:pt>
                <c:pt idx="2">
                  <c:v>151.84</c:v>
                </c:pt>
                <c:pt idx="3">
                  <c:v>162.97</c:v>
                </c:pt>
                <c:pt idx="4">
                  <c:v>167.62</c:v>
                </c:pt>
              </c:numCache>
            </c:numRef>
          </c:val>
          <c:extLst>
            <c:ext xmlns:c16="http://schemas.microsoft.com/office/drawing/2014/chart" uri="{C3380CC4-5D6E-409C-BE32-E72D297353CC}">
              <c16:uniqueId val="{00000000-655B-4ED1-986C-2D8E98619EA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260.87</c:v>
                </c:pt>
                <c:pt idx="3">
                  <c:v>269.25</c:v>
                </c:pt>
                <c:pt idx="4">
                  <c:v>230.21</c:v>
                </c:pt>
              </c:numCache>
            </c:numRef>
          </c:val>
          <c:smooth val="0"/>
          <c:extLst>
            <c:ext xmlns:c16="http://schemas.microsoft.com/office/drawing/2014/chart" uri="{C3380CC4-5D6E-409C-BE32-E72D297353CC}">
              <c16:uniqueId val="{00000001-655B-4ED1-986C-2D8E98619EA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鳥取県　三朝町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58">
        <f>データ!$R$6</f>
        <v>5936</v>
      </c>
      <c r="AM8" s="58"/>
      <c r="AN8" s="58"/>
      <c r="AO8" s="58"/>
      <c r="AP8" s="58"/>
      <c r="AQ8" s="58"/>
      <c r="AR8" s="58"/>
      <c r="AS8" s="58"/>
      <c r="AT8" s="55">
        <f>データ!$S$6</f>
        <v>233.52</v>
      </c>
      <c r="AU8" s="56"/>
      <c r="AV8" s="56"/>
      <c r="AW8" s="56"/>
      <c r="AX8" s="56"/>
      <c r="AY8" s="56"/>
      <c r="AZ8" s="56"/>
      <c r="BA8" s="56"/>
      <c r="BB8" s="45">
        <f>データ!$T$6</f>
        <v>25.42</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64.67</v>
      </c>
      <c r="J10" s="56"/>
      <c r="K10" s="56"/>
      <c r="L10" s="56"/>
      <c r="M10" s="56"/>
      <c r="N10" s="56"/>
      <c r="O10" s="57"/>
      <c r="P10" s="45">
        <f>データ!$P$6</f>
        <v>99.58</v>
      </c>
      <c r="Q10" s="45"/>
      <c r="R10" s="45"/>
      <c r="S10" s="45"/>
      <c r="T10" s="45"/>
      <c r="U10" s="45"/>
      <c r="V10" s="45"/>
      <c r="W10" s="58">
        <f>データ!$Q$6</f>
        <v>2255</v>
      </c>
      <c r="X10" s="58"/>
      <c r="Y10" s="58"/>
      <c r="Z10" s="58"/>
      <c r="AA10" s="58"/>
      <c r="AB10" s="58"/>
      <c r="AC10" s="58"/>
      <c r="AD10" s="2"/>
      <c r="AE10" s="2"/>
      <c r="AF10" s="2"/>
      <c r="AG10" s="2"/>
      <c r="AH10" s="2"/>
      <c r="AI10" s="2"/>
      <c r="AJ10" s="2"/>
      <c r="AK10" s="2"/>
      <c r="AL10" s="58">
        <f>データ!$U$6</f>
        <v>5870</v>
      </c>
      <c r="AM10" s="58"/>
      <c r="AN10" s="58"/>
      <c r="AO10" s="58"/>
      <c r="AP10" s="58"/>
      <c r="AQ10" s="58"/>
      <c r="AR10" s="58"/>
      <c r="AS10" s="58"/>
      <c r="AT10" s="55">
        <f>データ!$V$6</f>
        <v>222.86</v>
      </c>
      <c r="AU10" s="56"/>
      <c r="AV10" s="56"/>
      <c r="AW10" s="56"/>
      <c r="AX10" s="56"/>
      <c r="AY10" s="56"/>
      <c r="AZ10" s="56"/>
      <c r="BA10" s="56"/>
      <c r="BB10" s="45">
        <f>データ!$W$6</f>
        <v>26.34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YxEjRUNFndvIiAmB95J9SLUU0PSimlqx/UG9eAaS+a88URlfNWcHa9UX9QwCUYKCcn4Dhc3g5did2tKlYltow==" saltValue="VHWJCiCnrmub9IRfHssX8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313645</v>
      </c>
      <c r="D6" s="20">
        <f t="shared" si="3"/>
        <v>46</v>
      </c>
      <c r="E6" s="20">
        <f t="shared" si="3"/>
        <v>1</v>
      </c>
      <c r="F6" s="20">
        <f t="shared" si="3"/>
        <v>0</v>
      </c>
      <c r="G6" s="20">
        <f t="shared" si="3"/>
        <v>1</v>
      </c>
      <c r="H6" s="20" t="str">
        <f t="shared" si="3"/>
        <v>鳥取県　三朝町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64.67</v>
      </c>
      <c r="P6" s="21">
        <f t="shared" si="3"/>
        <v>99.58</v>
      </c>
      <c r="Q6" s="21">
        <f t="shared" si="3"/>
        <v>2255</v>
      </c>
      <c r="R6" s="21">
        <f t="shared" si="3"/>
        <v>5936</v>
      </c>
      <c r="S6" s="21">
        <f t="shared" si="3"/>
        <v>233.52</v>
      </c>
      <c r="T6" s="21">
        <f t="shared" si="3"/>
        <v>25.42</v>
      </c>
      <c r="U6" s="21">
        <f t="shared" si="3"/>
        <v>5870</v>
      </c>
      <c r="V6" s="21">
        <f t="shared" si="3"/>
        <v>222.86</v>
      </c>
      <c r="W6" s="21">
        <f t="shared" si="3"/>
        <v>26.34</v>
      </c>
      <c r="X6" s="22">
        <f>IF(X7="",NA(),X7)</f>
        <v>104.72</v>
      </c>
      <c r="Y6" s="22">
        <f t="shared" ref="Y6:AG6" si="4">IF(Y7="",NA(),Y7)</f>
        <v>96.96</v>
      </c>
      <c r="Z6" s="22">
        <f t="shared" si="4"/>
        <v>100.5</v>
      </c>
      <c r="AA6" s="22">
        <f t="shared" si="4"/>
        <v>93.44</v>
      </c>
      <c r="AB6" s="22">
        <f t="shared" si="4"/>
        <v>101.14</v>
      </c>
      <c r="AC6" s="22">
        <f t="shared" si="4"/>
        <v>108.22</v>
      </c>
      <c r="AD6" s="22">
        <f t="shared" si="4"/>
        <v>114.22</v>
      </c>
      <c r="AE6" s="22">
        <f t="shared" si="4"/>
        <v>108.19</v>
      </c>
      <c r="AF6" s="22">
        <f t="shared" si="4"/>
        <v>106.93</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22.71</v>
      </c>
      <c r="AP6" s="22">
        <f t="shared" si="5"/>
        <v>6.17</v>
      </c>
      <c r="AQ6" s="22">
        <f t="shared" si="5"/>
        <v>20.41</v>
      </c>
      <c r="AR6" s="22">
        <f t="shared" si="5"/>
        <v>27.85</v>
      </c>
      <c r="AS6" s="21" t="str">
        <f>IF(AS7="","",IF(AS7="-","【-】","【"&amp;SUBSTITUTE(TEXT(AS7,"#,##0.00"),"-","△")&amp;"】"))</f>
        <v>【1.50】</v>
      </c>
      <c r="AT6" s="22">
        <f>IF(AT7="",NA(),AT7)</f>
        <v>5169.9399999999996</v>
      </c>
      <c r="AU6" s="22">
        <f t="shared" ref="AU6:BC6" si="6">IF(AU7="",NA(),AU7)</f>
        <v>5827.59</v>
      </c>
      <c r="AV6" s="22">
        <f t="shared" si="6"/>
        <v>3515.07</v>
      </c>
      <c r="AW6" s="22">
        <f t="shared" si="6"/>
        <v>3752.97</v>
      </c>
      <c r="AX6" s="22">
        <f t="shared" si="6"/>
        <v>1006.16</v>
      </c>
      <c r="AY6" s="22">
        <f t="shared" si="6"/>
        <v>348.88</v>
      </c>
      <c r="AZ6" s="22">
        <f t="shared" si="6"/>
        <v>381.07</v>
      </c>
      <c r="BA6" s="22">
        <f t="shared" si="6"/>
        <v>367.4</v>
      </c>
      <c r="BB6" s="22">
        <f t="shared" si="6"/>
        <v>345.42</v>
      </c>
      <c r="BC6" s="22">
        <f t="shared" si="6"/>
        <v>311.12</v>
      </c>
      <c r="BD6" s="21" t="str">
        <f>IF(BD7="","",IF(BD7="-","【-】","【"&amp;SUBSTITUTE(TEXT(BD7,"#,##0.00"),"-","△")&amp;"】"))</f>
        <v>【243.36】</v>
      </c>
      <c r="BE6" s="22">
        <f>IF(BE7="",NA(),BE7)</f>
        <v>288.55</v>
      </c>
      <c r="BF6" s="22">
        <f t="shared" ref="BF6:BN6" si="7">IF(BF7="",NA(),BF7)</f>
        <v>425.74</v>
      </c>
      <c r="BG6" s="22">
        <f t="shared" si="7"/>
        <v>414.17</v>
      </c>
      <c r="BH6" s="22">
        <f t="shared" si="7"/>
        <v>401.61</v>
      </c>
      <c r="BI6" s="22">
        <f t="shared" si="7"/>
        <v>444.7</v>
      </c>
      <c r="BJ6" s="22">
        <f t="shared" si="7"/>
        <v>540.38</v>
      </c>
      <c r="BK6" s="22">
        <f t="shared" si="7"/>
        <v>556.47</v>
      </c>
      <c r="BL6" s="22">
        <f t="shared" si="7"/>
        <v>564.99</v>
      </c>
      <c r="BM6" s="22">
        <f t="shared" si="7"/>
        <v>631.39</v>
      </c>
      <c r="BN6" s="22">
        <f t="shared" si="7"/>
        <v>515.14</v>
      </c>
      <c r="BO6" s="21" t="str">
        <f>IF(BO7="","",IF(BO7="-","【-】","【"&amp;SUBSTITUTE(TEXT(BO7,"#,##0.00"),"-","△")&amp;"】"))</f>
        <v>【265.93】</v>
      </c>
      <c r="BP6" s="22">
        <f>IF(BP7="",NA(),BP7)</f>
        <v>97.38</v>
      </c>
      <c r="BQ6" s="22">
        <f t="shared" ref="BQ6:BY6" si="8">IF(BQ7="",NA(),BQ7)</f>
        <v>82.43</v>
      </c>
      <c r="BR6" s="22">
        <f t="shared" si="8"/>
        <v>87.16</v>
      </c>
      <c r="BS6" s="22">
        <f t="shared" si="8"/>
        <v>81.48</v>
      </c>
      <c r="BT6" s="22">
        <f t="shared" si="8"/>
        <v>76.52</v>
      </c>
      <c r="BU6" s="22">
        <f t="shared" si="8"/>
        <v>83.22</v>
      </c>
      <c r="BV6" s="22">
        <f t="shared" si="8"/>
        <v>78.67</v>
      </c>
      <c r="BW6" s="22">
        <f t="shared" si="8"/>
        <v>80.56</v>
      </c>
      <c r="BX6" s="22">
        <f t="shared" si="8"/>
        <v>76.55</v>
      </c>
      <c r="BY6" s="22">
        <f t="shared" si="8"/>
        <v>84.16</v>
      </c>
      <c r="BZ6" s="21" t="str">
        <f>IF(BZ7="","",IF(BZ7="-","【-】","【"&amp;SUBSTITUTE(TEXT(BZ7,"#,##0.00"),"-","△")&amp;"】"))</f>
        <v>【97.82】</v>
      </c>
      <c r="CA6" s="22">
        <f>IF(CA7="",NA(),CA7)</f>
        <v>133.6</v>
      </c>
      <c r="CB6" s="22">
        <f t="shared" ref="CB6:CJ6" si="9">IF(CB7="",NA(),CB7)</f>
        <v>152.1</v>
      </c>
      <c r="CC6" s="22">
        <f t="shared" si="9"/>
        <v>151.84</v>
      </c>
      <c r="CD6" s="22">
        <f t="shared" si="9"/>
        <v>162.97</v>
      </c>
      <c r="CE6" s="22">
        <f t="shared" si="9"/>
        <v>167.62</v>
      </c>
      <c r="CF6" s="22">
        <f t="shared" si="9"/>
        <v>234.17</v>
      </c>
      <c r="CG6" s="22">
        <f t="shared" si="9"/>
        <v>257.95</v>
      </c>
      <c r="CH6" s="22">
        <f t="shared" si="9"/>
        <v>260.87</v>
      </c>
      <c r="CI6" s="22">
        <f t="shared" si="9"/>
        <v>269.25</v>
      </c>
      <c r="CJ6" s="22">
        <f t="shared" si="9"/>
        <v>230.21</v>
      </c>
      <c r="CK6" s="21" t="str">
        <f>IF(CK7="","",IF(CK7="-","【-】","【"&amp;SUBSTITUTE(TEXT(CK7,"#,##0.00"),"-","△")&amp;"】"))</f>
        <v>【177.56】</v>
      </c>
      <c r="CL6" s="22">
        <f>IF(CL7="",NA(),CL7)</f>
        <v>32.32</v>
      </c>
      <c r="CM6" s="22">
        <f t="shared" ref="CM6:CU6" si="10">IF(CM7="",NA(),CM7)</f>
        <v>32.21</v>
      </c>
      <c r="CN6" s="22">
        <f t="shared" si="10"/>
        <v>32.81</v>
      </c>
      <c r="CO6" s="22">
        <f t="shared" si="10"/>
        <v>31.66</v>
      </c>
      <c r="CP6" s="22">
        <f t="shared" si="10"/>
        <v>32.270000000000003</v>
      </c>
      <c r="CQ6" s="22">
        <f t="shared" si="10"/>
        <v>41.06</v>
      </c>
      <c r="CR6" s="22">
        <f t="shared" si="10"/>
        <v>39.94</v>
      </c>
      <c r="CS6" s="22">
        <f t="shared" si="10"/>
        <v>40.19</v>
      </c>
      <c r="CT6" s="22">
        <f t="shared" si="10"/>
        <v>41.14</v>
      </c>
      <c r="CU6" s="22">
        <f t="shared" si="10"/>
        <v>49.76</v>
      </c>
      <c r="CV6" s="21" t="str">
        <f>IF(CV7="","",IF(CV7="-","【-】","【"&amp;SUBSTITUTE(TEXT(CV7,"#,##0.00"),"-","△")&amp;"】"))</f>
        <v>【59.81】</v>
      </c>
      <c r="CW6" s="22">
        <f>IF(CW7="",NA(),CW7)</f>
        <v>83.45</v>
      </c>
      <c r="CX6" s="22">
        <f t="shared" ref="CX6:DF6" si="11">IF(CX7="",NA(),CX7)</f>
        <v>78.98</v>
      </c>
      <c r="CY6" s="22">
        <f t="shared" si="11"/>
        <v>79.41</v>
      </c>
      <c r="CZ6" s="22">
        <f t="shared" si="11"/>
        <v>83.87</v>
      </c>
      <c r="DA6" s="22">
        <f t="shared" si="11"/>
        <v>87.45</v>
      </c>
      <c r="DB6" s="22">
        <f t="shared" si="11"/>
        <v>72.42</v>
      </c>
      <c r="DC6" s="22">
        <f t="shared" si="11"/>
        <v>69.41</v>
      </c>
      <c r="DD6" s="22">
        <f t="shared" si="11"/>
        <v>71.52</v>
      </c>
      <c r="DE6" s="22">
        <f t="shared" si="11"/>
        <v>70.42</v>
      </c>
      <c r="DF6" s="22">
        <f t="shared" si="11"/>
        <v>76.64</v>
      </c>
      <c r="DG6" s="21" t="str">
        <f>IF(DG7="","",IF(DG7="-","【-】","【"&amp;SUBSTITUTE(TEXT(DG7,"#,##0.00"),"-","△")&amp;"】"))</f>
        <v>【89.42】</v>
      </c>
      <c r="DH6" s="22">
        <f>IF(DH7="",NA(),DH7)</f>
        <v>58.23</v>
      </c>
      <c r="DI6" s="22">
        <f t="shared" ref="DI6:DQ6" si="12">IF(DI7="",NA(),DI7)</f>
        <v>57.13</v>
      </c>
      <c r="DJ6" s="22">
        <f t="shared" si="12"/>
        <v>58.76</v>
      </c>
      <c r="DK6" s="22">
        <f t="shared" si="12"/>
        <v>60.86</v>
      </c>
      <c r="DL6" s="22">
        <f t="shared" si="12"/>
        <v>62.72</v>
      </c>
      <c r="DM6" s="22">
        <f t="shared" si="12"/>
        <v>52.73</v>
      </c>
      <c r="DN6" s="22">
        <f t="shared" si="12"/>
        <v>53.25</v>
      </c>
      <c r="DO6" s="22">
        <f t="shared" si="12"/>
        <v>53.4</v>
      </c>
      <c r="DP6" s="22">
        <f t="shared" si="12"/>
        <v>52.14</v>
      </c>
      <c r="DQ6" s="22">
        <f t="shared" si="12"/>
        <v>51.38</v>
      </c>
      <c r="DR6" s="21" t="str">
        <f>IF(DR7="","",IF(DR7="-","【-】","【"&amp;SUBSTITUTE(TEXT(DR7,"#,##0.00"),"-","△")&amp;"】"))</f>
        <v>【52.02】</v>
      </c>
      <c r="DS6" s="21">
        <f>IF(DS7="",NA(),DS7)</f>
        <v>0</v>
      </c>
      <c r="DT6" s="21">
        <f t="shared" ref="DT6:EB6" si="13">IF(DT7="",NA(),DT7)</f>
        <v>0</v>
      </c>
      <c r="DU6" s="21">
        <f t="shared" si="13"/>
        <v>0</v>
      </c>
      <c r="DV6" s="21">
        <f t="shared" si="13"/>
        <v>0</v>
      </c>
      <c r="DW6" s="21">
        <f t="shared" si="13"/>
        <v>0</v>
      </c>
      <c r="DX6" s="22">
        <f t="shared" si="13"/>
        <v>19.91</v>
      </c>
      <c r="DY6" s="22">
        <f t="shared" si="13"/>
        <v>23.02</v>
      </c>
      <c r="DZ6" s="22">
        <f t="shared" si="13"/>
        <v>21.86</v>
      </c>
      <c r="EA6" s="22">
        <f t="shared" si="13"/>
        <v>21.01</v>
      </c>
      <c r="EB6" s="22">
        <f t="shared" si="13"/>
        <v>21.6</v>
      </c>
      <c r="EC6" s="21" t="str">
        <f>IF(EC7="","",IF(EC7="-","【-】","【"&amp;SUBSTITUTE(TEXT(EC7,"#,##0.00"),"-","△")&amp;"】"))</f>
        <v>【25.37】</v>
      </c>
      <c r="ED6" s="22">
        <f>IF(ED7="",NA(),ED7)</f>
        <v>3.8</v>
      </c>
      <c r="EE6" s="21">
        <f t="shared" ref="EE6:EM6" si="14">IF(EE7="",NA(),EE7)</f>
        <v>0</v>
      </c>
      <c r="EF6" s="22">
        <f t="shared" si="14"/>
        <v>0.77</v>
      </c>
      <c r="EG6" s="21">
        <f t="shared" si="14"/>
        <v>0</v>
      </c>
      <c r="EH6" s="22">
        <f t="shared" si="14"/>
        <v>0.42</v>
      </c>
      <c r="EI6" s="22">
        <f t="shared" si="14"/>
        <v>0.81</v>
      </c>
      <c r="EJ6" s="22">
        <f t="shared" si="14"/>
        <v>0.38</v>
      </c>
      <c r="EK6" s="22">
        <f t="shared" si="14"/>
        <v>0.51</v>
      </c>
      <c r="EL6" s="22">
        <f t="shared" si="14"/>
        <v>0.35</v>
      </c>
      <c r="EM6" s="22">
        <f t="shared" si="14"/>
        <v>0.56000000000000005</v>
      </c>
      <c r="EN6" s="21" t="str">
        <f>IF(EN7="","",IF(EN7="-","【-】","【"&amp;SUBSTITUTE(TEXT(EN7,"#,##0.00"),"-","△")&amp;"】"))</f>
        <v>【0.62】</v>
      </c>
    </row>
    <row r="7" spans="1:144" s="23" customFormat="1" x14ac:dyDescent="0.15">
      <c r="A7" s="15"/>
      <c r="B7" s="24">
        <v>2023</v>
      </c>
      <c r="C7" s="24">
        <v>313645</v>
      </c>
      <c r="D7" s="24">
        <v>46</v>
      </c>
      <c r="E7" s="24">
        <v>1</v>
      </c>
      <c r="F7" s="24">
        <v>0</v>
      </c>
      <c r="G7" s="24">
        <v>1</v>
      </c>
      <c r="H7" s="24" t="s">
        <v>93</v>
      </c>
      <c r="I7" s="24" t="s">
        <v>94</v>
      </c>
      <c r="J7" s="24" t="s">
        <v>95</v>
      </c>
      <c r="K7" s="24" t="s">
        <v>96</v>
      </c>
      <c r="L7" s="24" t="s">
        <v>97</v>
      </c>
      <c r="M7" s="24" t="s">
        <v>98</v>
      </c>
      <c r="N7" s="25" t="s">
        <v>99</v>
      </c>
      <c r="O7" s="25">
        <v>64.67</v>
      </c>
      <c r="P7" s="25">
        <v>99.58</v>
      </c>
      <c r="Q7" s="25">
        <v>2255</v>
      </c>
      <c r="R7" s="25">
        <v>5936</v>
      </c>
      <c r="S7" s="25">
        <v>233.52</v>
      </c>
      <c r="T7" s="25">
        <v>25.42</v>
      </c>
      <c r="U7" s="25">
        <v>5870</v>
      </c>
      <c r="V7" s="25">
        <v>222.86</v>
      </c>
      <c r="W7" s="25">
        <v>26.34</v>
      </c>
      <c r="X7" s="25">
        <v>104.72</v>
      </c>
      <c r="Y7" s="25">
        <v>96.96</v>
      </c>
      <c r="Z7" s="25">
        <v>100.5</v>
      </c>
      <c r="AA7" s="25">
        <v>93.44</v>
      </c>
      <c r="AB7" s="25">
        <v>101.14</v>
      </c>
      <c r="AC7" s="25">
        <v>108.22</v>
      </c>
      <c r="AD7" s="25">
        <v>114.22</v>
      </c>
      <c r="AE7" s="25">
        <v>108.19</v>
      </c>
      <c r="AF7" s="25">
        <v>106.93</v>
      </c>
      <c r="AG7" s="25">
        <v>106.46</v>
      </c>
      <c r="AH7" s="25">
        <v>108.24</v>
      </c>
      <c r="AI7" s="25">
        <v>0</v>
      </c>
      <c r="AJ7" s="25">
        <v>0</v>
      </c>
      <c r="AK7" s="25">
        <v>0</v>
      </c>
      <c r="AL7" s="25">
        <v>0</v>
      </c>
      <c r="AM7" s="25">
        <v>0</v>
      </c>
      <c r="AN7" s="25">
        <v>25.29</v>
      </c>
      <c r="AO7" s="25">
        <v>22.71</v>
      </c>
      <c r="AP7" s="25">
        <v>6.17</v>
      </c>
      <c r="AQ7" s="25">
        <v>20.41</v>
      </c>
      <c r="AR7" s="25">
        <v>27.85</v>
      </c>
      <c r="AS7" s="25">
        <v>1.5</v>
      </c>
      <c r="AT7" s="25">
        <v>5169.9399999999996</v>
      </c>
      <c r="AU7" s="25">
        <v>5827.59</v>
      </c>
      <c r="AV7" s="25">
        <v>3515.07</v>
      </c>
      <c r="AW7" s="25">
        <v>3752.97</v>
      </c>
      <c r="AX7" s="25">
        <v>1006.16</v>
      </c>
      <c r="AY7" s="25">
        <v>348.88</v>
      </c>
      <c r="AZ7" s="25">
        <v>381.07</v>
      </c>
      <c r="BA7" s="25">
        <v>367.4</v>
      </c>
      <c r="BB7" s="25">
        <v>345.42</v>
      </c>
      <c r="BC7" s="25">
        <v>311.12</v>
      </c>
      <c r="BD7" s="25">
        <v>243.36</v>
      </c>
      <c r="BE7" s="25">
        <v>288.55</v>
      </c>
      <c r="BF7" s="25">
        <v>425.74</v>
      </c>
      <c r="BG7" s="25">
        <v>414.17</v>
      </c>
      <c r="BH7" s="25">
        <v>401.61</v>
      </c>
      <c r="BI7" s="25">
        <v>444.7</v>
      </c>
      <c r="BJ7" s="25">
        <v>540.38</v>
      </c>
      <c r="BK7" s="25">
        <v>556.47</v>
      </c>
      <c r="BL7" s="25">
        <v>564.99</v>
      </c>
      <c r="BM7" s="25">
        <v>631.39</v>
      </c>
      <c r="BN7" s="25">
        <v>515.14</v>
      </c>
      <c r="BO7" s="25">
        <v>265.93</v>
      </c>
      <c r="BP7" s="25">
        <v>97.38</v>
      </c>
      <c r="BQ7" s="25">
        <v>82.43</v>
      </c>
      <c r="BR7" s="25">
        <v>87.16</v>
      </c>
      <c r="BS7" s="25">
        <v>81.48</v>
      </c>
      <c r="BT7" s="25">
        <v>76.52</v>
      </c>
      <c r="BU7" s="25">
        <v>83.22</v>
      </c>
      <c r="BV7" s="25">
        <v>78.67</v>
      </c>
      <c r="BW7" s="25">
        <v>80.56</v>
      </c>
      <c r="BX7" s="25">
        <v>76.55</v>
      </c>
      <c r="BY7" s="25">
        <v>84.16</v>
      </c>
      <c r="BZ7" s="25">
        <v>97.82</v>
      </c>
      <c r="CA7" s="25">
        <v>133.6</v>
      </c>
      <c r="CB7" s="25">
        <v>152.1</v>
      </c>
      <c r="CC7" s="25">
        <v>151.84</v>
      </c>
      <c r="CD7" s="25">
        <v>162.97</v>
      </c>
      <c r="CE7" s="25">
        <v>167.62</v>
      </c>
      <c r="CF7" s="25">
        <v>234.17</v>
      </c>
      <c r="CG7" s="25">
        <v>257.95</v>
      </c>
      <c r="CH7" s="25">
        <v>260.87</v>
      </c>
      <c r="CI7" s="25">
        <v>269.25</v>
      </c>
      <c r="CJ7" s="25">
        <v>230.21</v>
      </c>
      <c r="CK7" s="25">
        <v>177.56</v>
      </c>
      <c r="CL7" s="25">
        <v>32.32</v>
      </c>
      <c r="CM7" s="25">
        <v>32.21</v>
      </c>
      <c r="CN7" s="25">
        <v>32.81</v>
      </c>
      <c r="CO7" s="25">
        <v>31.66</v>
      </c>
      <c r="CP7" s="25">
        <v>32.270000000000003</v>
      </c>
      <c r="CQ7" s="25">
        <v>41.06</v>
      </c>
      <c r="CR7" s="25">
        <v>39.94</v>
      </c>
      <c r="CS7" s="25">
        <v>40.19</v>
      </c>
      <c r="CT7" s="25">
        <v>41.14</v>
      </c>
      <c r="CU7" s="25">
        <v>49.76</v>
      </c>
      <c r="CV7" s="25">
        <v>59.81</v>
      </c>
      <c r="CW7" s="25">
        <v>83.45</v>
      </c>
      <c r="CX7" s="25">
        <v>78.98</v>
      </c>
      <c r="CY7" s="25">
        <v>79.41</v>
      </c>
      <c r="CZ7" s="25">
        <v>83.87</v>
      </c>
      <c r="DA7" s="25">
        <v>87.45</v>
      </c>
      <c r="DB7" s="25">
        <v>72.42</v>
      </c>
      <c r="DC7" s="25">
        <v>69.41</v>
      </c>
      <c r="DD7" s="25">
        <v>71.52</v>
      </c>
      <c r="DE7" s="25">
        <v>70.42</v>
      </c>
      <c r="DF7" s="25">
        <v>76.64</v>
      </c>
      <c r="DG7" s="25">
        <v>89.42</v>
      </c>
      <c r="DH7" s="25">
        <v>58.23</v>
      </c>
      <c r="DI7" s="25">
        <v>57.13</v>
      </c>
      <c r="DJ7" s="25">
        <v>58.76</v>
      </c>
      <c r="DK7" s="25">
        <v>60.86</v>
      </c>
      <c r="DL7" s="25">
        <v>62.72</v>
      </c>
      <c r="DM7" s="25">
        <v>52.73</v>
      </c>
      <c r="DN7" s="25">
        <v>53.25</v>
      </c>
      <c r="DO7" s="25">
        <v>53.4</v>
      </c>
      <c r="DP7" s="25">
        <v>52.14</v>
      </c>
      <c r="DQ7" s="25">
        <v>51.38</v>
      </c>
      <c r="DR7" s="25">
        <v>52.02</v>
      </c>
      <c r="DS7" s="25">
        <v>0</v>
      </c>
      <c r="DT7" s="25">
        <v>0</v>
      </c>
      <c r="DU7" s="25">
        <v>0</v>
      </c>
      <c r="DV7" s="25">
        <v>0</v>
      </c>
      <c r="DW7" s="25">
        <v>0</v>
      </c>
      <c r="DX7" s="25">
        <v>19.91</v>
      </c>
      <c r="DY7" s="25">
        <v>23.02</v>
      </c>
      <c r="DZ7" s="25">
        <v>21.86</v>
      </c>
      <c r="EA7" s="25">
        <v>21.01</v>
      </c>
      <c r="EB7" s="25">
        <v>21.6</v>
      </c>
      <c r="EC7" s="25">
        <v>25.37</v>
      </c>
      <c r="ED7" s="25">
        <v>3.8</v>
      </c>
      <c r="EE7" s="25">
        <v>0</v>
      </c>
      <c r="EF7" s="25">
        <v>0.77</v>
      </c>
      <c r="EG7" s="25">
        <v>0</v>
      </c>
      <c r="EH7" s="25">
        <v>0.42</v>
      </c>
      <c r="EI7" s="25">
        <v>0.81</v>
      </c>
      <c r="EJ7" s="25">
        <v>0.38</v>
      </c>
      <c r="EK7" s="25">
        <v>0.51</v>
      </c>
      <c r="EL7" s="25">
        <v>0.35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