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s\職員共有FS\建設水道課\上下水道室\23 ○決算統計\08 経営比較分析表（平成26年度～）\R06\"/>
    </mc:Choice>
  </mc:AlternateContent>
  <xr:revisionPtr revIDLastSave="0" documentId="13_ncr:1_{364CF620-21E1-4B23-B4E2-3DAD1547AFB7}" xr6:coauthVersionLast="47" xr6:coauthVersionMax="47" xr10:uidLastSave="{00000000-0000-0000-0000-000000000000}"/>
  <workbookProtection workbookAlgorithmName="SHA-512" workbookHashValue="RaMp55FXk3WlCTZBoqC4vDwpYWCM7L/ZgPO3wyNQ7vEepXMDLU4sTGIdF96I7DbQq5y4WSS+OzQ0SFPbK00RGw==" workbookSaltValue="mDeq8R2goYdIAoC/s0bFxQ==" workbookSpinCount="100000" lockStructure="1"/>
  <bookViews>
    <workbookView xWindow="-19320" yWindow="-120" windowWidth="19440" windowHeight="156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<sst xmlns="http://schemas.openxmlformats.org/spreadsheetml/2006/main" count="236" uniqueCount="120">
  <si>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</si>
  <si>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</si>
  <si>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</si>
  <si>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</si>
  <si>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</si>
  <si>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</si>
  <si>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</si>
  <si>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</si>
  <si>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</si>
  <si>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</si>
  <si>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</si>
  <si>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</si>
  <si>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</si>
  <si>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</si>
  <si>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</si>
  <si>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</si>
  <si>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</si>
  <si>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</si>
  <si>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</si>
  <si>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</si>
  <si>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</si>
  <si>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</si>
  <si>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</si>
  <si>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</si>
  <si>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</si>
  <si>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</si>
  <si>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</si>
  <si>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</si>
  <si>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</si>
  <si>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</si>
  <si>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</si>
  <si>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</si>
  <si>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</si>
  <si>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</si>
  <si>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</si>
  <si>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</si>
  <si>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</si>
  <si>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</si>
  <si>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</si>
  <si>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</si>
  <si>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</si>
  <si>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</si>
  <si>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</si>
  <si>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</si>
  <si>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</si>
  <si>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</si>
  <si>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</si>
  <si>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</si>
  <si>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</si>
  <si>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</si>
  <si>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</si>
  <si>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</si>
  <si>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</si>
  <si>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</si>
  <si>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</si>
  <si>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</si>
  <si>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</si>
  <si>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</si>
  <si>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</si>
  <si>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</si>
  <si>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</si>
  <si>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</si>
  <si>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</si>
  <si>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</si>
  <si>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</si>
  <si>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</si>
  <si>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</si>
  <si>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</si>
  <si>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</si>
  <si>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</si>
  <si>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</si>
  <si>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</si>
  <si>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</si>
  <si>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</si>
  <si>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</si>
  <si>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</si>
  <si>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</si>
  <si>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</si>
  <si>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</si>
  <si>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</si>
  <si>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</si>
  <si>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</si>
  <si>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</si>
  <si>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</si>
  <si>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</si>
  <si>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</si>
  <si>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</si>
  <si>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</si>
  <si>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</si>
  <si>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</si>
  <si>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</si>
  <si>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</si>
  <si>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</si>
  <si>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</si>
  <si>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</si>
  <si>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</si>
  <si>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</si>
  <si>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</si>
  <si>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</si>
  <si>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</si>
  <si>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</si>
  <si>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</si>
  <si>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</si>
  <si>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</si>
  <si>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</si>
  <si>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</si>
  <si>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</si>
  <si>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</si>
  <si>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</si>
  <si>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</si>
  <si>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</si>
  <si>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</si>
  <si>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</si>
  <si>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</si>
  <si>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</si>
  <si>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</si>
  <si>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</si>
  <si>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老朽状況を勘案し維持修繕を行っている。今後も大規模な施設更新は行わず、異常があれば更新する事後保全型の管理を行っていく。</t>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</si>
  <si>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②汚水処理事業の継続に向け、一般会計繰入金の拡充等について検討を行う。</t>
    <phoneticPr fontId="4"/>
  </si>
  <si>
    <t>　①収益的収支比率では、公営企業会計移行に伴う基金取崩による営業外収益の増額影響で収益的収支比率が増加となっているが、実際は処理区域内の人口減少影響し、処理量とともに料金収入も減少の一途をたどっている。また施設の老朽化から維持管理費は依然、増加傾向にある。このため⑤経費回収率や⑦施設利用率は類似団体を下回り、⑥汚水処理原価では上昇が続く状況となっている。
　現状では早急な経営改善や規模縮小は困難であるが、引き続き経費の見直しなど費用面の削減や徴収強化を進めるとともに、料金体系の見直しも必要となっている。</t>
    <rPh sb="2" eb="5">
      <t>シュウエキテキ</t>
    </rPh>
    <rPh sb="5" eb="9">
      <t>シュウシヒリツ</t>
    </rPh>
    <rPh sb="59" eb="61">
      <t>ジッサイ</t>
    </rPh>
    <rPh sb="117" eb="119">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</si>
</sst>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4-466A-AF43-5B360DF4A5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48C4-466A-AF43-5B360DF4A5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44.14</c:v>
                </c:pt>
                <c:pt idx="1">
                  <c:v>45.42</c:v>
                </c:pt>
                <c:pt idx="2">
                  <c:v>43.59</c:v>
                </c:pt>
                <c:pt idx="3">
                  <c:v>42.31</c:v>
                </c:pt>
                <c:pt idx="4">
                  <c:v>41.39</c:v>
                </c:pt>
              </c:numCache>
            </c:numRef>
          </c:val>
          <c:extLst>
            <c:ext xmlns:c16="http://schemas.microsoft.com/office/drawing/2014/chart" uri="{C3380CC4-5D6E-409C-BE32-E72D297353CC}">
              <c16:uniqueId val="{00000000-8CB2-42BA-9EA2-04CBD0460A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CB2-42BA-9EA2-04CBD0460A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90.63</c:v>
                </c:pt>
                <c:pt idx="1">
                  <c:v>90.58</c:v>
                </c:pt>
                <c:pt idx="2">
                  <c:v>90.57</c:v>
                </c:pt>
                <c:pt idx="3">
                  <c:v>91.8</c:v>
                </c:pt>
                <c:pt idx="4">
                  <c:v>91.92</c:v>
                </c:pt>
              </c:numCache>
            </c:numRef>
          </c:val>
          <c:extLst>
            <c:ext xmlns:c16="http://schemas.microsoft.com/office/drawing/2014/chart" uri="{C3380CC4-5D6E-409C-BE32-E72D297353CC}">
              <c16:uniqueId val="{00000000-47F8-4545-B73B-3E27B43EDA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47F8-4545-B73B-3E27B43EDA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78.83</c:v>
                </c:pt>
                <c:pt idx="1">
                  <c:v>81.44</c:v>
                </c:pt>
                <c:pt idx="2">
                  <c:v>68.38</c:v>
                </c:pt>
                <c:pt idx="3">
                  <c:v>55.19</c:v>
                </c:pt>
                <c:pt idx="4">
                  <c:v>123.81</c:v>
                </c:pt>
              </c:numCache>
            </c:numRef>
          </c:val>
          <c:extLst>
            <c:ext xmlns:c16="http://schemas.microsoft.com/office/drawing/2014/chart" uri="{C3380CC4-5D6E-409C-BE32-E72D297353CC}">
              <c16:uniqueId val="{00000000-7D1B-4FED-AE9D-489E6291C0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1B-4FED-AE9D-489E6291C0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F6-4E80-9993-5880DDEB2A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F6-4E80-9993-5880DDEB2A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6E-4545-A250-2C7758F487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6E-4545-A250-2C7758F487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8-4D59-87E4-D6DCEB8885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8-4D59-87E4-D6DCEB8885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12-470C-B70D-F34314118B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12-470C-B70D-F34314118B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1986.08</c:v>
                </c:pt>
                <c:pt idx="3" formatCode="#,##0.00;&quot;△&quot;#,##0.00;&quot;-&quot;">
                  <c:v>1733.1</c:v>
                </c:pt>
                <c:pt idx="4" formatCode="#,##0.00;&quot;△&quot;#,##0.00;&quot;-&quot;">
                  <c:v>1471.02</c:v>
                </c:pt>
              </c:numCache>
            </c:numRef>
          </c:val>
          <c:extLst>
            <c:ext xmlns:c16="http://schemas.microsoft.com/office/drawing/2014/chart" uri="{C3380CC4-5D6E-409C-BE32-E72D297353CC}">
              <c16:uniqueId val="{00000000-087E-4678-B4BF-BA88BF7F52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087E-4678-B4BF-BA88BF7F52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52.49</c:v>
                </c:pt>
                <c:pt idx="1">
                  <c:v>50.88</c:v>
                </c:pt>
                <c:pt idx="2">
                  <c:v>43.55</c:v>
                </c:pt>
                <c:pt idx="3">
                  <c:v>30.6</c:v>
                </c:pt>
                <c:pt idx="4">
                  <c:v>28.92</c:v>
                </c:pt>
              </c:numCache>
            </c:numRef>
          </c:val>
          <c:extLst>
            <c:ext xmlns:c16="http://schemas.microsoft.com/office/drawing/2014/chart" uri="{C3380CC4-5D6E-409C-BE32-E72D297353CC}">
              <c16:uniqueId val="{00000000-E049-4EE7-8B23-DFDEDE0EFA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049-4EE7-8B23-DFDEDE0EFA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366.92</c:v>
                </c:pt>
                <c:pt idx="1">
                  <c:v>383.63</c:v>
                </c:pt>
                <c:pt idx="2">
                  <c:v>448.56</c:v>
                </c:pt>
                <c:pt idx="3">
                  <c:v>639.27</c:v>
                </c:pt>
                <c:pt idx="4">
                  <c:v>668.93</c:v>
                </c:pt>
              </c:numCache>
            </c:numRef>
          </c:val>
          <c:extLst>
            <c:ext xmlns:c16="http://schemas.microsoft.com/office/drawing/2014/chart" uri="{C3380CC4-5D6E-409C-BE32-E72D297353CC}">
              <c16:uniqueId val="{00000000-BE5F-4E34-81CE-153128FA72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E5F-4E34-81CE-153128FA72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16"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三朝町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5936</v>
      </c>
      <c r="AM8" s="54"/>
      <c r="AN8" s="54"/>
      <c r="AO8" s="54"/>
      <c r="AP8" s="54"/>
      <c r="AQ8" s="54"/>
      <c r="AR8" s="54"/>
      <c r="AS8" s="54"/>
      <c r="AT8" s="53">
        <f>データ!T6</f>
        <v>56.94</v>
      </c>
      <c r="AU8" s="53"/>
      <c r="AV8" s="53"/>
      <c r="AW8" s="53"/>
      <c r="AX8" s="53"/>
      <c r="AY8" s="53"/>
      <c r="AZ8" s="53"/>
      <c r="BA8" s="53"/>
      <c r="BB8" s="53">
        <f>データ!U6</f>
        <v>104.25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17.649999999999999</v>
      </c>
      <c r="Q10" s="53"/>
      <c r="R10" s="53"/>
      <c r="S10" s="53"/>
      <c r="T10" s="53"/>
      <c r="U10" s="53"/>
      <c r="V10" s="53"/>
      <c r="W10" s="53">
        <f>データ!Q6</f>
        <v>100</v>
      </c>
      <c r="X10" s="53"/>
      <c r="Y10" s="53"/>
      <c r="Z10" s="53"/>
      <c r="AA10" s="53"/>
      <c r="AB10" s="53"/>
      <c r="AC10" s="53"/>
      <c r="AD10" s="54">
        <f>データ!R6</f>
        <v>3520</v>
      </c>
      <c r="AE10" s="54"/>
      <c r="AF10" s="54"/>
      <c r="AG10" s="54"/>
      <c r="AH10" s="54"/>
      <c r="AI10" s="54"/>
      <c r="AJ10" s="54"/>
      <c r="AK10" s="2"/>
      <c r="AL10" s="54">
        <f>データ!V6</f>
        <v>1040</v>
      </c>
      <c r="AM10" s="54"/>
      <c r="AN10" s="54"/>
      <c r="AO10" s="54"/>
      <c r="AP10" s="54"/>
      <c r="AQ10" s="54"/>
      <c r="AR10" s="54"/>
      <c r="AS10" s="54"/>
      <c r="AT10" s="53">
        <f>データ!W6</f>
        <v>0.9</v>
      </c>
      <c r="AU10" s="53"/>
      <c r="AV10" s="53"/>
      <c r="AW10" s="53"/>
      <c r="AX10" s="53"/>
      <c r="AY10" s="53"/>
      <c r="AZ10" s="53"/>
      <c r="BA10" s="53"/>
      <c r="BB10" s="53">
        <f>データ!X6</f>
        <v>1155.56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VJnJ1OpcwHNoKvZJ6hfO2kf4lq02GwR7EYLYm9SIC/t+ZjXsxKONEmPouI27EyAhmHag7vljkv+aOpvrwBaDKg==" saltValue="01ma6Z9E65fN5BptP9qh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313645</v>
      </c>
      <c r="D6" s="19">
        <f t="shared" si="3"/>
        <v>47</v>
      </c>
      <c r="E6" s="19">
        <f t="shared" si="3"/>
        <v>17</v>
      </c>
      <c r="F6" s="19">
        <f t="shared" si="3"/>
        <v>5</v>
      </c>
      <c r="G6" s="19">
        <f t="shared" si="3"/>
        <v>0</v>
      </c>
      <c r="H6" s="19" t="str">
        <f t="shared" si="3"/>
        <v>鳥取県　三朝町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17.649999999999999</v>
      </c>
      <c r="Q6" s="20">
        <f t="shared" si="3"/>
        <v>100</v>
      </c>
      <c r="R6" s="20">
        <f t="shared" si="3"/>
        <v>3520</v>
      </c>
      <c r="S6" s="20">
        <f t="shared" si="3"/>
        <v>5936</v>
      </c>
      <c r="T6" s="20">
        <f t="shared" si="3"/>
        <v>56.94</v>
      </c>
      <c r="U6" s="20">
        <f t="shared" si="3"/>
        <v>104.25</v>
      </c>
      <c r="V6" s="20">
        <f t="shared" si="3"/>
        <v>1040</v>
      </c>
      <c r="W6" s="20">
        <f t="shared" si="3"/>
        <v>0.9</v>
      </c>
      <c r="X6" s="20">
        <f t="shared" si="3"/>
        <v>1155.56</v>
      </c>
      <c r="Y6" s="21">
        <f>IF(Y7="",NA(),Y7)</f>
        <v>78.83</v>
      </c>
      <c r="Z6" s="21">
        <f t="shared" ref="Z6:AH6" si="4">IF(Z7="",NA(),Z7)</f>
        <v>81.44</v>
      </c>
      <c r="AA6" s="21">
        <f t="shared" si="4"/>
        <v>68.38</v>
      </c>
      <c r="AB6" s="21">
        <f t="shared" si="4"/>
        <v>55.19</v>
      </c>
      <c r="AC6" s="21">
        <f t="shared" si="4"/>
        <v>123.81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1986.08</v>
      </c>
      <c r="BI6" s="21">
        <f t="shared" si="7"/>
        <v>1733.1</v>
      </c>
      <c r="BJ6" s="21">
        <f t="shared" si="7"/>
        <v>1471.02</v>
      </c>
      <c r="BK6" s="21">
        <f t="shared" si="7"/>
        <v>826.83</v>
      </c>
      <c r="BL6" s="21">
        <f t="shared" si="7"/>
        <v>867.83</v>
      </c>
      <c r="BM6" s="21">
        <f t="shared" si="7"/>
        <v>791.76</v>
      </c>
      <c r="BN6" s="21">
        <f t="shared" si="7"/>
        <v>900.82</v>
      </c>
      <c r="BO6" s="21">
        <f t="shared" si="7"/>
        <v>839.21</v>
      </c>
      <c r="BP6" s="20" t="str">
        <f>IF(BP7="","",IF(BP7="-","【-】","【"&amp;SUBSTITUTE(TEXT(BP7,"#,##0.00"),"-","△")&amp;"】"))</f>
        <v>【785.10】</v>
      </c>
      <c r="BQ6" s="21">
        <f>IF(BQ7="",NA(),BQ7)</f>
        <v>52.49</v>
      </c>
      <c r="BR6" s="21">
        <f t="shared" ref="BR6:BZ6" si="8">IF(BR7="",NA(),BR7)</f>
        <v>50.88</v>
      </c>
      <c r="BS6" s="21">
        <f t="shared" si="8"/>
        <v>43.55</v>
      </c>
      <c r="BT6" s="21">
        <f t="shared" si="8"/>
        <v>30.6</v>
      </c>
      <c r="BU6" s="21">
        <f t="shared" si="8"/>
        <v>28.92</v>
      </c>
      <c r="BV6" s="21">
        <f t="shared" si="8"/>
        <v>57.31</v>
      </c>
      <c r="BW6" s="21">
        <f t="shared" si="8"/>
        <v>57.08</v>
      </c>
      <c r="BX6" s="21">
        <f t="shared" si="8"/>
        <v>56.26</v>
      </c>
      <c r="BY6" s="21">
        <f t="shared" si="8"/>
        <v>52.94</v>
      </c>
      <c r="BZ6" s="21">
        <f t="shared" si="8"/>
        <v>52.05</v>
      </c>
      <c r="CA6" s="20" t="str">
        <f>IF(CA7="","",IF(CA7="-","【-】","【"&amp;SUBSTITUTE(TEXT(CA7,"#,##0.00"),"-","△")&amp;"】"))</f>
        <v>【56.93】</v>
      </c>
      <c r="CB6" s="21">
        <f>IF(CB7="",NA(),CB7)</f>
        <v>366.92</v>
      </c>
      <c r="CC6" s="21">
        <f t="shared" ref="CC6:CK6" si="9">IF(CC7="",NA(),CC7)</f>
        <v>383.63</v>
      </c>
      <c r="CD6" s="21">
        <f t="shared" si="9"/>
        <v>448.56</v>
      </c>
      <c r="CE6" s="21">
        <f t="shared" si="9"/>
        <v>639.27</v>
      </c>
      <c r="CF6" s="21">
        <f t="shared" si="9"/>
        <v>668.93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44.14</v>
      </c>
      <c r="CN6" s="21">
        <f t="shared" ref="CN6:CV6" si="10">IF(CN7="",NA(),CN7)</f>
        <v>45.42</v>
      </c>
      <c r="CO6" s="21">
        <f t="shared" si="10"/>
        <v>43.59</v>
      </c>
      <c r="CP6" s="21">
        <f t="shared" si="10"/>
        <v>42.31</v>
      </c>
      <c r="CQ6" s="21">
        <f t="shared" si="10"/>
        <v>41.39</v>
      </c>
      <c r="CR6" s="21">
        <f t="shared" si="10"/>
        <v>50.14</v>
      </c>
      <c r="CS6" s="21">
        <f t="shared" si="10"/>
        <v>54.83</v>
      </c>
      <c r="CT6" s="21">
        <f t="shared" si="10"/>
        <v>66.53</v>
      </c>
      <c r="CU6" s="21">
        <f t="shared" si="10"/>
        <v>52.35</v>
      </c>
      <c r="CV6" s="21">
        <f t="shared" si="10"/>
        <v>46.25</v>
      </c>
      <c r="CW6" s="20" t="str">
        <f>IF(CW7="","",IF(CW7="-","【-】","【"&amp;SUBSTITUTE(TEXT(CW7,"#,##0.00"),"-","△")&amp;"】"))</f>
        <v>【49.87】</v>
      </c>
      <c r="CX6" s="21">
        <f>IF(CX7="",NA(),CX7)</f>
        <v>90.63</v>
      </c>
      <c r="CY6" s="21">
        <f t="shared" ref="CY6:DG6" si="11">IF(CY7="",NA(),CY7)</f>
        <v>90.58</v>
      </c>
      <c r="CZ6" s="21">
        <f t="shared" si="11"/>
        <v>90.57</v>
      </c>
      <c r="DA6" s="21">
        <f t="shared" si="11"/>
        <v>91.8</v>
      </c>
      <c r="DB6" s="21">
        <f t="shared" si="11"/>
        <v>91.92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313645</v>
      </c>
      <c r="D7" s="23">
        <v>47</v>
      </c>
      <c r="E7" s="23">
        <v>17</v>
      </c>
      <c r="F7" s="23">
        <v>5</v>
      </c>
      <c r="G7" s="23">
        <v>0</v>
      </c>
      <c r="H7" s="23" t="s">
        <v>98</v>
      </c>
      <c r="I7" s="23" t="s">
        <v>99</v>
      </c>
      <c r="J7" s="23" t="s">
        <v>100</v>
      </c>
      <c r="K7" s="23" t="s">
        <v>101</v>
      </c>
      <c r="L7" s="23" t="s">
        <v>102</v>
      </c>
      <c r="M7" s="23" t="s">
        <v>103</v>
      </c>
      <c r="N7" s="24" t="s">
        <v>104</v>
      </c>
      <c r="O7" s="24" t="s">
        <v>105</v>
      </c>
      <c r="P7" s="24">
        <v>17.649999999999999</v>
      </c>
      <c r="Q7" s="24">
        <v>100</v>
      </c>
      <c r="R7" s="24">
        <v>3520</v>
      </c>
      <c r="S7" s="24">
        <v>5936</v>
      </c>
      <c r="T7" s="24">
        <v>56.94</v>
      </c>
      <c r="U7" s="24">
        <v>104.25</v>
      </c>
      <c r="V7" s="24">
        <v>1040</v>
      </c>
      <c r="W7" s="24">
        <v>0.9</v>
      </c>
      <c r="X7" s="24">
        <v>1155.56</v>
      </c>
      <c r="Y7" s="24">
        <v>78.83</v>
      </c>
      <c r="Z7" s="24">
        <v>81.44</v>
      </c>
      <c r="AA7" s="24">
        <v>68.38</v>
      </c>
      <c r="AB7" s="24">
        <v>55.19</v>
      </c>
      <c r="AC7" s="24">
        <v>123.81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1986.08</v>
      </c>
      <c r="BI7" s="24">
        <v>1733.1</v>
      </c>
      <c r="BJ7" s="24">
        <v>1471.02</v>
      </c>
      <c r="BK7" s="24">
        <v>826.83</v>
      </c>
      <c r="BL7" s="24">
        <v>867.83</v>
      </c>
      <c r="BM7" s="24">
        <v>791.76</v>
      </c>
      <c r="BN7" s="24">
        <v>900.82</v>
      </c>
      <c r="BO7" s="24">
        <v>839.21</v>
      </c>
      <c r="BP7" s="24">
        <v>785.1</v>
      </c>
      <c r="BQ7" s="24">
        <v>52.49</v>
      </c>
      <c r="BR7" s="24">
        <v>50.88</v>
      </c>
      <c r="BS7" s="24">
        <v>43.55</v>
      </c>
      <c r="BT7" s="24">
        <v>30.6</v>
      </c>
      <c r="BU7" s="24">
        <v>28.92</v>
      </c>
      <c r="BV7" s="24">
        <v>57.31</v>
      </c>
      <c r="BW7" s="24">
        <v>57.08</v>
      </c>
      <c r="BX7" s="24">
        <v>56.26</v>
      </c>
      <c r="BY7" s="24">
        <v>52.94</v>
      </c>
      <c r="BZ7" s="24">
        <v>52.05</v>
      </c>
      <c r="CA7" s="24">
        <v>56.93</v>
      </c>
      <c r="CB7" s="24">
        <v>366.92</v>
      </c>
      <c r="CC7" s="24">
        <v>383.63</v>
      </c>
      <c r="CD7" s="24">
        <v>448.56</v>
      </c>
      <c r="CE7" s="24">
        <v>639.27</v>
      </c>
      <c r="CF7" s="24">
        <v>668.93</v>
      </c>
      <c r="CG7" s="24">
        <v>273.52</v>
      </c>
      <c r="CH7" s="24">
        <v>274.99</v>
      </c>
      <c r="CI7" s="24">
        <v>282.08999999999997</v>
      </c>
      <c r="CJ7" s="24">
        <v>303.27999999999997</v>
      </c>
      <c r="CK7" s="24">
        <v>301.86</v>
      </c>
      <c r="CL7" s="24">
        <v>271.14999999999998</v>
      </c>
      <c r="CM7" s="24">
        <v>44.14</v>
      </c>
      <c r="CN7" s="24">
        <v>45.42</v>
      </c>
      <c r="CO7" s="24">
        <v>43.59</v>
      </c>
      <c r="CP7" s="24">
        <v>42.31</v>
      </c>
      <c r="CQ7" s="24">
        <v>41.39</v>
      </c>
      <c r="CR7" s="24">
        <v>50.14</v>
      </c>
      <c r="CS7" s="24">
        <v>54.83</v>
      </c>
      <c r="CT7" s="24">
        <v>66.53</v>
      </c>
      <c r="CU7" s="24">
        <v>52.35</v>
      </c>
      <c r="CV7" s="24">
        <v>46.25</v>
      </c>
      <c r="CW7" s="24">
        <v>49.87</v>
      </c>
      <c r="CX7" s="24">
        <v>90.63</v>
      </c>
      <c r="CY7" s="24">
        <v>90.58</v>
      </c>
      <c r="CZ7" s="24">
        <v>90.57</v>
      </c>
      <c r="DA7" s="24">
        <v>91.8</v>
      </c>
      <c r="DB7" s="24">
        <v>91.92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