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s\職員共有FS\建設水道課\上下水道室\23 ○決算統計\08 経営比較分析表（平成26年度～）\R06\"/>
    </mc:Choice>
  </mc:AlternateContent>
  <xr:revisionPtr revIDLastSave="0" documentId="13_ncr:1_{CC8A4F2A-A8ED-466E-84F0-81C7A11D6FE0}" xr6:coauthVersionLast="47" xr6:coauthVersionMax="47" xr10:uidLastSave="{00000000-0000-0000-0000-000000000000}"/>
  <workbookProtection workbookAlgorithmName="SHA-512" workbookHashValue="6iTWcsL0KpHNn8TXxO5G27NiVHzSulTT09EbDpzoWe0iUnXH79A4DR61DddGrx8Eh7Lnd9r3v9DoUpY/l2S2yw==" workbookSaltValue="r2kXBiNz72GGaWQ8f/T3FQ=="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<sst xmlns="http://schemas.openxmlformats.org/spreadsheetml/2006/main" count="239" uniqueCount="121">
  <si>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</si>
  <si>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</si>
  <si>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</si>
  <si>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</si>
  <si>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</si>
  <si>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</si>
  <si>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</si>
  <si>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</si>
  <si>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</si>
  <si>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</si>
  <si>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</si>
  <si>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</si>
  <si>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</si>
  <si>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</si>
  <si>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</si>
  <si>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</si>
  <si>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</si>
  <si>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</si>
  <si>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</si>
  <si>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</si>
  <si>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</si>
  <si>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</si>
  <si>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</si>
  <si>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</si>
  <si>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</si>
  <si>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</si>
  <si>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</si>
  <si>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</si>
  <si>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</si>
  <si>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</si>
  <si>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</si>
  <si>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</si>
  <si>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</si>
  <si>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</si>
  <si>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</si>
  <si>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</si>
  <si>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</si>
  <si>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</si>
  <si>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</si>
  <si>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</si>
  <si>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</si>
  <si>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</si>
  <si>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</si>
  <si>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</si>
  <si>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</si>
  <si>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</si>
  <si>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</si>
  <si>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</si>
  <si>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</si>
  <si>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</si>
  <si>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</si>
  <si>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</si>
  <si>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</si>
  <si>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</si>
  <si>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</si>
  <si>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</si>
  <si>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</si>
  <si>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</si>
  <si>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</si>
  <si>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</si>
  <si>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</si>
  <si>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</si>
  <si>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</si>
  <si>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</si>
  <si>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</si>
  <si>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</si>
  <si>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</si>
  <si>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</si>
  <si>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</si>
  <si>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</si>
  <si>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</si>
  <si>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</si>
  <si>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</si>
  <si>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</si>
  <si>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</si>
  <si>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</si>
  <si>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</si>
  <si>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</si>
  <si>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</si>
  <si>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</si>
  <si>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</si>
  <si>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</si>
  <si>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</si>
  <si>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</si>
  <si>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</si>
  <si>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</si>
  <si>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</si>
  <si>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</si>
  <si>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</si>
  <si>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</si>
  <si>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</si>
  <si>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</si>
  <si>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</si>
  <si>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</si>
  <si>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</si>
  <si>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</si>
  <si>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</si>
  <si>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</si>
  <si>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</si>
  <si>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</si>
  <si>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</si>
  <si>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</si>
  <si>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</si>
  <si>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</si>
  <si>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</si>
  <si>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</si>
  <si>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</si>
  <si>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</si>
  <si>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</si>
  <si>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</si>
  <si>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</si>
  <si>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</si>
  <si>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</si>
  <si>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</si>
  <si>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</si>
  <si>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</si>
  <si>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</si>
  <si>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</si>
  <si>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老朽状況を勘案し維持修繕を行っている。今後も大規模な施設更新は行わず、異常があれば更新する事後保全型の管理を行っていく。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</si>
  <si>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②汚水処理事業の継続に向け、一般会計繰入金の拡充等について検討を行う。</t>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</si>
  <si>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は類似団体を下回り続けており、⑥汚水処理原価では、地方債償還金に係る汚水処理費の増加に伴い汚水処理原価が高い状態となっている。また、①収益的収支比率では、公営企業会計に移行するための業務委託費が減少したことにより改善が見受けられる。
　現状では早急な経営改善や規模縮小は困難であるが、引き続き経費の見直しなど費用面の削減や徴収強化を進めるとともに、料金体系の見直しも必要となっている。</t>
    <rPh sb="142" eb="143">
      <t>ツヅ</t>
    </rPh>
    <rPh sb="173" eb="175">
      <t>ゾウカ</t>
    </rPh>
    <rPh sb="185" eb="186">
      <t>タカ</t>
    </rPh>
    <rPh sb="187" eb="189">
      <t>ジョウタイ</t>
    </rPh>
    <rPh sb="226" eb="229">
      <t>イタクヒ</t>
    </rPh>
    <rPh sb="230" eb="232">
      <t>ゲンショウ</t>
    </rPh>
    <rPh sb="239" eb="241">
      <t>カイゼン</t>
    </rPh>
    <rPh sb="242" eb="244">
      <t>ミウ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</si>
</sst>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F7-4E6A-8D1A-73F1E41CB3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F7-4E6A-8D1A-73F1E41CB3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38.67</c:v>
                </c:pt>
                <c:pt idx="4">
                  <c:v>37.33</c:v>
                </c:pt>
              </c:numCache>
            </c:numRef>
          </c:val>
          <c:extLst>
            <c:ext xmlns:c16="http://schemas.microsoft.com/office/drawing/2014/chart" uri="{C3380CC4-5D6E-409C-BE32-E72D297353CC}">
              <c16:uniqueId val="{00000000-5876-472D-9776-2EF37D2239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5876-472D-9776-2EF37D2239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83.56</c:v>
                </c:pt>
                <c:pt idx="1">
                  <c:v>82.52</c:v>
                </c:pt>
                <c:pt idx="2">
                  <c:v>82.39</c:v>
                </c:pt>
                <c:pt idx="3">
                  <c:v>91.43</c:v>
                </c:pt>
                <c:pt idx="4">
                  <c:v>91.97</c:v>
                </c:pt>
              </c:numCache>
            </c:numRef>
          </c:val>
          <c:extLst>
            <c:ext xmlns:c16="http://schemas.microsoft.com/office/drawing/2014/chart" uri="{C3380CC4-5D6E-409C-BE32-E72D297353CC}">
              <c16:uniqueId val="{00000000-4978-4427-9BF3-CD44581F65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4978-4427-9BF3-CD44581F65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66.290000000000006</c:v>
                </c:pt>
                <c:pt idx="1">
                  <c:v>65.62</c:v>
                </c:pt>
                <c:pt idx="2">
                  <c:v>60.82</c:v>
                </c:pt>
                <c:pt idx="3">
                  <c:v>45.37</c:v>
                </c:pt>
                <c:pt idx="4">
                  <c:v>50.94</c:v>
                </c:pt>
              </c:numCache>
            </c:numRef>
          </c:val>
          <c:extLst>
            <c:ext xmlns:c16="http://schemas.microsoft.com/office/drawing/2014/chart" uri="{C3380CC4-5D6E-409C-BE32-E72D297353CC}">
              <c16:uniqueId val="{00000000-C17C-4615-8128-D3A36EA63A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C-4615-8128-D3A36EA63A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70-4B87-9A2F-669D9CE5D2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0-4B87-9A2F-669D9CE5D2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9-406F-950A-1854E9591A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9-406F-950A-1854E9591A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2E-41CE-B5D9-B14C859B60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2E-41CE-B5D9-B14C859B60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4-4D74-92FB-AD84CEB029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4-4D74-92FB-AD84CEB029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4678.13</c:v>
                </c:pt>
                <c:pt idx="3" formatCode="#,##0.00;&quot;△&quot;#,##0.00;&quot;-&quot;">
                  <c:v>3830.93</c:v>
                </c:pt>
                <c:pt idx="4" formatCode="#,##0.00;&quot;△&quot;#,##0.00;&quot;-&quot;">
                  <c:v>3474.92</c:v>
                </c:pt>
              </c:numCache>
            </c:numRef>
          </c:val>
          <c:extLst>
            <c:ext xmlns:c16="http://schemas.microsoft.com/office/drawing/2014/chart" uri="{C3380CC4-5D6E-409C-BE32-E72D297353CC}">
              <c16:uniqueId val="{00000000-ABE0-40A4-AFAB-557CB83CEE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ABE0-40A4-AFAB-557CB83CEE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27.12</c:v>
                </c:pt>
                <c:pt idx="1">
                  <c:v>26.9</c:v>
                </c:pt>
                <c:pt idx="2">
                  <c:v>31.78</c:v>
                </c:pt>
                <c:pt idx="3">
                  <c:v>20.58</c:v>
                </c:pt>
                <c:pt idx="4">
                  <c:v>23.5</c:v>
                </c:pt>
              </c:numCache>
            </c:numRef>
          </c:val>
          <c:extLst>
            <c:ext xmlns:c16="http://schemas.microsoft.com/office/drawing/2014/chart" uri="{C3380CC4-5D6E-409C-BE32-E72D297353CC}">
              <c16:uniqueId val="{00000000-45E1-46FE-9675-787B3779E3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45E1-46FE-9675-787B3779E3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743.43</c:v>
                </c:pt>
                <c:pt idx="1">
                  <c:v>758.47</c:v>
                </c:pt>
                <c:pt idx="2">
                  <c:v>631.44000000000005</c:v>
                </c:pt>
                <c:pt idx="3">
                  <c:v>966.8</c:v>
                </c:pt>
                <c:pt idx="4">
                  <c:v>851.52</c:v>
                </c:pt>
              </c:numCache>
            </c:numRef>
          </c:val>
          <c:extLst>
            <c:ext xmlns:c16="http://schemas.microsoft.com/office/drawing/2014/chart" uri="{C3380CC4-5D6E-409C-BE32-E72D297353CC}">
              <c16:uniqueId val="{00000000-E52E-4BB8-8929-B4974F7B72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E52E-4BB8-8929-B4974F7B72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三朝町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5936</v>
      </c>
      <c r="AM8" s="36"/>
      <c r="AN8" s="36"/>
      <c r="AO8" s="36"/>
      <c r="AP8" s="36"/>
      <c r="AQ8" s="36"/>
      <c r="AR8" s="36"/>
      <c r="AS8" s="36"/>
      <c r="AT8" s="37">
        <f>データ!T6</f>
        <v>56.94</v>
      </c>
      <c r="AU8" s="37"/>
      <c r="AV8" s="37"/>
      <c r="AW8" s="37"/>
      <c r="AX8" s="37"/>
      <c r="AY8" s="37"/>
      <c r="AZ8" s="37"/>
      <c r="BA8" s="37"/>
      <c r="BB8" s="37">
        <f>データ!U6</f>
        <v>104.25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2.33</v>
      </c>
      <c r="Q10" s="37"/>
      <c r="R10" s="37"/>
      <c r="S10" s="37"/>
      <c r="T10" s="37"/>
      <c r="U10" s="37"/>
      <c r="V10" s="37"/>
      <c r="W10" s="37">
        <f>データ!Q6</f>
        <v>100</v>
      </c>
      <c r="X10" s="37"/>
      <c r="Y10" s="37"/>
      <c r="Z10" s="37"/>
      <c r="AA10" s="37"/>
      <c r="AB10" s="37"/>
      <c r="AC10" s="37"/>
      <c r="AD10" s="36">
        <f>データ!R6</f>
        <v>3520</v>
      </c>
      <c r="AE10" s="36"/>
      <c r="AF10" s="36"/>
      <c r="AG10" s="36"/>
      <c r="AH10" s="36"/>
      <c r="AI10" s="36"/>
      <c r="AJ10" s="36"/>
      <c r="AK10" s="2"/>
      <c r="AL10" s="36">
        <f>データ!V6</f>
        <v>137</v>
      </c>
      <c r="AM10" s="36"/>
      <c r="AN10" s="36"/>
      <c r="AO10" s="36"/>
      <c r="AP10" s="36"/>
      <c r="AQ10" s="36"/>
      <c r="AR10" s="36"/>
      <c r="AS10" s="36"/>
      <c r="AT10" s="37">
        <f>データ!W6</f>
        <v>0.13</v>
      </c>
      <c r="AU10" s="37"/>
      <c r="AV10" s="37"/>
      <c r="AW10" s="37"/>
      <c r="AX10" s="37"/>
      <c r="AY10" s="37"/>
      <c r="AZ10" s="37"/>
      <c r="BA10" s="37"/>
      <c r="BB10" s="37">
        <f>データ!X6</f>
        <v>1053.8499999999999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44</v>
      </c>
      <c r="N86" s="12" t="s">
        <v>43</v>
      </c>
      <c r="O86" s="12" t="str">
        <f>データ!EO6</f>
        <v>【0.00】</v>
      </c>
    </row>
  </sheetData>
  <sheetProtection algorithmName="SHA-512" hashValue="bmShhruyKoM9QK0e8OFGQQiYZ4Emmc/kQcdDyzLmTsaJnz6bj5skCZ7pzNY8aJ6GXmlaSngQ5EhAlNp28DurYA==" saltValue="I4Q3GCB0oNu+eVcqRwsf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313645</v>
      </c>
      <c r="D6" s="19">
        <f t="shared" si="3"/>
        <v>47</v>
      </c>
      <c r="E6" s="19">
        <f t="shared" si="3"/>
        <v>17</v>
      </c>
      <c r="F6" s="19">
        <f t="shared" si="3"/>
        <v>9</v>
      </c>
      <c r="G6" s="19">
        <f t="shared" si="3"/>
        <v>0</v>
      </c>
      <c r="H6" s="19" t="str">
        <f t="shared" si="3"/>
        <v>鳥取県　三朝町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2.33</v>
      </c>
      <c r="Q6" s="20">
        <f t="shared" si="3"/>
        <v>100</v>
      </c>
      <c r="R6" s="20">
        <f t="shared" si="3"/>
        <v>3520</v>
      </c>
      <c r="S6" s="20">
        <f t="shared" si="3"/>
        <v>5936</v>
      </c>
      <c r="T6" s="20">
        <f t="shared" si="3"/>
        <v>56.94</v>
      </c>
      <c r="U6" s="20">
        <f t="shared" si="3"/>
        <v>104.25</v>
      </c>
      <c r="V6" s="20">
        <f t="shared" si="3"/>
        <v>137</v>
      </c>
      <c r="W6" s="20">
        <f t="shared" si="3"/>
        <v>0.13</v>
      </c>
      <c r="X6" s="20">
        <f t="shared" si="3"/>
        <v>1053.8499999999999</v>
      </c>
      <c r="Y6" s="21">
        <f>IF(Y7="",NA(),Y7)</f>
        <v>66.290000000000006</v>
      </c>
      <c r="Z6" s="21">
        <f t="shared" ref="Z6:AH6" si="4">IF(Z7="",NA(),Z7)</f>
        <v>65.62</v>
      </c>
      <c r="AA6" s="21">
        <f t="shared" si="4"/>
        <v>60.82</v>
      </c>
      <c r="AB6" s="21">
        <f t="shared" si="4"/>
        <v>45.37</v>
      </c>
      <c r="AC6" s="21">
        <f t="shared" si="4"/>
        <v>50.94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4678.13</v>
      </c>
      <c r="BI6" s="21">
        <f t="shared" si="7"/>
        <v>3830.93</v>
      </c>
      <c r="BJ6" s="21">
        <f t="shared" si="7"/>
        <v>3474.92</v>
      </c>
      <c r="BK6" s="21">
        <f t="shared" si="7"/>
        <v>1748.51</v>
      </c>
      <c r="BL6" s="21">
        <f t="shared" si="7"/>
        <v>1640.16</v>
      </c>
      <c r="BM6" s="21">
        <f t="shared" si="7"/>
        <v>1521.05</v>
      </c>
      <c r="BN6" s="21">
        <f t="shared" si="7"/>
        <v>1490.65</v>
      </c>
      <c r="BO6" s="21">
        <f t="shared" si="7"/>
        <v>1312.67</v>
      </c>
      <c r="BP6" s="20" t="str">
        <f>IF(BP7="","",IF(BP7="-","【-】","【"&amp;SUBSTITUTE(TEXT(BP7,"#,##0.00"),"-","△")&amp;"】"))</f>
        <v>【1,321.62】</v>
      </c>
      <c r="BQ6" s="21">
        <f>IF(BQ7="",NA(),BQ7)</f>
        <v>27.12</v>
      </c>
      <c r="BR6" s="21">
        <f t="shared" ref="BR6:BZ6" si="8">IF(BR7="",NA(),BR7)</f>
        <v>26.9</v>
      </c>
      <c r="BS6" s="21">
        <f t="shared" si="8"/>
        <v>31.78</v>
      </c>
      <c r="BT6" s="21">
        <f t="shared" si="8"/>
        <v>20.58</v>
      </c>
      <c r="BU6" s="21">
        <f t="shared" si="8"/>
        <v>23.5</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743.43</v>
      </c>
      <c r="CC6" s="21">
        <f t="shared" ref="CC6:CK6" si="9">IF(CC7="",NA(),CC7)</f>
        <v>758.47</v>
      </c>
      <c r="CD6" s="21">
        <f t="shared" si="9"/>
        <v>631.44000000000005</v>
      </c>
      <c r="CE6" s="21">
        <f t="shared" si="9"/>
        <v>966.8</v>
      </c>
      <c r="CF6" s="21">
        <f t="shared" si="9"/>
        <v>851.52</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t="str">
        <f>IF(CM7="",NA(),CM7)</f>
        <v>-</v>
      </c>
      <c r="CN6" s="21" t="str">
        <f t="shared" ref="CN6:CV6" si="10">IF(CN7="",NA(),CN7)</f>
        <v>-</v>
      </c>
      <c r="CO6" s="21" t="str">
        <f t="shared" si="10"/>
        <v>-</v>
      </c>
      <c r="CP6" s="21">
        <f t="shared" si="10"/>
        <v>38.67</v>
      </c>
      <c r="CQ6" s="21">
        <f t="shared" si="10"/>
        <v>37.33</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83.56</v>
      </c>
      <c r="CY6" s="21">
        <f t="shared" ref="CY6:DG6" si="11">IF(CY7="",NA(),CY7)</f>
        <v>82.52</v>
      </c>
      <c r="CZ6" s="21">
        <f t="shared" si="11"/>
        <v>82.39</v>
      </c>
      <c r="DA6" s="21">
        <f t="shared" si="11"/>
        <v>91.43</v>
      </c>
      <c r="DB6" s="21">
        <f t="shared" si="11"/>
        <v>91.97</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313645</v>
      </c>
      <c r="D7" s="23">
        <v>47</v>
      </c>
      <c r="E7" s="23">
        <v>17</v>
      </c>
      <c r="F7" s="23">
        <v>9</v>
      </c>
      <c r="G7" s="23">
        <v>0</v>
      </c>
      <c r="H7" s="23" t="s">
        <v>98</v>
      </c>
      <c r="I7" s="23" t="s">
        <v>99</v>
      </c>
      <c r="J7" s="23" t="s">
        <v>100</v>
      </c>
      <c r="K7" s="23" t="s">
        <v>101</v>
      </c>
      <c r="L7" s="23" t="s">
        <v>102</v>
      </c>
      <c r="M7" s="23" t="s">
        <v>103</v>
      </c>
      <c r="N7" s="24" t="s">
        <v>104</v>
      </c>
      <c r="O7" s="24" t="s">
        <v>105</v>
      </c>
      <c r="P7" s="24">
        <v>2.33</v>
      </c>
      <c r="Q7" s="24">
        <v>100</v>
      </c>
      <c r="R7" s="24">
        <v>3520</v>
      </c>
      <c r="S7" s="24">
        <v>5936</v>
      </c>
      <c r="T7" s="24">
        <v>56.94</v>
      </c>
      <c r="U7" s="24">
        <v>104.25</v>
      </c>
      <c r="V7" s="24">
        <v>137</v>
      </c>
      <c r="W7" s="24">
        <v>0.13</v>
      </c>
      <c r="X7" s="24">
        <v>1053.8499999999999</v>
      </c>
      <c r="Y7" s="24">
        <v>66.290000000000006</v>
      </c>
      <c r="Z7" s="24">
        <v>65.62</v>
      </c>
      <c r="AA7" s="24">
        <v>60.82</v>
      </c>
      <c r="AB7" s="24">
        <v>45.37</v>
      </c>
      <c r="AC7" s="24">
        <v>50.94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4678.13</v>
      </c>
      <c r="BI7" s="24">
        <v>3830.93</v>
      </c>
      <c r="BJ7" s="24">
        <v>3474.92</v>
      </c>
      <c r="BK7" s="24">
        <v>1748.51</v>
      </c>
      <c r="BL7" s="24">
        <v>1640.16</v>
      </c>
      <c r="BM7" s="24">
        <v>1521.05</v>
      </c>
      <c r="BN7" s="24">
        <v>1490.65</v>
      </c>
      <c r="BO7" s="24">
        <v>1312.67</v>
      </c>
      <c r="BP7" s="24">
        <v>1321.62</v>
      </c>
      <c r="BQ7" s="24">
        <v>27.12</v>
      </c>
      <c r="BR7" s="24">
        <v>26.9</v>
      </c>
      <c r="BS7" s="24">
        <v>31.78</v>
      </c>
      <c r="BT7" s="24">
        <v>20.58</v>
      </c>
      <c r="BU7" s="24">
        <v>23.5</v>
      </c>
      <c r="BV7" s="24">
        <v>34.99</v>
      </c>
      <c r="BW7" s="24">
        <v>38.270000000000003</v>
      </c>
      <c r="BX7" s="24">
        <v>37.520000000000003</v>
      </c>
      <c r="BY7" s="24">
        <v>34.96</v>
      </c>
      <c r="BZ7" s="24">
        <v>34.44</v>
      </c>
      <c r="CA7" s="24">
        <v>34.61</v>
      </c>
      <c r="CB7" s="24">
        <v>743.43</v>
      </c>
      <c r="CC7" s="24">
        <v>758.47</v>
      </c>
      <c r="CD7" s="24">
        <v>631.44000000000005</v>
      </c>
      <c r="CE7" s="24">
        <v>966.8</v>
      </c>
      <c r="CF7" s="24">
        <v>851.52</v>
      </c>
      <c r="CG7" s="24">
        <v>520.91999999999996</v>
      </c>
      <c r="CH7" s="24">
        <v>486.77</v>
      </c>
      <c r="CI7" s="24">
        <v>502.1</v>
      </c>
      <c r="CJ7" s="24">
        <v>539.07000000000005</v>
      </c>
      <c r="CK7" s="24">
        <v>541.80999999999995</v>
      </c>
      <c r="CL7" s="24">
        <v>538.24</v>
      </c>
      <c r="CM7" s="24" t="s">
        <v>104</v>
      </c>
      <c r="CN7" s="24" t="s">
        <v>104</v>
      </c>
      <c r="CO7" s="24" t="s">
        <v>104</v>
      </c>
      <c r="CP7" s="24">
        <v>38.67</v>
      </c>
      <c r="CQ7" s="24">
        <v>37.33</v>
      </c>
      <c r="CR7" s="24">
        <v>34.68</v>
      </c>
      <c r="CS7" s="24">
        <v>34.700000000000003</v>
      </c>
      <c r="CT7" s="24">
        <v>46.83</v>
      </c>
      <c r="CU7" s="24">
        <v>33.74</v>
      </c>
      <c r="CV7" s="24">
        <v>32.979999999999997</v>
      </c>
      <c r="CW7" s="24">
        <v>33.03</v>
      </c>
      <c r="CX7" s="24">
        <v>83.56</v>
      </c>
      <c r="CY7" s="24">
        <v>82.52</v>
      </c>
      <c r="CZ7" s="24">
        <v>82.39</v>
      </c>
      <c r="DA7" s="24">
        <v>91.43</v>
      </c>
      <c r="DB7" s="24">
        <v>91.97</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