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6年度\02_分析依頼\03_市町村回答\12_北栄町（0205）\"/>
    </mc:Choice>
  </mc:AlternateContent>
  <xr:revisionPtr revIDLastSave="0" documentId="13_ncr:1_{9285627C-1D94-4304-B497-8C12B0AA3A9A}" xr6:coauthVersionLast="47" xr6:coauthVersionMax="47" xr10:uidLastSave="{00000000-0000-0000-0000-000000000000}"/>
  <workbookProtection workbookAlgorithmName="SHA-512" workbookHashValue="GRjFgWcovOGFKOGvFluXxkM6S7S1hf7p9WYKdVapiNFdkVXiUl/uR1YDmucmjAgRi7HAlg041NV/r3nYl5SpBg==" workbookSaltValue="zvQuMfKhfOS1RnxeTqfJ/Q==" workbookSpinCount="100000" lockStructure="1"/>
  <bookViews>
    <workbookView xWindow="-110" yWindow="-110" windowWidth="19420" windowHeight="10420" tabRatio="53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<sst xmlns="http://schemas.openxmlformats.org/spreadsheetml/2006/main" count="228" uniqueCount="113">
  <si>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</si>
  <si>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</si>
  <si>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</si>
  <si>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</si>
  <si>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</si>
  <si>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</si>
  <si>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</si>
  <si>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</si>
  <si>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</si>
  <si>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</si>
  <si>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</si>
  <si>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</si>
  <si>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</si>
  <si>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</si>
  <si>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</si>
  <si>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</si>
  <si>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</si>
  <si>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</si>
  <si>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</si>
  <si>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</si>
  <si>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</si>
  <si>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</si>
  <si>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</si>
  <si>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</si>
  <si>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</si>
  <si>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</si>
  <si>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</si>
  <si>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</si>
  <si>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</si>
  <si>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</si>
  <si>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</si>
  <si>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</si>
  <si>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</si>
  <si>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</si>
  <si>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</si>
  <si>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</si>
  <si>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</si>
  <si>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</si>
  <si>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</si>
  <si>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</si>
  <si>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</si>
  <si>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</si>
  <si>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</si>
  <si>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</si>
  <si>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</si>
  <si>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</si>
  <si>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</si>
  <si>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</si>
  <si>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</si>
  <si>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</si>
  <si>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</si>
  <si>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</si>
  <si>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</si>
  <si>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</si>
  <si>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</si>
  <si>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</si>
  <si>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</si>
  <si>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</si>
  <si>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</si>
  <si>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</si>
  <si>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</si>
  <si>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</si>
  <si>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</si>
  <si>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</si>
  <si>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</si>
  <si>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</si>
  <si>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</si>
  <si>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</si>
  <si>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</si>
  <si>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</si>
  <si>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</si>
  <si>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</si>
  <si>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</si>
  <si>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</si>
  <si>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</si>
  <si>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</si>
  <si>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</si>
  <si>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</si>
  <si>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</si>
  <si>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</si>
  <si>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</si>
  <si>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</si>
  <si>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</si>
  <si>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</si>
  <si>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</si>
  <si>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</si>
  <si>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</si>
  <si>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</si>
  <si>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</si>
  <si>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</si>
  <si>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</si>
  <si>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</si>
  <si>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</si>
  <si>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</si>
  <si>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</si>
  <si>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</si>
  <si>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</si>
  <si>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</si>
  <si>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</si>
  <si>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</si>
  <si>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</si>
  <si>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</si>
  <si>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</si>
  <si>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</si>
  <si>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</si>
  <si>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</si>
  <si>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</si>
  <si>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</si>
  <si>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</si>
  <si>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</si>
  <si>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本町の水道事業は、現在のところ経営上の問題はなく、健全であると判断しています。
　しかしながら、人口減少の影響による収益の低下、施設等の老朽化に伴う設備更新及び維持管理費等の増加が見込まれ、厳しい状況が予想されます。
　安全な水を供給するために、施設の適正規模や広域化検討による収益の確保等、引き続き効率的な経営を目指していきます。</t>
  </si>
  <si>
    <t>「①有形固定資産減価償却率」は、年々増加傾向にあり、資産の老朽化度合が顕著に見て取れます。将来の施設更新に向けて財源確保や施設の計画的な更新を具現化するため、アセットマネジメント計画（水道ビジョン）を策定しました。（令和５年度末完成）今後は更新計画に沿った形で事業を進めて参ります。
③管路更新率がR５は平均値を下回り、耐震化にむけた工事が遅れています。これは山陰道整備に伴う移設管工事に集中させため、R５工事を繰越して対応したことによるものです。</t>
    <rPh sb="92" eb="94">
      <t>スイドウ</t>
    </rPh>
    <rPh sb="117" eb="119">
      <t>コンゴ</t>
    </rPh>
    <rPh sb="120" eb="124">
      <t>コウシンケイカク</t>
    </rPh>
    <rPh sb="125" eb="126">
      <t>ソ</t>
    </rPh>
    <rPh sb="128" eb="129">
      <t>カタチ</t>
    </rPh>
    <rPh sb="130" eb="132">
      <t>ジギョウ</t>
    </rPh>
    <rPh sb="133" eb="134">
      <t>スス</t>
    </rPh>
    <rPh sb="136" eb="137">
      <t>マイ</t>
    </rPh>
    <rPh sb="143" eb="145">
      <t>カンロ</t>
    </rPh>
    <rPh sb="145" eb="148">
      <t>コウシンリツ</t>
    </rPh>
    <rPh sb="152" eb="155">
      <t>ヘイキンチ</t>
    </rPh>
    <rPh sb="156" eb="158">
      <t>シタマワ</t>
    </rPh>
    <rPh sb="160" eb="163">
      <t>タイシンカ</t>
    </rPh>
    <rPh sb="167" eb="169">
      <t>コウジ</t>
    </rPh>
    <rPh sb="170" eb="171">
      <t>オク</t>
    </rPh>
    <rPh sb="180" eb="183">
      <t>サンインドウ</t>
    </rPh>
    <rPh sb="183" eb="185">
      <t>セイビ</t>
    </rPh>
    <rPh sb="186" eb="187">
      <t>トモナ</t>
    </rPh>
    <rPh sb="188" eb="190">
      <t>イセツ</t>
    </rPh>
    <rPh sb="190" eb="191">
      <t>カン</t>
    </rPh>
    <rPh sb="191" eb="193">
      <t>コウジ</t>
    </rPh>
    <rPh sb="203" eb="205">
      <t>コウジ</t>
    </rPh>
    <rPh sb="206" eb="208">
      <t>クリコシ</t>
    </rPh>
    <rPh sb="210" eb="212">
      <t>タイオウ</t>
    </rPh>
    <phoneticPr fontId="4"/>
  </si>
  <si>
    <t>　本町の水道事業は、「①経常収支比率」と「⑤料金回収率」の数値より、給水収益等で給水に係る費用が十分に賄えており、類似団体の平均値と比較しても高い数値であり、健全な経営ができています。また、 「③流動比率」で短期的な債務に対する支払能力はある(100%以上）と表示されており、現金について言えば、年々増加傾向にあります。「④企業債残高対給水収益比率」は、近年同水準で推移しており、企業債を一定水準になるよう抑えています。
 「⑥給水原価」は、全国平均と類似団体より低い状態にあります。ただし、今後の設備更新状況で流動的であり、投資の効率化・維持管理費等の削減といった部分において検討が必要です。
 「⑦施設利用率」は、若干対前年比で減少がみられるものの類似団体より高い水準を保っていますが、今後の人口減少や節水器具の普及等により、減少に転じていくことを踏まえ、適切な施設規模にしていくため、広域化・共同化を含め、施設の統廃合・ダウンサイジング等の検討を行う必要があります。
 「⑧有収率」が低く、施設稼働が収益に反映されていません。配水管の老朽化が進行し漏水が多くなっています。アセットマネジメント計画（水道ビジョン）を策定し老朽管の更新を計画的に行います。（令和５年度末完成）</t>
    <rPh sb="309" eb="311">
      <t>ジャッカン</t>
    </rPh>
    <rPh sb="311" eb="314">
      <t>タイゼンネン</t>
    </rPh>
    <rPh sb="314" eb="315">
      <t>ヒ</t>
    </rPh>
    <rPh sb="316" eb="318">
      <t>ゲンショウ</t>
    </rPh>
    <rPh sb="326" eb="330">
      <t>ルイジダンタイ</t>
    </rPh>
    <rPh sb="332" eb="333">
      <t>タカ</t>
    </rPh>
    <rPh sb="334" eb="336">
      <t>スイジュン</t>
    </rPh>
    <rPh sb="337" eb="338">
      <t>タモ</t>
    </rPh>
    <rPh sb="352" eb="356">
      <t>セッスイキグ</t>
    </rPh>
    <rPh sb="357" eb="360">
      <t>フキュウトウ</t>
    </rPh>
    <rPh sb="364" eb="366">
      <t>ゲンショウ</t>
    </rPh>
    <rPh sb="367" eb="368">
      <t>テン</t>
    </rPh>
    <rPh sb="375" eb="376">
      <t>フ</t>
    </rPh>
    <rPh sb="379" eb="381">
      <t>テキセツ</t>
    </rPh>
    <rPh sb="382" eb="386">
      <t>シセツキボ</t>
    </rPh>
    <rPh sb="394" eb="397">
      <t>コウイキカ</t>
    </rPh>
    <rPh sb="398" eb="401">
      <t>キョウドウカ</t>
    </rPh>
    <rPh sb="402" eb="403">
      <t>フク</t>
    </rPh>
    <rPh sb="405" eb="407">
      <t>シセツ</t>
    </rPh>
    <rPh sb="408" eb="411">
      <t>トウハイゴウ</t>
    </rPh>
    <rPh sb="420" eb="421">
      <t>ナド</t>
    </rPh>
    <rPh sb="422" eb="424">
      <t>ケントウ</t>
    </rPh>
    <rPh sb="425" eb="426">
      <t>オコナ</t>
    </rPh>
    <rPh sb="427" eb="429">
      <t>ヒツヨウ</t>
    </rPh>
    <rPh sb="444" eb="445">
      <t>ヒク</t>
    </rPh>
    <rPh sb="476" eb="478">
      <t>ロウスイ</t>
    </rPh>
    <rPh sb="479" eb="480">
      <t>オオ</t>
    </rPh>
    <rPh sb="512" eb="515">
      <t>ロウキュウカン</t>
    </rPh>
    <rPh sb="516" eb="518">
      <t>コウシン</t>
    </rPh>
    <rPh sb="519" eb="522">
      <t>ケイカクテキ</t>
    </rPh>
    <rPh sb="523" eb="5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</si>
</sst>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c:v>
                </c:pt>
                <c:pt idx="1">
                  <c:v>1</c:v>
                </c:pt>
                <c:pt idx="2">
                  <c:v>0.59</c:v>
                </c:pt>
                <c:pt idx="3">
                  <c:v>0.23</c:v>
                </c:pt>
                <c:pt idx="4">
                  <c:v>0.21</c:v>
                </c:pt>
              </c:numCache>
            </c:numRef>
          </c:val>
          <c:extLst>
            <c:ext xmlns:c16="http://schemas.microsoft.com/office/drawing/2014/chart" uri="{C3380CC4-5D6E-409C-BE32-E72D297353CC}">
              <c16:uniqueId val="{00000000-50B3-4E05-8528-C56619915A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50B3-4E05-8528-C56619915A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53.21</c:v>
                </c:pt>
                <c:pt idx="1">
                  <c:v>55.64</c:v>
                </c:pt>
                <c:pt idx="2">
                  <c:v>54.06</c:v>
                </c:pt>
                <c:pt idx="3">
                  <c:v>57.17</c:v>
                </c:pt>
                <c:pt idx="4">
                  <c:v>56.92</c:v>
                </c:pt>
              </c:numCache>
            </c:numRef>
          </c:val>
          <c:extLst>
            <c:ext xmlns:c16="http://schemas.microsoft.com/office/drawing/2014/chart" uri="{C3380CC4-5D6E-409C-BE32-E72D297353CC}">
              <c16:uniqueId val="{00000000-8FE5-44E9-B3D6-12EC6047F7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8FE5-44E9-B3D6-12EC6047F7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83.29</c:v>
                </c:pt>
                <c:pt idx="1">
                  <c:v>81.83</c:v>
                </c:pt>
                <c:pt idx="2">
                  <c:v>84.14</c:v>
                </c:pt>
                <c:pt idx="3">
                  <c:v>77.16</c:v>
                </c:pt>
                <c:pt idx="4">
                  <c:v>76.61</c:v>
                </c:pt>
              </c:numCache>
            </c:numRef>
          </c:val>
          <c:extLst>
            <c:ext xmlns:c16="http://schemas.microsoft.com/office/drawing/2014/chart" uri="{C3380CC4-5D6E-409C-BE32-E72D297353CC}">
              <c16:uniqueId val="{00000000-F464-464C-A909-5807FDD903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F464-464C-A909-5807FDD903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126.47</c:v>
                </c:pt>
                <c:pt idx="1">
                  <c:v>134.97999999999999</c:v>
                </c:pt>
                <c:pt idx="2">
                  <c:v>133.55000000000001</c:v>
                </c:pt>
                <c:pt idx="3">
                  <c:v>120.52</c:v>
                </c:pt>
                <c:pt idx="4">
                  <c:v>115.07</c:v>
                </c:pt>
              </c:numCache>
            </c:numRef>
          </c:val>
          <c:extLst>
            <c:ext xmlns:c16="http://schemas.microsoft.com/office/drawing/2014/chart" uri="{C3380CC4-5D6E-409C-BE32-E72D297353CC}">
              <c16:uniqueId val="{00000000-7AEB-4850-A3E8-58FA98CC58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7AEB-4850-A3E8-58FA98CC58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49.09</c:v>
                </c:pt>
                <c:pt idx="1">
                  <c:v>50.91</c:v>
                </c:pt>
                <c:pt idx="2">
                  <c:v>51.69</c:v>
                </c:pt>
                <c:pt idx="3">
                  <c:v>53.16</c:v>
                </c:pt>
                <c:pt idx="4">
                  <c:v>54.73</c:v>
                </c:pt>
              </c:numCache>
            </c:numRef>
          </c:val>
          <c:extLst>
            <c:ext xmlns:c16="http://schemas.microsoft.com/office/drawing/2014/chart" uri="{C3380CC4-5D6E-409C-BE32-E72D297353CC}">
              <c16:uniqueId val="{00000000-1F3B-41B2-9EA8-AAA9E106DD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1F3B-41B2-9EA8-AAA9E106DD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7.26</c:v>
                </c:pt>
                <c:pt idx="3" formatCode="#,##0.00;&quot;△&quot;#,##0.00;&quot;-&quot;">
                  <c:v>8.4</c:v>
                </c:pt>
                <c:pt idx="4" formatCode="#,##0.00;&quot;△&quot;#,##0.00;&quot;-&quot;">
                  <c:v>10.77</c:v>
                </c:pt>
              </c:numCache>
            </c:numRef>
          </c:val>
          <c:extLst>
            <c:ext xmlns:c16="http://schemas.microsoft.com/office/drawing/2014/chart" uri="{C3380CC4-5D6E-409C-BE32-E72D297353CC}">
              <c16:uniqueId val="{00000000-37D1-4F28-B6C9-A045A220A0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37D1-4F28-B6C9-A045A220A0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B6-43D5-B49A-7209415E4A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D5B6-43D5-B49A-7209415E4A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188.87</c:v>
                </c:pt>
                <c:pt idx="1">
                  <c:v>333.6</c:v>
                </c:pt>
                <c:pt idx="2">
                  <c:v>434.96</c:v>
                </c:pt>
                <c:pt idx="3">
                  <c:v>479.09</c:v>
                </c:pt>
                <c:pt idx="4">
                  <c:v>795.25</c:v>
                </c:pt>
              </c:numCache>
            </c:numRef>
          </c:val>
          <c:extLst>
            <c:ext xmlns:c16="http://schemas.microsoft.com/office/drawing/2014/chart" uri="{C3380CC4-5D6E-409C-BE32-E72D297353CC}">
              <c16:uniqueId val="{00000000-0F3A-4B07-AF2B-877DBD0B7D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0F3A-4B07-AF2B-877DBD0B7D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444.6</c:v>
                </c:pt>
                <c:pt idx="1">
                  <c:v>481.86</c:v>
                </c:pt>
                <c:pt idx="2">
                  <c:v>444.54</c:v>
                </c:pt>
                <c:pt idx="3">
                  <c:v>447.44</c:v>
                </c:pt>
                <c:pt idx="4">
                  <c:v>440.65</c:v>
                </c:pt>
              </c:numCache>
            </c:numRef>
          </c:val>
          <c:extLst>
            <c:ext xmlns:c16="http://schemas.microsoft.com/office/drawing/2014/chart" uri="{C3380CC4-5D6E-409C-BE32-E72D297353CC}">
              <c16:uniqueId val="{00000000-1C2D-4917-94BF-F978AFDE22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1C2D-4917-94BF-F978AFDE22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129.5</c:v>
                </c:pt>
                <c:pt idx="1">
                  <c:v>124.73</c:v>
                </c:pt>
                <c:pt idx="2">
                  <c:v>132.79</c:v>
                </c:pt>
                <c:pt idx="3">
                  <c:v>120.67</c:v>
                </c:pt>
                <c:pt idx="4">
                  <c:v>114.22</c:v>
                </c:pt>
              </c:numCache>
            </c:numRef>
          </c:val>
          <c:extLst>
            <c:ext xmlns:c16="http://schemas.microsoft.com/office/drawing/2014/chart" uri="{C3380CC4-5D6E-409C-BE32-E72D297353CC}">
              <c16:uniqueId val="{00000000-B08B-4D61-A4A4-FE950D771A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B08B-4D61-A4A4-FE950D771A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117.65</c:v>
                </c:pt>
                <c:pt idx="1">
                  <c:v>110.55</c:v>
                </c:pt>
                <c:pt idx="2">
                  <c:v>114.6</c:v>
                </c:pt>
                <c:pt idx="3">
                  <c:v>126.22</c:v>
                </c:pt>
                <c:pt idx="4">
                  <c:v>133.37</c:v>
                </c:pt>
              </c:numCache>
            </c:numRef>
          </c:val>
          <c:extLst>
            <c:ext xmlns:c16="http://schemas.microsoft.com/office/drawing/2014/chart" uri="{C3380CC4-5D6E-409C-BE32-E72D297353CC}">
              <c16:uniqueId val="{00000000-2F46-4523-BA44-A49C464062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2F46-4523-BA44-A49C464062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26"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鳥取県　北栄町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14327</v>
      </c>
      <c r="AM8" s="44"/>
      <c r="AN8" s="44"/>
      <c r="AO8" s="44"/>
      <c r="AP8" s="44"/>
      <c r="AQ8" s="44"/>
      <c r="AR8" s="44"/>
      <c r="AS8" s="44"/>
      <c r="AT8" s="45">
        <f>データ!$S$6</f>
        <v>56.94</v>
      </c>
      <c r="AU8" s="46"/>
      <c r="AV8" s="46"/>
      <c r="AW8" s="46"/>
      <c r="AX8" s="46"/>
      <c r="AY8" s="46"/>
      <c r="AZ8" s="46"/>
      <c r="BA8" s="46"/>
      <c r="BB8" s="47">
        <f>データ!$T$6</f>
        <v>251.62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68.97</v>
      </c>
      <c r="J10" s="46"/>
      <c r="K10" s="46"/>
      <c r="L10" s="46"/>
      <c r="M10" s="46"/>
      <c r="N10" s="46"/>
      <c r="O10" s="80"/>
      <c r="P10" s="47">
        <f>データ!$P$6</f>
        <v>99.39</v>
      </c>
      <c r="Q10" s="47"/>
      <c r="R10" s="47"/>
      <c r="S10" s="47"/>
      <c r="T10" s="47"/>
      <c r="U10" s="47"/>
      <c r="V10" s="47"/>
      <c r="W10" s="44">
        <f>データ!$Q$6</f>
        <v>3025</v>
      </c>
      <c r="X10" s="44"/>
      <c r="Y10" s="44"/>
      <c r="Z10" s="44"/>
      <c r="AA10" s="44"/>
      <c r="AB10" s="44"/>
      <c r="AC10" s="44"/>
      <c r="AD10" s="2"/>
      <c r="AE10" s="2"/>
      <c r="AF10" s="2"/>
      <c r="AG10" s="2"/>
      <c r="AH10" s="2"/>
      <c r="AI10" s="2"/>
      <c r="AJ10" s="2"/>
      <c r="AK10" s="2"/>
      <c r="AL10" s="44">
        <f>データ!$U$6</f>
        <v>14159</v>
      </c>
      <c r="AM10" s="44"/>
      <c r="AN10" s="44"/>
      <c r="AO10" s="44"/>
      <c r="AP10" s="44"/>
      <c r="AQ10" s="44"/>
      <c r="AR10" s="44"/>
      <c r="AS10" s="44"/>
      <c r="AT10" s="45">
        <f>データ!$V$6</f>
        <v>56.94</v>
      </c>
      <c r="AU10" s="46"/>
      <c r="AV10" s="46"/>
      <c r="AW10" s="46"/>
      <c r="AX10" s="46"/>
      <c r="AY10" s="46"/>
      <c r="AZ10" s="46"/>
      <c r="BA10" s="46"/>
      <c r="BB10" s="47">
        <f>データ!$W$6</f>
        <v>248.67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Wc9vm8icFKjOB/DWDoDanlv+sc1J12lN8OBO1fpmMYHaMPLuC/Lr1a3uNhV5zWBMQzMyjEQlzl+rjd3Jv0EGw==" saltValue="gVNSFb7dG4tzmPT+TiFl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313726</v>
      </c>
      <c r="D6" s="20">
        <f t="shared" si="3"/>
        <v>46</v>
      </c>
      <c r="E6" s="20">
        <f t="shared" si="3"/>
        <v>1</v>
      </c>
      <c r="F6" s="20">
        <f t="shared" si="3"/>
        <v>0</v>
      </c>
      <c r="G6" s="20">
        <f t="shared" si="3"/>
        <v>1</v>
      </c>
      <c r="H6" s="20" t="str">
        <f t="shared" si="3"/>
        <v>鳥取県　北栄町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68.97</v>
      </c>
      <c r="P6" s="21">
        <f t="shared" si="3"/>
        <v>99.39</v>
      </c>
      <c r="Q6" s="21">
        <f t="shared" si="3"/>
        <v>3025</v>
      </c>
      <c r="R6" s="21">
        <f t="shared" si="3"/>
        <v>14327</v>
      </c>
      <c r="S6" s="21">
        <f t="shared" si="3"/>
        <v>56.94</v>
      </c>
      <c r="T6" s="21">
        <f t="shared" si="3"/>
        <v>251.62</v>
      </c>
      <c r="U6" s="21">
        <f t="shared" si="3"/>
        <v>14159</v>
      </c>
      <c r="V6" s="21">
        <f t="shared" si="3"/>
        <v>56.94</v>
      </c>
      <c r="W6" s="21">
        <f t="shared" si="3"/>
        <v>248.67</v>
      </c>
      <c r="X6" s="22">
        <f>IF(X7="",NA(),X7)</f>
        <v>126.47</v>
      </c>
      <c r="Y6" s="22">
        <f t="shared" ref="Y6:AG6" si="4">IF(Y7="",NA(),Y7)</f>
        <v>134.97999999999999</v>
      </c>
      <c r="Z6" s="22">
        <f t="shared" si="4"/>
        <v>133.55000000000001</v>
      </c>
      <c r="AA6" s="22">
        <f t="shared" si="4"/>
        <v>120.52</v>
      </c>
      <c r="AB6" s="22">
        <f t="shared" si="4"/>
        <v>115.07</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188.87</v>
      </c>
      <c r="AU6" s="22">
        <f t="shared" ref="AU6:BC6" si="6">IF(AU7="",NA(),AU7)</f>
        <v>333.6</v>
      </c>
      <c r="AV6" s="22">
        <f t="shared" si="6"/>
        <v>434.96</v>
      </c>
      <c r="AW6" s="22">
        <f t="shared" si="6"/>
        <v>479.09</v>
      </c>
      <c r="AX6" s="22">
        <f t="shared" si="6"/>
        <v>795.25</v>
      </c>
      <c r="AY6" s="22">
        <f t="shared" si="6"/>
        <v>362.93</v>
      </c>
      <c r="AZ6" s="22">
        <f t="shared" si="6"/>
        <v>371.81</v>
      </c>
      <c r="BA6" s="22">
        <f t="shared" si="6"/>
        <v>384.23</v>
      </c>
      <c r="BB6" s="22">
        <f t="shared" si="6"/>
        <v>364.3</v>
      </c>
      <c r="BC6" s="22">
        <f t="shared" si="6"/>
        <v>378.87</v>
      </c>
      <c r="BD6" s="21" t="str">
        <f>IF(BD7="","",IF(BD7="-","【-】","【"&amp;SUBSTITUTE(TEXT(BD7,"#,##0.00"),"-","△")&amp;"】"))</f>
        <v>【243.36】</v>
      </c>
      <c r="BE6" s="22">
        <f>IF(BE7="",NA(),BE7)</f>
        <v>444.6</v>
      </c>
      <c r="BF6" s="22">
        <f t="shared" ref="BF6:BN6" si="7">IF(BF7="",NA(),BF7)</f>
        <v>481.86</v>
      </c>
      <c r="BG6" s="22">
        <f t="shared" si="7"/>
        <v>444.54</v>
      </c>
      <c r="BH6" s="22">
        <f t="shared" si="7"/>
        <v>447.44</v>
      </c>
      <c r="BI6" s="22">
        <f t="shared" si="7"/>
        <v>440.65</v>
      </c>
      <c r="BJ6" s="22">
        <f t="shared" si="7"/>
        <v>439.05</v>
      </c>
      <c r="BK6" s="22">
        <f t="shared" si="7"/>
        <v>465.85</v>
      </c>
      <c r="BL6" s="22">
        <f t="shared" si="7"/>
        <v>439.43</v>
      </c>
      <c r="BM6" s="22">
        <f t="shared" si="7"/>
        <v>438.41</v>
      </c>
      <c r="BN6" s="22">
        <f t="shared" si="7"/>
        <v>430.23</v>
      </c>
      <c r="BO6" s="21" t="str">
        <f>IF(BO7="","",IF(BO7="-","【-】","【"&amp;SUBSTITUTE(TEXT(BO7,"#,##0.00"),"-","△")&amp;"】"))</f>
        <v>【265.93】</v>
      </c>
      <c r="BP6" s="22">
        <f>IF(BP7="",NA(),BP7)</f>
        <v>129.5</v>
      </c>
      <c r="BQ6" s="22">
        <f t="shared" ref="BQ6:BY6" si="8">IF(BQ7="",NA(),BQ7)</f>
        <v>124.73</v>
      </c>
      <c r="BR6" s="22">
        <f t="shared" si="8"/>
        <v>132.79</v>
      </c>
      <c r="BS6" s="22">
        <f t="shared" si="8"/>
        <v>120.67</v>
      </c>
      <c r="BT6" s="22">
        <f t="shared" si="8"/>
        <v>114.22</v>
      </c>
      <c r="BU6" s="22">
        <f t="shared" si="8"/>
        <v>95.26</v>
      </c>
      <c r="BV6" s="22">
        <f t="shared" si="8"/>
        <v>92.39</v>
      </c>
      <c r="BW6" s="22">
        <f t="shared" si="8"/>
        <v>94.41</v>
      </c>
      <c r="BX6" s="22">
        <f t="shared" si="8"/>
        <v>90.96</v>
      </c>
      <c r="BY6" s="22">
        <f t="shared" si="8"/>
        <v>90.66</v>
      </c>
      <c r="BZ6" s="21" t="str">
        <f>IF(BZ7="","",IF(BZ7="-","【-】","【"&amp;SUBSTITUTE(TEXT(BZ7,"#,##0.00"),"-","△")&amp;"】"))</f>
        <v>【97.82】</v>
      </c>
      <c r="CA6" s="22">
        <f>IF(CA7="",NA(),CA7)</f>
        <v>117.65</v>
      </c>
      <c r="CB6" s="22">
        <f t="shared" ref="CB6:CJ6" si="9">IF(CB7="",NA(),CB7)</f>
        <v>110.55</v>
      </c>
      <c r="CC6" s="22">
        <f t="shared" si="9"/>
        <v>114.6</v>
      </c>
      <c r="CD6" s="22">
        <f t="shared" si="9"/>
        <v>126.22</v>
      </c>
      <c r="CE6" s="22">
        <f t="shared" si="9"/>
        <v>133.37</v>
      </c>
      <c r="CF6" s="22">
        <f t="shared" si="9"/>
        <v>192.82</v>
      </c>
      <c r="CG6" s="22">
        <f t="shared" si="9"/>
        <v>192.98</v>
      </c>
      <c r="CH6" s="22">
        <f t="shared" si="9"/>
        <v>192.13</v>
      </c>
      <c r="CI6" s="22">
        <f t="shared" si="9"/>
        <v>197.04</v>
      </c>
      <c r="CJ6" s="22">
        <f t="shared" si="9"/>
        <v>199.33</v>
      </c>
      <c r="CK6" s="21" t="str">
        <f>IF(CK7="","",IF(CK7="-","【-】","【"&amp;SUBSTITUTE(TEXT(CK7,"#,##0.00"),"-","△")&amp;"】"))</f>
        <v>【177.56】</v>
      </c>
      <c r="CL6" s="22">
        <f>IF(CL7="",NA(),CL7)</f>
        <v>53.21</v>
      </c>
      <c r="CM6" s="22">
        <f t="shared" ref="CM6:CU6" si="10">IF(CM7="",NA(),CM7)</f>
        <v>55.64</v>
      </c>
      <c r="CN6" s="22">
        <f t="shared" si="10"/>
        <v>54.06</v>
      </c>
      <c r="CO6" s="22">
        <f t="shared" si="10"/>
        <v>57.17</v>
      </c>
      <c r="CP6" s="22">
        <f t="shared" si="10"/>
        <v>56.92</v>
      </c>
      <c r="CQ6" s="22">
        <f t="shared" si="10"/>
        <v>54.05</v>
      </c>
      <c r="CR6" s="22">
        <f t="shared" si="10"/>
        <v>54.43</v>
      </c>
      <c r="CS6" s="22">
        <f t="shared" si="10"/>
        <v>53.87</v>
      </c>
      <c r="CT6" s="22">
        <f t="shared" si="10"/>
        <v>54.49</v>
      </c>
      <c r="CU6" s="22">
        <f t="shared" si="10"/>
        <v>54.8</v>
      </c>
      <c r="CV6" s="21" t="str">
        <f>IF(CV7="","",IF(CV7="-","【-】","【"&amp;SUBSTITUTE(TEXT(CV7,"#,##0.00"),"-","△")&amp;"】"))</f>
        <v>【59.81】</v>
      </c>
      <c r="CW6" s="22">
        <f>IF(CW7="",NA(),CW7)</f>
        <v>83.29</v>
      </c>
      <c r="CX6" s="22">
        <f t="shared" ref="CX6:DF6" si="11">IF(CX7="",NA(),CX7)</f>
        <v>81.83</v>
      </c>
      <c r="CY6" s="22">
        <f t="shared" si="11"/>
        <v>84.14</v>
      </c>
      <c r="CZ6" s="22">
        <f t="shared" si="11"/>
        <v>77.16</v>
      </c>
      <c r="DA6" s="22">
        <f t="shared" si="11"/>
        <v>76.61</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49.09</v>
      </c>
      <c r="DI6" s="22">
        <f t="shared" ref="DI6:DQ6" si="12">IF(DI7="",NA(),DI7)</f>
        <v>50.91</v>
      </c>
      <c r="DJ6" s="22">
        <f t="shared" si="12"/>
        <v>51.69</v>
      </c>
      <c r="DK6" s="22">
        <f t="shared" si="12"/>
        <v>53.16</v>
      </c>
      <c r="DL6" s="22">
        <f t="shared" si="12"/>
        <v>54.73</v>
      </c>
      <c r="DM6" s="22">
        <f t="shared" si="12"/>
        <v>49.12</v>
      </c>
      <c r="DN6" s="22">
        <f t="shared" si="12"/>
        <v>49.39</v>
      </c>
      <c r="DO6" s="22">
        <f t="shared" si="12"/>
        <v>50.75</v>
      </c>
      <c r="DP6" s="22">
        <f t="shared" si="12"/>
        <v>51.72</v>
      </c>
      <c r="DQ6" s="22">
        <f t="shared" si="12"/>
        <v>52.27</v>
      </c>
      <c r="DR6" s="21" t="str">
        <f>IF(DR7="","",IF(DR7="-","【-】","【"&amp;SUBSTITUTE(TEXT(DR7,"#,##0.00"),"-","△")&amp;"】"))</f>
        <v>【52.02】</v>
      </c>
      <c r="DS6" s="21">
        <f>IF(DS7="",NA(),DS7)</f>
        <v>0</v>
      </c>
      <c r="DT6" s="21">
        <f t="shared" ref="DT6:EB6" si="13">IF(DT7="",NA(),DT7)</f>
        <v>0</v>
      </c>
      <c r="DU6" s="22">
        <f t="shared" si="13"/>
        <v>7.26</v>
      </c>
      <c r="DV6" s="22">
        <f t="shared" si="13"/>
        <v>8.4</v>
      </c>
      <c r="DW6" s="22">
        <f t="shared" si="13"/>
        <v>10.77</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1</v>
      </c>
      <c r="EE6" s="22">
        <f t="shared" ref="EE6:EM6" si="14">IF(EE7="",NA(),EE7)</f>
        <v>1</v>
      </c>
      <c r="EF6" s="22">
        <f t="shared" si="14"/>
        <v>0.59</v>
      </c>
      <c r="EG6" s="22">
        <f t="shared" si="14"/>
        <v>0.23</v>
      </c>
      <c r="EH6" s="22">
        <f t="shared" si="14"/>
        <v>0.21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313726</v>
      </c>
      <c r="D7" s="24">
        <v>46</v>
      </c>
      <c r="E7" s="24">
        <v>1</v>
      </c>
      <c r="F7" s="24">
        <v>0</v>
      </c>
      <c r="G7" s="24">
        <v>1</v>
      </c>
      <c r="H7" s="24" t="s">
        <v>93</v>
      </c>
      <c r="I7" s="24" t="s">
        <v>94</v>
      </c>
      <c r="J7" s="24" t="s">
        <v>95</v>
      </c>
      <c r="K7" s="24" t="s">
        <v>96</v>
      </c>
      <c r="L7" s="24" t="s">
        <v>97</v>
      </c>
      <c r="M7" s="24" t="s">
        <v>98</v>
      </c>
      <c r="N7" s="25" t="s">
        <v>99</v>
      </c>
      <c r="O7" s="25">
        <v>68.97</v>
      </c>
      <c r="P7" s="25">
        <v>99.39</v>
      </c>
      <c r="Q7" s="25">
        <v>3025</v>
      </c>
      <c r="R7" s="25">
        <v>14327</v>
      </c>
      <c r="S7" s="25">
        <v>56.94</v>
      </c>
      <c r="T7" s="25">
        <v>251.62</v>
      </c>
      <c r="U7" s="25">
        <v>14159</v>
      </c>
      <c r="V7" s="25">
        <v>56.94</v>
      </c>
      <c r="W7" s="25">
        <v>248.67</v>
      </c>
      <c r="X7" s="25">
        <v>126.47</v>
      </c>
      <c r="Y7" s="25">
        <v>134.97999999999999</v>
      </c>
      <c r="Z7" s="25">
        <v>133.55000000000001</v>
      </c>
      <c r="AA7" s="25">
        <v>120.52</v>
      </c>
      <c r="AB7" s="25">
        <v>115.07</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188.87</v>
      </c>
      <c r="AU7" s="25">
        <v>333.6</v>
      </c>
      <c r="AV7" s="25">
        <v>434.96</v>
      </c>
      <c r="AW7" s="25">
        <v>479.09</v>
      </c>
      <c r="AX7" s="25">
        <v>795.25</v>
      </c>
      <c r="AY7" s="25">
        <v>362.93</v>
      </c>
      <c r="AZ7" s="25">
        <v>371.81</v>
      </c>
      <c r="BA7" s="25">
        <v>384.23</v>
      </c>
      <c r="BB7" s="25">
        <v>364.3</v>
      </c>
      <c r="BC7" s="25">
        <v>378.87</v>
      </c>
      <c r="BD7" s="25">
        <v>243.36</v>
      </c>
      <c r="BE7" s="25">
        <v>444.6</v>
      </c>
      <c r="BF7" s="25">
        <v>481.86</v>
      </c>
      <c r="BG7" s="25">
        <v>444.54</v>
      </c>
      <c r="BH7" s="25">
        <v>447.44</v>
      </c>
      <c r="BI7" s="25">
        <v>440.65</v>
      </c>
      <c r="BJ7" s="25">
        <v>439.05</v>
      </c>
      <c r="BK7" s="25">
        <v>465.85</v>
      </c>
      <c r="BL7" s="25">
        <v>439.43</v>
      </c>
      <c r="BM7" s="25">
        <v>438.41</v>
      </c>
      <c r="BN7" s="25">
        <v>430.23</v>
      </c>
      <c r="BO7" s="25">
        <v>265.93</v>
      </c>
      <c r="BP7" s="25">
        <v>129.5</v>
      </c>
      <c r="BQ7" s="25">
        <v>124.73</v>
      </c>
      <c r="BR7" s="25">
        <v>132.79</v>
      </c>
      <c r="BS7" s="25">
        <v>120.67</v>
      </c>
      <c r="BT7" s="25">
        <v>114.22</v>
      </c>
      <c r="BU7" s="25">
        <v>95.26</v>
      </c>
      <c r="BV7" s="25">
        <v>92.39</v>
      </c>
      <c r="BW7" s="25">
        <v>94.41</v>
      </c>
      <c r="BX7" s="25">
        <v>90.96</v>
      </c>
      <c r="BY7" s="25">
        <v>90.66</v>
      </c>
      <c r="BZ7" s="25">
        <v>97.82</v>
      </c>
      <c r="CA7" s="25">
        <v>117.65</v>
      </c>
      <c r="CB7" s="25">
        <v>110.55</v>
      </c>
      <c r="CC7" s="25">
        <v>114.6</v>
      </c>
      <c r="CD7" s="25">
        <v>126.22</v>
      </c>
      <c r="CE7" s="25">
        <v>133.37</v>
      </c>
      <c r="CF7" s="25">
        <v>192.82</v>
      </c>
      <c r="CG7" s="25">
        <v>192.98</v>
      </c>
      <c r="CH7" s="25">
        <v>192.13</v>
      </c>
      <c r="CI7" s="25">
        <v>197.04</v>
      </c>
      <c r="CJ7" s="25">
        <v>199.33</v>
      </c>
      <c r="CK7" s="25">
        <v>177.56</v>
      </c>
      <c r="CL7" s="25">
        <v>53.21</v>
      </c>
      <c r="CM7" s="25">
        <v>55.64</v>
      </c>
      <c r="CN7" s="25">
        <v>54.06</v>
      </c>
      <c r="CO7" s="25">
        <v>57.17</v>
      </c>
      <c r="CP7" s="25">
        <v>56.92</v>
      </c>
      <c r="CQ7" s="25">
        <v>54.05</v>
      </c>
      <c r="CR7" s="25">
        <v>54.43</v>
      </c>
      <c r="CS7" s="25">
        <v>53.87</v>
      </c>
      <c r="CT7" s="25">
        <v>54.49</v>
      </c>
      <c r="CU7" s="25">
        <v>54.8</v>
      </c>
      <c r="CV7" s="25">
        <v>59.81</v>
      </c>
      <c r="CW7" s="25">
        <v>83.29</v>
      </c>
      <c r="CX7" s="25">
        <v>81.83</v>
      </c>
      <c r="CY7" s="25">
        <v>84.14</v>
      </c>
      <c r="CZ7" s="25">
        <v>77.16</v>
      </c>
      <c r="DA7" s="25">
        <v>76.61</v>
      </c>
      <c r="DB7" s="25">
        <v>80.510000000000005</v>
      </c>
      <c r="DC7" s="25">
        <v>79.44</v>
      </c>
      <c r="DD7" s="25">
        <v>79.489999999999995</v>
      </c>
      <c r="DE7" s="25">
        <v>78.8</v>
      </c>
      <c r="DF7" s="25">
        <v>77.98</v>
      </c>
      <c r="DG7" s="25">
        <v>89.42</v>
      </c>
      <c r="DH7" s="25">
        <v>49.09</v>
      </c>
      <c r="DI7" s="25">
        <v>50.91</v>
      </c>
      <c r="DJ7" s="25">
        <v>51.69</v>
      </c>
      <c r="DK7" s="25">
        <v>53.16</v>
      </c>
      <c r="DL7" s="25">
        <v>54.73</v>
      </c>
      <c r="DM7" s="25">
        <v>49.12</v>
      </c>
      <c r="DN7" s="25">
        <v>49.39</v>
      </c>
      <c r="DO7" s="25">
        <v>50.75</v>
      </c>
      <c r="DP7" s="25">
        <v>51.72</v>
      </c>
      <c r="DQ7" s="25">
        <v>52.27</v>
      </c>
      <c r="DR7" s="25">
        <v>52.02</v>
      </c>
      <c r="DS7" s="25">
        <v>0</v>
      </c>
      <c r="DT7" s="25">
        <v>0</v>
      </c>
      <c r="DU7" s="25">
        <v>7.26</v>
      </c>
      <c r="DV7" s="25">
        <v>8.4</v>
      </c>
      <c r="DW7" s="25">
        <v>10.77</v>
      </c>
      <c r="DX7" s="25">
        <v>16.760000000000002</v>
      </c>
      <c r="DY7" s="25">
        <v>18.57</v>
      </c>
      <c r="DZ7" s="25">
        <v>21.14</v>
      </c>
      <c r="EA7" s="25">
        <v>22.12</v>
      </c>
      <c r="EB7" s="25">
        <v>25.67</v>
      </c>
      <c r="EC7" s="25">
        <v>25.37</v>
      </c>
      <c r="ED7" s="25">
        <v>1</v>
      </c>
      <c r="EE7" s="25">
        <v>1</v>
      </c>
      <c r="EF7" s="25">
        <v>0.59</v>
      </c>
      <c r="EG7" s="25">
        <v>0.23</v>
      </c>
      <c r="EH7" s="25">
        <v>0.21</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桜岡 恵</cp:lastModifiedBy>
  <dcterms:created xsi:type="dcterms:W3CDTF">2025-01-24T06:53:01Z</dcterms:created>
  <dcterms:modified xsi:type="dcterms:W3CDTF">2025-03-06T08:12:26Z</dcterms:modified>
  <cp:category/>
</cp:coreProperties>
</file>