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10.10.1.5\地域整備課\【ここにまとめ】フォルダ整理（異動フォルダショートカットなど）\03 【保存版】下水道\３３　　経営比較分析表\R6（R5決算）\"/>
    </mc:Choice>
  </mc:AlternateContent>
  <xr:revisionPtr revIDLastSave="0" documentId="13_ncr:1_{597ACF2A-814D-4FDF-9549-B8AB204EFE52}" xr6:coauthVersionLast="45" xr6:coauthVersionMax="45" xr10:uidLastSave="{00000000-0000-0000-0000-000000000000}"/>
  <workbookProtection workbookAlgorithmName="SHA-512" workbookHashValue="tzQslJ0SJ74ZXacuIeoImM/5Dt75SIlV3l1jNedQLxUib0udzi2Xx5vWMSSsmxq4zvbiOLrX5jqjw9+BIhiJgg==" workbookSaltValue="8Ao01Z2lKn83k1yHOeyPI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I85" i="4"/>
  <c r="AT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<sst xmlns="http://schemas.openxmlformats.org/spreadsheetml/2006/main" count="231" uniqueCount="115">
  <si>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</si>
  <si>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</si>
  <si>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</si>
  <si>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</si>
  <si>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</si>
  <si>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</si>
  <si>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</si>
  <si>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</si>
  <si>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</si>
  <si>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</si>
  <si>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</si>
  <si>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</si>
  <si>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</si>
  <si>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</si>
  <si>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</si>
  <si>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</si>
  <si>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</si>
  <si>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</si>
  <si>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</si>
  <si>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</si>
  <si>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</si>
  <si>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</si>
  <si>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</si>
  <si>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</si>
  <si>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</si>
  <si>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</si>
  <si>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</si>
  <si>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</si>
  <si>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</si>
  <si>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</si>
  <si>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</si>
  <si>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</si>
  <si>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</si>
  <si>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</si>
  <si>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</si>
  <si>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</si>
  <si>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</si>
  <si>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</si>
  <si>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</si>
  <si>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</si>
  <si>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</si>
  <si>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</si>
  <si>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</si>
  <si>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</si>
  <si>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</si>
  <si>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</si>
  <si>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</si>
  <si>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</si>
  <si>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</si>
  <si>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</si>
  <si>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</si>
  <si>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</si>
  <si>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</si>
  <si>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</si>
  <si>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</si>
  <si>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</si>
  <si>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</si>
  <si>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</si>
  <si>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</si>
  <si>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</si>
  <si>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</si>
  <si>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</si>
  <si>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</si>
  <si>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</si>
  <si>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</si>
  <si>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</si>
  <si>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</si>
  <si>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</si>
  <si>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</si>
  <si>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</si>
  <si>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</si>
  <si>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</si>
  <si>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</si>
  <si>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</si>
  <si>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</si>
  <si>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</si>
  <si>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</si>
  <si>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</si>
  <si>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</si>
  <si>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</si>
  <si>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</si>
  <si>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</si>
  <si>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</si>
  <si>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</si>
  <si>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</si>
  <si>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</si>
  <si>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</si>
  <si>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</si>
  <si>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</si>
  <si>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</si>
  <si>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</si>
  <si>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</si>
  <si>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</si>
  <si>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</si>
  <si>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</si>
  <si>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</si>
  <si>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北栄町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</si>
  <si>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</si>
  <si>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</si>
  <si>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</si>
  <si>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</si>
  <si>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</si>
  <si>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</si>
  <si>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</si>
  <si>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</si>
  <si>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</si>
  <si>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</si>
  <si>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</si>
  <si>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</si>
  <si>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</si>
  <si>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</si>
  <si>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</si>
  <si>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町では、昭和60年度から公共下水道事業を展開してきました。比較的早い時期から下水道事業を進めてきたことにより、古くに整備された管渠で約30年、下水道終末処理施設で約20年を経過しており、類似団体と比較すると減価償却が進んできていますが、老朽化した施設はありません。
　現在はストックマネジメント計画を策定し、施設の維持管理や更新等について「発生対応型」から「予防対応型」の管理に取り組んでいます。</t>
    <phoneticPr fontId="4"/>
  </si>
  <si>
    <t>本事業は、令和元年度から地方公営企業法の一部適用を行っています。
　経常収支比率は100％を上回っており、累積欠損金も発生しておりません。しかしながら、経常収益の多くを一般会計繰入金に依存しているため、使用料収入による自主財源の確保に向けた更なる改善が必要です。
　流動比率については、保有現金に対して企業債償還額が大きいため、依然として低い状況となっていますが、起債償還のピークを超えたため、回復傾向にあります。
　企業債残高対事業規模比率については、類似団体と比較し非常に高い状況となっています。本町では面整備を平成25年に完了しており、企業債償還金のピーク（令和３年度）を超えたことから、今後借入を抑制していくことで、企業債残高は着実に減少していく見込みとなっていますが、事業規模に対して抱える企業債残高はしばらく大きい状態が続きます。
　また、人口の閑散とした農村部の自治体でありながら、町の大部分を下水道事業で運営していることも、汚水処理原価や企業債残高対事業規模比率を押し上げている要因と言えます。
　これらの状況を踏まえ、今後も引き続き水洗化人口の増加と、経費節減及び新規起債の抑制に努め、経営の健全化と効率性の向上を目指します。</t>
    <phoneticPr fontId="4"/>
  </si>
  <si>
    <t>　本町人口の96％以上を本事業により水洗化整備しています。経営状況を圧迫している主たる要因は、早期全面整備に伴う非常に大きな企業債残高であるため、企業債残高の縮減が進まない限り、経営の健全化は厳しい状況にあります。
　そのような中でも、少しずつ経営改善に向け、使用料改定や水洗化人口の増加、維持管理費の節減や企業債借入の抑制に努めています。また、長期的な運営経費削減のため、広域化や終末処理場の統廃合を検討しています。
　人口規模も小さく、水洗化率も高止まりしている現状を考慮すると、将来的に人口減少が予測されていることからも、処理場の統廃合は必須です。より効率的で持続可能な事業運営を目指していきたいと考え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</si>
</sst>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0.49</c:v>
                </c:pt>
                <c:pt idx="1">
                  <c:v>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43A-47E8-BFC7-58678925CD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143A-47E8-BFC7-58678925CD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49.72</c:v>
                </c:pt>
                <c:pt idx="1">
                  <c:v>52.05</c:v>
                </c:pt>
                <c:pt idx="2">
                  <c:v>54.2</c:v>
                </c:pt>
                <c:pt idx="3">
                  <c:v>49.16</c:v>
                </c:pt>
                <c:pt idx="4">
                  <c:v>49.49</c:v>
                </c:pt>
              </c:numCache>
            </c:numRef>
          </c:val>
          <c:extLst>
            <c:ext xmlns:c16="http://schemas.microsoft.com/office/drawing/2014/chart" uri="{C3380CC4-5D6E-409C-BE32-E72D297353CC}">
              <c16:uniqueId val="{00000000-E92B-46D7-9023-8C18A72585B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E92B-46D7-9023-8C18A72585B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90.53</c:v>
                </c:pt>
                <c:pt idx="1">
                  <c:v>91.29</c:v>
                </c:pt>
                <c:pt idx="2">
                  <c:v>91.73</c:v>
                </c:pt>
                <c:pt idx="3">
                  <c:v>92.27</c:v>
                </c:pt>
                <c:pt idx="4">
                  <c:v>92.74</c:v>
                </c:pt>
              </c:numCache>
            </c:numRef>
          </c:val>
          <c:extLst>
            <c:ext xmlns:c16="http://schemas.microsoft.com/office/drawing/2014/chart" uri="{C3380CC4-5D6E-409C-BE32-E72D297353CC}">
              <c16:uniqueId val="{00000000-2BC2-47F5-AE6D-82B3843E03D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2BC2-47F5-AE6D-82B3843E03D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132.9</c:v>
                </c:pt>
                <c:pt idx="1">
                  <c:v>138.16</c:v>
                </c:pt>
                <c:pt idx="2">
                  <c:v>126.03</c:v>
                </c:pt>
                <c:pt idx="3">
                  <c:v>118.92</c:v>
                </c:pt>
                <c:pt idx="4">
                  <c:v>121.92</c:v>
                </c:pt>
              </c:numCache>
            </c:numRef>
          </c:val>
          <c:extLst>
            <c:ext xmlns:c16="http://schemas.microsoft.com/office/drawing/2014/chart" uri="{C3380CC4-5D6E-409C-BE32-E72D297353CC}">
              <c16:uniqueId val="{00000000-FC99-4E15-B1C9-492E938F8A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FC99-4E15-B1C9-492E938F8A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37.130000000000003</c:v>
                </c:pt>
                <c:pt idx="1">
                  <c:v>38.82</c:v>
                </c:pt>
                <c:pt idx="2">
                  <c:v>40.58</c:v>
                </c:pt>
                <c:pt idx="3">
                  <c:v>41.8</c:v>
                </c:pt>
                <c:pt idx="4">
                  <c:v>43.58</c:v>
                </c:pt>
              </c:numCache>
            </c:numRef>
          </c:val>
          <c:extLst>
            <c:ext xmlns:c16="http://schemas.microsoft.com/office/drawing/2014/chart" uri="{C3380CC4-5D6E-409C-BE32-E72D297353CC}">
              <c16:uniqueId val="{00000000-4059-412D-85AB-0CE4630B995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4059-412D-85AB-0CE4630B995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FD-40F5-A903-034CCCB599C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38FD-40F5-A903-034CCCB599C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B0-4765-BDC3-478F2F0FBB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32B0-4765-BDC3-478F2F0FBB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27.95</c:v>
                </c:pt>
                <c:pt idx="1">
                  <c:v>37.44</c:v>
                </c:pt>
                <c:pt idx="2">
                  <c:v>44.28</c:v>
                </c:pt>
                <c:pt idx="3">
                  <c:v>58.82</c:v>
                </c:pt>
                <c:pt idx="4">
                  <c:v>64.430000000000007</c:v>
                </c:pt>
              </c:numCache>
            </c:numRef>
          </c:val>
          <c:extLst>
            <c:ext xmlns:c16="http://schemas.microsoft.com/office/drawing/2014/chart" uri="{C3380CC4-5D6E-409C-BE32-E72D297353CC}">
              <c16:uniqueId val="{00000000-F7B4-4950-933B-6B2E245DA6D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F7B4-4950-933B-6B2E245DA6D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3443.94</c:v>
                </c:pt>
                <c:pt idx="1">
                  <c:v>3090.5</c:v>
                </c:pt>
                <c:pt idx="2">
                  <c:v>2820.19</c:v>
                </c:pt>
                <c:pt idx="3">
                  <c:v>2644.58</c:v>
                </c:pt>
                <c:pt idx="4">
                  <c:v>2386.91</c:v>
                </c:pt>
              </c:numCache>
            </c:numRef>
          </c:val>
          <c:extLst>
            <c:ext xmlns:c16="http://schemas.microsoft.com/office/drawing/2014/chart" uri="{C3380CC4-5D6E-409C-BE32-E72D297353CC}">
              <c16:uniqueId val="{00000000-3D61-494C-AD65-976A5C83451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3D61-494C-AD65-976A5C83451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81.87</c:v>
                </c:pt>
                <c:pt idx="1">
                  <c:v>78.489999999999995</c:v>
                </c:pt>
                <c:pt idx="2">
                  <c:v>79.03</c:v>
                </c:pt>
                <c:pt idx="3">
                  <c:v>60.14</c:v>
                </c:pt>
                <c:pt idx="4">
                  <c:v>90.6</c:v>
                </c:pt>
              </c:numCache>
            </c:numRef>
          </c:val>
          <c:extLst>
            <c:ext xmlns:c16="http://schemas.microsoft.com/office/drawing/2014/chart" uri="{C3380CC4-5D6E-409C-BE32-E72D297353CC}">
              <c16:uniqueId val="{00000000-5664-40B8-BF99-1DA8AAF84A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5664-40B8-BF99-1DA8AAF84A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247.33</c:v>
                </c:pt>
                <c:pt idx="1">
                  <c:v>258.05</c:v>
                </c:pt>
                <c:pt idx="2">
                  <c:v>256.26</c:v>
                </c:pt>
                <c:pt idx="3">
                  <c:v>336.56</c:v>
                </c:pt>
                <c:pt idx="4">
                  <c:v>223.53</c:v>
                </c:pt>
              </c:numCache>
            </c:numRef>
          </c:val>
          <c:extLst>
            <c:ext xmlns:c16="http://schemas.microsoft.com/office/drawing/2014/chart" uri="{C3380CC4-5D6E-409C-BE32-E72D297353CC}">
              <c16:uniqueId val="{00000000-80BA-4F41-A582-A7AB9C01F66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80BA-4F41-A582-A7AB9C01F66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鳥取県　北栄町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14327</v>
      </c>
      <c r="AM8" s="36"/>
      <c r="AN8" s="36"/>
      <c r="AO8" s="36"/>
      <c r="AP8" s="36"/>
      <c r="AQ8" s="36"/>
      <c r="AR8" s="36"/>
      <c r="AS8" s="36"/>
      <c r="AT8" s="37">
        <f>データ!T6</f>
        <v>56.94</v>
      </c>
      <c r="AU8" s="37"/>
      <c r="AV8" s="37"/>
      <c r="AW8" s="37"/>
      <c r="AX8" s="37"/>
      <c r="AY8" s="37"/>
      <c r="AZ8" s="37"/>
      <c r="BA8" s="37"/>
      <c r="BB8" s="37">
        <f>データ!U6</f>
        <v>251.62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62.8</v>
      </c>
      <c r="J10" s="37"/>
      <c r="K10" s="37"/>
      <c r="L10" s="37"/>
      <c r="M10" s="37"/>
      <c r="N10" s="37"/>
      <c r="O10" s="37"/>
      <c r="P10" s="37">
        <f>データ!P6</f>
        <v>96.39</v>
      </c>
      <c r="Q10" s="37"/>
      <c r="R10" s="37"/>
      <c r="S10" s="37"/>
      <c r="T10" s="37"/>
      <c r="U10" s="37"/>
      <c r="V10" s="37"/>
      <c r="W10" s="37">
        <f>データ!Q6</f>
        <v>93.36</v>
      </c>
      <c r="X10" s="37"/>
      <c r="Y10" s="37"/>
      <c r="Z10" s="37"/>
      <c r="AA10" s="37"/>
      <c r="AB10" s="37"/>
      <c r="AC10" s="37"/>
      <c r="AD10" s="36">
        <f>データ!R6</f>
        <v>4526</v>
      </c>
      <c r="AE10" s="36"/>
      <c r="AF10" s="36"/>
      <c r="AG10" s="36"/>
      <c r="AH10" s="36"/>
      <c r="AI10" s="36"/>
      <c r="AJ10" s="36"/>
      <c r="AK10" s="2"/>
      <c r="AL10" s="36">
        <f>データ!V6</f>
        <v>13782</v>
      </c>
      <c r="AM10" s="36"/>
      <c r="AN10" s="36"/>
      <c r="AO10" s="36"/>
      <c r="AP10" s="36"/>
      <c r="AQ10" s="36"/>
      <c r="AR10" s="36"/>
      <c r="AS10" s="36"/>
      <c r="AT10" s="37">
        <f>データ!W6</f>
        <v>5.2</v>
      </c>
      <c r="AU10" s="37"/>
      <c r="AV10" s="37"/>
      <c r="AW10" s="37"/>
      <c r="AX10" s="37"/>
      <c r="AY10" s="37"/>
      <c r="AZ10" s="37"/>
      <c r="BA10" s="37"/>
      <c r="BB10" s="37">
        <f>データ!X6</f>
        <v>2650.38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2hZqebe7zFs4utqqFh04Pf9GCt1TdZPjSHzZmZTm94DNbDkiOoanPUagSpR2olwuYdA5NBQ5FFAszP+75+s1Mg==" saltValue="rON8mIGq1T1e9LlTbY9Cc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313726</v>
      </c>
      <c r="D6" s="19">
        <f t="shared" si="3"/>
        <v>46</v>
      </c>
      <c r="E6" s="19">
        <f t="shared" si="3"/>
        <v>17</v>
      </c>
      <c r="F6" s="19">
        <f t="shared" si="3"/>
        <v>4</v>
      </c>
      <c r="G6" s="19">
        <f t="shared" si="3"/>
        <v>0</v>
      </c>
      <c r="H6" s="19" t="str">
        <f t="shared" si="3"/>
        <v>鳥取県　北栄町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62.8</v>
      </c>
      <c r="P6" s="20">
        <f t="shared" si="3"/>
        <v>96.39</v>
      </c>
      <c r="Q6" s="20">
        <f t="shared" si="3"/>
        <v>93.36</v>
      </c>
      <c r="R6" s="20">
        <f t="shared" si="3"/>
        <v>4526</v>
      </c>
      <c r="S6" s="20">
        <f t="shared" si="3"/>
        <v>14327</v>
      </c>
      <c r="T6" s="20">
        <f t="shared" si="3"/>
        <v>56.94</v>
      </c>
      <c r="U6" s="20">
        <f t="shared" si="3"/>
        <v>251.62</v>
      </c>
      <c r="V6" s="20">
        <f t="shared" si="3"/>
        <v>13782</v>
      </c>
      <c r="W6" s="20">
        <f t="shared" si="3"/>
        <v>5.2</v>
      </c>
      <c r="X6" s="20">
        <f t="shared" si="3"/>
        <v>2650.38</v>
      </c>
      <c r="Y6" s="21">
        <f>IF(Y7="",NA(),Y7)</f>
        <v>132.9</v>
      </c>
      <c r="Z6" s="21">
        <f t="shared" ref="Z6:AH6" si="4">IF(Z7="",NA(),Z7)</f>
        <v>138.16</v>
      </c>
      <c r="AA6" s="21">
        <f t="shared" si="4"/>
        <v>126.03</v>
      </c>
      <c r="AB6" s="21">
        <f t="shared" si="4"/>
        <v>118.92</v>
      </c>
      <c r="AC6" s="21">
        <f t="shared" si="4"/>
        <v>121.92</v>
      </c>
      <c r="AD6" s="21">
        <f t="shared" si="4"/>
        <v>103.34</v>
      </c>
      <c r="AE6" s="21">
        <f t="shared" si="4"/>
        <v>102.7</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29.74</v>
      </c>
      <c r="AP6" s="21">
        <f t="shared" si="5"/>
        <v>48.2</v>
      </c>
      <c r="AQ6" s="21">
        <f t="shared" si="5"/>
        <v>46.91</v>
      </c>
      <c r="AR6" s="21">
        <f t="shared" si="5"/>
        <v>52.27</v>
      </c>
      <c r="AS6" s="21">
        <f t="shared" si="5"/>
        <v>58.68</v>
      </c>
      <c r="AT6" s="20" t="str">
        <f>IF(AT7="","",IF(AT7="-","【-】","【"&amp;SUBSTITUTE(TEXT(AT7,"#,##0.00"),"-","△")&amp;"】"))</f>
        <v>【65.73】</v>
      </c>
      <c r="AU6" s="21">
        <f>IF(AU7="",NA(),AU7)</f>
        <v>27.95</v>
      </c>
      <c r="AV6" s="21">
        <f t="shared" ref="AV6:BD6" si="6">IF(AV7="",NA(),AV7)</f>
        <v>37.44</v>
      </c>
      <c r="AW6" s="21">
        <f t="shared" si="6"/>
        <v>44.28</v>
      </c>
      <c r="AX6" s="21">
        <f t="shared" si="6"/>
        <v>58.82</v>
      </c>
      <c r="AY6" s="21">
        <f t="shared" si="6"/>
        <v>64.430000000000007</v>
      </c>
      <c r="AZ6" s="21">
        <f t="shared" si="6"/>
        <v>53.44</v>
      </c>
      <c r="BA6" s="21">
        <f t="shared" si="6"/>
        <v>46.85</v>
      </c>
      <c r="BB6" s="21">
        <f t="shared" si="6"/>
        <v>44.35</v>
      </c>
      <c r="BC6" s="21">
        <f t="shared" si="6"/>
        <v>41.51</v>
      </c>
      <c r="BD6" s="21">
        <f t="shared" si="6"/>
        <v>45.01</v>
      </c>
      <c r="BE6" s="20" t="str">
        <f>IF(BE7="","",IF(BE7="-","【-】","【"&amp;SUBSTITUTE(TEXT(BE7,"#,##0.00"),"-","△")&amp;"】"))</f>
        <v>【48.91】</v>
      </c>
      <c r="BF6" s="21">
        <f>IF(BF7="",NA(),BF7)</f>
        <v>3443.94</v>
      </c>
      <c r="BG6" s="21">
        <f t="shared" ref="BG6:BO6" si="7">IF(BG7="",NA(),BG7)</f>
        <v>3090.5</v>
      </c>
      <c r="BH6" s="21">
        <f t="shared" si="7"/>
        <v>2820.19</v>
      </c>
      <c r="BI6" s="21">
        <f t="shared" si="7"/>
        <v>2644.58</v>
      </c>
      <c r="BJ6" s="21">
        <f t="shared" si="7"/>
        <v>2386.91</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81.87</v>
      </c>
      <c r="BR6" s="21">
        <f t="shared" ref="BR6:BZ6" si="8">IF(BR7="",NA(),BR7)</f>
        <v>78.489999999999995</v>
      </c>
      <c r="BS6" s="21">
        <f t="shared" si="8"/>
        <v>79.03</v>
      </c>
      <c r="BT6" s="21">
        <f t="shared" si="8"/>
        <v>60.14</v>
      </c>
      <c r="BU6" s="21">
        <f t="shared" si="8"/>
        <v>90.6</v>
      </c>
      <c r="BV6" s="21">
        <f t="shared" si="8"/>
        <v>84.3</v>
      </c>
      <c r="BW6" s="21">
        <f t="shared" si="8"/>
        <v>82.88</v>
      </c>
      <c r="BX6" s="21">
        <f t="shared" si="8"/>
        <v>82.53</v>
      </c>
      <c r="BY6" s="21">
        <f t="shared" si="8"/>
        <v>81.81</v>
      </c>
      <c r="BZ6" s="21">
        <f t="shared" si="8"/>
        <v>82.27</v>
      </c>
      <c r="CA6" s="20" t="str">
        <f>IF(CA7="","",IF(CA7="-","【-】","【"&amp;SUBSTITUTE(TEXT(CA7,"#,##0.00"),"-","△")&amp;"】"))</f>
        <v>【75.33】</v>
      </c>
      <c r="CB6" s="21">
        <f>IF(CB7="",NA(),CB7)</f>
        <v>247.33</v>
      </c>
      <c r="CC6" s="21">
        <f t="shared" ref="CC6:CK6" si="9">IF(CC7="",NA(),CC7)</f>
        <v>258.05</v>
      </c>
      <c r="CD6" s="21">
        <f t="shared" si="9"/>
        <v>256.26</v>
      </c>
      <c r="CE6" s="21">
        <f t="shared" si="9"/>
        <v>336.56</v>
      </c>
      <c r="CF6" s="21">
        <f t="shared" si="9"/>
        <v>223.53</v>
      </c>
      <c r="CG6" s="21">
        <f t="shared" si="9"/>
        <v>185.47</v>
      </c>
      <c r="CH6" s="21">
        <f t="shared" si="9"/>
        <v>187.76</v>
      </c>
      <c r="CI6" s="21">
        <f t="shared" si="9"/>
        <v>190.48</v>
      </c>
      <c r="CJ6" s="21">
        <f t="shared" si="9"/>
        <v>193.59</v>
      </c>
      <c r="CK6" s="21">
        <f t="shared" si="9"/>
        <v>194.42</v>
      </c>
      <c r="CL6" s="20" t="str">
        <f>IF(CL7="","",IF(CL7="-","【-】","【"&amp;SUBSTITUTE(TEXT(CL7,"#,##0.00"),"-","△")&amp;"】"))</f>
        <v>【215.73】</v>
      </c>
      <c r="CM6" s="21">
        <f>IF(CM7="",NA(),CM7)</f>
        <v>49.72</v>
      </c>
      <c r="CN6" s="21">
        <f t="shared" ref="CN6:CV6" si="10">IF(CN7="",NA(),CN7)</f>
        <v>52.05</v>
      </c>
      <c r="CO6" s="21">
        <f t="shared" si="10"/>
        <v>54.2</v>
      </c>
      <c r="CP6" s="21">
        <f t="shared" si="10"/>
        <v>49.16</v>
      </c>
      <c r="CQ6" s="21">
        <f t="shared" si="10"/>
        <v>49.49</v>
      </c>
      <c r="CR6" s="21">
        <f t="shared" si="10"/>
        <v>45.68</v>
      </c>
      <c r="CS6" s="21">
        <f t="shared" si="10"/>
        <v>45.87</v>
      </c>
      <c r="CT6" s="21">
        <f t="shared" si="10"/>
        <v>44.24</v>
      </c>
      <c r="CU6" s="21">
        <f t="shared" si="10"/>
        <v>45.3</v>
      </c>
      <c r="CV6" s="21">
        <f t="shared" si="10"/>
        <v>45.6</v>
      </c>
      <c r="CW6" s="20" t="str">
        <f>IF(CW7="","",IF(CW7="-","【-】","【"&amp;SUBSTITUTE(TEXT(CW7,"#,##0.00"),"-","△")&amp;"】"))</f>
        <v>【43.28】</v>
      </c>
      <c r="CX6" s="21">
        <f>IF(CX7="",NA(),CX7)</f>
        <v>90.53</v>
      </c>
      <c r="CY6" s="21">
        <f t="shared" ref="CY6:DG6" si="11">IF(CY7="",NA(),CY7)</f>
        <v>91.29</v>
      </c>
      <c r="CZ6" s="21">
        <f t="shared" si="11"/>
        <v>91.73</v>
      </c>
      <c r="DA6" s="21">
        <f t="shared" si="11"/>
        <v>92.27</v>
      </c>
      <c r="DB6" s="21">
        <f t="shared" si="11"/>
        <v>92.74</v>
      </c>
      <c r="DC6" s="21">
        <f t="shared" si="11"/>
        <v>87.96</v>
      </c>
      <c r="DD6" s="21">
        <f t="shared" si="11"/>
        <v>87.65</v>
      </c>
      <c r="DE6" s="21">
        <f t="shared" si="11"/>
        <v>88.15</v>
      </c>
      <c r="DF6" s="21">
        <f t="shared" si="11"/>
        <v>88.37</v>
      </c>
      <c r="DG6" s="21">
        <f t="shared" si="11"/>
        <v>88.66</v>
      </c>
      <c r="DH6" s="20" t="str">
        <f>IF(DH7="","",IF(DH7="-","【-】","【"&amp;SUBSTITUTE(TEXT(DH7,"#,##0.00"),"-","△")&amp;"】"))</f>
        <v>【86.21】</v>
      </c>
      <c r="DI6" s="21">
        <f>IF(DI7="",NA(),DI7)</f>
        <v>37.130000000000003</v>
      </c>
      <c r="DJ6" s="21">
        <f t="shared" ref="DJ6:DR6" si="12">IF(DJ7="",NA(),DJ7)</f>
        <v>38.82</v>
      </c>
      <c r="DK6" s="21">
        <f t="shared" si="12"/>
        <v>40.58</v>
      </c>
      <c r="DL6" s="21">
        <f t="shared" si="12"/>
        <v>41.8</v>
      </c>
      <c r="DM6" s="21">
        <f t="shared" si="12"/>
        <v>43.58</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1">
        <f>IF(EE7="",NA(),EE7)</f>
        <v>0.49</v>
      </c>
      <c r="EF6" s="21">
        <f t="shared" ref="EF6:EN6" si="14">IF(EF7="",NA(),EF7)</f>
        <v>0.03</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313726</v>
      </c>
      <c r="D7" s="23">
        <v>46</v>
      </c>
      <c r="E7" s="23">
        <v>17</v>
      </c>
      <c r="F7" s="23">
        <v>4</v>
      </c>
      <c r="G7" s="23">
        <v>0</v>
      </c>
      <c r="H7" s="23" t="s">
        <v>96</v>
      </c>
      <c r="I7" s="23" t="s">
        <v>97</v>
      </c>
      <c r="J7" s="23" t="s">
        <v>98</v>
      </c>
      <c r="K7" s="23" t="s">
        <v>99</v>
      </c>
      <c r="L7" s="23" t="s">
        <v>100</v>
      </c>
      <c r="M7" s="23" t="s">
        <v>101</v>
      </c>
      <c r="N7" s="24" t="s">
        <v>102</v>
      </c>
      <c r="O7" s="24">
        <v>62.8</v>
      </c>
      <c r="P7" s="24">
        <v>96.39</v>
      </c>
      <c r="Q7" s="24">
        <v>93.36</v>
      </c>
      <c r="R7" s="24">
        <v>4526</v>
      </c>
      <c r="S7" s="24">
        <v>14327</v>
      </c>
      <c r="T7" s="24">
        <v>56.94</v>
      </c>
      <c r="U7" s="24">
        <v>251.62</v>
      </c>
      <c r="V7" s="24">
        <v>13782</v>
      </c>
      <c r="W7" s="24">
        <v>5.2</v>
      </c>
      <c r="X7" s="24">
        <v>2650.38</v>
      </c>
      <c r="Y7" s="24">
        <v>132.9</v>
      </c>
      <c r="Z7" s="24">
        <v>138.16</v>
      </c>
      <c r="AA7" s="24">
        <v>126.03</v>
      </c>
      <c r="AB7" s="24">
        <v>118.92</v>
      </c>
      <c r="AC7" s="24">
        <v>121.92</v>
      </c>
      <c r="AD7" s="24">
        <v>103.34</v>
      </c>
      <c r="AE7" s="24">
        <v>102.7</v>
      </c>
      <c r="AF7" s="24">
        <v>104.11</v>
      </c>
      <c r="AG7" s="24">
        <v>101.98</v>
      </c>
      <c r="AH7" s="24">
        <v>102.68</v>
      </c>
      <c r="AI7" s="24">
        <v>105.09</v>
      </c>
      <c r="AJ7" s="24">
        <v>0</v>
      </c>
      <c r="AK7" s="24">
        <v>0</v>
      </c>
      <c r="AL7" s="24">
        <v>0</v>
      </c>
      <c r="AM7" s="24">
        <v>0</v>
      </c>
      <c r="AN7" s="24">
        <v>0</v>
      </c>
      <c r="AO7" s="24">
        <v>29.74</v>
      </c>
      <c r="AP7" s="24">
        <v>48.2</v>
      </c>
      <c r="AQ7" s="24">
        <v>46.91</v>
      </c>
      <c r="AR7" s="24">
        <v>52.27</v>
      </c>
      <c r="AS7" s="24">
        <v>58.68</v>
      </c>
      <c r="AT7" s="24">
        <v>65.73</v>
      </c>
      <c r="AU7" s="24">
        <v>27.95</v>
      </c>
      <c r="AV7" s="24">
        <v>37.44</v>
      </c>
      <c r="AW7" s="24">
        <v>44.28</v>
      </c>
      <c r="AX7" s="24">
        <v>58.82</v>
      </c>
      <c r="AY7" s="24">
        <v>64.430000000000007</v>
      </c>
      <c r="AZ7" s="24">
        <v>53.44</v>
      </c>
      <c r="BA7" s="24">
        <v>46.85</v>
      </c>
      <c r="BB7" s="24">
        <v>44.35</v>
      </c>
      <c r="BC7" s="24">
        <v>41.51</v>
      </c>
      <c r="BD7" s="24">
        <v>45.01</v>
      </c>
      <c r="BE7" s="24">
        <v>48.91</v>
      </c>
      <c r="BF7" s="24">
        <v>3443.94</v>
      </c>
      <c r="BG7" s="24">
        <v>3090.5</v>
      </c>
      <c r="BH7" s="24">
        <v>2820.19</v>
      </c>
      <c r="BI7" s="24">
        <v>2644.58</v>
      </c>
      <c r="BJ7" s="24">
        <v>2386.91</v>
      </c>
      <c r="BK7" s="24">
        <v>1267.3900000000001</v>
      </c>
      <c r="BL7" s="24">
        <v>1268.6300000000001</v>
      </c>
      <c r="BM7" s="24">
        <v>1283.69</v>
      </c>
      <c r="BN7" s="24">
        <v>1160.22</v>
      </c>
      <c r="BO7" s="24">
        <v>1141.98</v>
      </c>
      <c r="BP7" s="24">
        <v>1156.82</v>
      </c>
      <c r="BQ7" s="24">
        <v>81.87</v>
      </c>
      <c r="BR7" s="24">
        <v>78.489999999999995</v>
      </c>
      <c r="BS7" s="24">
        <v>79.03</v>
      </c>
      <c r="BT7" s="24">
        <v>60.14</v>
      </c>
      <c r="BU7" s="24">
        <v>90.6</v>
      </c>
      <c r="BV7" s="24">
        <v>84.3</v>
      </c>
      <c r="BW7" s="24">
        <v>82.88</v>
      </c>
      <c r="BX7" s="24">
        <v>82.53</v>
      </c>
      <c r="BY7" s="24">
        <v>81.81</v>
      </c>
      <c r="BZ7" s="24">
        <v>82.27</v>
      </c>
      <c r="CA7" s="24">
        <v>75.33</v>
      </c>
      <c r="CB7" s="24">
        <v>247.33</v>
      </c>
      <c r="CC7" s="24">
        <v>258.05</v>
      </c>
      <c r="CD7" s="24">
        <v>256.26</v>
      </c>
      <c r="CE7" s="24">
        <v>336.56</v>
      </c>
      <c r="CF7" s="24">
        <v>223.53</v>
      </c>
      <c r="CG7" s="24">
        <v>185.47</v>
      </c>
      <c r="CH7" s="24">
        <v>187.76</v>
      </c>
      <c r="CI7" s="24">
        <v>190.48</v>
      </c>
      <c r="CJ7" s="24">
        <v>193.59</v>
      </c>
      <c r="CK7" s="24">
        <v>194.42</v>
      </c>
      <c r="CL7" s="24">
        <v>215.73</v>
      </c>
      <c r="CM7" s="24">
        <v>49.72</v>
      </c>
      <c r="CN7" s="24">
        <v>52.05</v>
      </c>
      <c r="CO7" s="24">
        <v>54.2</v>
      </c>
      <c r="CP7" s="24">
        <v>49.16</v>
      </c>
      <c r="CQ7" s="24">
        <v>49.49</v>
      </c>
      <c r="CR7" s="24">
        <v>45.68</v>
      </c>
      <c r="CS7" s="24">
        <v>45.87</v>
      </c>
      <c r="CT7" s="24">
        <v>44.24</v>
      </c>
      <c r="CU7" s="24">
        <v>45.3</v>
      </c>
      <c r="CV7" s="24">
        <v>45.6</v>
      </c>
      <c r="CW7" s="24">
        <v>43.28</v>
      </c>
      <c r="CX7" s="24">
        <v>90.53</v>
      </c>
      <c r="CY7" s="24">
        <v>91.29</v>
      </c>
      <c r="CZ7" s="24">
        <v>91.73</v>
      </c>
      <c r="DA7" s="24">
        <v>92.27</v>
      </c>
      <c r="DB7" s="24">
        <v>92.74</v>
      </c>
      <c r="DC7" s="24">
        <v>87.96</v>
      </c>
      <c r="DD7" s="24">
        <v>87.65</v>
      </c>
      <c r="DE7" s="24">
        <v>88.15</v>
      </c>
      <c r="DF7" s="24">
        <v>88.37</v>
      </c>
      <c r="DG7" s="24">
        <v>88.66</v>
      </c>
      <c r="DH7" s="24">
        <v>86.21</v>
      </c>
      <c r="DI7" s="24">
        <v>37.130000000000003</v>
      </c>
      <c r="DJ7" s="24">
        <v>38.82</v>
      </c>
      <c r="DK7" s="24">
        <v>40.58</v>
      </c>
      <c r="DL7" s="24">
        <v>41.8</v>
      </c>
      <c r="DM7" s="24">
        <v>43.58</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0.49</v>
      </c>
      <c r="EF7" s="24">
        <v>0.03</v>
      </c>
      <c r="EG7" s="24">
        <v>0</v>
      </c>
      <c r="EH7" s="24">
        <v>0</v>
      </c>
      <c r="EI7" s="24">
        <v>0</v>
      </c>
      <c r="EJ7" s="24">
        <v>0.04</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2025-01-24T07:13:19Z</dcterms:created>
  <dcterms:modified xsi:type="dcterms:W3CDTF">2025-01-30T23:50:42Z</dcterms:modified>
  <cp:category/>
</cp:coreProperties>
</file>