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4"/>
  <workbookPr/>
  <mc:AlternateContent xmlns:mc="http://schemas.openxmlformats.org/markup-compatibility/2006">
    <mc:Choice Requires="x15">
      <x15ac:absPath xmlns:x15ac="http://schemas.microsoft.com/office/spreadsheetml/2010/11/ac" url="Y:\各課フォルダ\022水道課\030 下水道\30 各種調査(集排・公共・環境)\60 財務課\R6\2025.1.30締切　経営比較分析表の分析等について\"/>
    </mc:Choice>
  </mc:AlternateContent>
  <xr:revisionPtr revIDLastSave="0" documentId="13_ncr:1_{EAB366F1-4B77-4B2D-B47F-0A36E905506E}" xr6:coauthVersionLast="36" xr6:coauthVersionMax="36" xr10:uidLastSave="{00000000-0000-0000-0000-000000000000}"/>
  <workbookProtection workbookAlgorithmName="SHA-512" workbookHashValue="VvNf3cK/dfR2uIXjRaDZc2tXgqk4D1byKH7N27ef0qYPGY7IfXVYZcrkWBOB9jD0po+cXNw0vNlluskuIJzIcw==" workbookSaltValue="PBy+MNv9CxPDPovG9xpo3Q==" workbookSpinCount="100000" lockStructure="1"/>
  <bookViews>
    <workbookView xWindow="0" yWindow="0" windowWidth="23040" windowHeight="921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I86" i="4"/>
  <c r="H86" i="4"/>
  <c r="E86" i="4"/>
  <c r="AL8"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<sst xmlns="http://schemas.openxmlformats.org/spreadsheetml/2006/main" count="236" uniqueCount="119">
  <si>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</si>
  <si>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</si>
  <si>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</si>
  <si>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</si>
  <si>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</si>
  <si>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</si>
  <si>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</si>
  <si>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</si>
  <si>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</si>
  <si>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</si>
  <si>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</si>
  <si>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</si>
  <si>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</si>
  <si>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</si>
  <si>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</si>
  <si>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</si>
  <si>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</si>
  <si>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</si>
  <si>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</si>
  <si>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</si>
  <si>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</si>
  <si>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</si>
  <si>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</si>
  <si>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</si>
  <si>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</si>
  <si>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</si>
  <si>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</si>
  <si>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</si>
  <si>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</si>
  <si>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</si>
  <si>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</si>
  <si>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</si>
  <si>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</si>
  <si>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</si>
  <si>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</si>
  <si>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</si>
  <si>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</si>
  <si>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</si>
  <si>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</si>
  <si>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</si>
  <si>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</si>
  <si>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</si>
  <si>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</si>
  <si>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</si>
  <si>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</si>
  <si>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</si>
  <si>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</si>
  <si>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</si>
  <si>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</si>
  <si>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</si>
  <si>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</si>
  <si>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</si>
  <si>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</si>
  <si>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</si>
  <si>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</si>
  <si>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</si>
  <si>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</si>
  <si>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</si>
  <si>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</si>
  <si>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</si>
  <si>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</si>
  <si>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</si>
  <si>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</si>
  <si>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</si>
  <si>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</si>
  <si>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</si>
  <si>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</si>
  <si>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</si>
  <si>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</si>
  <si>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</si>
  <si>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</si>
  <si>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</si>
  <si>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</si>
  <si>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</si>
  <si>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</si>
  <si>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</si>
  <si>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</si>
  <si>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</si>
  <si>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</si>
  <si>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</si>
  <si>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</si>
  <si>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</si>
  <si>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</si>
  <si>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</si>
  <si>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</si>
  <si>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</si>
  <si>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</si>
  <si>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</si>
  <si>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</si>
  <si>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</si>
  <si>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</si>
  <si>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</si>
  <si>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</si>
  <si>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</si>
  <si>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</si>
  <si>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</si>
  <si>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</si>
  <si>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</si>
  <si>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大山町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</si>
  <si>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</si>
  <si>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</si>
  <si>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</si>
  <si>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</si>
  <si>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</si>
  <si>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</si>
  <si>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</si>
  <si>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</si>
  <si>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</si>
  <si>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</si>
  <si>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</si>
  <si>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</si>
  <si>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</si>
  <si>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</si>
  <si>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</si>
  <si>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</si>
  <si>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</si>
  <si>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r>
      <t>　</t>
    </r>
    <r>
      <rPr>
        <sz val="11"/>
        <rFont val="ＭＳ ゴシック"/>
        <family val="3"/>
        <charset val="128"/>
      </rPr>
      <t>特定環境保全公共下水道事業は4処理区あり、古いものは供用開始から30年以上経過しており、施設の経年劣化が進み、更新時期となっている。
　これらの施設については調査・点検を行い、計画的に更新を行うことで延命していく必要がある。経過年数が進むにつれ、更新や修繕の必要箇所は増加傾向となっている。
　現在、計画的な改築等を行うことで施設の予防保全及びライフサイクルの縮小化を図るため、終末処理場の更新を進めている。また管渠については、耐用年数が経過するまで期間があるため、今後は計画的に調査を行い、老朽化対策をする必要があると思われる。</t>
    </r>
    <rPh sb="36" eb="38">
      <t>イジョウ</t>
    </rPh>
    <phoneticPr fontId="4"/>
  </si>
  <si>
    <t>　①収益的収支比率及び⑤経費回収率は過去5年間で一番高い値であったが、今後人口減少がますます進み、経営が厳しい状況であることは変わらない。引き続き経費削減に努めていきたい。
　⑦施設利用率は全国平均、類似団体を下回る低い値で推移しており、計画的な施設および基本計画を見直し適切な施設規模となるよう改善を進めている。また、⑧水洗化率は全国平均、類似団体を下回っており、今後も100％に近づけるよう努めていきたい。
※④企業債残高対事業規模比率（R03）について
（誤）
決算統計（２４表１行（１２）2,091,510）÷（２６表１行（２）114,722）×100＝1,823.11
（正）
決算統計（２４表１行（１２）2,091,510－２４表１行（１６）2,048,342）÷（２６表１行（２）114,722）×100＝37.62</t>
    <rPh sb="9" eb="10">
      <t>オヨ</t>
    </rPh>
    <rPh sb="18" eb="20">
      <t>カコ</t>
    </rPh>
    <rPh sb="21" eb="23">
      <t>ネンカン</t>
    </rPh>
    <rPh sb="24" eb="26">
      <t>イチバン</t>
    </rPh>
    <rPh sb="26" eb="27">
      <t>タカ</t>
    </rPh>
    <rPh sb="28" eb="29">
      <t>アタイ</t>
    </rPh>
    <rPh sb="35" eb="37">
      <t>コンゴ</t>
    </rPh>
    <rPh sb="37" eb="39">
      <t>ジンコウ</t>
    </rPh>
    <rPh sb="39" eb="41">
      <t>ゲンショウ</t>
    </rPh>
    <rPh sb="46" eb="47">
      <t>スス</t>
    </rPh>
    <rPh sb="52" eb="53">
      <t>キビ</t>
    </rPh>
    <rPh sb="55" eb="57">
      <t>ジョウキョウ</t>
    </rPh>
    <rPh sb="63" eb="64">
      <t>カ</t>
    </rPh>
    <rPh sb="116" eb="118">
      <t>ケッサン</t>
    </rPh>
    <rPh sb="118" eb="120">
      <t>トウケイ</t>
    </rPh>
    <rPh sb="177" eb="179">
      <t>ケッサン</t>
    </rPh>
    <rPh sb="179" eb="181">
      <t>トウケイ</t>
    </rPh>
    <phoneticPr fontId="4"/>
  </si>
  <si>
    <t>　特定環境保全公共下水道事業は、その資産額から財政全体に与える影響も大きいことを踏まえ、計画的に施設の予防保全に努めなければならないと考える。
　また、発生対応型で心配される短期間に集中しての施設の老朽化による修繕にかかる費用増大とならないよう、計画的な費用配分を検討し、維持管理していかなければならない。財源については、人口減少による使用料収益が減ることを考慮し、施設の統廃合等により経費削減することを検討していく必要がある。令和６年度から地方公営企業会計へ移行したことを踏まえ、正確な経営状況を把握したうえで、経費削減等に努めながら経営改善を図りたい。</t>
    <rPh sb="167" eb="170">
      <t>シヨウリョウ</t>
    </rPh>
    <rPh sb="170" eb="172">
      <t>シュウエキ</t>
    </rPh>
    <rPh sb="173" eb="174">
      <t>ヘ</t>
    </rPh>
    <rPh sb="201" eb="203">
      <t>ケントウ</t>
    </rPh>
    <rPh sb="207" eb="209">
      <t>ヒツヨウ</t>
    </rPh>
    <rPh sb="229" eb="231">
      <t>イコウ</t>
    </rPh>
    <rPh sb="237" eb="238">
      <t>フ</t>
    </rPh>
    <rPh sb="240" eb="242">
      <t>セイカク</t>
    </rPh>
    <rPh sb="243" eb="247">
      <t>ケイエイジョウキョウ</t>
    </rPh>
    <rPh sb="248" eb="250">
      <t>ハアク</t>
    </rPh>
    <rPh sb="256" eb="258">
      <t>ケイヒ</t>
    </rPh>
    <rPh sb="258" eb="260">
      <t>サクゲン</t>
    </rPh>
    <rPh sb="260" eb="261">
      <t>トウ</t>
    </rPh>
    <rPh sb="262" eb="263">
      <t>ツト</t>
    </rPh>
    <rPh sb="267" eb="269">
      <t>ケイエイ</t>
    </rPh>
    <rPh sb="269" eb="271">
      <t>カイゼン</t>
    </rPh>
    <rPh sb="272" eb="273">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</si>
</sst>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5" fillId="0" borderId="6" xfId="0" quotePrefix="1"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62-4146-97EA-8BB5788D206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0.27</c:v>
                </c:pt>
                <c:pt idx="3">
                  <c:v>0.22</c:v>
                </c:pt>
                <c:pt idx="4">
                  <c:v>0.17</c:v>
                </c:pt>
              </c:numCache>
            </c:numRef>
          </c:val>
          <c:smooth val="0"/>
          <c:extLst>
            <c:ext xmlns:c16="http://schemas.microsoft.com/office/drawing/2014/chart" uri="{C3380CC4-5D6E-409C-BE32-E72D297353CC}">
              <c16:uniqueId val="{00000001-5C62-4146-97EA-8BB5788D206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26.68</c:v>
                </c:pt>
                <c:pt idx="1">
                  <c:v>25.28</c:v>
                </c:pt>
                <c:pt idx="2">
                  <c:v>25.23</c:v>
                </c:pt>
                <c:pt idx="3">
                  <c:v>24.3</c:v>
                </c:pt>
                <c:pt idx="4">
                  <c:v>23.93</c:v>
                </c:pt>
              </c:numCache>
            </c:numRef>
          </c:val>
          <c:extLst>
            <c:ext xmlns:c16="http://schemas.microsoft.com/office/drawing/2014/chart" uri="{C3380CC4-5D6E-409C-BE32-E72D297353CC}">
              <c16:uniqueId val="{00000000-7DBC-4C25-8678-7466E1BB5A8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45.68</c:v>
                </c:pt>
                <c:pt idx="1">
                  <c:v>45.87</c:v>
                </c:pt>
                <c:pt idx="2">
                  <c:v>44.24</c:v>
                </c:pt>
                <c:pt idx="3">
                  <c:v>45.3</c:v>
                </c:pt>
                <c:pt idx="4">
                  <c:v>45.6</c:v>
                </c:pt>
              </c:numCache>
            </c:numRef>
          </c:val>
          <c:smooth val="0"/>
          <c:extLst>
            <c:ext xmlns:c16="http://schemas.microsoft.com/office/drawing/2014/chart" uri="{C3380CC4-5D6E-409C-BE32-E72D297353CC}">
              <c16:uniqueId val="{00000001-7DBC-4C25-8678-7466E1BB5A8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83.12</c:v>
                </c:pt>
                <c:pt idx="1">
                  <c:v>83.36</c:v>
                </c:pt>
                <c:pt idx="2">
                  <c:v>85.44</c:v>
                </c:pt>
                <c:pt idx="3">
                  <c:v>83.66</c:v>
                </c:pt>
                <c:pt idx="4">
                  <c:v>85.19</c:v>
                </c:pt>
              </c:numCache>
            </c:numRef>
          </c:val>
          <c:extLst>
            <c:ext xmlns:c16="http://schemas.microsoft.com/office/drawing/2014/chart" uri="{C3380CC4-5D6E-409C-BE32-E72D297353CC}">
              <c16:uniqueId val="{00000000-7BB9-4BCC-B8C1-07D91E0BA0B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87.96</c:v>
                </c:pt>
                <c:pt idx="1">
                  <c:v>87.65</c:v>
                </c:pt>
                <c:pt idx="2">
                  <c:v>88.15</c:v>
                </c:pt>
                <c:pt idx="3">
                  <c:v>88.37</c:v>
                </c:pt>
                <c:pt idx="4">
                  <c:v>88.66</c:v>
                </c:pt>
              </c:numCache>
            </c:numRef>
          </c:val>
          <c:smooth val="0"/>
          <c:extLst>
            <c:ext xmlns:c16="http://schemas.microsoft.com/office/drawing/2014/chart" uri="{C3380CC4-5D6E-409C-BE32-E72D297353CC}">
              <c16:uniqueId val="{00000001-7BB9-4BCC-B8C1-07D91E0BA0B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97.16</c:v>
                </c:pt>
                <c:pt idx="1">
                  <c:v>94.18</c:v>
                </c:pt>
                <c:pt idx="2">
                  <c:v>96.52</c:v>
                </c:pt>
                <c:pt idx="3">
                  <c:v>91.66</c:v>
                </c:pt>
                <c:pt idx="4">
                  <c:v>98.57</c:v>
                </c:pt>
              </c:numCache>
            </c:numRef>
          </c:val>
          <c:extLst>
            <c:ext xmlns:c16="http://schemas.microsoft.com/office/drawing/2014/chart" uri="{C3380CC4-5D6E-409C-BE32-E72D297353CC}">
              <c16:uniqueId val="{00000000-5EE5-4148-A593-6692E205429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E5-4148-A593-6692E205429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88-4D85-8BA4-48B005D00BF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88-4D85-8BA4-48B005D00BF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F7-4605-906D-AFBCB51A5F1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F7-4605-906D-AFBCB51A5F1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43-47F9-84CE-5B6AF39176B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43-47F9-84CE-5B6AF39176B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63-4A25-B799-C3ADB0FE720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63-4A25-B799-C3ADB0FE720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47.76</c:v>
                </c:pt>
                <c:pt idx="1">
                  <c:v>72.930000000000007</c:v>
                </c:pt>
                <c:pt idx="2">
                  <c:v>1823.11</c:v>
                </c:pt>
                <c:pt idx="3">
                  <c:v>50.82</c:v>
                </c:pt>
                <c:pt idx="4">
                  <c:v>37.44</c:v>
                </c:pt>
              </c:numCache>
            </c:numRef>
          </c:val>
          <c:extLst>
            <c:ext xmlns:c16="http://schemas.microsoft.com/office/drawing/2014/chart" uri="{C3380CC4-5D6E-409C-BE32-E72D297353CC}">
              <c16:uniqueId val="{00000000-64C9-42D3-A66F-BBF025FC638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1267.3900000000001</c:v>
                </c:pt>
                <c:pt idx="1">
                  <c:v>1268.6300000000001</c:v>
                </c:pt>
                <c:pt idx="2">
                  <c:v>1283.69</c:v>
                </c:pt>
                <c:pt idx="3">
                  <c:v>1160.22</c:v>
                </c:pt>
                <c:pt idx="4">
                  <c:v>1141.98</c:v>
                </c:pt>
              </c:numCache>
            </c:numRef>
          </c:val>
          <c:smooth val="0"/>
          <c:extLst>
            <c:ext xmlns:c16="http://schemas.microsoft.com/office/drawing/2014/chart" uri="{C3380CC4-5D6E-409C-BE32-E72D297353CC}">
              <c16:uniqueId val="{00000001-64C9-42D3-A66F-BBF025FC638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75.8</c:v>
                </c:pt>
                <c:pt idx="1">
                  <c:v>91.94</c:v>
                </c:pt>
                <c:pt idx="2">
                  <c:v>79.599999999999994</c:v>
                </c:pt>
                <c:pt idx="3">
                  <c:v>76.319999999999993</c:v>
                </c:pt>
                <c:pt idx="4">
                  <c:v>96.6</c:v>
                </c:pt>
              </c:numCache>
            </c:numRef>
          </c:val>
          <c:extLst>
            <c:ext xmlns:c16="http://schemas.microsoft.com/office/drawing/2014/chart" uri="{C3380CC4-5D6E-409C-BE32-E72D297353CC}">
              <c16:uniqueId val="{00000000-16C9-405F-8751-C1CE0C7F387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84.3</c:v>
                </c:pt>
                <c:pt idx="1">
                  <c:v>82.88</c:v>
                </c:pt>
                <c:pt idx="2">
                  <c:v>82.53</c:v>
                </c:pt>
                <c:pt idx="3">
                  <c:v>81.81</c:v>
                </c:pt>
                <c:pt idx="4">
                  <c:v>82.27</c:v>
                </c:pt>
              </c:numCache>
            </c:numRef>
          </c:val>
          <c:smooth val="0"/>
          <c:extLst>
            <c:ext xmlns:c16="http://schemas.microsoft.com/office/drawing/2014/chart" uri="{C3380CC4-5D6E-409C-BE32-E72D297353CC}">
              <c16:uniqueId val="{00000001-16C9-405F-8751-C1CE0C7F387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214.74</c:v>
                </c:pt>
                <c:pt idx="1">
                  <c:v>183.17</c:v>
                </c:pt>
                <c:pt idx="2">
                  <c:v>211.25</c:v>
                </c:pt>
                <c:pt idx="3">
                  <c:v>228.44</c:v>
                </c:pt>
                <c:pt idx="4">
                  <c:v>182.04</c:v>
                </c:pt>
              </c:numCache>
            </c:numRef>
          </c:val>
          <c:extLst>
            <c:ext xmlns:c16="http://schemas.microsoft.com/office/drawing/2014/chart" uri="{C3380CC4-5D6E-409C-BE32-E72D297353CC}">
              <c16:uniqueId val="{00000000-3731-432B-9CEB-EEDA3E8BB50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185.47</c:v>
                </c:pt>
                <c:pt idx="1">
                  <c:v>187.76</c:v>
                </c:pt>
                <c:pt idx="2">
                  <c:v>190.48</c:v>
                </c:pt>
                <c:pt idx="3">
                  <c:v>193.59</c:v>
                </c:pt>
                <c:pt idx="4">
                  <c:v>194.42</c:v>
                </c:pt>
              </c:numCache>
            </c:numRef>
          </c:val>
          <c:smooth val="0"/>
          <c:extLst>
            <c:ext xmlns:c16="http://schemas.microsoft.com/office/drawing/2014/chart" uri="{C3380CC4-5D6E-409C-BE32-E72D297353CC}">
              <c16:uniqueId val="{00000001-3731-432B-9CEB-EEDA3E8BB50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A5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鳥取県　大山町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法非適用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D1</v>
      </c>
      <c r="X8" s="39"/>
      <c r="Y8" s="39"/>
      <c r="Z8" s="39"/>
      <c r="AA8" s="39"/>
      <c r="AB8" s="39"/>
      <c r="AC8" s="39"/>
      <c r="AD8" s="40" t="str">
        <f>データ!$M$6</f>
        <v>非設置</v>
      </c>
      <c r="AE8" s="40"/>
      <c r="AF8" s="40"/>
      <c r="AG8" s="40"/>
      <c r="AH8" s="40"/>
      <c r="AI8" s="40"/>
      <c r="AJ8" s="40"/>
      <c r="AK8" s="3"/>
      <c r="AL8" s="41">
        <f>データ!S6</f>
        <v>15048</v>
      </c>
      <c r="AM8" s="41"/>
      <c r="AN8" s="41"/>
      <c r="AO8" s="41"/>
      <c r="AP8" s="41"/>
      <c r="AQ8" s="41"/>
      <c r="AR8" s="41"/>
      <c r="AS8" s="41"/>
      <c r="AT8" s="34">
        <f>データ!T6</f>
        <v>189.74</v>
      </c>
      <c r="AU8" s="34"/>
      <c r="AV8" s="34"/>
      <c r="AW8" s="34"/>
      <c r="AX8" s="34"/>
      <c r="AY8" s="34"/>
      <c r="AZ8" s="34"/>
      <c r="BA8" s="34"/>
      <c r="BB8" s="34">
        <f>データ!U6</f>
        <v>79.31</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t="str">
        <f>データ!O6</f>
        <v>該当数値なし</v>
      </c>
      <c r="J10" s="34"/>
      <c r="K10" s="34"/>
      <c r="L10" s="34"/>
      <c r="M10" s="34"/>
      <c r="N10" s="34"/>
      <c r="O10" s="34"/>
      <c r="P10" s="34">
        <f>データ!P6</f>
        <v>44.04</v>
      </c>
      <c r="Q10" s="34"/>
      <c r="R10" s="34"/>
      <c r="S10" s="34"/>
      <c r="T10" s="34"/>
      <c r="U10" s="34"/>
      <c r="V10" s="34"/>
      <c r="W10" s="34">
        <f>データ!Q6</f>
        <v>100</v>
      </c>
      <c r="X10" s="34"/>
      <c r="Y10" s="34"/>
      <c r="Z10" s="34"/>
      <c r="AA10" s="34"/>
      <c r="AB10" s="34"/>
      <c r="AC10" s="34"/>
      <c r="AD10" s="41">
        <f>データ!R6</f>
        <v>3667</v>
      </c>
      <c r="AE10" s="41"/>
      <c r="AF10" s="41"/>
      <c r="AG10" s="41"/>
      <c r="AH10" s="41"/>
      <c r="AI10" s="41"/>
      <c r="AJ10" s="41"/>
      <c r="AK10" s="2"/>
      <c r="AL10" s="41">
        <f>データ!V6</f>
        <v>6582</v>
      </c>
      <c r="AM10" s="41"/>
      <c r="AN10" s="41"/>
      <c r="AO10" s="41"/>
      <c r="AP10" s="41"/>
      <c r="AQ10" s="41"/>
      <c r="AR10" s="41"/>
      <c r="AS10" s="41"/>
      <c r="AT10" s="34">
        <f>データ!W6</f>
        <v>3.28</v>
      </c>
      <c r="AU10" s="34"/>
      <c r="AV10" s="34"/>
      <c r="AW10" s="34"/>
      <c r="AX10" s="34"/>
      <c r="AY10" s="34"/>
      <c r="AZ10" s="34"/>
      <c r="BA10" s="34"/>
      <c r="BB10" s="34">
        <f>データ!X6</f>
        <v>2006.71</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117</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116</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6" t="s">
        <v>118</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【1,156.82】</v>
      </c>
      <c r="I86" s="12" t="str">
        <f>データ!CA6</f>
        <v>【75.33】</v>
      </c>
      <c r="J86" s="12" t="str">
        <f>データ!CL6</f>
        <v>【215.73】</v>
      </c>
      <c r="K86" s="12" t="str">
        <f>データ!CW6</f>
        <v>【43.28】</v>
      </c>
      <c r="L86" s="12" t="str">
        <f>データ!DH6</f>
        <v>【86.21】</v>
      </c>
      <c r="M86" s="12" t="s">
        <v>43</v>
      </c>
      <c r="N86" s="12" t="s">
        <v>43</v>
      </c>
      <c r="O86" s="12" t="str">
        <f>データ!EO6</f>
        <v>【0.11】</v>
      </c>
    </row>
  </sheetData>
  <sheetProtection algorithmName="SHA-512" hashValue="Zg7IE8et26AabuZgeyObEvslQm3ZelpuTIdRazmi/1X2MZz4NfcGwV+mhHnJR7UgGdsbgTlzylN1OsT5qCr/Gg==" saltValue="hWcMuly5h/uTUW7+YUohk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313866</v>
      </c>
      <c r="D6" s="19">
        <f t="shared" si="3"/>
        <v>47</v>
      </c>
      <c r="E6" s="19">
        <f t="shared" si="3"/>
        <v>17</v>
      </c>
      <c r="F6" s="19">
        <f t="shared" si="3"/>
        <v>4</v>
      </c>
      <c r="G6" s="19">
        <f t="shared" si="3"/>
        <v>0</v>
      </c>
      <c r="H6" s="19" t="str">
        <f t="shared" si="3"/>
        <v>鳥取県　大山町</v>
      </c>
      <c r="I6" s="19" t="str">
        <f t="shared" si="3"/>
        <v>法非適用</v>
      </c>
      <c r="J6" s="19" t="str">
        <f t="shared" si="3"/>
        <v>下水道事業</v>
      </c>
      <c r="K6" s="19" t="str">
        <f t="shared" si="3"/>
        <v>特定環境保全公共下水道</v>
      </c>
      <c r="L6" s="19" t="str">
        <f t="shared" si="3"/>
        <v>D1</v>
      </c>
      <c r="M6" s="19" t="str">
        <f t="shared" si="3"/>
        <v>非設置</v>
      </c>
      <c r="N6" s="20" t="str">
        <f t="shared" si="3"/>
        <v>-</v>
      </c>
      <c r="O6" s="20" t="str">
        <f t="shared" si="3"/>
        <v>該当数値なし</v>
      </c>
      <c r="P6" s="20">
        <f t="shared" si="3"/>
        <v>44.04</v>
      </c>
      <c r="Q6" s="20">
        <f t="shared" si="3"/>
        <v>100</v>
      </c>
      <c r="R6" s="20">
        <f t="shared" si="3"/>
        <v>3667</v>
      </c>
      <c r="S6" s="20">
        <f t="shared" si="3"/>
        <v>15048</v>
      </c>
      <c r="T6" s="20">
        <f t="shared" si="3"/>
        <v>189.74</v>
      </c>
      <c r="U6" s="20">
        <f t="shared" si="3"/>
        <v>79.31</v>
      </c>
      <c r="V6" s="20">
        <f t="shared" si="3"/>
        <v>6582</v>
      </c>
      <c r="W6" s="20">
        <f t="shared" si="3"/>
        <v>3.28</v>
      </c>
      <c r="X6" s="20">
        <f t="shared" si="3"/>
        <v>2006.71</v>
      </c>
      <c r="Y6" s="21">
        <f>IF(Y7="",NA(),Y7)</f>
        <v>97.16</v>
      </c>
      <c r="Z6" s="21">
        <f t="shared" ref="Z6:AH6" si="4">IF(Z7="",NA(),Z7)</f>
        <v>94.18</v>
      </c>
      <c r="AA6" s="21">
        <f t="shared" si="4"/>
        <v>96.52</v>
      </c>
      <c r="AB6" s="21">
        <f t="shared" si="4"/>
        <v>91.66</v>
      </c>
      <c r="AC6" s="21">
        <f t="shared" si="4"/>
        <v>98.57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47.76</v>
      </c>
      <c r="BG6" s="21">
        <f t="shared" ref="BG6:BO6" si="7">IF(BG7="",NA(),BG7)</f>
        <v>72.930000000000007</v>
      </c>
      <c r="BH6" s="21">
        <f t="shared" si="7"/>
        <v>1823.11</v>
      </c>
      <c r="BI6" s="21">
        <f t="shared" si="7"/>
        <v>50.82</v>
      </c>
      <c r="BJ6" s="21">
        <f t="shared" si="7"/>
        <v>37.44</v>
      </c>
      <c r="BK6" s="21">
        <f t="shared" si="7"/>
        <v>1267.3900000000001</v>
      </c>
      <c r="BL6" s="21">
        <f t="shared" si="7"/>
        <v>1268.6300000000001</v>
      </c>
      <c r="BM6" s="21">
        <f t="shared" si="7"/>
        <v>1283.69</v>
      </c>
      <c r="BN6" s="21">
        <f t="shared" si="7"/>
        <v>1160.22</v>
      </c>
      <c r="BO6" s="21">
        <f t="shared" si="7"/>
        <v>1141.98</v>
      </c>
      <c r="BP6" s="20" t="str">
        <f>IF(BP7="","",IF(BP7="-","【-】","【"&amp;SUBSTITUTE(TEXT(BP7,"#,##0.00"),"-","△")&amp;"】"))</f>
        <v>【1,156.82】</v>
      </c>
      <c r="BQ6" s="21">
        <f>IF(BQ7="",NA(),BQ7)</f>
        <v>75.8</v>
      </c>
      <c r="BR6" s="21">
        <f t="shared" ref="BR6:BZ6" si="8">IF(BR7="",NA(),BR7)</f>
        <v>91.94</v>
      </c>
      <c r="BS6" s="21">
        <f t="shared" si="8"/>
        <v>79.599999999999994</v>
      </c>
      <c r="BT6" s="21">
        <f t="shared" si="8"/>
        <v>76.319999999999993</v>
      </c>
      <c r="BU6" s="21">
        <f t="shared" si="8"/>
        <v>96.6</v>
      </c>
      <c r="BV6" s="21">
        <f t="shared" si="8"/>
        <v>84.3</v>
      </c>
      <c r="BW6" s="21">
        <f t="shared" si="8"/>
        <v>82.88</v>
      </c>
      <c r="BX6" s="21">
        <f t="shared" si="8"/>
        <v>82.53</v>
      </c>
      <c r="BY6" s="21">
        <f t="shared" si="8"/>
        <v>81.81</v>
      </c>
      <c r="BZ6" s="21">
        <f t="shared" si="8"/>
        <v>82.27</v>
      </c>
      <c r="CA6" s="20" t="str">
        <f>IF(CA7="","",IF(CA7="-","【-】","【"&amp;SUBSTITUTE(TEXT(CA7,"#,##0.00"),"-","△")&amp;"】"))</f>
        <v>【75.33】</v>
      </c>
      <c r="CB6" s="21">
        <f>IF(CB7="",NA(),CB7)</f>
        <v>214.74</v>
      </c>
      <c r="CC6" s="21">
        <f t="shared" ref="CC6:CK6" si="9">IF(CC7="",NA(),CC7)</f>
        <v>183.17</v>
      </c>
      <c r="CD6" s="21">
        <f t="shared" si="9"/>
        <v>211.25</v>
      </c>
      <c r="CE6" s="21">
        <f t="shared" si="9"/>
        <v>228.44</v>
      </c>
      <c r="CF6" s="21">
        <f t="shared" si="9"/>
        <v>182.04</v>
      </c>
      <c r="CG6" s="21">
        <f t="shared" si="9"/>
        <v>185.47</v>
      </c>
      <c r="CH6" s="21">
        <f t="shared" si="9"/>
        <v>187.76</v>
      </c>
      <c r="CI6" s="21">
        <f t="shared" si="9"/>
        <v>190.48</v>
      </c>
      <c r="CJ6" s="21">
        <f t="shared" si="9"/>
        <v>193.59</v>
      </c>
      <c r="CK6" s="21">
        <f t="shared" si="9"/>
        <v>194.42</v>
      </c>
      <c r="CL6" s="20" t="str">
        <f>IF(CL7="","",IF(CL7="-","【-】","【"&amp;SUBSTITUTE(TEXT(CL7,"#,##0.00"),"-","△")&amp;"】"))</f>
        <v>【215.73】</v>
      </c>
      <c r="CM6" s="21">
        <f>IF(CM7="",NA(),CM7)</f>
        <v>26.68</v>
      </c>
      <c r="CN6" s="21">
        <f t="shared" ref="CN6:CV6" si="10">IF(CN7="",NA(),CN7)</f>
        <v>25.28</v>
      </c>
      <c r="CO6" s="21">
        <f t="shared" si="10"/>
        <v>25.23</v>
      </c>
      <c r="CP6" s="21">
        <f t="shared" si="10"/>
        <v>24.3</v>
      </c>
      <c r="CQ6" s="21">
        <f t="shared" si="10"/>
        <v>23.93</v>
      </c>
      <c r="CR6" s="21">
        <f t="shared" si="10"/>
        <v>45.68</v>
      </c>
      <c r="CS6" s="21">
        <f t="shared" si="10"/>
        <v>45.87</v>
      </c>
      <c r="CT6" s="21">
        <f t="shared" si="10"/>
        <v>44.24</v>
      </c>
      <c r="CU6" s="21">
        <f t="shared" si="10"/>
        <v>45.3</v>
      </c>
      <c r="CV6" s="21">
        <f t="shared" si="10"/>
        <v>45.6</v>
      </c>
      <c r="CW6" s="20" t="str">
        <f>IF(CW7="","",IF(CW7="-","【-】","【"&amp;SUBSTITUTE(TEXT(CW7,"#,##0.00"),"-","△")&amp;"】"))</f>
        <v>【43.28】</v>
      </c>
      <c r="CX6" s="21">
        <f>IF(CX7="",NA(),CX7)</f>
        <v>83.12</v>
      </c>
      <c r="CY6" s="21">
        <f t="shared" ref="CY6:DG6" si="11">IF(CY7="",NA(),CY7)</f>
        <v>83.36</v>
      </c>
      <c r="CZ6" s="21">
        <f t="shared" si="11"/>
        <v>85.44</v>
      </c>
      <c r="DA6" s="21">
        <f t="shared" si="11"/>
        <v>83.66</v>
      </c>
      <c r="DB6" s="21">
        <f t="shared" si="11"/>
        <v>85.19</v>
      </c>
      <c r="DC6" s="21">
        <f t="shared" si="11"/>
        <v>87.96</v>
      </c>
      <c r="DD6" s="21">
        <f t="shared" si="11"/>
        <v>87.65</v>
      </c>
      <c r="DE6" s="21">
        <f t="shared" si="11"/>
        <v>88.15</v>
      </c>
      <c r="DF6" s="21">
        <f t="shared" si="11"/>
        <v>88.37</v>
      </c>
      <c r="DG6" s="21">
        <f t="shared" si="11"/>
        <v>88.66</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0.04</v>
      </c>
      <c r="EK6" s="21">
        <f t="shared" si="14"/>
        <v>0.06</v>
      </c>
      <c r="EL6" s="21">
        <f t="shared" si="14"/>
        <v>0.27</v>
      </c>
      <c r="EM6" s="21">
        <f t="shared" si="14"/>
        <v>0.22</v>
      </c>
      <c r="EN6" s="21">
        <f t="shared" si="14"/>
        <v>0.17</v>
      </c>
      <c r="EO6" s="20" t="str">
        <f>IF(EO7="","",IF(EO7="-","【-】","【"&amp;SUBSTITUTE(TEXT(EO7,"#,##0.00"),"-","△")&amp;"】"))</f>
        <v>【0.11】</v>
      </c>
    </row>
    <row r="7" spans="1:145" s="22" customFormat="1" x14ac:dyDescent="0.15">
      <c r="A7" s="14"/>
      <c r="B7" s="23">
        <v>2023</v>
      </c>
      <c r="C7" s="23">
        <v>313866</v>
      </c>
      <c r="D7" s="23">
        <v>47</v>
      </c>
      <c r="E7" s="23">
        <v>17</v>
      </c>
      <c r="F7" s="23">
        <v>4</v>
      </c>
      <c r="G7" s="23">
        <v>0</v>
      </c>
      <c r="H7" s="23" t="s">
        <v>98</v>
      </c>
      <c r="I7" s="23" t="s">
        <v>99</v>
      </c>
      <c r="J7" s="23" t="s">
        <v>100</v>
      </c>
      <c r="K7" s="23" t="s">
        <v>101</v>
      </c>
      <c r="L7" s="23" t="s">
        <v>102</v>
      </c>
      <c r="M7" s="23" t="s">
        <v>103</v>
      </c>
      <c r="N7" s="24" t="s">
        <v>104</v>
      </c>
      <c r="O7" s="24" t="s">
        <v>105</v>
      </c>
      <c r="P7" s="24">
        <v>44.04</v>
      </c>
      <c r="Q7" s="24">
        <v>100</v>
      </c>
      <c r="R7" s="24">
        <v>3667</v>
      </c>
      <c r="S7" s="24">
        <v>15048</v>
      </c>
      <c r="T7" s="24">
        <v>189.74</v>
      </c>
      <c r="U7" s="24">
        <v>79.31</v>
      </c>
      <c r="V7" s="24">
        <v>6582</v>
      </c>
      <c r="W7" s="24">
        <v>3.28</v>
      </c>
      <c r="X7" s="24">
        <v>2006.71</v>
      </c>
      <c r="Y7" s="24">
        <v>97.16</v>
      </c>
      <c r="Z7" s="24">
        <v>94.18</v>
      </c>
      <c r="AA7" s="24">
        <v>96.52</v>
      </c>
      <c r="AB7" s="24">
        <v>91.66</v>
      </c>
      <c r="AC7" s="24">
        <v>98.57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47.76</v>
      </c>
      <c r="BG7" s="24">
        <v>72.930000000000007</v>
      </c>
      <c r="BH7" s="24">
        <v>1823.11</v>
      </c>
      <c r="BI7" s="24">
        <v>50.82</v>
      </c>
      <c r="BJ7" s="24">
        <v>37.44</v>
      </c>
      <c r="BK7" s="24">
        <v>1267.3900000000001</v>
      </c>
      <c r="BL7" s="24">
        <v>1268.6300000000001</v>
      </c>
      <c r="BM7" s="24">
        <v>1283.69</v>
      </c>
      <c r="BN7" s="24">
        <v>1160.22</v>
      </c>
      <c r="BO7" s="24">
        <v>1141.98</v>
      </c>
      <c r="BP7" s="24">
        <v>1156.82</v>
      </c>
      <c r="BQ7" s="24">
        <v>75.8</v>
      </c>
      <c r="BR7" s="24">
        <v>91.94</v>
      </c>
      <c r="BS7" s="24">
        <v>79.599999999999994</v>
      </c>
      <c r="BT7" s="24">
        <v>76.319999999999993</v>
      </c>
      <c r="BU7" s="24">
        <v>96.6</v>
      </c>
      <c r="BV7" s="24">
        <v>84.3</v>
      </c>
      <c r="BW7" s="24">
        <v>82.88</v>
      </c>
      <c r="BX7" s="24">
        <v>82.53</v>
      </c>
      <c r="BY7" s="24">
        <v>81.81</v>
      </c>
      <c r="BZ7" s="24">
        <v>82.27</v>
      </c>
      <c r="CA7" s="24">
        <v>75.33</v>
      </c>
      <c r="CB7" s="24">
        <v>214.74</v>
      </c>
      <c r="CC7" s="24">
        <v>183.17</v>
      </c>
      <c r="CD7" s="24">
        <v>211.25</v>
      </c>
      <c r="CE7" s="24">
        <v>228.44</v>
      </c>
      <c r="CF7" s="24">
        <v>182.04</v>
      </c>
      <c r="CG7" s="24">
        <v>185.47</v>
      </c>
      <c r="CH7" s="24">
        <v>187.76</v>
      </c>
      <c r="CI7" s="24">
        <v>190.48</v>
      </c>
      <c r="CJ7" s="24">
        <v>193.59</v>
      </c>
      <c r="CK7" s="24">
        <v>194.42</v>
      </c>
      <c r="CL7" s="24">
        <v>215.73</v>
      </c>
      <c r="CM7" s="24">
        <v>26.68</v>
      </c>
      <c r="CN7" s="24">
        <v>25.28</v>
      </c>
      <c r="CO7" s="24">
        <v>25.23</v>
      </c>
      <c r="CP7" s="24">
        <v>24.3</v>
      </c>
      <c r="CQ7" s="24">
        <v>23.93</v>
      </c>
      <c r="CR7" s="24">
        <v>45.68</v>
      </c>
      <c r="CS7" s="24">
        <v>45.87</v>
      </c>
      <c r="CT7" s="24">
        <v>44.24</v>
      </c>
      <c r="CU7" s="24">
        <v>45.3</v>
      </c>
      <c r="CV7" s="24">
        <v>45.6</v>
      </c>
      <c r="CW7" s="24">
        <v>43.28</v>
      </c>
      <c r="CX7" s="24">
        <v>83.12</v>
      </c>
      <c r="CY7" s="24">
        <v>83.36</v>
      </c>
      <c r="CZ7" s="24">
        <v>85.44</v>
      </c>
      <c r="DA7" s="24">
        <v>83.66</v>
      </c>
      <c r="DB7" s="24">
        <v>85.19</v>
      </c>
      <c r="DC7" s="24">
        <v>87.96</v>
      </c>
      <c r="DD7" s="24">
        <v>87.65</v>
      </c>
      <c r="DE7" s="24">
        <v>88.15</v>
      </c>
      <c r="DF7" s="24">
        <v>88.37</v>
      </c>
      <c r="DG7" s="24">
        <v>88.66</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0.04</v>
      </c>
      <c r="EK7" s="24">
        <v>0.06</v>
      </c>
      <c r="EL7" s="24">
        <v>0.27</v>
      </c>
      <c r="EM7" s="24">
        <v>0.22</v>
      </c>
      <c r="EN7" s="24">
        <v>0.17</v>
      </c>
      <c r="EO7" s="24">
        <v>0.11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黒見 恵美</cp:lastModifiedBy>
  <cp:lastPrinted>2025-01-29T05:34:00Z</cp:lastPrinted>
  <dcterms:created xsi:type="dcterms:W3CDTF">2025-01-24T07:31:36Z</dcterms:created>
  <dcterms:modified xsi:type="dcterms:W3CDTF">2025-01-29T08:07:40Z</dcterms:modified>
  <cp:category/>
</cp:coreProperties>
</file>