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3239\Desktop\新しいフォルダー\"/>
    </mc:Choice>
  </mc:AlternateContent>
  <xr:revisionPtr revIDLastSave="0" documentId="13_ncr:1_{12EDC69C-9B3A-47FA-A758-556B5D1592EC}" xr6:coauthVersionLast="47" xr6:coauthVersionMax="47" xr10:uidLastSave="{00000000-0000-0000-0000-000000000000}"/>
  <workbookProtection workbookAlgorithmName="SHA-512" workbookHashValue="7h6XaG+/T/0fB7r2K91lQjp51hLMDHJaM0rAEzT6b9XGZlb5SKxvwNXFHDoTILSEYgxxZ8UtF/UFbfzBpxlBMw==" workbookSaltValue="zVNvsnkZLptsKQsR612lL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AL10"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<sst xmlns="http://schemas.openxmlformats.org/spreadsheetml/2006/main" count="236" uniqueCount="121">
  <si>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</si>
  <si>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</si>
  <si>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</si>
  <si>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</si>
  <si>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</si>
  <si>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</si>
  <si>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</si>
  <si>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</si>
  <si>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</si>
  <si>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</si>
  <si>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</si>
  <si>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</si>
  <si>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</si>
  <si>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</si>
  <si>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</si>
  <si>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</si>
  <si>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</si>
  <si>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</si>
  <si>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</si>
  <si>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</si>
  <si>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</si>
  <si>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</si>
  <si>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</si>
  <si>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</si>
  <si>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</si>
  <si>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</si>
  <si>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</si>
  <si>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</si>
  <si>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</si>
  <si>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</si>
  <si>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</si>
  <si>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</si>
  <si>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</si>
  <si>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</si>
  <si>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</si>
  <si>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</si>
  <si>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</si>
  <si>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</si>
  <si>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</si>
  <si>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</si>
  <si>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</si>
  <si>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</si>
  <si>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</si>
  <si>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</si>
  <si>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</si>
  <si>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</si>
  <si>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</si>
  <si>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</si>
  <si>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</si>
  <si>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</si>
  <si>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</si>
  <si>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</si>
  <si>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</si>
  <si>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</si>
  <si>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</si>
  <si>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</si>
  <si>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</si>
  <si>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</si>
  <si>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</si>
  <si>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</si>
  <si>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</si>
  <si>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</si>
  <si>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</si>
  <si>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</si>
  <si>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</si>
  <si>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</si>
  <si>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</si>
  <si>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</si>
  <si>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</si>
  <si>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</si>
  <si>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</si>
  <si>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</si>
  <si>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</si>
  <si>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</si>
  <si>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</si>
  <si>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</si>
  <si>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</si>
  <si>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</si>
  <si>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</si>
  <si>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</si>
  <si>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</si>
  <si>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</si>
  <si>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</si>
  <si>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</si>
  <si>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</si>
  <si>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</si>
  <si>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</si>
  <si>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</si>
  <si>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</si>
  <si>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</si>
  <si>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</si>
  <si>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</si>
  <si>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</si>
  <si>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</si>
  <si>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</si>
  <si>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</si>
  <si>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</si>
  <si>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</si>
  <si>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</si>
  <si>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</si>
  <si>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</si>
  <si>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</si>
  <si>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</si>
  <si>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</si>
  <si>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</si>
  <si>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</si>
  <si>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</si>
  <si>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</si>
  <si>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</si>
  <si>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</si>
  <si>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</si>
  <si>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</si>
  <si>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</si>
  <si>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</si>
  <si>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</si>
  <si>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</si>
  <si>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</si>
  <si>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</si>
  <si>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については、公営企業会計移行に伴う打切り決算のため、年度末支払予定の各種費用を未払金として計上し、令和5年度特別会計での支出がなかったため、収益的収支比率や経費回収率が大幅に向上することとなった。
　人口減少など大幅な収入増加が見込めない中、各種資材や燃料費高騰により費用は増加している。今後の公営企業会計の中で正確な経営状態を把握し、経営の改善につなげていく。</t>
    <phoneticPr fontId="4"/>
  </si>
  <si>
    <t>　下水道処理施設の古いものは、平成２年からの供用開始であり、老朽化が進んでいる。令和６年度より東西町施設の更新計画を予定している。他の施設についても更新も含め長期的な修繕計画の検討が必要である。</t>
    <phoneticPr fontId="4"/>
  </si>
  <si>
    <t>　施設整備は完了しており、毎年数件ずつの新規加入があるが、人口減少は年々進んでいる。資本費平準化債の借入れと一般会計からの繰入により経営安定を図っている。
　供用開始から３０年以上経過する施設の老朽化による改善更新にかかる費用の確保が課題となっている。
　下水道事業の法適化により、下水道事業の経営状況を正確に把握、分析を行い、適正な使用料設定や地域の状況にあわせた施設の更新等を検討していく。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</si>
</sst>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B4-4DE3-8472-5753D569A0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8FB4-4DE3-8472-5753D569A0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51.26</c:v>
                </c:pt>
                <c:pt idx="1">
                  <c:v>56.99</c:v>
                </c:pt>
                <c:pt idx="2">
                  <c:v>58.88</c:v>
                </c:pt>
                <c:pt idx="3">
                  <c:v>58.2</c:v>
                </c:pt>
                <c:pt idx="4">
                  <c:v>53.88</c:v>
                </c:pt>
              </c:numCache>
            </c:numRef>
          </c:val>
          <c:extLst>
            <c:ext xmlns:c16="http://schemas.microsoft.com/office/drawing/2014/chart" uri="{C3380CC4-5D6E-409C-BE32-E72D297353CC}">
              <c16:uniqueId val="{00000000-C794-42C4-A09F-C591293DCE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C794-42C4-A09F-C591293DCE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92.88</c:v>
                </c:pt>
                <c:pt idx="1">
                  <c:v>92.87</c:v>
                </c:pt>
                <c:pt idx="2">
                  <c:v>94.11</c:v>
                </c:pt>
                <c:pt idx="3">
                  <c:v>94.64</c:v>
                </c:pt>
                <c:pt idx="4">
                  <c:v>94.7</c:v>
                </c:pt>
              </c:numCache>
            </c:numRef>
          </c:val>
          <c:extLst>
            <c:ext xmlns:c16="http://schemas.microsoft.com/office/drawing/2014/chart" uri="{C3380CC4-5D6E-409C-BE32-E72D297353CC}">
              <c16:uniqueId val="{00000000-C47F-4349-8524-C3F534FD85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C47F-4349-8524-C3F534FD85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85.29</c:v>
                </c:pt>
                <c:pt idx="1">
                  <c:v>80.64</c:v>
                </c:pt>
                <c:pt idx="2">
                  <c:v>87.06</c:v>
                </c:pt>
                <c:pt idx="3">
                  <c:v>76.34</c:v>
                </c:pt>
                <c:pt idx="4">
                  <c:v>89.84</c:v>
                </c:pt>
              </c:numCache>
            </c:numRef>
          </c:val>
          <c:extLst>
            <c:ext xmlns:c16="http://schemas.microsoft.com/office/drawing/2014/chart" uri="{C3380CC4-5D6E-409C-BE32-E72D297353CC}">
              <c16:uniqueId val="{00000000-42E6-43C4-8123-F2E174FDF3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E6-43C4-8123-F2E174FDF3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9-41F7-8149-EC4B2693D1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9-41F7-8149-EC4B2693D1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64-4C68-BBCB-2E02A4FB66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64-4C68-BBCB-2E02A4FB66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EE-4211-A70D-E82EF5E8AD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EE-4211-A70D-E82EF5E8AD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C7-4238-9058-855B024674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C7-4238-9058-855B024674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55.17</c:v>
                </c:pt>
                <c:pt idx="3">
                  <c:v>0</c:v>
                </c:pt>
                <c:pt idx="4">
                  <c:v>0</c:v>
                </c:pt>
              </c:numCache>
            </c:numRef>
          </c:val>
          <c:extLst>
            <c:ext xmlns:c16="http://schemas.microsoft.com/office/drawing/2014/chart" uri="{C3380CC4-5D6E-409C-BE32-E72D297353CC}">
              <c16:uniqueId val="{00000000-BE5A-420A-AF6C-8F83233165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BE5A-420A-AF6C-8F83233165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84.98</c:v>
                </c:pt>
                <c:pt idx="1">
                  <c:v>61.54</c:v>
                </c:pt>
                <c:pt idx="2">
                  <c:v>96.93</c:v>
                </c:pt>
                <c:pt idx="3">
                  <c:v>84.04</c:v>
                </c:pt>
                <c:pt idx="4">
                  <c:v>97.58</c:v>
                </c:pt>
              </c:numCache>
            </c:numRef>
          </c:val>
          <c:extLst>
            <c:ext xmlns:c16="http://schemas.microsoft.com/office/drawing/2014/chart" uri="{C3380CC4-5D6E-409C-BE32-E72D297353CC}">
              <c16:uniqueId val="{00000000-6D2D-41BC-A35E-6171B9A1ED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6D2D-41BC-A35E-6171B9A1ED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200.75</c:v>
                </c:pt>
                <c:pt idx="1">
                  <c:v>252.36</c:v>
                </c:pt>
                <c:pt idx="2">
                  <c:v>160.43</c:v>
                </c:pt>
                <c:pt idx="3">
                  <c:v>192.27</c:v>
                </c:pt>
                <c:pt idx="4">
                  <c:v>179.17</c:v>
                </c:pt>
              </c:numCache>
            </c:numRef>
          </c:val>
          <c:extLst>
            <c:ext xmlns:c16="http://schemas.microsoft.com/office/drawing/2014/chart" uri="{C3380CC4-5D6E-409C-BE32-E72D297353CC}">
              <c16:uniqueId val="{00000000-A275-45EB-AF08-7F35B0133E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A275-45EB-AF08-7F35B0133E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H79" sqref="BH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南部町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10272</v>
      </c>
      <c r="AM8" s="54"/>
      <c r="AN8" s="54"/>
      <c r="AO8" s="54"/>
      <c r="AP8" s="54"/>
      <c r="AQ8" s="54"/>
      <c r="AR8" s="54"/>
      <c r="AS8" s="54"/>
      <c r="AT8" s="53">
        <f>データ!T6</f>
        <v>114.03</v>
      </c>
      <c r="AU8" s="53"/>
      <c r="AV8" s="53"/>
      <c r="AW8" s="53"/>
      <c r="AX8" s="53"/>
      <c r="AY8" s="53"/>
      <c r="AZ8" s="53"/>
      <c r="BA8" s="53"/>
      <c r="BB8" s="53">
        <f>データ!U6</f>
        <v>90.08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30.48</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3113</v>
      </c>
      <c r="AM10" s="54"/>
      <c r="AN10" s="54"/>
      <c r="AO10" s="54"/>
      <c r="AP10" s="54"/>
      <c r="AQ10" s="54"/>
      <c r="AR10" s="54"/>
      <c r="AS10" s="54"/>
      <c r="AT10" s="53">
        <f>データ!W6</f>
        <v>1.1100000000000001</v>
      </c>
      <c r="AU10" s="53"/>
      <c r="AV10" s="53"/>
      <c r="AW10" s="53"/>
      <c r="AX10" s="53"/>
      <c r="AY10" s="53"/>
      <c r="AZ10" s="53"/>
      <c r="BA10" s="53"/>
      <c r="BB10" s="53">
        <f>データ!X6</f>
        <v>2804.5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45</v>
      </c>
      <c r="O86" s="12" t="str">
        <f>データ!EO6</f>
        <v>【0.11】</v>
      </c>
    </row>
  </sheetData>
  <sheetProtection algorithmName="SHA-512" hashValue="0f61xi2GEuiQQmqTUT5OCUAqsETqn2hEPx5HLzLAsj6x2SdPFJPksFQsLPRcY94epIFTJWUrQ9uA6IbCMW7Hjg==" saltValue="UcwwBCAjmmLAxUd6ypsG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313891</v>
      </c>
      <c r="D6" s="19">
        <f t="shared" si="3"/>
        <v>47</v>
      </c>
      <c r="E6" s="19">
        <f t="shared" si="3"/>
        <v>17</v>
      </c>
      <c r="F6" s="19">
        <f t="shared" si="3"/>
        <v>4</v>
      </c>
      <c r="G6" s="19">
        <f t="shared" si="3"/>
        <v>0</v>
      </c>
      <c r="H6" s="19" t="str">
        <f t="shared" si="3"/>
        <v>鳥取県　南部町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30.48</v>
      </c>
      <c r="Q6" s="20">
        <f t="shared" si="3"/>
        <v>100</v>
      </c>
      <c r="R6" s="20">
        <f t="shared" si="3"/>
        <v>3850</v>
      </c>
      <c r="S6" s="20">
        <f t="shared" si="3"/>
        <v>10272</v>
      </c>
      <c r="T6" s="20">
        <f t="shared" si="3"/>
        <v>114.03</v>
      </c>
      <c r="U6" s="20">
        <f t="shared" si="3"/>
        <v>90.08</v>
      </c>
      <c r="V6" s="20">
        <f t="shared" si="3"/>
        <v>3113</v>
      </c>
      <c r="W6" s="20">
        <f t="shared" si="3"/>
        <v>1.1100000000000001</v>
      </c>
      <c r="X6" s="20">
        <f t="shared" si="3"/>
        <v>2804.5</v>
      </c>
      <c r="Y6" s="21">
        <f>IF(Y7="",NA(),Y7)</f>
        <v>85.29</v>
      </c>
      <c r="Z6" s="21">
        <f t="shared" ref="Z6:AH6" si="4">IF(Z7="",NA(),Z7)</f>
        <v>80.64</v>
      </c>
      <c r="AA6" s="21">
        <f t="shared" si="4"/>
        <v>87.06</v>
      </c>
      <c r="AB6" s="21">
        <f t="shared" si="4"/>
        <v>76.34</v>
      </c>
      <c r="AC6" s="21">
        <f t="shared" si="4"/>
        <v>89.84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55.17</v>
      </c>
      <c r="BI6" s="20">
        <f t="shared" si="7"/>
        <v>0</v>
      </c>
      <c r="BJ6" s="20">
        <f t="shared" si="7"/>
        <v>0</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84.98</v>
      </c>
      <c r="BR6" s="21">
        <f t="shared" ref="BR6:BZ6" si="8">IF(BR7="",NA(),BR7)</f>
        <v>61.54</v>
      </c>
      <c r="BS6" s="21">
        <f t="shared" si="8"/>
        <v>96.93</v>
      </c>
      <c r="BT6" s="21">
        <f t="shared" si="8"/>
        <v>84.04</v>
      </c>
      <c r="BU6" s="21">
        <f t="shared" si="8"/>
        <v>97.58</v>
      </c>
      <c r="BV6" s="21">
        <f t="shared" si="8"/>
        <v>71.84</v>
      </c>
      <c r="BW6" s="21">
        <f t="shared" si="8"/>
        <v>82.88</v>
      </c>
      <c r="BX6" s="21">
        <f t="shared" si="8"/>
        <v>82.53</v>
      </c>
      <c r="BY6" s="21">
        <f t="shared" si="8"/>
        <v>81.81</v>
      </c>
      <c r="BZ6" s="21">
        <f t="shared" si="8"/>
        <v>82.27</v>
      </c>
      <c r="CA6" s="20" t="str">
        <f>IF(CA7="","",IF(CA7="-","【-】","【"&amp;SUBSTITUTE(TEXT(CA7,"#,##0.00"),"-","△")&amp;"】"))</f>
        <v>【75.33】</v>
      </c>
      <c r="CB6" s="21">
        <f>IF(CB7="",NA(),CB7)</f>
        <v>200.75</v>
      </c>
      <c r="CC6" s="21">
        <f t="shared" ref="CC6:CK6" si="9">IF(CC7="",NA(),CC7)</f>
        <v>252.36</v>
      </c>
      <c r="CD6" s="21">
        <f t="shared" si="9"/>
        <v>160.43</v>
      </c>
      <c r="CE6" s="21">
        <f t="shared" si="9"/>
        <v>192.27</v>
      </c>
      <c r="CF6" s="21">
        <f t="shared" si="9"/>
        <v>179.17</v>
      </c>
      <c r="CG6" s="21">
        <f t="shared" si="9"/>
        <v>228.47</v>
      </c>
      <c r="CH6" s="21">
        <f t="shared" si="9"/>
        <v>187.76</v>
      </c>
      <c r="CI6" s="21">
        <f t="shared" si="9"/>
        <v>190.48</v>
      </c>
      <c r="CJ6" s="21">
        <f t="shared" si="9"/>
        <v>193.59</v>
      </c>
      <c r="CK6" s="21">
        <f t="shared" si="9"/>
        <v>194.42</v>
      </c>
      <c r="CL6" s="20" t="str">
        <f>IF(CL7="","",IF(CL7="-","【-】","【"&amp;SUBSTITUTE(TEXT(CL7,"#,##0.00"),"-","△")&amp;"】"))</f>
        <v>【215.73】</v>
      </c>
      <c r="CM6" s="21">
        <f>IF(CM7="",NA(),CM7)</f>
        <v>51.26</v>
      </c>
      <c r="CN6" s="21">
        <f t="shared" ref="CN6:CV6" si="10">IF(CN7="",NA(),CN7)</f>
        <v>56.99</v>
      </c>
      <c r="CO6" s="21">
        <f t="shared" si="10"/>
        <v>58.88</v>
      </c>
      <c r="CP6" s="21">
        <f t="shared" si="10"/>
        <v>58.2</v>
      </c>
      <c r="CQ6" s="21">
        <f t="shared" si="10"/>
        <v>53.88</v>
      </c>
      <c r="CR6" s="21">
        <f t="shared" si="10"/>
        <v>42.47</v>
      </c>
      <c r="CS6" s="21">
        <f t="shared" si="10"/>
        <v>45.87</v>
      </c>
      <c r="CT6" s="21">
        <f t="shared" si="10"/>
        <v>44.24</v>
      </c>
      <c r="CU6" s="21">
        <f t="shared" si="10"/>
        <v>45.3</v>
      </c>
      <c r="CV6" s="21">
        <f t="shared" si="10"/>
        <v>45.6</v>
      </c>
      <c r="CW6" s="20" t="str">
        <f>IF(CW7="","",IF(CW7="-","【-】","【"&amp;SUBSTITUTE(TEXT(CW7,"#,##0.00"),"-","△")&amp;"】"))</f>
        <v>【43.28】</v>
      </c>
      <c r="CX6" s="21">
        <f>IF(CX7="",NA(),CX7)</f>
        <v>92.88</v>
      </c>
      <c r="CY6" s="21">
        <f t="shared" ref="CY6:DG6" si="11">IF(CY7="",NA(),CY7)</f>
        <v>92.87</v>
      </c>
      <c r="CZ6" s="21">
        <f t="shared" si="11"/>
        <v>94.11</v>
      </c>
      <c r="DA6" s="21">
        <f t="shared" si="11"/>
        <v>94.64</v>
      </c>
      <c r="DB6" s="21">
        <f t="shared" si="11"/>
        <v>94.7</v>
      </c>
      <c r="DC6" s="21">
        <f t="shared" si="11"/>
        <v>83.75</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5" s="22" customFormat="1" x14ac:dyDescent="0.15">
      <c r="A7" s="14"/>
      <c r="B7" s="23">
        <v>2023</v>
      </c>
      <c r="C7" s="23">
        <v>313891</v>
      </c>
      <c r="D7" s="23">
        <v>47</v>
      </c>
      <c r="E7" s="23">
        <v>17</v>
      </c>
      <c r="F7" s="23">
        <v>4</v>
      </c>
      <c r="G7" s="23">
        <v>0</v>
      </c>
      <c r="H7" s="23" t="s">
        <v>99</v>
      </c>
      <c r="I7" s="23" t="s">
        <v>100</v>
      </c>
      <c r="J7" s="23" t="s">
        <v>101</v>
      </c>
      <c r="K7" s="23" t="s">
        <v>102</v>
      </c>
      <c r="L7" s="23" t="s">
        <v>103</v>
      </c>
      <c r="M7" s="23" t="s">
        <v>104</v>
      </c>
      <c r="N7" s="24" t="s">
        <v>105</v>
      </c>
      <c r="O7" s="24" t="s">
        <v>106</v>
      </c>
      <c r="P7" s="24">
        <v>30.48</v>
      </c>
      <c r="Q7" s="24">
        <v>100</v>
      </c>
      <c r="R7" s="24">
        <v>3850</v>
      </c>
      <c r="S7" s="24">
        <v>10272</v>
      </c>
      <c r="T7" s="24">
        <v>114.03</v>
      </c>
      <c r="U7" s="24">
        <v>90.08</v>
      </c>
      <c r="V7" s="24">
        <v>3113</v>
      </c>
      <c r="W7" s="24">
        <v>1.1100000000000001</v>
      </c>
      <c r="X7" s="24">
        <v>2804.5</v>
      </c>
      <c r="Y7" s="24">
        <v>85.29</v>
      </c>
      <c r="Z7" s="24">
        <v>80.64</v>
      </c>
      <c r="AA7" s="24">
        <v>87.06</v>
      </c>
      <c r="AB7" s="24">
        <v>76.34</v>
      </c>
      <c r="AC7" s="24">
        <v>89.84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55.17</v>
      </c>
      <c r="BI7" s="24">
        <v>0</v>
      </c>
      <c r="BJ7" s="24">
        <v>0</v>
      </c>
      <c r="BK7" s="24">
        <v>1206.79</v>
      </c>
      <c r="BL7" s="24">
        <v>1268.6300000000001</v>
      </c>
      <c r="BM7" s="24">
        <v>1283.69</v>
      </c>
      <c r="BN7" s="24">
        <v>1160.22</v>
      </c>
      <c r="BO7" s="24">
        <v>1141.98</v>
      </c>
      <c r="BP7" s="24">
        <v>1156.82</v>
      </c>
      <c r="BQ7" s="24">
        <v>84.98</v>
      </c>
      <c r="BR7" s="24">
        <v>61.54</v>
      </c>
      <c r="BS7" s="24">
        <v>96.93</v>
      </c>
      <c r="BT7" s="24">
        <v>84.04</v>
      </c>
      <c r="BU7" s="24">
        <v>97.58</v>
      </c>
      <c r="BV7" s="24">
        <v>71.84</v>
      </c>
      <c r="BW7" s="24">
        <v>82.88</v>
      </c>
      <c r="BX7" s="24">
        <v>82.53</v>
      </c>
      <c r="BY7" s="24">
        <v>81.81</v>
      </c>
      <c r="BZ7" s="24">
        <v>82.27</v>
      </c>
      <c r="CA7" s="24">
        <v>75.33</v>
      </c>
      <c r="CB7" s="24">
        <v>200.75</v>
      </c>
      <c r="CC7" s="24">
        <v>252.36</v>
      </c>
      <c r="CD7" s="24">
        <v>160.43</v>
      </c>
      <c r="CE7" s="24">
        <v>192.27</v>
      </c>
      <c r="CF7" s="24">
        <v>179.17</v>
      </c>
      <c r="CG7" s="24">
        <v>228.47</v>
      </c>
      <c r="CH7" s="24">
        <v>187.76</v>
      </c>
      <c r="CI7" s="24">
        <v>190.48</v>
      </c>
      <c r="CJ7" s="24">
        <v>193.59</v>
      </c>
      <c r="CK7" s="24">
        <v>194.42</v>
      </c>
      <c r="CL7" s="24">
        <v>215.73</v>
      </c>
      <c r="CM7" s="24">
        <v>51.26</v>
      </c>
      <c r="CN7" s="24">
        <v>56.99</v>
      </c>
      <c r="CO7" s="24">
        <v>58.88</v>
      </c>
      <c r="CP7" s="24">
        <v>58.2</v>
      </c>
      <c r="CQ7" s="24">
        <v>53.88</v>
      </c>
      <c r="CR7" s="24">
        <v>42.47</v>
      </c>
      <c r="CS7" s="24">
        <v>45.87</v>
      </c>
      <c r="CT7" s="24">
        <v>44.24</v>
      </c>
      <c r="CU7" s="24">
        <v>45.3</v>
      </c>
      <c r="CV7" s="24">
        <v>45.6</v>
      </c>
      <c r="CW7" s="24">
        <v>43.28</v>
      </c>
      <c r="CX7" s="24">
        <v>92.88</v>
      </c>
      <c r="CY7" s="24">
        <v>92.87</v>
      </c>
      <c r="CZ7" s="24">
        <v>94.11</v>
      </c>
      <c r="DA7" s="24">
        <v>94.64</v>
      </c>
      <c r="DB7" s="24">
        <v>94.7</v>
      </c>
      <c r="DC7" s="24">
        <v>83.75</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0.06</v>
      </c>
      <c r="EL7" s="24">
        <v>0.27</v>
      </c>
      <c r="EM7" s="24">
        <v>0.22</v>
      </c>
      <c r="EN7" s="24">
        <v>0.17</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2025-01-24T07:31:37Z</dcterms:created>
  <dcterms:modified xsi:type="dcterms:W3CDTF">2025-01-29T00:49:15Z</dcterms:modified>
  <cp:category/>
</cp:coreProperties>
</file>