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15_南部町（0130）\"/>
    </mc:Choice>
  </mc:AlternateContent>
  <xr:revisionPtr revIDLastSave="0" documentId="13_ncr:1_{8044957C-FA6C-4C6B-90FA-E3638AFAE844}" xr6:coauthVersionLast="47" xr6:coauthVersionMax="47" xr10:uidLastSave="{00000000-0000-0000-0000-000000000000}"/>
  <workbookProtection workbookAlgorithmName="SHA-512" workbookHashValue="YmO9prpsa3AIGIw9uE2xcsikvIPLNDwlYWddFtG/eKQECjA4L770h5X00rHRFIJHlLSE1+J5njmit8yfwKvLRA==" workbookSaltValue="+ZGHa4AvGS93XPV1bDW9D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<sst xmlns="http://schemas.openxmlformats.org/spreadsheetml/2006/main" count="236" uniqueCount="121">
  <si>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</si>
  <si>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</si>
  <si>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</si>
  <si>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</si>
  <si>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</si>
  <si>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</si>
  <si>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</si>
  <si>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</si>
  <si>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</si>
  <si>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</si>
  <si>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</si>
  <si>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</si>
  <si>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</si>
  <si>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</si>
  <si>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</si>
  <si>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</si>
  <si>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</si>
  <si>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</si>
  <si>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</si>
  <si>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</si>
  <si>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</si>
  <si>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</si>
  <si>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</si>
  <si>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</si>
  <si>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</si>
  <si>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</si>
  <si>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</si>
  <si>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</si>
  <si>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</si>
  <si>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</si>
  <si>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</si>
  <si>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</si>
  <si>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</si>
  <si>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</si>
  <si>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</si>
  <si>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</si>
  <si>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</si>
  <si>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</si>
  <si>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</si>
  <si>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</si>
  <si>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</si>
  <si>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</si>
  <si>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</si>
  <si>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</si>
  <si>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</si>
  <si>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</si>
  <si>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</si>
  <si>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</si>
  <si>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</si>
  <si>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</si>
  <si>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</si>
  <si>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</si>
  <si>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</si>
  <si>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</si>
  <si>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</si>
  <si>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</si>
  <si>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</si>
  <si>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</si>
  <si>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</si>
  <si>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</si>
  <si>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</si>
  <si>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</si>
  <si>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</si>
  <si>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</si>
  <si>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</si>
  <si>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</si>
  <si>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</si>
  <si>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</si>
  <si>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</si>
  <si>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</si>
  <si>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</si>
  <si>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</si>
  <si>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</si>
  <si>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</si>
  <si>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</si>
  <si>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</si>
  <si>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</si>
  <si>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</si>
  <si>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</si>
  <si>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</si>
  <si>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</si>
  <si>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</si>
  <si>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</si>
  <si>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</si>
  <si>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</si>
  <si>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</si>
  <si>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</si>
  <si>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</si>
  <si>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</si>
  <si>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</si>
  <si>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</si>
  <si>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</si>
  <si>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</si>
  <si>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</si>
  <si>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</si>
  <si>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</si>
  <si>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</si>
  <si>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</si>
  <si>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</si>
  <si>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</si>
  <si>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</si>
  <si>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</si>
  <si>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</si>
  <si>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</si>
  <si>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</si>
  <si>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</si>
  <si>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</si>
  <si>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</si>
  <si>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</si>
  <si>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</si>
  <si>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</si>
  <si>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</si>
  <si>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</si>
  <si>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</si>
  <si>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</si>
  <si>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</si>
  <si>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</si>
  <si>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</si>
  <si>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収益的収支比率については、公営企業会計移行に伴う打切り決算のため、年度末支払予定の各種費用を未払金として計上し、令和5年度特別会計での支出がなかったため、収益的収支比率や経費回収率が大幅に向上し、汚水処理原価も大幅に減少することとなった。
　人口減少など大幅な収入増加が見込めない中、各種資材や燃料費高騰により費用は増加している。今後の公営企業会計の中で正確な経営状態を把握し、経営の改善につなげていく。</t>
    <phoneticPr fontId="4"/>
  </si>
  <si>
    <t>　古いものでは平成５年供用開始の施設があり老朽化への対策が重要となっている。</t>
    <phoneticPr fontId="4"/>
  </si>
  <si>
    <t>　施設加入はあまり見込めない状況があり、人口減少などにより、料金収入は減少傾向となっている。資本費平準化債の借り入れと一般会計からの繰入により経営を賄っているため、供用開始から25年以上経過する施設の老朽化による改善更新にかかる費用の確保が課題となっている。
　下水道事業の法適化により、下水道事業の経営状況を正確に把握、分析を行い、適正な使用料設定や地域の状況にあわせた施設の更新等を検討していく。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</si>
</sst>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3D-439E-98B0-4F15A58671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13D-439E-98B0-4F15A58671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66.209999999999994</c:v>
                </c:pt>
                <c:pt idx="1">
                  <c:v>68.41</c:v>
                </c:pt>
                <c:pt idx="2">
                  <c:v>66.8</c:v>
                </c:pt>
                <c:pt idx="3">
                  <c:v>63.48</c:v>
                </c:pt>
                <c:pt idx="4">
                  <c:v>64.41</c:v>
                </c:pt>
              </c:numCache>
            </c:numRef>
          </c:val>
          <c:extLst>
            <c:ext xmlns:c16="http://schemas.microsoft.com/office/drawing/2014/chart" uri="{C3380CC4-5D6E-409C-BE32-E72D297353CC}">
              <c16:uniqueId val="{00000000-28B1-47F5-8A53-3F840F9C5F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8B1-47F5-8A53-3F840F9C5F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91.32</c:v>
                </c:pt>
                <c:pt idx="1">
                  <c:v>91.91</c:v>
                </c:pt>
                <c:pt idx="2">
                  <c:v>91.87</c:v>
                </c:pt>
                <c:pt idx="3">
                  <c:v>91.96</c:v>
                </c:pt>
                <c:pt idx="4">
                  <c:v>91.27</c:v>
                </c:pt>
              </c:numCache>
            </c:numRef>
          </c:val>
          <c:extLst>
            <c:ext xmlns:c16="http://schemas.microsoft.com/office/drawing/2014/chart" uri="{C3380CC4-5D6E-409C-BE32-E72D297353CC}">
              <c16:uniqueId val="{00000000-BDD7-40B5-80A6-A840D03CD3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BDD7-40B5-80A6-A840D03CD3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70.319999999999993</c:v>
                </c:pt>
                <c:pt idx="1">
                  <c:v>69.48</c:v>
                </c:pt>
                <c:pt idx="2">
                  <c:v>69.28</c:v>
                </c:pt>
                <c:pt idx="3">
                  <c:v>72.209999999999994</c:v>
                </c:pt>
                <c:pt idx="4">
                  <c:v>92.98</c:v>
                </c:pt>
              </c:numCache>
            </c:numRef>
          </c:val>
          <c:extLst>
            <c:ext xmlns:c16="http://schemas.microsoft.com/office/drawing/2014/chart" uri="{C3380CC4-5D6E-409C-BE32-E72D297353CC}">
              <c16:uniqueId val="{00000000-D26F-401B-87AF-67E91AA9C4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F-401B-87AF-67E91AA9C4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D9-482D-8DFD-70C0F74C63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9-482D-8DFD-70C0F74C63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57-45B6-AE60-7D49F9A9B3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7-45B6-AE60-7D49F9A9B3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D-4969-933C-152C287681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D-4969-933C-152C287681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1-499F-9791-975E23289E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1-499F-9791-975E23289E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66.78</c:v>
                </c:pt>
                <c:pt idx="1">
                  <c:v>7.35</c:v>
                </c:pt>
                <c:pt idx="2">
                  <c:v>29.73</c:v>
                </c:pt>
                <c:pt idx="3" formatCode="#,##0.00;&quot;△&quot;#,##0.00">
                  <c:v>0</c:v>
                </c:pt>
                <c:pt idx="4" formatCode="#,##0.00;&quot;△&quot;#,##0.00">
                  <c:v>0</c:v>
                </c:pt>
              </c:numCache>
            </c:numRef>
          </c:val>
          <c:extLst>
            <c:ext xmlns:c16="http://schemas.microsoft.com/office/drawing/2014/chart" uri="{C3380CC4-5D6E-409C-BE32-E72D297353CC}">
              <c16:uniqueId val="{00000000-BAC9-43EA-A30B-5D46DB3D47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AC9-43EA-A30B-5D46DB3D47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94.96</c:v>
                </c:pt>
                <c:pt idx="1">
                  <c:v>98.27</c:v>
                </c:pt>
                <c:pt idx="2">
                  <c:v>86.92</c:v>
                </c:pt>
                <c:pt idx="3">
                  <c:v>89.61</c:v>
                </c:pt>
                <c:pt idx="4">
                  <c:v>154.11000000000001</c:v>
                </c:pt>
              </c:numCache>
            </c:numRef>
          </c:val>
          <c:extLst>
            <c:ext xmlns:c16="http://schemas.microsoft.com/office/drawing/2014/chart" uri="{C3380CC4-5D6E-409C-BE32-E72D297353CC}">
              <c16:uniqueId val="{00000000-87C5-4D8D-8183-53FC792800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7C5-4D8D-8183-53FC792800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151.44999999999999</c:v>
                </c:pt>
                <c:pt idx="1">
                  <c:v>143.34</c:v>
                </c:pt>
                <c:pt idx="2">
                  <c:v>165.96</c:v>
                </c:pt>
                <c:pt idx="3">
                  <c:v>168.68</c:v>
                </c:pt>
                <c:pt idx="4">
                  <c:v>97.11</c:v>
                </c:pt>
              </c:numCache>
            </c:numRef>
          </c:val>
          <c:extLst>
            <c:ext xmlns:c16="http://schemas.microsoft.com/office/drawing/2014/chart" uri="{C3380CC4-5D6E-409C-BE32-E72D297353CC}">
              <c16:uniqueId val="{00000000-564F-4342-B43A-A856914CCB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64F-4342-B43A-A856914CCB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8" zoomScale="110" zoomScaleNormal="110" workbookViewId="0">
      <selection activeCell="BI67" sqref="BI6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南部町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10272</v>
      </c>
      <c r="AM8" s="36"/>
      <c r="AN8" s="36"/>
      <c r="AO8" s="36"/>
      <c r="AP8" s="36"/>
      <c r="AQ8" s="36"/>
      <c r="AR8" s="36"/>
      <c r="AS8" s="36"/>
      <c r="AT8" s="37">
        <f>データ!T6</f>
        <v>114.03</v>
      </c>
      <c r="AU8" s="37"/>
      <c r="AV8" s="37"/>
      <c r="AW8" s="37"/>
      <c r="AX8" s="37"/>
      <c r="AY8" s="37"/>
      <c r="AZ8" s="37"/>
      <c r="BA8" s="37"/>
      <c r="BB8" s="37">
        <f>データ!U6</f>
        <v>90.08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46.22</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4720</v>
      </c>
      <c r="AM10" s="36"/>
      <c r="AN10" s="36"/>
      <c r="AO10" s="36"/>
      <c r="AP10" s="36"/>
      <c r="AQ10" s="36"/>
      <c r="AR10" s="36"/>
      <c r="AS10" s="36"/>
      <c r="AT10" s="37">
        <f>データ!W6</f>
        <v>4.42</v>
      </c>
      <c r="AU10" s="37"/>
      <c r="AV10" s="37"/>
      <c r="AW10" s="37"/>
      <c r="AX10" s="37"/>
      <c r="AY10" s="37"/>
      <c r="AZ10" s="37"/>
      <c r="BA10" s="37"/>
      <c r="BB10" s="37">
        <f>データ!X6</f>
        <v>1067.8699999999999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YY/vQA42SNNLPescBxF0WnmDND+n09/lTaYMqVKkVfom1U2lxa080Zp65poPOVK47iqgAEENiKKjuISB5uFe8A==" saltValue="wGj6GoonkXgYXTlGPuCc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313891</v>
      </c>
      <c r="D6" s="19">
        <f t="shared" si="3"/>
        <v>47</v>
      </c>
      <c r="E6" s="19">
        <f t="shared" si="3"/>
        <v>17</v>
      </c>
      <c r="F6" s="19">
        <f t="shared" si="3"/>
        <v>5</v>
      </c>
      <c r="G6" s="19">
        <f t="shared" si="3"/>
        <v>0</v>
      </c>
      <c r="H6" s="19" t="str">
        <f t="shared" si="3"/>
        <v>鳥取県　南部町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46.22</v>
      </c>
      <c r="Q6" s="20">
        <f t="shared" si="3"/>
        <v>100</v>
      </c>
      <c r="R6" s="20">
        <f t="shared" si="3"/>
        <v>3850</v>
      </c>
      <c r="S6" s="20">
        <f t="shared" si="3"/>
        <v>10272</v>
      </c>
      <c r="T6" s="20">
        <f t="shared" si="3"/>
        <v>114.03</v>
      </c>
      <c r="U6" s="20">
        <f t="shared" si="3"/>
        <v>90.08</v>
      </c>
      <c r="V6" s="20">
        <f t="shared" si="3"/>
        <v>4720</v>
      </c>
      <c r="W6" s="20">
        <f t="shared" si="3"/>
        <v>4.42</v>
      </c>
      <c r="X6" s="20">
        <f t="shared" si="3"/>
        <v>1067.8699999999999</v>
      </c>
      <c r="Y6" s="21">
        <f>IF(Y7="",NA(),Y7)</f>
        <v>70.319999999999993</v>
      </c>
      <c r="Z6" s="21">
        <f t="shared" ref="Z6:AH6" si="4">IF(Z7="",NA(),Z7)</f>
        <v>69.48</v>
      </c>
      <c r="AA6" s="21">
        <f t="shared" si="4"/>
        <v>69.28</v>
      </c>
      <c r="AB6" s="21">
        <f t="shared" si="4"/>
        <v>72.209999999999994</v>
      </c>
      <c r="AC6" s="21">
        <f t="shared" si="4"/>
        <v>92.98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66.78</v>
      </c>
      <c r="BG6" s="21">
        <f t="shared" ref="BG6:BO6" si="7">IF(BG7="",NA(),BG7)</f>
        <v>7.35</v>
      </c>
      <c r="BH6" s="21">
        <f t="shared" si="7"/>
        <v>29.73</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94.96</v>
      </c>
      <c r="BR6" s="21">
        <f t="shared" ref="BR6:BZ6" si="8">IF(BR7="",NA(),BR7)</f>
        <v>98.27</v>
      </c>
      <c r="BS6" s="21">
        <f t="shared" si="8"/>
        <v>86.92</v>
      </c>
      <c r="BT6" s="21">
        <f t="shared" si="8"/>
        <v>89.61</v>
      </c>
      <c r="BU6" s="21">
        <f t="shared" si="8"/>
        <v>154.11000000000001</v>
      </c>
      <c r="BV6" s="21">
        <f t="shared" si="8"/>
        <v>57.31</v>
      </c>
      <c r="BW6" s="21">
        <f t="shared" si="8"/>
        <v>57.08</v>
      </c>
      <c r="BX6" s="21">
        <f t="shared" si="8"/>
        <v>56.26</v>
      </c>
      <c r="BY6" s="21">
        <f t="shared" si="8"/>
        <v>52.94</v>
      </c>
      <c r="BZ6" s="21">
        <f t="shared" si="8"/>
        <v>52.05</v>
      </c>
      <c r="CA6" s="20" t="str">
        <f>IF(CA7="","",IF(CA7="-","【-】","【"&amp;SUBSTITUTE(TEXT(CA7,"#,##0.00"),"-","△")&amp;"】"))</f>
        <v>【56.93】</v>
      </c>
      <c r="CB6" s="21">
        <f>IF(CB7="",NA(),CB7)</f>
        <v>151.44999999999999</v>
      </c>
      <c r="CC6" s="21">
        <f t="shared" ref="CC6:CK6" si="9">IF(CC7="",NA(),CC7)</f>
        <v>143.34</v>
      </c>
      <c r="CD6" s="21">
        <f t="shared" si="9"/>
        <v>165.96</v>
      </c>
      <c r="CE6" s="21">
        <f t="shared" si="9"/>
        <v>168.68</v>
      </c>
      <c r="CF6" s="21">
        <f t="shared" si="9"/>
        <v>97.11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66.209999999999994</v>
      </c>
      <c r="CN6" s="21">
        <f t="shared" ref="CN6:CV6" si="10">IF(CN7="",NA(),CN7)</f>
        <v>68.41</v>
      </c>
      <c r="CO6" s="21">
        <f t="shared" si="10"/>
        <v>66.8</v>
      </c>
      <c r="CP6" s="21">
        <f t="shared" si="10"/>
        <v>63.48</v>
      </c>
      <c r="CQ6" s="21">
        <f t="shared" si="10"/>
        <v>64.41</v>
      </c>
      <c r="CR6" s="21">
        <f t="shared" si="10"/>
        <v>50.14</v>
      </c>
      <c r="CS6" s="21">
        <f t="shared" si="10"/>
        <v>54.83</v>
      </c>
      <c r="CT6" s="21">
        <f t="shared" si="10"/>
        <v>66.53</v>
      </c>
      <c r="CU6" s="21">
        <f t="shared" si="10"/>
        <v>52.35</v>
      </c>
      <c r="CV6" s="21">
        <f t="shared" si="10"/>
        <v>46.25</v>
      </c>
      <c r="CW6" s="20" t="str">
        <f>IF(CW7="","",IF(CW7="-","【-】","【"&amp;SUBSTITUTE(TEXT(CW7,"#,##0.00"),"-","△")&amp;"】"))</f>
        <v>【49.87】</v>
      </c>
      <c r="CX6" s="21">
        <f>IF(CX7="",NA(),CX7)</f>
        <v>91.32</v>
      </c>
      <c r="CY6" s="21">
        <f t="shared" ref="CY6:DG6" si="11">IF(CY7="",NA(),CY7)</f>
        <v>91.91</v>
      </c>
      <c r="CZ6" s="21">
        <f t="shared" si="11"/>
        <v>91.87</v>
      </c>
      <c r="DA6" s="21">
        <f t="shared" si="11"/>
        <v>91.96</v>
      </c>
      <c r="DB6" s="21">
        <f t="shared" si="11"/>
        <v>91.27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313891</v>
      </c>
      <c r="D7" s="23">
        <v>47</v>
      </c>
      <c r="E7" s="23">
        <v>17</v>
      </c>
      <c r="F7" s="23">
        <v>5</v>
      </c>
      <c r="G7" s="23">
        <v>0</v>
      </c>
      <c r="H7" s="23" t="s">
        <v>98</v>
      </c>
      <c r="I7" s="23" t="s">
        <v>99</v>
      </c>
      <c r="J7" s="23" t="s">
        <v>100</v>
      </c>
      <c r="K7" s="23" t="s">
        <v>101</v>
      </c>
      <c r="L7" s="23" t="s">
        <v>102</v>
      </c>
      <c r="M7" s="23" t="s">
        <v>103</v>
      </c>
      <c r="N7" s="24" t="s">
        <v>104</v>
      </c>
      <c r="O7" s="24" t="s">
        <v>105</v>
      </c>
      <c r="P7" s="24">
        <v>46.22</v>
      </c>
      <c r="Q7" s="24">
        <v>100</v>
      </c>
      <c r="R7" s="24">
        <v>3850</v>
      </c>
      <c r="S7" s="24">
        <v>10272</v>
      </c>
      <c r="T7" s="24">
        <v>114.03</v>
      </c>
      <c r="U7" s="24">
        <v>90.08</v>
      </c>
      <c r="V7" s="24">
        <v>4720</v>
      </c>
      <c r="W7" s="24">
        <v>4.42</v>
      </c>
      <c r="X7" s="24">
        <v>1067.8699999999999</v>
      </c>
      <c r="Y7" s="24">
        <v>70.319999999999993</v>
      </c>
      <c r="Z7" s="24">
        <v>69.48</v>
      </c>
      <c r="AA7" s="24">
        <v>69.28</v>
      </c>
      <c r="AB7" s="24">
        <v>72.209999999999994</v>
      </c>
      <c r="AC7" s="24">
        <v>92.98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66.78</v>
      </c>
      <c r="BG7" s="24">
        <v>7.35</v>
      </c>
      <c r="BH7" s="24">
        <v>29.73</v>
      </c>
      <c r="BI7" s="24">
        <v>0</v>
      </c>
      <c r="BJ7" s="24">
        <v>0</v>
      </c>
      <c r="BK7" s="24">
        <v>826.83</v>
      </c>
      <c r="BL7" s="24">
        <v>867.83</v>
      </c>
      <c r="BM7" s="24">
        <v>791.76</v>
      </c>
      <c r="BN7" s="24">
        <v>900.82</v>
      </c>
      <c r="BO7" s="24">
        <v>839.21</v>
      </c>
      <c r="BP7" s="24">
        <v>785.1</v>
      </c>
      <c r="BQ7" s="24">
        <v>94.96</v>
      </c>
      <c r="BR7" s="24">
        <v>98.27</v>
      </c>
      <c r="BS7" s="24">
        <v>86.92</v>
      </c>
      <c r="BT7" s="24">
        <v>89.61</v>
      </c>
      <c r="BU7" s="24">
        <v>154.11000000000001</v>
      </c>
      <c r="BV7" s="24">
        <v>57.31</v>
      </c>
      <c r="BW7" s="24">
        <v>57.08</v>
      </c>
      <c r="BX7" s="24">
        <v>56.26</v>
      </c>
      <c r="BY7" s="24">
        <v>52.94</v>
      </c>
      <c r="BZ7" s="24">
        <v>52.05</v>
      </c>
      <c r="CA7" s="24">
        <v>56.93</v>
      </c>
      <c r="CB7" s="24">
        <v>151.44999999999999</v>
      </c>
      <c r="CC7" s="24">
        <v>143.34</v>
      </c>
      <c r="CD7" s="24">
        <v>165.96</v>
      </c>
      <c r="CE7" s="24">
        <v>168.68</v>
      </c>
      <c r="CF7" s="24">
        <v>97.11</v>
      </c>
      <c r="CG7" s="24">
        <v>273.52</v>
      </c>
      <c r="CH7" s="24">
        <v>274.99</v>
      </c>
      <c r="CI7" s="24">
        <v>282.08999999999997</v>
      </c>
      <c r="CJ7" s="24">
        <v>303.27999999999997</v>
      </c>
      <c r="CK7" s="24">
        <v>301.86</v>
      </c>
      <c r="CL7" s="24">
        <v>271.14999999999998</v>
      </c>
      <c r="CM7" s="24">
        <v>66.209999999999994</v>
      </c>
      <c r="CN7" s="24">
        <v>68.41</v>
      </c>
      <c r="CO7" s="24">
        <v>66.8</v>
      </c>
      <c r="CP7" s="24">
        <v>63.48</v>
      </c>
      <c r="CQ7" s="24">
        <v>64.41</v>
      </c>
      <c r="CR7" s="24">
        <v>50.14</v>
      </c>
      <c r="CS7" s="24">
        <v>54.83</v>
      </c>
      <c r="CT7" s="24">
        <v>66.53</v>
      </c>
      <c r="CU7" s="24">
        <v>52.35</v>
      </c>
      <c r="CV7" s="24">
        <v>46.25</v>
      </c>
      <c r="CW7" s="24">
        <v>49.87</v>
      </c>
      <c r="CX7" s="24">
        <v>91.32</v>
      </c>
      <c r="CY7" s="24">
        <v>91.91</v>
      </c>
      <c r="CZ7" s="24">
        <v>91.87</v>
      </c>
      <c r="DA7" s="24">
        <v>91.96</v>
      </c>
      <c r="DB7" s="24">
        <v>91.27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dcterms:created xsi:type="dcterms:W3CDTF">2025-01-24T07:35:39Z</dcterms:created>
  <dcterms:modified xsi:type="dcterms:W3CDTF">2025-02-12T04:50:05Z</dcterms:modified>
  <cp:category/>
</cp:coreProperties>
</file>