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U3239\Desktop\新しいフォルダー\"/>
    </mc:Choice>
  </mc:AlternateContent>
  <xr:revisionPtr revIDLastSave="0" documentId="13_ncr:1_{12EB7AB4-04C8-4803-B5E0-64D21D3BD3EA}" xr6:coauthVersionLast="47" xr6:coauthVersionMax="47" xr10:uidLastSave="{00000000-0000-0000-0000-000000000000}"/>
  <workbookProtection workbookAlgorithmName="SHA-512" workbookHashValue="tQFrT1vXLmo2W+gpjITK8nYdxIdgurKSqKd9IZVbEjfwBUO+iEdtG60v5NgjOyIx5H3Q8QWRUuf37mLOo7EZIg==" workbookSaltValue="bvYaKuE/obsaH0MnVa49t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AL10" i="4"/>
  <c r="AD10" i="4"/>
  <c r="B10" i="4"/>
  <c r="AT8" i="4"/>
  <c r="AD8" i="4"/>
  <c r="I8" i="4"/>
  <c r="B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<sst xmlns="http://schemas.openxmlformats.org/spreadsheetml/2006/main" count="236" uniqueCount="121">
  <si>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</si>
  <si>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</si>
  <si>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</si>
  <si>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</si>
  <si>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</si>
  <si>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</si>
  <si>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</si>
  <si>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</si>
  <si>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</si>
  <si>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</si>
  <si>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</si>
  <si>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</si>
  <si>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</si>
  <si>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</si>
  <si>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</si>
  <si>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</si>
  <si>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</si>
  <si>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</si>
  <si>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</si>
  <si>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</si>
  <si>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</si>
  <si>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</si>
  <si>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</si>
  <si>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</si>
  <si>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</si>
  <si>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</si>
  <si>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</si>
  <si>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</si>
  <si>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</si>
  <si>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</si>
  <si>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</si>
  <si>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</si>
  <si>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</si>
  <si>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</si>
  <si>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</si>
  <si>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</si>
  <si>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</si>
  <si>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</si>
  <si>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</si>
  <si>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</si>
  <si>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</si>
  <si>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</si>
  <si>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</si>
  <si>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</si>
  <si>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</si>
  <si>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</si>
  <si>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</si>
  <si>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</si>
  <si>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</si>
  <si>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</si>
  <si>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</si>
  <si>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</si>
  <si>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</si>
  <si>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</si>
  <si>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</si>
  <si>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</si>
  <si>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</si>
  <si>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</si>
  <si>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</si>
  <si>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</si>
  <si>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</si>
  <si>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</si>
  <si>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</si>
  <si>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</si>
  <si>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</si>
  <si>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</si>
  <si>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</si>
  <si>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</si>
  <si>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</si>
  <si>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</si>
  <si>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</si>
  <si>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</si>
  <si>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</si>
  <si>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</si>
  <si>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</si>
  <si>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</si>
  <si>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</si>
  <si>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</si>
  <si>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</si>
  <si>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</si>
  <si>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</si>
  <si>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</si>
  <si>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</si>
  <si>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</si>
  <si>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</si>
  <si>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</si>
  <si>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</si>
  <si>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</si>
  <si>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</si>
  <si>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</si>
  <si>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</si>
  <si>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</si>
  <si>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</si>
  <si>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</si>
  <si>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</si>
  <si>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</si>
  <si>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</si>
  <si>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</si>
  <si>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</si>
  <si>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</si>
  <si>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</si>
  <si>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</si>
  <si>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</si>
  <si>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</si>
  <si>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</si>
  <si>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</si>
  <si>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</si>
  <si>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</si>
  <si>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</si>
  <si>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</si>
  <si>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</si>
  <si>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</si>
  <si>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</si>
  <si>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</si>
  <si>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</si>
  <si>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</si>
  <si>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</si>
  <si>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</si>
  <si>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町営住宅の浄化槽で利用者数及び使用料が安定しており、新規の設置もなく、元利償還金の変動もほとんどないことから収支に大幅な変化はないが、公営企業会計移行に伴う打切り決算の関係で収益的収支比率が前年度と比較し低下した。また、経費回収率は100％以上と高い水準で推移している。</t>
    <phoneticPr fontId="4"/>
  </si>
  <si>
    <t>　平成16年度供用開始のため、施設の老朽化対策については耐用年数等を考慮し計画が必要となると思われる。</t>
    <phoneticPr fontId="4"/>
  </si>
  <si>
    <t>　使用料の算定方法はすべての下水道事業で統一しており、町営住宅に設置する浄化槽のため、住宅入居者数により使用料収入に変動がある。施設の維持管理費を使用料で賄い、企業債償還について一般会計からの繰入により経営を維持している状況である。
　下水道事業の法適化により、下水道事業の経営状況を正確に把握、分析を行う。その上で、適正な使用料設定や施設更新を住宅施策にあわせて検討する必要がある。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</si>
</sst>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D2-4506-AF26-2C048211DE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8D2-4506-AF26-2C048211DE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3A5-4534-B9F4-CFACF309273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46.62</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73A5-4534-B9F4-CFACF309273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06F-42E2-A487-C007AF967ED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87.53</c:v>
                </c:pt>
                <c:pt idx="1">
                  <c:v>90.04</c:v>
                </c:pt>
                <c:pt idx="2">
                  <c:v>90.58</c:v>
                </c:pt>
                <c:pt idx="3">
                  <c:v>90.11</c:v>
                </c:pt>
                <c:pt idx="4">
                  <c:v>89.95</c:v>
                </c:pt>
              </c:numCache>
            </c:numRef>
          </c:val>
          <c:smooth val="0"/>
          <c:extLst>
            <c:ext xmlns:c16="http://schemas.microsoft.com/office/drawing/2014/chart" uri="{C3380CC4-5D6E-409C-BE32-E72D297353CC}">
              <c16:uniqueId val="{00000001-906F-42E2-A487-C007AF967ED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80.709999999999994</c:v>
                </c:pt>
                <c:pt idx="1">
                  <c:v>80.31</c:v>
                </c:pt>
                <c:pt idx="2">
                  <c:v>81.66</c:v>
                </c:pt>
                <c:pt idx="3">
                  <c:v>81.13</c:v>
                </c:pt>
                <c:pt idx="4">
                  <c:v>78.92</c:v>
                </c:pt>
              </c:numCache>
            </c:numRef>
          </c:val>
          <c:extLst>
            <c:ext xmlns:c16="http://schemas.microsoft.com/office/drawing/2014/chart" uri="{C3380CC4-5D6E-409C-BE32-E72D297353CC}">
              <c16:uniqueId val="{00000000-5C11-4A3E-A6EA-F7196A4C298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11-4A3E-A6EA-F7196A4C298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F5-4973-9258-85B784114AC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F5-4973-9258-85B784114AC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AE-4BB7-8AFE-B76A6CA313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AE-4BB7-8AFE-B76A6CA313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52-4E24-8E90-A48646F2D1F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52-4E24-8E90-A48646F2D1F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C6-47A1-81B5-589386859BC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C6-47A1-81B5-589386859BC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1E-4EEB-94E6-A311156315C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720.41</c:v>
                </c:pt>
                <c:pt idx="1">
                  <c:v>1640.16</c:v>
                </c:pt>
                <c:pt idx="2">
                  <c:v>1521.05</c:v>
                </c:pt>
                <c:pt idx="3">
                  <c:v>1490.65</c:v>
                </c:pt>
                <c:pt idx="4">
                  <c:v>1312.67</c:v>
                </c:pt>
              </c:numCache>
            </c:numRef>
          </c:val>
          <c:smooth val="0"/>
          <c:extLst>
            <c:ext xmlns:c16="http://schemas.microsoft.com/office/drawing/2014/chart" uri="{C3380CC4-5D6E-409C-BE32-E72D297353CC}">
              <c16:uniqueId val="{00000001-0D1E-4EEB-94E6-A311156315C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147.63999999999999</c:v>
                </c:pt>
                <c:pt idx="1">
                  <c:v>125.95</c:v>
                </c:pt>
                <c:pt idx="2">
                  <c:v>123.04</c:v>
                </c:pt>
                <c:pt idx="3">
                  <c:v>134.97999999999999</c:v>
                </c:pt>
                <c:pt idx="4">
                  <c:v>117.05</c:v>
                </c:pt>
              </c:numCache>
            </c:numRef>
          </c:val>
          <c:extLst>
            <c:ext xmlns:c16="http://schemas.microsoft.com/office/drawing/2014/chart" uri="{C3380CC4-5D6E-409C-BE32-E72D297353CC}">
              <c16:uniqueId val="{00000000-CC52-4847-AC68-40C26FB014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CC52-4847-AC68-40C26FB014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209.99</c:v>
                </c:pt>
                <c:pt idx="1">
                  <c:v>260.27</c:v>
                </c:pt>
                <c:pt idx="2">
                  <c:v>225.38</c:v>
                </c:pt>
                <c:pt idx="3">
                  <c:v>215.31</c:v>
                </c:pt>
                <c:pt idx="4">
                  <c:v>228.71</c:v>
                </c:pt>
              </c:numCache>
            </c:numRef>
          </c:val>
          <c:extLst>
            <c:ext xmlns:c16="http://schemas.microsoft.com/office/drawing/2014/chart" uri="{C3380CC4-5D6E-409C-BE32-E72D297353CC}">
              <c16:uniqueId val="{00000000-AF47-4076-89C5-51D36DB063D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317.06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AF47-4076-89C5-51D36DB063D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鳥取県　南部町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54">
        <f>データ!S6</f>
        <v>10272</v>
      </c>
      <c r="AM8" s="54"/>
      <c r="AN8" s="54"/>
      <c r="AO8" s="54"/>
      <c r="AP8" s="54"/>
      <c r="AQ8" s="54"/>
      <c r="AR8" s="54"/>
      <c r="AS8" s="54"/>
      <c r="AT8" s="53">
        <f>データ!T6</f>
        <v>114.03</v>
      </c>
      <c r="AU8" s="53"/>
      <c r="AV8" s="53"/>
      <c r="AW8" s="53"/>
      <c r="AX8" s="53"/>
      <c r="AY8" s="53"/>
      <c r="AZ8" s="53"/>
      <c r="BA8" s="53"/>
      <c r="BB8" s="53">
        <f>データ!U6</f>
        <v>90.08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0.6</v>
      </c>
      <c r="Q10" s="53"/>
      <c r="R10" s="53"/>
      <c r="S10" s="53"/>
      <c r="T10" s="53"/>
      <c r="U10" s="53"/>
      <c r="V10" s="53"/>
      <c r="W10" s="53">
        <f>データ!Q6</f>
        <v>100</v>
      </c>
      <c r="X10" s="53"/>
      <c r="Y10" s="53"/>
      <c r="Z10" s="53"/>
      <c r="AA10" s="53"/>
      <c r="AB10" s="53"/>
      <c r="AC10" s="53"/>
      <c r="AD10" s="54">
        <f>データ!R6</f>
        <v>3850</v>
      </c>
      <c r="AE10" s="54"/>
      <c r="AF10" s="54"/>
      <c r="AG10" s="54"/>
      <c r="AH10" s="54"/>
      <c r="AI10" s="54"/>
      <c r="AJ10" s="54"/>
      <c r="AK10" s="2"/>
      <c r="AL10" s="54">
        <f>データ!V6</f>
        <v>61</v>
      </c>
      <c r="AM10" s="54"/>
      <c r="AN10" s="54"/>
      <c r="AO10" s="54"/>
      <c r="AP10" s="54"/>
      <c r="AQ10" s="54"/>
      <c r="AR10" s="54"/>
      <c r="AS10" s="54"/>
      <c r="AT10" s="53">
        <f>データ!W6</f>
        <v>0.06</v>
      </c>
      <c r="AU10" s="53"/>
      <c r="AV10" s="53"/>
      <c r="AW10" s="53"/>
      <c r="AX10" s="53"/>
      <c r="AY10" s="53"/>
      <c r="AZ10" s="53"/>
      <c r="BA10" s="53"/>
      <c r="BB10" s="53">
        <f>データ!X6</f>
        <v>1016.67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【1,321.62】</v>
      </c>
      <c r="I86" s="12" t="str">
        <f>データ!CA6</f>
        <v>【34.61】</v>
      </c>
      <c r="J86" s="12" t="str">
        <f>データ!CL6</f>
        <v>【538.24】</v>
      </c>
      <c r="K86" s="12" t="str">
        <f>データ!CW6</f>
        <v>【33.03】</v>
      </c>
      <c r="L86" s="12" t="str">
        <f>データ!DH6</f>
        <v>【89.81】</v>
      </c>
      <c r="M86" s="12" t="s">
        <v>44</v>
      </c>
      <c r="N86" s="12" t="s">
        <v>44</v>
      </c>
      <c r="O86" s="12" t="str">
        <f>データ!EO6</f>
        <v>【0.00】</v>
      </c>
    </row>
  </sheetData>
  <sheetProtection algorithmName="SHA-512" hashValue="ussm6PjYr8jPlx/7NJtVOF8IcocyNzlGlHwTygn4ic5SmsHijw0t+2QkbIUwPY/JLvsPIWEmIh934fbSBCCrMA==" saltValue="Blt2N8FnepXqxTJ2H3k7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313891</v>
      </c>
      <c r="D6" s="19">
        <f t="shared" si="3"/>
        <v>47</v>
      </c>
      <c r="E6" s="19">
        <f t="shared" si="3"/>
        <v>17</v>
      </c>
      <c r="F6" s="19">
        <f t="shared" si="3"/>
        <v>9</v>
      </c>
      <c r="G6" s="19">
        <f t="shared" si="3"/>
        <v>0</v>
      </c>
      <c r="H6" s="19" t="str">
        <f t="shared" si="3"/>
        <v>鳥取県　南部町</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0.6</v>
      </c>
      <c r="Q6" s="20">
        <f t="shared" si="3"/>
        <v>100</v>
      </c>
      <c r="R6" s="20">
        <f t="shared" si="3"/>
        <v>3850</v>
      </c>
      <c r="S6" s="20">
        <f t="shared" si="3"/>
        <v>10272</v>
      </c>
      <c r="T6" s="20">
        <f t="shared" si="3"/>
        <v>114.03</v>
      </c>
      <c r="U6" s="20">
        <f t="shared" si="3"/>
        <v>90.08</v>
      </c>
      <c r="V6" s="20">
        <f t="shared" si="3"/>
        <v>61</v>
      </c>
      <c r="W6" s="20">
        <f t="shared" si="3"/>
        <v>0.06</v>
      </c>
      <c r="X6" s="20">
        <f t="shared" si="3"/>
        <v>1016.67</v>
      </c>
      <c r="Y6" s="21">
        <f>IF(Y7="",NA(),Y7)</f>
        <v>80.709999999999994</v>
      </c>
      <c r="Z6" s="21">
        <f t="shared" ref="Z6:AH6" si="4">IF(Z7="",NA(),Z7)</f>
        <v>80.31</v>
      </c>
      <c r="AA6" s="21">
        <f t="shared" si="4"/>
        <v>81.66</v>
      </c>
      <c r="AB6" s="21">
        <f t="shared" si="4"/>
        <v>81.13</v>
      </c>
      <c r="AC6" s="21">
        <f t="shared" si="4"/>
        <v>78.92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720.41</v>
      </c>
      <c r="BL6" s="21">
        <f t="shared" si="7"/>
        <v>1640.16</v>
      </c>
      <c r="BM6" s="21">
        <f t="shared" si="7"/>
        <v>1521.05</v>
      </c>
      <c r="BN6" s="21">
        <f t="shared" si="7"/>
        <v>1490.65</v>
      </c>
      <c r="BO6" s="21">
        <f t="shared" si="7"/>
        <v>1312.67</v>
      </c>
      <c r="BP6" s="20" t="str">
        <f>IF(BP7="","",IF(BP7="-","【-】","【"&amp;SUBSTITUTE(TEXT(BP7,"#,##0.00"),"-","△")&amp;"】"))</f>
        <v>【1,321.62】</v>
      </c>
      <c r="BQ6" s="21">
        <f>IF(BQ7="",NA(),BQ7)</f>
        <v>147.63999999999999</v>
      </c>
      <c r="BR6" s="21">
        <f t="shared" ref="BR6:BZ6" si="8">IF(BR7="",NA(),BR7)</f>
        <v>125.95</v>
      </c>
      <c r="BS6" s="21">
        <f t="shared" si="8"/>
        <v>123.04</v>
      </c>
      <c r="BT6" s="21">
        <f t="shared" si="8"/>
        <v>134.97999999999999</v>
      </c>
      <c r="BU6" s="21">
        <f t="shared" si="8"/>
        <v>117.05</v>
      </c>
      <c r="BV6" s="21">
        <f t="shared" si="8"/>
        <v>71</v>
      </c>
      <c r="BW6" s="21">
        <f t="shared" si="8"/>
        <v>38.270000000000003</v>
      </c>
      <c r="BX6" s="21">
        <f t="shared" si="8"/>
        <v>37.520000000000003</v>
      </c>
      <c r="BY6" s="21">
        <f t="shared" si="8"/>
        <v>34.96</v>
      </c>
      <c r="BZ6" s="21">
        <f t="shared" si="8"/>
        <v>34.44</v>
      </c>
      <c r="CA6" s="20" t="str">
        <f>IF(CA7="","",IF(CA7="-","【-】","【"&amp;SUBSTITUTE(TEXT(CA7,"#,##0.00"),"-","△")&amp;"】"))</f>
        <v>【34.61】</v>
      </c>
      <c r="CB6" s="21">
        <f>IF(CB7="",NA(),CB7)</f>
        <v>209.99</v>
      </c>
      <c r="CC6" s="21">
        <f t="shared" ref="CC6:CK6" si="9">IF(CC7="",NA(),CC7)</f>
        <v>260.27</v>
      </c>
      <c r="CD6" s="21">
        <f t="shared" si="9"/>
        <v>225.38</v>
      </c>
      <c r="CE6" s="21">
        <f t="shared" si="9"/>
        <v>215.31</v>
      </c>
      <c r="CF6" s="21">
        <f t="shared" si="9"/>
        <v>228.71</v>
      </c>
      <c r="CG6" s="21">
        <f t="shared" si="9"/>
        <v>317.06</v>
      </c>
      <c r="CH6" s="21">
        <f t="shared" si="9"/>
        <v>486.77</v>
      </c>
      <c r="CI6" s="21">
        <f t="shared" si="9"/>
        <v>502.1</v>
      </c>
      <c r="CJ6" s="21">
        <f t="shared" si="9"/>
        <v>539.07000000000005</v>
      </c>
      <c r="CK6" s="21">
        <f t="shared" si="9"/>
        <v>541.80999999999995</v>
      </c>
      <c r="CL6" s="20" t="str">
        <f>IF(CL7="","",IF(CL7="-","【-】","【"&amp;SUBSTITUTE(TEXT(CL7,"#,##0.00"),"-","△")&amp;"】"))</f>
        <v>【538.24】</v>
      </c>
      <c r="CM6" s="21">
        <f>IF(CM7="",NA(),CM7)</f>
        <v>100</v>
      </c>
      <c r="CN6" s="21">
        <f t="shared" ref="CN6:CV6" si="10">IF(CN7="",NA(),CN7)</f>
        <v>100</v>
      </c>
      <c r="CO6" s="21">
        <f t="shared" si="10"/>
        <v>100</v>
      </c>
      <c r="CP6" s="21">
        <f t="shared" si="10"/>
        <v>100</v>
      </c>
      <c r="CQ6" s="21">
        <f t="shared" si="10"/>
        <v>100</v>
      </c>
      <c r="CR6" s="21">
        <f t="shared" si="10"/>
        <v>46.62</v>
      </c>
      <c r="CS6" s="21">
        <f t="shared" si="10"/>
        <v>34.700000000000003</v>
      </c>
      <c r="CT6" s="21">
        <f t="shared" si="10"/>
        <v>46.83</v>
      </c>
      <c r="CU6" s="21">
        <f t="shared" si="10"/>
        <v>33.74</v>
      </c>
      <c r="CV6" s="21">
        <f t="shared" si="10"/>
        <v>32.979999999999997</v>
      </c>
      <c r="CW6" s="20" t="str">
        <f>IF(CW7="","",IF(CW7="-","【-】","【"&amp;SUBSTITUTE(TEXT(CW7,"#,##0.00"),"-","△")&amp;"】"))</f>
        <v>【33.03】</v>
      </c>
      <c r="CX6" s="21">
        <f>IF(CX7="",NA(),CX7)</f>
        <v>100</v>
      </c>
      <c r="CY6" s="21">
        <f t="shared" ref="CY6:DG6" si="11">IF(CY7="",NA(),CY7)</f>
        <v>100</v>
      </c>
      <c r="CZ6" s="21">
        <f t="shared" si="11"/>
        <v>100</v>
      </c>
      <c r="DA6" s="21">
        <f t="shared" si="11"/>
        <v>100</v>
      </c>
      <c r="DB6" s="21">
        <f t="shared" si="11"/>
        <v>100</v>
      </c>
      <c r="DC6" s="21">
        <f t="shared" si="11"/>
        <v>87.53</v>
      </c>
      <c r="DD6" s="21">
        <f t="shared" si="11"/>
        <v>90.04</v>
      </c>
      <c r="DE6" s="21">
        <f t="shared" si="11"/>
        <v>90.58</v>
      </c>
      <c r="DF6" s="21">
        <f t="shared" si="11"/>
        <v>90.11</v>
      </c>
      <c r="DG6" s="21">
        <f t="shared" si="11"/>
        <v>89.95</v>
      </c>
      <c r="DH6" s="20" t="str">
        <f>IF(DH7="","",IF(DH7="-","【-】","【"&amp;SUBSTITUTE(TEXT(DH7,"#,##0.00"),"-","△")&amp;"】"))</f>
        <v>【89.81】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313891</v>
      </c>
      <c r="D7" s="23">
        <v>47</v>
      </c>
      <c r="E7" s="23">
        <v>17</v>
      </c>
      <c r="F7" s="23">
        <v>9</v>
      </c>
      <c r="G7" s="23">
        <v>0</v>
      </c>
      <c r="H7" s="23" t="s">
        <v>98</v>
      </c>
      <c r="I7" s="23" t="s">
        <v>99</v>
      </c>
      <c r="J7" s="23" t="s">
        <v>100</v>
      </c>
      <c r="K7" s="23" t="s">
        <v>101</v>
      </c>
      <c r="L7" s="23" t="s">
        <v>102</v>
      </c>
      <c r="M7" s="23" t="s">
        <v>103</v>
      </c>
      <c r="N7" s="24" t="s">
        <v>104</v>
      </c>
      <c r="O7" s="24" t="s">
        <v>105</v>
      </c>
      <c r="P7" s="24">
        <v>0.6</v>
      </c>
      <c r="Q7" s="24">
        <v>100</v>
      </c>
      <c r="R7" s="24">
        <v>3850</v>
      </c>
      <c r="S7" s="24">
        <v>10272</v>
      </c>
      <c r="T7" s="24">
        <v>114.03</v>
      </c>
      <c r="U7" s="24">
        <v>90.08</v>
      </c>
      <c r="V7" s="24">
        <v>61</v>
      </c>
      <c r="W7" s="24">
        <v>0.06</v>
      </c>
      <c r="X7" s="24">
        <v>1016.67</v>
      </c>
      <c r="Y7" s="24">
        <v>80.709999999999994</v>
      </c>
      <c r="Z7" s="24">
        <v>80.31</v>
      </c>
      <c r="AA7" s="24">
        <v>81.66</v>
      </c>
      <c r="AB7" s="24">
        <v>81.13</v>
      </c>
      <c r="AC7" s="24">
        <v>78.92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720.41</v>
      </c>
      <c r="BL7" s="24">
        <v>1640.16</v>
      </c>
      <c r="BM7" s="24">
        <v>1521.05</v>
      </c>
      <c r="BN7" s="24">
        <v>1490.65</v>
      </c>
      <c r="BO7" s="24">
        <v>1312.67</v>
      </c>
      <c r="BP7" s="24">
        <v>1321.62</v>
      </c>
      <c r="BQ7" s="24">
        <v>147.63999999999999</v>
      </c>
      <c r="BR7" s="24">
        <v>125.95</v>
      </c>
      <c r="BS7" s="24">
        <v>123.04</v>
      </c>
      <c r="BT7" s="24">
        <v>134.97999999999999</v>
      </c>
      <c r="BU7" s="24">
        <v>117.05</v>
      </c>
      <c r="BV7" s="24">
        <v>71</v>
      </c>
      <c r="BW7" s="24">
        <v>38.270000000000003</v>
      </c>
      <c r="BX7" s="24">
        <v>37.520000000000003</v>
      </c>
      <c r="BY7" s="24">
        <v>34.96</v>
      </c>
      <c r="BZ7" s="24">
        <v>34.44</v>
      </c>
      <c r="CA7" s="24">
        <v>34.61</v>
      </c>
      <c r="CB7" s="24">
        <v>209.99</v>
      </c>
      <c r="CC7" s="24">
        <v>260.27</v>
      </c>
      <c r="CD7" s="24">
        <v>225.38</v>
      </c>
      <c r="CE7" s="24">
        <v>215.31</v>
      </c>
      <c r="CF7" s="24">
        <v>228.71</v>
      </c>
      <c r="CG7" s="24">
        <v>317.06</v>
      </c>
      <c r="CH7" s="24">
        <v>486.77</v>
      </c>
      <c r="CI7" s="24">
        <v>502.1</v>
      </c>
      <c r="CJ7" s="24">
        <v>539.07000000000005</v>
      </c>
      <c r="CK7" s="24">
        <v>541.80999999999995</v>
      </c>
      <c r="CL7" s="24">
        <v>538.24</v>
      </c>
      <c r="CM7" s="24">
        <v>100</v>
      </c>
      <c r="CN7" s="24">
        <v>100</v>
      </c>
      <c r="CO7" s="24">
        <v>100</v>
      </c>
      <c r="CP7" s="24">
        <v>100</v>
      </c>
      <c r="CQ7" s="24">
        <v>100</v>
      </c>
      <c r="CR7" s="24">
        <v>46.62</v>
      </c>
      <c r="CS7" s="24">
        <v>34.700000000000003</v>
      </c>
      <c r="CT7" s="24">
        <v>46.83</v>
      </c>
      <c r="CU7" s="24">
        <v>33.74</v>
      </c>
      <c r="CV7" s="24">
        <v>32.979999999999997</v>
      </c>
      <c r="CW7" s="24">
        <v>33.03</v>
      </c>
      <c r="CX7" s="24">
        <v>100</v>
      </c>
      <c r="CY7" s="24">
        <v>100</v>
      </c>
      <c r="CZ7" s="24">
        <v>100</v>
      </c>
      <c r="DA7" s="24">
        <v>100</v>
      </c>
      <c r="DB7" s="24">
        <v>100</v>
      </c>
      <c r="DC7" s="24">
        <v>87.53</v>
      </c>
      <c r="DD7" s="24">
        <v>90.04</v>
      </c>
      <c r="DE7" s="24">
        <v>90.58</v>
      </c>
      <c r="DF7" s="24">
        <v>90.11</v>
      </c>
      <c r="DG7" s="24">
        <v>89.95</v>
      </c>
      <c r="DH7" s="24">
        <v>89.81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2025-01-24T07:39:26Z</dcterms:created>
  <dcterms:modified xsi:type="dcterms:W3CDTF">2025-01-29T00:53:18Z</dcterms:modified>
  <cp:category/>
</cp:coreProperties>
</file>