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FileSV\01 総務課\01　財政関係\88その他\地方公営企業関係\照会\R06年度\【R07.2.3期限】公営企業に係る経営比較分析表（令和５年度決算）の分析等について（依頼）\04_町→県\"/>
    </mc:Choice>
  </mc:AlternateContent>
  <xr:revisionPtr revIDLastSave="0" documentId="13_ncr:1_{2DDA11CD-2136-48F1-A032-9FB872C4FAB2}" xr6:coauthVersionLast="47" xr6:coauthVersionMax="47" xr10:uidLastSave="{00000000-0000-0000-0000-000000000000}"/>
  <workbookProtection workbookAlgorithmName="SHA-512" workbookHashValue="tDYW65hwXi/UCdr1UyXByQY3fwANkWY9CskOEx+io8T+AVxaUiAk9y5H4zHTYqM/a1ydhxO881f7L+qJh8oYxw==" workbookSaltValue="Kjk8T2ujXhR30bylg9uUnA==" workbookSpinCount="100000" lockStructure="1"/>
  <bookViews>
    <workbookView xWindow="14295" yWindow="0" windowWidth="14610" windowHeight="155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alcChain>
</file>

<file path=xl/sharedStrings.xml><?xml version="1.0" encoding="utf-8"?>
<sst xmlns="http://schemas.openxmlformats.org/spreadsheetml/2006/main" count="252" uniqueCount="121">
  <si>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</si>
  <si>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</si>
  <si>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</si>
  <si>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</si>
  <si>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</si>
  <si>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</si>
  <si>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</si>
  <si>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</si>
  <si>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</si>
  <si>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</si>
  <si>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</si>
  <si>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</si>
  <si>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</si>
  <si>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</si>
  <si>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</si>
  <si>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</si>
  <si>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</si>
  <si>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</si>
  <si>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</si>
  <si>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</si>
  <si>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</si>
  <si>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</si>
  <si>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</si>
  <si>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</si>
  <si>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</si>
  <si>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</si>
  <si>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</si>
  <si>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</si>
  <si>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</si>
  <si>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</si>
  <si>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</si>
  <si>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</si>
  <si>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</si>
  <si>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</si>
  <si>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</si>
  <si>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</si>
  <si>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</si>
  <si>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</si>
  <si>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</si>
  <si>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</si>
  <si>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</si>
  <si>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</si>
  <si>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</si>
  <si>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</si>
  <si>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</si>
  <si>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</si>
  <si>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</si>
  <si>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</si>
  <si>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</si>
  <si>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</si>
  <si>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</si>
  <si>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</si>
  <si>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</si>
  <si>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</si>
  <si>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</si>
  <si>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</si>
  <si>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</si>
  <si>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</si>
  <si>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</si>
  <si>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</si>
  <si>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</si>
  <si>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</si>
  <si>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</si>
  <si>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</si>
  <si>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</si>
  <si>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</si>
  <si>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</si>
  <si>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</si>
  <si>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</si>
  <si>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</si>
  <si>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</si>
  <si>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</si>
  <si>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</si>
  <si>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</si>
  <si>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</si>
  <si>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</si>
  <si>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</si>
  <si>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</si>
  <si>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</si>
  <si>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</si>
  <si>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</si>
  <si>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</si>
  <si>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</si>
  <si>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</si>
  <si>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</si>
  <si>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</si>
  <si>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</si>
  <si>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</si>
  <si>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</si>
  <si>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</si>
  <si>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</si>
  <si>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</si>
  <si>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</si>
  <si>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</si>
  <si>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</si>
  <si>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</si>
  <si>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</si>
  <si>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</si>
  <si>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</si>
  <si>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</si>
  <si>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</si>
  <si>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</si>
  <si>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</si>
  <si>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</si>
  <si>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</si>
  <si>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</si>
  <si>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</si>
  <si>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</si>
  <si>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</si>
  <si>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</si>
  <si>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</si>
  <si>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</si>
  <si>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</si>
  <si>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</si>
  <si>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</si>
  <si>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</si>
  <si>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</si>
  <si>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</si>
  <si>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令和６年度から地方公営企業法（財務規定等）の適用を開始するため、年度末の打切り決算となっている。未払金が多く、未収金が少ないことから、単年度収支が大きく黒字に作用している。
④企業債残高対事業規模比率
　企業債償還をすべて一般会計繰入金で賄っており、0％で推移している。
⑤経費回収率
　①の分析結果に起因し、数値が改善方向に作用しているが、汚水処理にかかる費用が使用料以外の収入により賄われている状況である。また、施設の老朽化が進んでおり、汚水処理費（修繕費用等）が年々増加している。
⑥汚水処理原価
　①⑤の分析結果同様、数値は改善傾向となっているが、汚水処理費の増加、有収水量の減少により、比較的高い数値を示している。
⑧水洗化率
　整備区域の大半が限界集落に近づいており、独居高齢世帯が増加し、今後も新たな接続が望めない状況となっている。例年、類似団体と比べて低い数値を示している。</t>
    <phoneticPr fontId="4"/>
  </si>
  <si>
    <t>　本町においては、全国平均、類似団体と比べ経費回収率が低い傾向にあり、一般会計からの繰入により経営を維持している状況である。
　適正な使用料収入の確保、汚水処理費の削減が課題となる。
　なお、本事業は、令和６年度から地方公営企業法の財務規定等を適用する予定である。</t>
    <phoneticPr fontId="4"/>
  </si>
  <si>
    <t>　平成12年度事業開始から20年超経過する施設もあり、維持修繕により長寿命化を図っている。
　施設の老朽化対策や計画的な更新については、経営戦略の見直し時期にあわせて検討を行うものとする。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</si>
</sst>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A-41B2-B40B-1B2A7D90B3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7A-41B2-B40B-1B2A7D90B3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6-475A-96F1-8FF11381A2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8326-475A-96F1-8FF11381A2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74.06</c:v>
                </c:pt>
                <c:pt idx="1">
                  <c:v>70.31</c:v>
                </c:pt>
                <c:pt idx="2">
                  <c:v>72.61</c:v>
                </c:pt>
                <c:pt idx="3">
                  <c:v>73.63</c:v>
                </c:pt>
                <c:pt idx="4">
                  <c:v>72.900000000000006</c:v>
                </c:pt>
              </c:numCache>
            </c:numRef>
          </c:val>
          <c:extLst>
            <c:ext xmlns:c16="http://schemas.microsoft.com/office/drawing/2014/chart" uri="{C3380CC4-5D6E-409C-BE32-E72D297353CC}">
              <c16:uniqueId val="{00000000-F327-407B-B691-F01D4961B9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327-407B-B691-F01D4961B9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78.569999999999993</c:v>
                </c:pt>
                <c:pt idx="1">
                  <c:v>81.510000000000005</c:v>
                </c:pt>
                <c:pt idx="2">
                  <c:v>80</c:v>
                </c:pt>
                <c:pt idx="3">
                  <c:v>78.239999999999995</c:v>
                </c:pt>
                <c:pt idx="4">
                  <c:v>131.03</c:v>
                </c:pt>
              </c:numCache>
            </c:numRef>
          </c:val>
          <c:extLst>
            <c:ext xmlns:c16="http://schemas.microsoft.com/office/drawing/2014/chart" uri="{C3380CC4-5D6E-409C-BE32-E72D297353CC}">
              <c16:uniqueId val="{00000000-8541-400E-8311-0CAB78370E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1-400E-8311-0CAB78370E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0-4693-AA31-B2792F9EFB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0-4693-AA31-B2792F9EFB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A-495B-8B3A-91E2D6BD7E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A-495B-8B3A-91E2D6BD7E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0-47B4-A3CB-6369588386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0-47B4-A3CB-6369588386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9-42BF-AD2D-076EB17608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9-42BF-AD2D-076EB17608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77-40A6-B364-11E51630DF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477-40A6-B364-11E51630DF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42.51</c:v>
                </c:pt>
                <c:pt idx="1">
                  <c:v>31.03</c:v>
                </c:pt>
                <c:pt idx="2">
                  <c:v>34.21</c:v>
                </c:pt>
                <c:pt idx="3">
                  <c:v>38.47</c:v>
                </c:pt>
                <c:pt idx="4">
                  <c:v>56.07</c:v>
                </c:pt>
              </c:numCache>
            </c:numRef>
          </c:val>
          <c:extLst>
            <c:ext xmlns:c16="http://schemas.microsoft.com/office/drawing/2014/chart" uri="{C3380CC4-5D6E-409C-BE32-E72D297353CC}">
              <c16:uniqueId val="{00000000-DE7A-4395-9045-6BF95F4A03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DE7A-4395-9045-6BF95F4A03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404.93</c:v>
                </c:pt>
                <c:pt idx="1">
                  <c:v>471.4</c:v>
                </c:pt>
                <c:pt idx="2">
                  <c:v>432.99</c:v>
                </c:pt>
                <c:pt idx="3">
                  <c:v>402.92</c:v>
                </c:pt>
                <c:pt idx="4">
                  <c:v>296.49</c:v>
                </c:pt>
              </c:numCache>
            </c:numRef>
          </c:val>
          <c:extLst>
            <c:ext xmlns:c16="http://schemas.microsoft.com/office/drawing/2014/chart" uri="{C3380CC4-5D6E-409C-BE32-E72D297353CC}">
              <c16:uniqueId val="{00000000-5162-47F8-9B7B-668BBDD0B2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162-47F8-9B7B-668BBDD0B2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伯耆町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10297</v>
      </c>
      <c r="AM8" s="54"/>
      <c r="AN8" s="54"/>
      <c r="AO8" s="54"/>
      <c r="AP8" s="54"/>
      <c r="AQ8" s="54"/>
      <c r="AR8" s="54"/>
      <c r="AS8" s="54"/>
      <c r="AT8" s="53">
        <f>データ!T6</f>
        <v>139.44</v>
      </c>
      <c r="AU8" s="53"/>
      <c r="AV8" s="53"/>
      <c r="AW8" s="53"/>
      <c r="AX8" s="53"/>
      <c r="AY8" s="53"/>
      <c r="AZ8" s="53"/>
      <c r="BA8" s="53"/>
      <c r="BB8" s="53">
        <f>データ!U6</f>
        <v>73.849999999999994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6.04</v>
      </c>
      <c r="Q10" s="53"/>
      <c r="R10" s="53"/>
      <c r="S10" s="53"/>
      <c r="T10" s="53"/>
      <c r="U10" s="53"/>
      <c r="V10" s="53"/>
      <c r="W10" s="53">
        <f>データ!Q6</f>
        <v>100</v>
      </c>
      <c r="X10" s="53"/>
      <c r="Y10" s="53"/>
      <c r="Z10" s="53"/>
      <c r="AA10" s="53"/>
      <c r="AB10" s="53"/>
      <c r="AC10" s="53"/>
      <c r="AD10" s="54">
        <f>データ!R6</f>
        <v>3960</v>
      </c>
      <c r="AE10" s="54"/>
      <c r="AF10" s="54"/>
      <c r="AG10" s="54"/>
      <c r="AH10" s="54"/>
      <c r="AI10" s="54"/>
      <c r="AJ10" s="54"/>
      <c r="AK10" s="2"/>
      <c r="AL10" s="54">
        <f>データ!V6</f>
        <v>620</v>
      </c>
      <c r="AM10" s="54"/>
      <c r="AN10" s="54"/>
      <c r="AO10" s="54"/>
      <c r="AP10" s="54"/>
      <c r="AQ10" s="54"/>
      <c r="AR10" s="54"/>
      <c r="AS10" s="54"/>
      <c r="AT10" s="53">
        <f>データ!W6</f>
        <v>0.25</v>
      </c>
      <c r="AU10" s="53"/>
      <c r="AV10" s="53"/>
      <c r="AW10" s="53"/>
      <c r="AX10" s="53"/>
      <c r="AY10" s="53"/>
      <c r="AZ10" s="53"/>
      <c r="BA10" s="53"/>
      <c r="BB10" s="53">
        <f>データ!X6</f>
        <v>2480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5MPyVOczRj/VArMWqZcA3GGEIg1prcBOqmf1tHQrBdQ856Mpf36qCF/cTf6E7JbM7IX6aF2CHJUDeFwSmFeW4A==" saltValue="+J7NZg+tY2rizr96opLU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313904</v>
      </c>
      <c r="D6" s="19">
        <f t="shared" si="3"/>
        <v>47</v>
      </c>
      <c r="E6" s="19">
        <f t="shared" si="3"/>
        <v>18</v>
      </c>
      <c r="F6" s="19">
        <f t="shared" si="3"/>
        <v>0</v>
      </c>
      <c r="G6" s="19">
        <f t="shared" si="3"/>
        <v>0</v>
      </c>
      <c r="H6" s="19" t="str">
        <f t="shared" si="3"/>
        <v>鳥取県　伯耆町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6.04</v>
      </c>
      <c r="Q6" s="20">
        <f t="shared" si="3"/>
        <v>100</v>
      </c>
      <c r="R6" s="20">
        <f t="shared" si="3"/>
        <v>3960</v>
      </c>
      <c r="S6" s="20">
        <f t="shared" si="3"/>
        <v>10297</v>
      </c>
      <c r="T6" s="20">
        <f t="shared" si="3"/>
        <v>139.44</v>
      </c>
      <c r="U6" s="20">
        <f t="shared" si="3"/>
        <v>73.849999999999994</v>
      </c>
      <c r="V6" s="20">
        <f t="shared" si="3"/>
        <v>620</v>
      </c>
      <c r="W6" s="20">
        <f t="shared" si="3"/>
        <v>0.25</v>
      </c>
      <c r="X6" s="20">
        <f t="shared" si="3"/>
        <v>2480</v>
      </c>
      <c r="Y6" s="21">
        <f>IF(Y7="",NA(),Y7)</f>
        <v>78.569999999999993</v>
      </c>
      <c r="Z6" s="21">
        <f t="shared" ref="Z6:AH6" si="4">IF(Z7="",NA(),Z7)</f>
        <v>81.510000000000005</v>
      </c>
      <c r="AA6" s="21">
        <f t="shared" si="4"/>
        <v>80</v>
      </c>
      <c r="AB6" s="21">
        <f t="shared" si="4"/>
        <v>78.239999999999995</v>
      </c>
      <c r="AC6" s="21">
        <f t="shared" si="4"/>
        <v>131.03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42.51</v>
      </c>
      <c r="BR6" s="21">
        <f t="shared" ref="BR6:BZ6" si="8">IF(BR7="",NA(),BR7)</f>
        <v>31.03</v>
      </c>
      <c r="BS6" s="21">
        <f t="shared" si="8"/>
        <v>34.21</v>
      </c>
      <c r="BT6" s="21">
        <f t="shared" si="8"/>
        <v>38.47</v>
      </c>
      <c r="BU6" s="21">
        <f t="shared" si="8"/>
        <v>56.07</v>
      </c>
      <c r="BV6" s="21">
        <f t="shared" si="8"/>
        <v>62.5</v>
      </c>
      <c r="BW6" s="21">
        <f t="shared" si="8"/>
        <v>60.59</v>
      </c>
      <c r="BX6" s="21">
        <f t="shared" si="8"/>
        <v>60</v>
      </c>
      <c r="BY6" s="21">
        <f t="shared" si="8"/>
        <v>59.01</v>
      </c>
      <c r="BZ6" s="21">
        <f t="shared" si="8"/>
        <v>56.06</v>
      </c>
      <c r="CA6" s="20" t="str">
        <f>IF(CA7="","",IF(CA7="-","【-】","【"&amp;SUBSTITUTE(TEXT(CA7,"#,##0.00"),"-","△")&amp;"】"))</f>
        <v>【53.65】</v>
      </c>
      <c r="CB6" s="21">
        <f>IF(CB7="",NA(),CB7)</f>
        <v>404.93</v>
      </c>
      <c r="CC6" s="21">
        <f t="shared" ref="CC6:CK6" si="9">IF(CC7="",NA(),CC7)</f>
        <v>471.4</v>
      </c>
      <c r="CD6" s="21">
        <f t="shared" si="9"/>
        <v>432.99</v>
      </c>
      <c r="CE6" s="21">
        <f t="shared" si="9"/>
        <v>402.92</v>
      </c>
      <c r="CF6" s="21">
        <f t="shared" si="9"/>
        <v>296.49</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74.06</v>
      </c>
      <c r="CY6" s="21">
        <f t="shared" ref="CY6:DG6" si="11">IF(CY7="",NA(),CY7)</f>
        <v>70.31</v>
      </c>
      <c r="CZ6" s="21">
        <f t="shared" si="11"/>
        <v>72.61</v>
      </c>
      <c r="DA6" s="21">
        <f t="shared" si="11"/>
        <v>73.63</v>
      </c>
      <c r="DB6" s="21">
        <f t="shared" si="11"/>
        <v>72.900000000000006</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313904</v>
      </c>
      <c r="D7" s="23">
        <v>47</v>
      </c>
      <c r="E7" s="23">
        <v>18</v>
      </c>
      <c r="F7" s="23">
        <v>0</v>
      </c>
      <c r="G7" s="23">
        <v>0</v>
      </c>
      <c r="H7" s="23" t="s">
        <v>99</v>
      </c>
      <c r="I7" s="23" t="s">
        <v>100</v>
      </c>
      <c r="J7" s="23" t="s">
        <v>101</v>
      </c>
      <c r="K7" s="23" t="s">
        <v>102</v>
      </c>
      <c r="L7" s="23" t="s">
        <v>103</v>
      </c>
      <c r="M7" s="23" t="s">
        <v>104</v>
      </c>
      <c r="N7" s="24" t="s">
        <v>105</v>
      </c>
      <c r="O7" s="24" t="s">
        <v>106</v>
      </c>
      <c r="P7" s="24">
        <v>6.04</v>
      </c>
      <c r="Q7" s="24">
        <v>100</v>
      </c>
      <c r="R7" s="24">
        <v>3960</v>
      </c>
      <c r="S7" s="24">
        <v>10297</v>
      </c>
      <c r="T7" s="24">
        <v>139.44</v>
      </c>
      <c r="U7" s="24">
        <v>73.849999999999994</v>
      </c>
      <c r="V7" s="24">
        <v>620</v>
      </c>
      <c r="W7" s="24">
        <v>0.25</v>
      </c>
      <c r="X7" s="24">
        <v>2480</v>
      </c>
      <c r="Y7" s="24">
        <v>78.569999999999993</v>
      </c>
      <c r="Z7" s="24">
        <v>81.510000000000005</v>
      </c>
      <c r="AA7" s="24">
        <v>80</v>
      </c>
      <c r="AB7" s="24">
        <v>78.239999999999995</v>
      </c>
      <c r="AC7" s="24">
        <v>131.03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42.51</v>
      </c>
      <c r="BR7" s="24">
        <v>31.03</v>
      </c>
      <c r="BS7" s="24">
        <v>34.21</v>
      </c>
      <c r="BT7" s="24">
        <v>38.47</v>
      </c>
      <c r="BU7" s="24">
        <v>56.07</v>
      </c>
      <c r="BV7" s="24">
        <v>62.5</v>
      </c>
      <c r="BW7" s="24">
        <v>60.59</v>
      </c>
      <c r="BX7" s="24">
        <v>60</v>
      </c>
      <c r="BY7" s="24">
        <v>59.01</v>
      </c>
      <c r="BZ7" s="24">
        <v>56.06</v>
      </c>
      <c r="CA7" s="24">
        <v>53.65</v>
      </c>
      <c r="CB7" s="24">
        <v>404.93</v>
      </c>
      <c r="CC7" s="24">
        <v>471.4</v>
      </c>
      <c r="CD7" s="24">
        <v>432.99</v>
      </c>
      <c r="CE7" s="24">
        <v>402.92</v>
      </c>
      <c r="CF7" s="24">
        <v>296.49</v>
      </c>
      <c r="CG7" s="24">
        <v>269.33</v>
      </c>
      <c r="CH7" s="24">
        <v>280.23</v>
      </c>
      <c r="CI7" s="24">
        <v>282.70999999999998</v>
      </c>
      <c r="CJ7" s="24">
        <v>291.82</v>
      </c>
      <c r="CK7" s="24">
        <v>304.36</v>
      </c>
      <c r="CL7" s="24">
        <v>307.86</v>
      </c>
      <c r="CM7" s="24" t="s">
        <v>105</v>
      </c>
      <c r="CN7" s="24" t="s">
        <v>105</v>
      </c>
      <c r="CO7" s="24" t="s">
        <v>105</v>
      </c>
      <c r="CP7" s="24" t="s">
        <v>105</v>
      </c>
      <c r="CQ7" s="24" t="s">
        <v>105</v>
      </c>
      <c r="CR7" s="24">
        <v>59.64</v>
      </c>
      <c r="CS7" s="24">
        <v>58.19</v>
      </c>
      <c r="CT7" s="24">
        <v>56.52</v>
      </c>
      <c r="CU7" s="24">
        <v>88.45</v>
      </c>
      <c r="CV7" s="24">
        <v>54.08</v>
      </c>
      <c r="CW7" s="24">
        <v>54.61</v>
      </c>
      <c r="CX7" s="24">
        <v>74.06</v>
      </c>
      <c r="CY7" s="24">
        <v>70.31</v>
      </c>
      <c r="CZ7" s="24">
        <v>72.61</v>
      </c>
      <c r="DA7" s="24">
        <v>73.63</v>
      </c>
      <c r="DB7" s="24">
        <v>72.900000000000006</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眞野 恵美</cp:lastModifiedBy>
  <dcterms:created xsi:type="dcterms:W3CDTF">2025-01-24T07:40:55Z</dcterms:created>
  <dcterms:modified xsi:type="dcterms:W3CDTF">2025-02-03T04:41:14Z</dcterms:modified>
  <cp:category/>
</cp:coreProperties>
</file>