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10.241.255.115\soumu\KAG\財政\k【公営企業関係】\250122　【公営企業に係る経営比較分析表（令和５年度決算）の分析】\"/>
    </mc:Choice>
  </mc:AlternateContent>
  <xr:revisionPtr revIDLastSave="0" documentId="13_ncr:1_{C40E4747-B476-45AE-B9BD-AB4BE1D34377}" xr6:coauthVersionLast="47" xr6:coauthVersionMax="47" xr10:uidLastSave="{00000000-0000-0000-0000-000000000000}"/>
  <workbookProtection workbookAlgorithmName="SHA-512" workbookHashValue="ZOttGkQm4fWjr1JOLpZHY46p6Zm7VTafHiD9nTCU8rNWqUbtGpk1yaJxwbvdkcIIKK6Q1gWocb0UpPjFz+eWLA==" workbookSaltValue="yUNTpRXwqemidc5A2LtHJQ==" workbookSpinCount="100000" lockStructure="1"/>
  <bookViews>
    <workbookView xWindow="-108" yWindow="-108" windowWidth="23256" windowHeight="12456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E86" i="4"/>
  <c r="AT10" i="4"/>
  <c r="AL10" i="4"/>
  <c r="AD10" i="4"/>
  <c r="I10" i="4"/>
  <c r="B10" i="4"/>
  <c r="AL8" i="4"/>
  <c r="AD8" i="4"/>
  <c r="P8" i="4"/>
  <c r="I8" i="4"/>
  <c r="B8" i="4"/>
</calcChain>
</file>

<file path=xl/sharedStrings.xml><?xml version="1.0" encoding="utf-8"?>
<sst xmlns="http://schemas.openxmlformats.org/spreadsheetml/2006/main" count="236" uniqueCount="119">
  <si>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</si>
  <si>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</si>
  <si>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</si>
  <si>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</si>
  <si>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</si>
  <si>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</si>
  <si>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</si>
  <si>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</si>
  <si>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</si>
  <si>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</si>
  <si>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</si>
  <si>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</si>
  <si>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</si>
  <si>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</si>
  <si>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</si>
  <si>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</si>
  <si>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</si>
  <si>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</si>
  <si>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</si>
  <si>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</si>
  <si>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</si>
  <si>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</si>
  <si>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</si>
  <si>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</si>
  <si>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</si>
  <si>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</si>
  <si>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</si>
  <si>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</si>
  <si>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</si>
  <si>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</si>
  <si>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</si>
  <si>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</si>
  <si>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</si>
  <si>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</si>
  <si>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</si>
  <si>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</si>
  <si>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</si>
  <si>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</si>
  <si>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</si>
  <si>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</si>
  <si>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</si>
  <si>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</si>
  <si>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</si>
  <si>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</si>
  <si>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</si>
  <si>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</si>
  <si>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</si>
  <si>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</si>
  <si>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</si>
  <si>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</si>
  <si>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</si>
  <si>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</si>
  <si>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</si>
  <si>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</si>
  <si>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</si>
  <si>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</si>
  <si>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</si>
  <si>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</si>
  <si>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</si>
  <si>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</si>
  <si>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</si>
  <si>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</si>
  <si>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</si>
  <si>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</si>
  <si>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</si>
  <si>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</si>
  <si>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</si>
  <si>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</si>
  <si>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</si>
  <si>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</si>
  <si>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</si>
  <si>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</si>
  <si>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</si>
  <si>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</si>
  <si>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</si>
  <si>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</si>
  <si>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</si>
  <si>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</si>
  <si>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</si>
  <si>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</si>
  <si>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</si>
  <si>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</si>
  <si>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</si>
  <si>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</si>
  <si>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</si>
  <si>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</si>
  <si>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</si>
  <si>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</si>
  <si>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</si>
  <si>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</si>
  <si>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</si>
  <si>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</si>
  <si>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</si>
  <si>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</si>
  <si>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</si>
  <si>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</si>
  <si>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</si>
  <si>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日野町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</si>
  <si>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</si>
  <si>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</si>
  <si>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</si>
  <si>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</si>
  <si>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</si>
  <si>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</si>
  <si>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</si>
  <si>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</si>
  <si>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</si>
  <si>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</si>
  <si>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</si>
  <si>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</si>
  <si>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</si>
  <si>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</si>
  <si>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</si>
  <si>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</si>
  <si>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</si>
  <si>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</si>
  <si>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区域整備は完了しており、施設の適切な維持管理に努めている。老朽化による施設の改修を順次行っていく必要があるので、財源確保が必須である。費用を使用料で賄い切れておらず、一般会計繰入金に依存しているので、適切な使用料の改定を行うことが必要。</t>
    <rPh sb="0" eb="4">
      <t>クイキセイビ</t>
    </rPh>
    <rPh sb="5" eb="7">
      <t>カンリョウ</t>
    </rPh>
    <rPh sb="12" eb="14">
      <t>シセツ</t>
    </rPh>
    <rPh sb="15" eb="17">
      <t>テキセツ</t>
    </rPh>
    <rPh sb="18" eb="22">
      <t>イジカンリ</t>
    </rPh>
    <rPh sb="23" eb="24">
      <t>ツト</t>
    </rPh>
    <rPh sb="29" eb="32">
      <t>ロウキュウカ</t>
    </rPh>
    <rPh sb="35" eb="37">
      <t>シセツ</t>
    </rPh>
    <rPh sb="38" eb="40">
      <t>カイシュウ</t>
    </rPh>
    <rPh sb="41" eb="44">
      <t>ジュンジオコナ</t>
    </rPh>
    <rPh sb="48" eb="50">
      <t>ヒツヨウ</t>
    </rPh>
    <rPh sb="56" eb="60">
      <t>ザイゲンカクホ</t>
    </rPh>
    <rPh sb="61" eb="63">
      <t>ヒッス</t>
    </rPh>
    <rPh sb="67" eb="69">
      <t>ヒヨウ</t>
    </rPh>
    <rPh sb="70" eb="73">
      <t>シヨウリョウ</t>
    </rPh>
    <rPh sb="74" eb="75">
      <t>マカナ</t>
    </rPh>
    <rPh sb="76" eb="77">
      <t>キ</t>
    </rPh>
    <rPh sb="83" eb="87">
      <t>イッパンカイケイ</t>
    </rPh>
    <rPh sb="87" eb="90">
      <t>クリイレキン</t>
    </rPh>
    <rPh sb="91" eb="93">
      <t>イゾン</t>
    </rPh>
    <rPh sb="100" eb="102">
      <t>テキセツ</t>
    </rPh>
    <rPh sb="103" eb="106">
      <t>シヨウリョウ</t>
    </rPh>
    <rPh sb="107" eb="109">
      <t>カイテイ</t>
    </rPh>
    <rPh sb="110" eb="111">
      <t>オコナ</t>
    </rPh>
    <rPh sb="115" eb="117">
      <t>ヒツヨウ</t>
    </rPh>
    <phoneticPr fontId="4"/>
  </si>
  <si>
    <t>①収益的収支比率は昨年度より0.42ポイント下落した。僅かながら100％を切っており、黒字化を目指すため経営改善をさらに進めていく。
④企業債は平成29年度～令和2年度に機器更新を行ったため借り入れをし、令和2年度から残高が増加している。更新の時期を迎える機器もあり、経営状況を見ながら計画的に行っていく。
⑤経費回収率は昨年度より3.61ポイント上昇した。昨年度よりは改善をしたが、依然として100％を切っており、使用料で賄い切れていない。料金改定を行い、適切な経営状況にしていく必要がある。
⑥汚水処理原価は昨年度より28.58円下がった。類似団体よりも下回っており、引き続き原価を抑えるために経費削減に努める。
⑦施設利用率は昨年度より0.43ポイント減少した。接続人口が増えていないため、利用率の上昇が難しい現況にある。区域内で未接続の世帯に向け、加入の啓発を続けていく。
⑧水洗化率は昨年度より1.34ポイント上昇した。全国平均、類似団体をともに上回っている。下水道未接続の世帯への加入促進を今後も行っていく。</t>
    <rPh sb="1" eb="4">
      <t>シュウエキテキ</t>
    </rPh>
    <rPh sb="4" eb="8">
      <t>シュウシヒリツ</t>
    </rPh>
    <rPh sb="9" eb="12">
      <t>サクネンド</t>
    </rPh>
    <rPh sb="22" eb="24">
      <t>ゲラク</t>
    </rPh>
    <rPh sb="27" eb="28">
      <t>ワズ</t>
    </rPh>
    <rPh sb="37" eb="38">
      <t>キ</t>
    </rPh>
    <rPh sb="43" eb="46">
      <t>クロジカ</t>
    </rPh>
    <rPh sb="47" eb="49">
      <t>メザ</t>
    </rPh>
    <rPh sb="52" eb="54">
      <t>ケイエイ</t>
    </rPh>
    <rPh sb="54" eb="56">
      <t>カイゼン</t>
    </rPh>
    <rPh sb="60" eb="61">
      <t>スス</t>
    </rPh>
    <rPh sb="68" eb="71">
      <t>キギョウサイ</t>
    </rPh>
    <rPh sb="72" eb="74">
      <t>ヘイセイ</t>
    </rPh>
    <rPh sb="76" eb="78">
      <t>ネンド</t>
    </rPh>
    <rPh sb="79" eb="81">
      <t>レイワ</t>
    </rPh>
    <rPh sb="82" eb="84">
      <t>ネンド</t>
    </rPh>
    <rPh sb="85" eb="89">
      <t>キキコウシン</t>
    </rPh>
    <rPh sb="90" eb="91">
      <t>オコナ</t>
    </rPh>
    <rPh sb="95" eb="96">
      <t>カ</t>
    </rPh>
    <rPh sb="97" eb="98">
      <t>イ</t>
    </rPh>
    <rPh sb="102" eb="104">
      <t>レイワ</t>
    </rPh>
    <rPh sb="105" eb="107">
      <t>ネンド</t>
    </rPh>
    <rPh sb="109" eb="111">
      <t>ザンダカ</t>
    </rPh>
    <rPh sb="112" eb="114">
      <t>ゾウカ</t>
    </rPh>
    <rPh sb="119" eb="121">
      <t>コウシン</t>
    </rPh>
    <rPh sb="122" eb="124">
      <t>ジキ</t>
    </rPh>
    <rPh sb="125" eb="126">
      <t>ムカ</t>
    </rPh>
    <rPh sb="128" eb="130">
      <t>キキ</t>
    </rPh>
    <rPh sb="134" eb="138">
      <t>ケイエイジョウキョウ</t>
    </rPh>
    <rPh sb="139" eb="140">
      <t>ミ</t>
    </rPh>
    <rPh sb="143" eb="146">
      <t>ケイカクテキ</t>
    </rPh>
    <rPh sb="147" eb="148">
      <t>オコナ</t>
    </rPh>
    <rPh sb="155" eb="160">
      <t>ケイヒカイシュウリツ</t>
    </rPh>
    <rPh sb="161" eb="164">
      <t>サクネンド</t>
    </rPh>
    <rPh sb="174" eb="176">
      <t>ジョウショウ</t>
    </rPh>
    <rPh sb="179" eb="182">
      <t>サクネンド</t>
    </rPh>
    <rPh sb="185" eb="187">
      <t>カイゼン</t>
    </rPh>
    <rPh sb="192" eb="194">
      <t>イゼン</t>
    </rPh>
    <rPh sb="202" eb="203">
      <t>キ</t>
    </rPh>
    <rPh sb="208" eb="211">
      <t>シヨウリョウ</t>
    </rPh>
    <rPh sb="212" eb="213">
      <t>マカナ</t>
    </rPh>
    <rPh sb="214" eb="215">
      <t>キ</t>
    </rPh>
    <rPh sb="221" eb="225">
      <t>リョウキンカイテイ</t>
    </rPh>
    <rPh sb="226" eb="227">
      <t>オコナ</t>
    </rPh>
    <rPh sb="229" eb="231">
      <t>テキセツ</t>
    </rPh>
    <rPh sb="232" eb="236">
      <t>ケイエイジョウキョウ</t>
    </rPh>
    <rPh sb="241" eb="243">
      <t>ヒツヨウ</t>
    </rPh>
    <rPh sb="249" eb="255">
      <t>オスイショリゲンカ</t>
    </rPh>
    <rPh sb="256" eb="259">
      <t>サクネンド</t>
    </rPh>
    <rPh sb="266" eb="267">
      <t>エン</t>
    </rPh>
    <rPh sb="267" eb="268">
      <t>サ</t>
    </rPh>
    <rPh sb="272" eb="276">
      <t>ルイジダンタイ</t>
    </rPh>
    <rPh sb="279" eb="281">
      <t>シタマワ</t>
    </rPh>
    <rPh sb="286" eb="287">
      <t>ヒ</t>
    </rPh>
    <rPh sb="288" eb="289">
      <t>ツヅ</t>
    </rPh>
    <rPh sb="290" eb="292">
      <t>ゲンカ</t>
    </rPh>
    <rPh sb="293" eb="294">
      <t>オサ</t>
    </rPh>
    <rPh sb="299" eb="303">
      <t>ケイヒサクゲン</t>
    </rPh>
    <rPh sb="304" eb="305">
      <t>ツト</t>
    </rPh>
    <rPh sb="310" eb="315">
      <t>シセツリヨウリツ</t>
    </rPh>
    <rPh sb="316" eb="319">
      <t>サクネンド</t>
    </rPh>
    <rPh sb="329" eb="331">
      <t>ゲンショウ</t>
    </rPh>
    <rPh sb="334" eb="338">
      <t>セツゾクジンコウ</t>
    </rPh>
    <rPh sb="339" eb="340">
      <t>フ</t>
    </rPh>
    <rPh sb="348" eb="351">
      <t>リヨウリツ</t>
    </rPh>
    <rPh sb="352" eb="354">
      <t>ジョウショウ</t>
    </rPh>
    <rPh sb="355" eb="356">
      <t>ムズカ</t>
    </rPh>
    <rPh sb="358" eb="360">
      <t>ゲンキョウ</t>
    </rPh>
    <rPh sb="364" eb="367">
      <t>クイキナイ</t>
    </rPh>
    <rPh sb="368" eb="371">
      <t>ミセツゾク</t>
    </rPh>
    <rPh sb="372" eb="374">
      <t>セタイ</t>
    </rPh>
    <rPh sb="375" eb="376">
      <t>ム</t>
    </rPh>
    <rPh sb="378" eb="380">
      <t>カニュウ</t>
    </rPh>
    <rPh sb="381" eb="383">
      <t>ケイハツ</t>
    </rPh>
    <rPh sb="384" eb="385">
      <t>ツヅ</t>
    </rPh>
    <rPh sb="392" eb="396">
      <t>スイセンカリツ</t>
    </rPh>
    <rPh sb="397" eb="400">
      <t>サクネンド</t>
    </rPh>
    <rPh sb="410" eb="412">
      <t>ジョウショウ</t>
    </rPh>
    <rPh sb="417" eb="419">
      <t>ヘイキン</t>
    </rPh>
    <rPh sb="428" eb="430">
      <t>ウワマワ</t>
    </rPh>
    <rPh sb="435" eb="438">
      <t>ゲスイドウ</t>
    </rPh>
    <rPh sb="438" eb="441">
      <t>ミセツゾク</t>
    </rPh>
    <rPh sb="442" eb="444">
      <t>セタイ</t>
    </rPh>
    <rPh sb="446" eb="448">
      <t>カニュウ</t>
    </rPh>
    <rPh sb="448" eb="450">
      <t>ソクシン</t>
    </rPh>
    <rPh sb="451" eb="453">
      <t>コンゴ</t>
    </rPh>
    <rPh sb="454" eb="455">
      <t>オコナ</t>
    </rPh>
    <phoneticPr fontId="4"/>
  </si>
  <si>
    <t>施設の老朽化は進んでおり、更新について検討をしていくことが必要。令和6年度にストックマネジメント計画を策定するので、完成した計画に基づき更新計画を立てていく。令和7年度ではストックマネジメント計画に基づきマンホールポンプを2箇所更新予定。</t>
    <rPh sb="0" eb="2">
      <t>シセツ</t>
    </rPh>
    <rPh sb="3" eb="6">
      <t>ロウキュウカ</t>
    </rPh>
    <rPh sb="7" eb="8">
      <t>スス</t>
    </rPh>
    <rPh sb="13" eb="15">
      <t>コウシン</t>
    </rPh>
    <rPh sb="19" eb="21">
      <t>ケントウ</t>
    </rPh>
    <rPh sb="29" eb="31">
      <t>ヒツヨウ</t>
    </rPh>
    <rPh sb="32" eb="34">
      <t>レイワ</t>
    </rPh>
    <rPh sb="35" eb="37">
      <t>ネンド</t>
    </rPh>
    <rPh sb="48" eb="50">
      <t>ケイカク</t>
    </rPh>
    <rPh sb="51" eb="53">
      <t>サクテイ</t>
    </rPh>
    <rPh sb="58" eb="60">
      <t>カンセイ</t>
    </rPh>
    <rPh sb="62" eb="64">
      <t>ケイカク</t>
    </rPh>
    <rPh sb="65" eb="66">
      <t>モト</t>
    </rPh>
    <rPh sb="68" eb="72">
      <t>コウシンケイカク</t>
    </rPh>
    <rPh sb="73" eb="74">
      <t>タ</t>
    </rPh>
    <rPh sb="79" eb="81">
      <t>レイワ</t>
    </rPh>
    <rPh sb="82" eb="84">
      <t>ネンド</t>
    </rPh>
    <rPh sb="96" eb="98">
      <t>ケイカク</t>
    </rPh>
    <rPh sb="99" eb="100">
      <t>モト</t>
    </rPh>
    <rPh sb="112" eb="114">
      <t>カショ</t>
    </rPh>
    <rPh sb="114" eb="116">
      <t>コウシン</t>
    </rPh>
    <rPh sb="116" eb="118">
      <t>ヨテイ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</si>
</sst>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BA-47A9-BBFE-E6AC38F74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0.36</c:v>
                </c:pt>
                <c:pt idx="1">
                  <c:v>0.39</c:v>
                </c:pt>
                <c:pt idx="2">
                  <c:v>0.1</c:v>
                </c:pt>
                <c:pt idx="3">
                  <c:v>0.08</c:v>
                </c:pt>
                <c:pt idx="4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BA-47A9-BBFE-E6AC38F74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32.43</c:v>
                </c:pt>
                <c:pt idx="1">
                  <c:v>32.43</c:v>
                </c:pt>
                <c:pt idx="2">
                  <c:v>32.29</c:v>
                </c:pt>
                <c:pt idx="3">
                  <c:v>32.57</c:v>
                </c:pt>
                <c:pt idx="4">
                  <c:v>32.14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08-4765-81CE-B6518ABC3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42.47</c:v>
                </c:pt>
                <c:pt idx="1">
                  <c:v>42.4</c:v>
                </c:pt>
                <c:pt idx="2">
                  <c:v>42.28</c:v>
                </c:pt>
                <c:pt idx="3">
                  <c:v>41.06</c:v>
                </c:pt>
                <c:pt idx="4">
                  <c:v>42.09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08-4765-81CE-B6518ABC3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85.99</c:v>
                </c:pt>
                <c:pt idx="1">
                  <c:v>86.55</c:v>
                </c:pt>
                <c:pt idx="2">
                  <c:v>87.28</c:v>
                </c:pt>
                <c:pt idx="3">
                  <c:v>86.35</c:v>
                </c:pt>
                <c:pt idx="4">
                  <c:v>87.69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3C-4CE2-93FF-0F067CF83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83.75</c:v>
                </c:pt>
                <c:pt idx="1">
                  <c:v>84.19</c:v>
                </c:pt>
                <c:pt idx="2">
                  <c:v>84.34</c:v>
                </c:pt>
                <c:pt idx="3">
                  <c:v>84.34</c:v>
                </c:pt>
                <c:pt idx="4">
                  <c:v>84.73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3C-4CE2-93FF-0F067CF83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98.25</c:v>
                </c:pt>
                <c:pt idx="1">
                  <c:v>99.04</c:v>
                </c:pt>
                <c:pt idx="2">
                  <c:v>99.4</c:v>
                </c:pt>
                <c:pt idx="3">
                  <c:v>100.06</c:v>
                </c:pt>
                <c:pt idx="4">
                  <c:v>99.64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96-4AE1-B1E7-6AC8E14FD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96-4AE1-B1E7-6AC8E14FD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31-4580-BA34-0FCD1AD70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31-4580-BA34-0FCD1AD70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5C-4B79-B5A6-B1E1D1EAD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5C-4B79-B5A6-B1E1D1EAD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B7-4691-A5E2-EDD937541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B7-4691-A5E2-EDD937541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2-494B-85A6-22B4A95B3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B2-494B-85A6-22B4A95B3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35.15</c:v>
                </c:pt>
                <c:pt idx="1">
                  <c:v>163.62</c:v>
                </c:pt>
                <c:pt idx="2">
                  <c:v>97.7</c:v>
                </c:pt>
                <c:pt idx="3">
                  <c:v>36.5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0F-4302-BE00-025AE7E1B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1206.79</c:v>
                </c:pt>
                <c:pt idx="1">
                  <c:v>1258.43</c:v>
                </c:pt>
                <c:pt idx="2">
                  <c:v>1163.75</c:v>
                </c:pt>
                <c:pt idx="3">
                  <c:v>1195.47</c:v>
                </c:pt>
                <c:pt idx="4">
                  <c:v>1168.69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0F-4302-BE00-025AE7E1B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94.21</c:v>
                </c:pt>
                <c:pt idx="1">
                  <c:v>97.33</c:v>
                </c:pt>
                <c:pt idx="2">
                  <c:v>82.38</c:v>
                </c:pt>
                <c:pt idx="3">
                  <c:v>85.46</c:v>
                </c:pt>
                <c:pt idx="4">
                  <c:v>89.07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5-4992-8F1E-496EF95DB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71.84</c:v>
                </c:pt>
                <c:pt idx="1">
                  <c:v>73.36</c:v>
                </c:pt>
                <c:pt idx="2">
                  <c:v>72.599999999999994</c:v>
                </c:pt>
                <c:pt idx="3">
                  <c:v>69.430000000000007</c:v>
                </c:pt>
                <c:pt idx="4">
                  <c:v>70.709999999999994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05-4992-8F1E-496EF95DB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212.41</c:v>
                </c:pt>
                <c:pt idx="1">
                  <c:v>200.68</c:v>
                </c:pt>
                <c:pt idx="2">
                  <c:v>245.28</c:v>
                </c:pt>
                <c:pt idx="3">
                  <c:v>236.69</c:v>
                </c:pt>
                <c:pt idx="4">
                  <c:v>208.11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63-47A4-9078-97D59CA6B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228.47</c:v>
                </c:pt>
                <c:pt idx="1">
                  <c:v>224.88</c:v>
                </c:pt>
                <c:pt idx="2">
                  <c:v>228.64</c:v>
                </c:pt>
                <c:pt idx="3">
                  <c:v>239.46</c:v>
                </c:pt>
                <c:pt idx="4">
                  <c:v>233.15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63-47A4-9078-97D59CA6B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【1,156.82】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【43.28】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V50" zoomScaleNormal="100" workbookViewId="0">
      <selection activeCell="BL66" sqref="BL66:BZ82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2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2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29" t="str">
        <f>データ!H6</f>
        <v>鳥取県　日野町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2">
      <c r="A8" s="2"/>
      <c r="B8" s="34" t="str">
        <f>データ!I6</f>
        <v>法非適用</v>
      </c>
      <c r="C8" s="34"/>
      <c r="D8" s="34"/>
      <c r="E8" s="34"/>
      <c r="F8" s="34"/>
      <c r="G8" s="34"/>
      <c r="H8" s="34"/>
      <c r="I8" s="34" t="str">
        <f>データ!J6</f>
        <v>下水道事業</v>
      </c>
      <c r="J8" s="34"/>
      <c r="K8" s="34"/>
      <c r="L8" s="34"/>
      <c r="M8" s="34"/>
      <c r="N8" s="34"/>
      <c r="O8" s="34"/>
      <c r="P8" s="34" t="str">
        <f>データ!K6</f>
        <v>特定環境保全公共下水道</v>
      </c>
      <c r="Q8" s="34"/>
      <c r="R8" s="34"/>
      <c r="S8" s="34"/>
      <c r="T8" s="34"/>
      <c r="U8" s="34"/>
      <c r="V8" s="34"/>
      <c r="W8" s="34" t="str">
        <f>データ!L6</f>
        <v>D2</v>
      </c>
      <c r="X8" s="34"/>
      <c r="Y8" s="34"/>
      <c r="Z8" s="34"/>
      <c r="AA8" s="34"/>
      <c r="AB8" s="34"/>
      <c r="AC8" s="34"/>
      <c r="AD8" s="35" t="str">
        <f>データ!$M$6</f>
        <v>非設置</v>
      </c>
      <c r="AE8" s="35"/>
      <c r="AF8" s="35"/>
      <c r="AG8" s="35"/>
      <c r="AH8" s="35"/>
      <c r="AI8" s="35"/>
      <c r="AJ8" s="35"/>
      <c r="AK8" s="3"/>
      <c r="AL8" s="36">
        <f>データ!S6</f>
        <v>2742</v>
      </c>
      <c r="AM8" s="36"/>
      <c r="AN8" s="36"/>
      <c r="AO8" s="36"/>
      <c r="AP8" s="36"/>
      <c r="AQ8" s="36"/>
      <c r="AR8" s="36"/>
      <c r="AS8" s="36"/>
      <c r="AT8" s="37">
        <f>データ!T6</f>
        <v>133.97999999999999</v>
      </c>
      <c r="AU8" s="37"/>
      <c r="AV8" s="37"/>
      <c r="AW8" s="37"/>
      <c r="AX8" s="37"/>
      <c r="AY8" s="37"/>
      <c r="AZ8" s="37"/>
      <c r="BA8" s="37"/>
      <c r="BB8" s="37">
        <f>データ!U6</f>
        <v>20.47</v>
      </c>
      <c r="BC8" s="37"/>
      <c r="BD8" s="37"/>
      <c r="BE8" s="37"/>
      <c r="BF8" s="37"/>
      <c r="BG8" s="37"/>
      <c r="BH8" s="37"/>
      <c r="BI8" s="37"/>
      <c r="BJ8" s="3"/>
      <c r="BK8" s="3"/>
      <c r="BL8" s="38" t="s">
        <v>10</v>
      </c>
      <c r="BM8" s="39"/>
      <c r="BN8" s="40" t="s">
        <v>11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1"/>
    </row>
    <row r="9" spans="1:78" ht="18.75" customHeight="1" x14ac:dyDescent="0.2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2">
      <c r="A10" s="2"/>
      <c r="B10" s="37" t="str">
        <f>データ!N6</f>
        <v>-</v>
      </c>
      <c r="C10" s="37"/>
      <c r="D10" s="37"/>
      <c r="E10" s="37"/>
      <c r="F10" s="37"/>
      <c r="G10" s="37"/>
      <c r="H10" s="37"/>
      <c r="I10" s="37" t="str">
        <f>データ!O6</f>
        <v>該当数値なし</v>
      </c>
      <c r="J10" s="37"/>
      <c r="K10" s="37"/>
      <c r="L10" s="37"/>
      <c r="M10" s="37"/>
      <c r="N10" s="37"/>
      <c r="O10" s="37"/>
      <c r="P10" s="37">
        <f>データ!P6</f>
        <v>48.46</v>
      </c>
      <c r="Q10" s="37"/>
      <c r="R10" s="37"/>
      <c r="S10" s="37"/>
      <c r="T10" s="37"/>
      <c r="U10" s="37"/>
      <c r="V10" s="37"/>
      <c r="W10" s="37">
        <f>データ!Q6</f>
        <v>100</v>
      </c>
      <c r="X10" s="37"/>
      <c r="Y10" s="37"/>
      <c r="Z10" s="37"/>
      <c r="AA10" s="37"/>
      <c r="AB10" s="37"/>
      <c r="AC10" s="37"/>
      <c r="AD10" s="36">
        <f>データ!R6</f>
        <v>4120</v>
      </c>
      <c r="AE10" s="36"/>
      <c r="AF10" s="36"/>
      <c r="AG10" s="36"/>
      <c r="AH10" s="36"/>
      <c r="AI10" s="36"/>
      <c r="AJ10" s="36"/>
      <c r="AK10" s="2"/>
      <c r="AL10" s="36">
        <f>データ!V6</f>
        <v>1308</v>
      </c>
      <c r="AM10" s="36"/>
      <c r="AN10" s="36"/>
      <c r="AO10" s="36"/>
      <c r="AP10" s="36"/>
      <c r="AQ10" s="36"/>
      <c r="AR10" s="36"/>
      <c r="AS10" s="36"/>
      <c r="AT10" s="37">
        <f>データ!W6</f>
        <v>0.83</v>
      </c>
      <c r="AU10" s="37"/>
      <c r="AV10" s="37"/>
      <c r="AW10" s="37"/>
      <c r="AX10" s="37"/>
      <c r="AY10" s="37"/>
      <c r="AZ10" s="37"/>
      <c r="BA10" s="37"/>
      <c r="BB10" s="37">
        <f>データ!X6</f>
        <v>1575.9</v>
      </c>
      <c r="BC10" s="37"/>
      <c r="BD10" s="37"/>
      <c r="BE10" s="37"/>
      <c r="BF10" s="37"/>
      <c r="BG10" s="37"/>
      <c r="BH10" s="37"/>
      <c r="BI10" s="37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2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117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4" t="s">
        <v>118</v>
      </c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6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4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6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4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6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4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6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4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6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4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6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4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6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4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6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4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6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4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6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4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6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4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6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4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6"/>
    </row>
    <row r="60" spans="1:78" ht="13.5" customHeight="1" x14ac:dyDescent="0.2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64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6"/>
    </row>
    <row r="61" spans="1:78" ht="13.5" customHeight="1" x14ac:dyDescent="0.2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64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6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4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6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7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9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4" t="s">
        <v>116</v>
      </c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6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4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6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4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6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4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6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4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6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4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6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4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6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4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6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4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6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4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6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4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6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4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6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4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6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4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6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4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6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4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6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7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9"/>
    </row>
    <row r="83" spans="1:78" x14ac:dyDescent="0.2">
      <c r="C83" s="70" t="s">
        <v>30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78" x14ac:dyDescent="0.2">
      <c r="C84" s="2"/>
    </row>
    <row r="85" spans="1:78" hidden="1" x14ac:dyDescent="0.2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2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【1,156.82】</v>
      </c>
      <c r="I86" s="12" t="str">
        <f>データ!CA6</f>
        <v>【75.33】</v>
      </c>
      <c r="J86" s="12" t="str">
        <f>データ!CL6</f>
        <v>【215.73】</v>
      </c>
      <c r="K86" s="12" t="str">
        <f>データ!CW6</f>
        <v>【43.28】</v>
      </c>
      <c r="L86" s="12" t="str">
        <f>データ!DH6</f>
        <v>【86.21】</v>
      </c>
      <c r="M86" s="12" t="s">
        <v>43</v>
      </c>
      <c r="N86" s="12" t="s">
        <v>43</v>
      </c>
      <c r="O86" s="12" t="str">
        <f>データ!EO6</f>
        <v>【0.11】</v>
      </c>
    </row>
  </sheetData>
  <sheetProtection algorithmName="SHA-512" hashValue="CwqIbBsAYfYuTV4nB+h+nTcpDFXOe40qwO3uAh6l074q/kJiiLbomZwHkzH87pl/+uGcpTdy4ZiNDfwEaBCfiA==" saltValue="Lb0RwhUpBEYz4gCQh79Fr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2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2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72" t="s">
        <v>53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54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55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5" x14ac:dyDescent="0.2">
      <c r="A4" s="14" t="s">
        <v>56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57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58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59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60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61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62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63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64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65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66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67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5" x14ac:dyDescent="0.2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2">
      <c r="A6" s="14" t="s">
        <v>96</v>
      </c>
      <c r="B6" s="19">
        <f>B7</f>
        <v>2023</v>
      </c>
      <c r="C6" s="19">
        <f t="shared" ref="C6:X6" si="3">C7</f>
        <v>314021</v>
      </c>
      <c r="D6" s="19">
        <f t="shared" si="3"/>
        <v>47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鳥取県　日野町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48.46</v>
      </c>
      <c r="Q6" s="20">
        <f t="shared" si="3"/>
        <v>100</v>
      </c>
      <c r="R6" s="20">
        <f t="shared" si="3"/>
        <v>4120</v>
      </c>
      <c r="S6" s="20">
        <f t="shared" si="3"/>
        <v>2742</v>
      </c>
      <c r="T6" s="20">
        <f t="shared" si="3"/>
        <v>133.97999999999999</v>
      </c>
      <c r="U6" s="20">
        <f t="shared" si="3"/>
        <v>20.47</v>
      </c>
      <c r="V6" s="20">
        <f t="shared" si="3"/>
        <v>1308</v>
      </c>
      <c r="W6" s="20">
        <f t="shared" si="3"/>
        <v>0.83</v>
      </c>
      <c r="X6" s="20">
        <f t="shared" si="3"/>
        <v>1575.9</v>
      </c>
      <c r="Y6" s="21">
        <f>IF(Y7="",NA(),Y7)</f>
        <v>98.25</v>
      </c>
      <c r="Z6" s="21">
        <f t="shared" ref="Z6:AH6" si="4">IF(Z7="",NA(),Z7)</f>
        <v>99.04</v>
      </c>
      <c r="AA6" s="21">
        <f t="shared" si="4"/>
        <v>99.4</v>
      </c>
      <c r="AB6" s="21">
        <f t="shared" si="4"/>
        <v>100.06</v>
      </c>
      <c r="AC6" s="21">
        <f t="shared" si="4"/>
        <v>99.64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35.15</v>
      </c>
      <c r="BG6" s="21">
        <f t="shared" ref="BG6:BO6" si="7">IF(BG7="",NA(),BG7)</f>
        <v>163.62</v>
      </c>
      <c r="BH6" s="21">
        <f t="shared" si="7"/>
        <v>97.7</v>
      </c>
      <c r="BI6" s="21">
        <f t="shared" si="7"/>
        <v>36.5</v>
      </c>
      <c r="BJ6" s="20">
        <f t="shared" si="7"/>
        <v>0</v>
      </c>
      <c r="BK6" s="21">
        <f t="shared" si="7"/>
        <v>1206.79</v>
      </c>
      <c r="BL6" s="21">
        <f t="shared" si="7"/>
        <v>1258.43</v>
      </c>
      <c r="BM6" s="21">
        <f t="shared" si="7"/>
        <v>1163.75</v>
      </c>
      <c r="BN6" s="21">
        <f t="shared" si="7"/>
        <v>1195.47</v>
      </c>
      <c r="BO6" s="21">
        <f t="shared" si="7"/>
        <v>1168.69</v>
      </c>
      <c r="BP6" s="20" t="str">
        <f>IF(BP7="","",IF(BP7="-","【-】","【"&amp;SUBSTITUTE(TEXT(BP7,"#,##0.00"),"-","△")&amp;"】"))</f>
        <v>【1,156.82】</v>
      </c>
      <c r="BQ6" s="21">
        <f>IF(BQ7="",NA(),BQ7)</f>
        <v>94.21</v>
      </c>
      <c r="BR6" s="21">
        <f t="shared" ref="BR6:BZ6" si="8">IF(BR7="",NA(),BR7)</f>
        <v>97.33</v>
      </c>
      <c r="BS6" s="21">
        <f t="shared" si="8"/>
        <v>82.38</v>
      </c>
      <c r="BT6" s="21">
        <f t="shared" si="8"/>
        <v>85.46</v>
      </c>
      <c r="BU6" s="21">
        <f t="shared" si="8"/>
        <v>89.07</v>
      </c>
      <c r="BV6" s="21">
        <f t="shared" si="8"/>
        <v>71.84</v>
      </c>
      <c r="BW6" s="21">
        <f t="shared" si="8"/>
        <v>73.36</v>
      </c>
      <c r="BX6" s="21">
        <f t="shared" si="8"/>
        <v>72.599999999999994</v>
      </c>
      <c r="BY6" s="21">
        <f t="shared" si="8"/>
        <v>69.430000000000007</v>
      </c>
      <c r="BZ6" s="21">
        <f t="shared" si="8"/>
        <v>70.709999999999994</v>
      </c>
      <c r="CA6" s="20" t="str">
        <f>IF(CA7="","",IF(CA7="-","【-】","【"&amp;SUBSTITUTE(TEXT(CA7,"#,##0.00"),"-","△")&amp;"】"))</f>
        <v>【75.33】</v>
      </c>
      <c r="CB6" s="21">
        <f>IF(CB7="",NA(),CB7)</f>
        <v>212.41</v>
      </c>
      <c r="CC6" s="21">
        <f t="shared" ref="CC6:CK6" si="9">IF(CC7="",NA(),CC7)</f>
        <v>200.68</v>
      </c>
      <c r="CD6" s="21">
        <f t="shared" si="9"/>
        <v>245.28</v>
      </c>
      <c r="CE6" s="21">
        <f t="shared" si="9"/>
        <v>236.69</v>
      </c>
      <c r="CF6" s="21">
        <f t="shared" si="9"/>
        <v>208.11</v>
      </c>
      <c r="CG6" s="21">
        <f t="shared" si="9"/>
        <v>228.47</v>
      </c>
      <c r="CH6" s="21">
        <f t="shared" si="9"/>
        <v>224.88</v>
      </c>
      <c r="CI6" s="21">
        <f t="shared" si="9"/>
        <v>228.64</v>
      </c>
      <c r="CJ6" s="21">
        <f t="shared" si="9"/>
        <v>239.46</v>
      </c>
      <c r="CK6" s="21">
        <f t="shared" si="9"/>
        <v>233.15</v>
      </c>
      <c r="CL6" s="20" t="str">
        <f>IF(CL7="","",IF(CL7="-","【-】","【"&amp;SUBSTITUTE(TEXT(CL7,"#,##0.00"),"-","△")&amp;"】"))</f>
        <v>【215.73】</v>
      </c>
      <c r="CM6" s="21">
        <f>IF(CM7="",NA(),CM7)</f>
        <v>32.43</v>
      </c>
      <c r="CN6" s="21">
        <f t="shared" ref="CN6:CV6" si="10">IF(CN7="",NA(),CN7)</f>
        <v>32.43</v>
      </c>
      <c r="CO6" s="21">
        <f t="shared" si="10"/>
        <v>32.29</v>
      </c>
      <c r="CP6" s="21">
        <f t="shared" si="10"/>
        <v>32.57</v>
      </c>
      <c r="CQ6" s="21">
        <f t="shared" si="10"/>
        <v>32.14</v>
      </c>
      <c r="CR6" s="21">
        <f t="shared" si="10"/>
        <v>42.47</v>
      </c>
      <c r="CS6" s="21">
        <f t="shared" si="10"/>
        <v>42.4</v>
      </c>
      <c r="CT6" s="21">
        <f t="shared" si="10"/>
        <v>42.28</v>
      </c>
      <c r="CU6" s="21">
        <f t="shared" si="10"/>
        <v>41.06</v>
      </c>
      <c r="CV6" s="21">
        <f t="shared" si="10"/>
        <v>42.09</v>
      </c>
      <c r="CW6" s="20" t="str">
        <f>IF(CW7="","",IF(CW7="-","【-】","【"&amp;SUBSTITUTE(TEXT(CW7,"#,##0.00"),"-","△")&amp;"】"))</f>
        <v>【43.28】</v>
      </c>
      <c r="CX6" s="21">
        <f>IF(CX7="",NA(),CX7)</f>
        <v>85.99</v>
      </c>
      <c r="CY6" s="21">
        <f t="shared" ref="CY6:DG6" si="11">IF(CY7="",NA(),CY7)</f>
        <v>86.55</v>
      </c>
      <c r="CZ6" s="21">
        <f t="shared" si="11"/>
        <v>87.28</v>
      </c>
      <c r="DA6" s="21">
        <f t="shared" si="11"/>
        <v>86.35</v>
      </c>
      <c r="DB6" s="21">
        <f t="shared" si="11"/>
        <v>87.69</v>
      </c>
      <c r="DC6" s="21">
        <f t="shared" si="11"/>
        <v>83.75</v>
      </c>
      <c r="DD6" s="21">
        <f t="shared" si="11"/>
        <v>84.19</v>
      </c>
      <c r="DE6" s="21">
        <f t="shared" si="11"/>
        <v>84.34</v>
      </c>
      <c r="DF6" s="21">
        <f t="shared" si="11"/>
        <v>84.34</v>
      </c>
      <c r="DG6" s="21">
        <f t="shared" si="11"/>
        <v>84.73</v>
      </c>
      <c r="DH6" s="20" t="str">
        <f>IF(DH7="","",IF(DH7="-","【-】","【"&amp;SUBSTITUTE(TEXT(DH7,"#,##0.00"),"-","△")&amp;"】"))</f>
        <v>【86.21】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0.36</v>
      </c>
      <c r="EK6" s="21">
        <f t="shared" si="14"/>
        <v>0.39</v>
      </c>
      <c r="EL6" s="21">
        <f t="shared" si="14"/>
        <v>0.1</v>
      </c>
      <c r="EM6" s="21">
        <f t="shared" si="14"/>
        <v>0.08</v>
      </c>
      <c r="EN6" s="21">
        <f t="shared" si="14"/>
        <v>0.06</v>
      </c>
      <c r="EO6" s="20" t="str">
        <f>IF(EO7="","",IF(EO7="-","【-】","【"&amp;SUBSTITUTE(TEXT(EO7,"#,##0.00"),"-","△")&amp;"】"))</f>
        <v>【0.11】</v>
      </c>
    </row>
    <row r="7" spans="1:145" s="22" customFormat="1" x14ac:dyDescent="0.2">
      <c r="A7" s="14"/>
      <c r="B7" s="23">
        <v>2023</v>
      </c>
      <c r="C7" s="23">
        <v>314021</v>
      </c>
      <c r="D7" s="23">
        <v>47</v>
      </c>
      <c r="E7" s="23">
        <v>17</v>
      </c>
      <c r="F7" s="23">
        <v>4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48.46</v>
      </c>
      <c r="Q7" s="24">
        <v>100</v>
      </c>
      <c r="R7" s="24">
        <v>4120</v>
      </c>
      <c r="S7" s="24">
        <v>2742</v>
      </c>
      <c r="T7" s="24">
        <v>133.97999999999999</v>
      </c>
      <c r="U7" s="24">
        <v>20.47</v>
      </c>
      <c r="V7" s="24">
        <v>1308</v>
      </c>
      <c r="W7" s="24">
        <v>0.83</v>
      </c>
      <c r="X7" s="24">
        <v>1575.9</v>
      </c>
      <c r="Y7" s="24">
        <v>98.25</v>
      </c>
      <c r="Z7" s="24">
        <v>99.04</v>
      </c>
      <c r="AA7" s="24">
        <v>99.4</v>
      </c>
      <c r="AB7" s="24">
        <v>100.06</v>
      </c>
      <c r="AC7" s="24">
        <v>99.64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35.15</v>
      </c>
      <c r="BG7" s="24">
        <v>163.62</v>
      </c>
      <c r="BH7" s="24">
        <v>97.7</v>
      </c>
      <c r="BI7" s="24">
        <v>36.5</v>
      </c>
      <c r="BJ7" s="24">
        <v>0</v>
      </c>
      <c r="BK7" s="24">
        <v>1206.79</v>
      </c>
      <c r="BL7" s="24">
        <v>1258.43</v>
      </c>
      <c r="BM7" s="24">
        <v>1163.75</v>
      </c>
      <c r="BN7" s="24">
        <v>1195.47</v>
      </c>
      <c r="BO7" s="24">
        <v>1168.69</v>
      </c>
      <c r="BP7" s="24">
        <v>1156.82</v>
      </c>
      <c r="BQ7" s="24">
        <v>94.21</v>
      </c>
      <c r="BR7" s="24">
        <v>97.33</v>
      </c>
      <c r="BS7" s="24">
        <v>82.38</v>
      </c>
      <c r="BT7" s="24">
        <v>85.46</v>
      </c>
      <c r="BU7" s="24">
        <v>89.07</v>
      </c>
      <c r="BV7" s="24">
        <v>71.84</v>
      </c>
      <c r="BW7" s="24">
        <v>73.36</v>
      </c>
      <c r="BX7" s="24">
        <v>72.599999999999994</v>
      </c>
      <c r="BY7" s="24">
        <v>69.430000000000007</v>
      </c>
      <c r="BZ7" s="24">
        <v>70.709999999999994</v>
      </c>
      <c r="CA7" s="24">
        <v>75.33</v>
      </c>
      <c r="CB7" s="24">
        <v>212.41</v>
      </c>
      <c r="CC7" s="24">
        <v>200.68</v>
      </c>
      <c r="CD7" s="24">
        <v>245.28</v>
      </c>
      <c r="CE7" s="24">
        <v>236.69</v>
      </c>
      <c r="CF7" s="24">
        <v>208.11</v>
      </c>
      <c r="CG7" s="24">
        <v>228.47</v>
      </c>
      <c r="CH7" s="24">
        <v>224.88</v>
      </c>
      <c r="CI7" s="24">
        <v>228.64</v>
      </c>
      <c r="CJ7" s="24">
        <v>239.46</v>
      </c>
      <c r="CK7" s="24">
        <v>233.15</v>
      </c>
      <c r="CL7" s="24">
        <v>215.73</v>
      </c>
      <c r="CM7" s="24">
        <v>32.43</v>
      </c>
      <c r="CN7" s="24">
        <v>32.43</v>
      </c>
      <c r="CO7" s="24">
        <v>32.29</v>
      </c>
      <c r="CP7" s="24">
        <v>32.57</v>
      </c>
      <c r="CQ7" s="24">
        <v>32.14</v>
      </c>
      <c r="CR7" s="24">
        <v>42.47</v>
      </c>
      <c r="CS7" s="24">
        <v>42.4</v>
      </c>
      <c r="CT7" s="24">
        <v>42.28</v>
      </c>
      <c r="CU7" s="24">
        <v>41.06</v>
      </c>
      <c r="CV7" s="24">
        <v>42.09</v>
      </c>
      <c r="CW7" s="24">
        <v>43.28</v>
      </c>
      <c r="CX7" s="24">
        <v>85.99</v>
      </c>
      <c r="CY7" s="24">
        <v>86.55</v>
      </c>
      <c r="CZ7" s="24">
        <v>87.28</v>
      </c>
      <c r="DA7" s="24">
        <v>86.35</v>
      </c>
      <c r="DB7" s="24">
        <v>87.69</v>
      </c>
      <c r="DC7" s="24">
        <v>83.75</v>
      </c>
      <c r="DD7" s="24">
        <v>84.19</v>
      </c>
      <c r="DE7" s="24">
        <v>84.34</v>
      </c>
      <c r="DF7" s="24">
        <v>84.34</v>
      </c>
      <c r="DG7" s="24">
        <v>84.73</v>
      </c>
      <c r="DH7" s="24">
        <v>86.21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0.36</v>
      </c>
      <c r="EK7" s="24">
        <v>0.39</v>
      </c>
      <c r="EL7" s="24">
        <v>0.1</v>
      </c>
      <c r="EM7" s="24">
        <v>0.08</v>
      </c>
      <c r="EN7" s="24">
        <v>0.06</v>
      </c>
      <c r="EO7" s="24">
        <v>0.11</v>
      </c>
    </row>
    <row r="8" spans="1:145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2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2">
      <c r="A10" s="26" t="s">
        <v>47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5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110</v>
      </c>
    </row>
    <row r="12" spans="1:145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111</v>
      </c>
    </row>
    <row r="13" spans="1:145" x14ac:dyDescent="0.2">
      <c r="B13" t="s">
        <v>112</v>
      </c>
      <c r="C13" t="s">
        <v>113</v>
      </c>
      <c r="D13" t="s">
        <v>113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U0095@DM402E.LOCALTASK</cp:lastModifiedBy>
  <cp:lastPrinted>2025-01-29T04:33:20Z</cp:lastPrinted>
  <dcterms:created xsi:type="dcterms:W3CDTF">2025-01-24T07:31:37Z</dcterms:created>
  <dcterms:modified xsi:type="dcterms:W3CDTF">2025-01-29T04:33:25Z</dcterms:modified>
  <cp:category/>
</cp:coreProperties>
</file>