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1.16.140\share\自治振興課H24以降\自治振興課H24以降\05_市町村公営企業\02_公営企業財政調査\02_経営健全化（抜本改革等）\04 抜本的改革の取組状況\R07\４　各団体回答\14_大山町（0523）\"/>
    </mc:Choice>
  </mc:AlternateContent>
  <bookViews>
    <workbookView xWindow="-28920" yWindow="-13070" windowWidth="29040" windowHeight="15720" tabRatio="661"/>
  </bookViews>
  <sheets>
    <sheet name="農集" sheetId="35" r:id="rId1"/>
    <sheet name="特環" sheetId="36" r:id="rId2"/>
    <sheet name="上水" sheetId="37" r:id="rId3"/>
    <sheet name="温泉" sheetId="34" r:id="rId4"/>
    <sheet name="宅造" sheetId="33" r:id="rId5"/>
    <sheet name="索道" sheetId="32" r:id="rId6"/>
    <sheet name="休養宿泊" sheetId="31" r:id="rId7"/>
    <sheet name="風力" sheetId="26" r:id="rId8"/>
    <sheet name="作成要領" sheetId="14" r:id="rId9"/>
    <sheet name="（例１）取組項目" sheetId="28" r:id="rId10"/>
    <sheet name="（例２）取組２項目" sheetId="29" r:id="rId11"/>
    <sheet name="（例３）0項目（現経営継続）" sheetId="3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Criteria" localSheetId="8">作成要領!#REF!</definedName>
    <definedName name="_xlnm.Print_Area" localSheetId="9">'（例１）取組項目'!$A$1:$BS$61</definedName>
    <definedName name="_xlnm.Print_Area" localSheetId="10">'（例２）取組２項目'!$A$1:$BT$91</definedName>
    <definedName name="_xlnm.Print_Area" localSheetId="11">'（例３）0項目（現経営継続）'!$A$1:$BS$54</definedName>
    <definedName name="_xlnm.Print_Area" localSheetId="3">温泉!$A$1:$BS$384</definedName>
    <definedName name="_xlnm.Print_Area" localSheetId="6">休養宿泊!$A$1:$BS$384</definedName>
    <definedName name="_xlnm.Print_Area" localSheetId="8">作成要領!$A$1:$AM$129</definedName>
    <definedName name="_xlnm.Print_Area" localSheetId="5">索道!$A$1:$BS$384</definedName>
    <definedName name="_xlnm.Print_Area" localSheetId="2">上水!$A$1:$BS$384</definedName>
    <definedName name="_xlnm.Print_Area" localSheetId="4">宅造!$A$1:$BS$384</definedName>
    <definedName name="_xlnm.Print_Area" localSheetId="1">特環!$A$1:$BS$384</definedName>
    <definedName name="_xlnm.Print_Area" localSheetId="0">農集!$A$1:$BS$384</definedName>
    <definedName name="_xlnm.Print_Area" localSheetId="7">風力!$A$1:$BS$384</definedName>
    <definedName name="業種名" localSheetId="9">[1]選択肢!$K$2:$K$19</definedName>
    <definedName name="業種名" localSheetId="10">[1]選択肢!$K$2:$K$19</definedName>
    <definedName name="業種名" localSheetId="11">[1]選択肢!$K$2:$K$19</definedName>
    <definedName name="業種名" localSheetId="3">[1]選択肢!$K$2:$K$19</definedName>
    <definedName name="業種名" localSheetId="6">[1]選択肢!$K$2:$K$19</definedName>
    <definedName name="業種名" localSheetId="5">[1]選択肢!$K$2:$K$19</definedName>
    <definedName name="業種名" localSheetId="2">[1]選択肢!$K$2:$K$19</definedName>
    <definedName name="業種名" localSheetId="4">[1]選択肢!$K$2:$K$19</definedName>
    <definedName name="業種名" localSheetId="1">[1]選択肢!$K$2:$K$19</definedName>
    <definedName name="業種名" localSheetId="0">[1]選択肢!$K$2:$K$19</definedName>
    <definedName name="業種名" localSheetId="7">[1]選択肢!$K$2:$K$19</definedName>
    <definedName name="業種名">[2]選択肢!$K$2:$K$19</definedName>
  </definedNames>
  <calcPr calcId="191029"/>
</workbook>
</file>

<file path=xl/calcChain.xml><?xml version="1.0" encoding="utf-8"?>
<calcChain xmlns="http://schemas.openxmlformats.org/spreadsheetml/2006/main">
  <c r="D365" i="35" l="1"/>
  <c r="AM352" i="35"/>
  <c r="U352" i="35"/>
  <c r="N352" i="35"/>
  <c r="AM345" i="35"/>
  <c r="U345" i="35"/>
  <c r="AY341" i="35"/>
  <c r="AQ341" i="35"/>
  <c r="AQ339" i="35"/>
  <c r="N339" i="35"/>
  <c r="AY338" i="35"/>
  <c r="AQ337" i="35"/>
  <c r="BN336" i="35"/>
  <c r="BJ336" i="35"/>
  <c r="BF336" i="35"/>
  <c r="AQ335" i="35"/>
  <c r="BF333" i="35"/>
  <c r="AY333" i="35"/>
  <c r="AQ333" i="35"/>
  <c r="U333" i="35"/>
  <c r="N333" i="35"/>
  <c r="AM321" i="35"/>
  <c r="U321" i="35"/>
  <c r="N321" i="35"/>
  <c r="AM314" i="35"/>
  <c r="U314" i="35"/>
  <c r="N308" i="35"/>
  <c r="BN305" i="35"/>
  <c r="BJ305" i="35"/>
  <c r="BF305" i="35"/>
  <c r="BF302" i="35"/>
  <c r="AN302" i="35"/>
  <c r="U302" i="35"/>
  <c r="N302" i="35"/>
  <c r="AM290" i="35"/>
  <c r="U290" i="35"/>
  <c r="N290" i="35"/>
  <c r="AM283" i="35"/>
  <c r="U283" i="35"/>
  <c r="N277" i="35"/>
  <c r="BN274" i="35"/>
  <c r="BJ274" i="35"/>
  <c r="BF274" i="35"/>
  <c r="AU274" i="35"/>
  <c r="AM274" i="35"/>
  <c r="BF271" i="35"/>
  <c r="U271" i="35"/>
  <c r="N271" i="35"/>
  <c r="AM259" i="35"/>
  <c r="U259" i="35"/>
  <c r="N259" i="35"/>
  <c r="AM252" i="35"/>
  <c r="U252" i="35"/>
  <c r="N246" i="35"/>
  <c r="AU243" i="35"/>
  <c r="AQ243" i="35"/>
  <c r="AM243" i="35"/>
  <c r="AM240" i="35"/>
  <c r="U240" i="35"/>
  <c r="N240" i="35"/>
  <c r="AM228" i="35"/>
  <c r="U228" i="35"/>
  <c r="N228" i="35"/>
  <c r="AM221" i="35"/>
  <c r="U221" i="35"/>
  <c r="AK216" i="35"/>
  <c r="AC216" i="35"/>
  <c r="U216" i="35"/>
  <c r="N215" i="35"/>
  <c r="BA210" i="35"/>
  <c r="AS210" i="35"/>
  <c r="AK210" i="35"/>
  <c r="AC210" i="35"/>
  <c r="U210" i="35"/>
  <c r="AC204" i="35"/>
  <c r="U204" i="35"/>
  <c r="BX199" i="35"/>
  <c r="BN199" i="35"/>
  <c r="BJ199" i="35"/>
  <c r="BF199" i="35"/>
  <c r="U198" i="35"/>
  <c r="BF196" i="35"/>
  <c r="AM196" i="35"/>
  <c r="N196" i="35"/>
  <c r="AM184" i="35"/>
  <c r="U184" i="35"/>
  <c r="N184" i="35"/>
  <c r="AM177" i="35"/>
  <c r="U177" i="35"/>
  <c r="AY172" i="35"/>
  <c r="AS172" i="35"/>
  <c r="AM172" i="35"/>
  <c r="U172" i="35"/>
  <c r="N169" i="35"/>
  <c r="U167" i="35"/>
  <c r="BN163" i="35"/>
  <c r="BJ163" i="35"/>
  <c r="BF163" i="35"/>
  <c r="U162" i="35"/>
  <c r="N162" i="35"/>
  <c r="BF160" i="35"/>
  <c r="AM160" i="35"/>
  <c r="AM148" i="35"/>
  <c r="U148" i="35"/>
  <c r="N148" i="35"/>
  <c r="AM141" i="35"/>
  <c r="U141" i="35"/>
  <c r="AC136" i="35"/>
  <c r="U136" i="35"/>
  <c r="N135" i="35"/>
  <c r="BN132" i="35"/>
  <c r="BJ132" i="35"/>
  <c r="BF132" i="35"/>
  <c r="AC131" i="35"/>
  <c r="U131" i="35"/>
  <c r="BF129" i="35"/>
  <c r="AM129" i="35"/>
  <c r="N129" i="35"/>
  <c r="AM117" i="35"/>
  <c r="U117" i="35"/>
  <c r="N117" i="35"/>
  <c r="AM110" i="35"/>
  <c r="U110" i="35"/>
  <c r="N104" i="35"/>
  <c r="BN101" i="35"/>
  <c r="BJ101" i="35"/>
  <c r="BF101" i="35"/>
  <c r="AU100" i="35"/>
  <c r="AM100" i="35"/>
  <c r="BF98" i="35"/>
  <c r="U98" i="35"/>
  <c r="N98" i="35"/>
  <c r="AM87" i="35"/>
  <c r="U87" i="35"/>
  <c r="N87" i="35"/>
  <c r="AM80" i="35"/>
  <c r="U80" i="35"/>
  <c r="N74" i="35"/>
  <c r="BN71" i="35"/>
  <c r="BJ71" i="35"/>
  <c r="BF71" i="35"/>
  <c r="AU71" i="35"/>
  <c r="AM71" i="35"/>
  <c r="BF68" i="35"/>
  <c r="U68" i="35"/>
  <c r="N68" i="35"/>
  <c r="AM57" i="35"/>
  <c r="U57" i="35"/>
  <c r="N57" i="35"/>
  <c r="AM50" i="35"/>
  <c r="U50" i="35"/>
  <c r="AM47" i="35"/>
  <c r="AM46" i="35"/>
  <c r="AM45" i="35"/>
  <c r="AM44" i="35"/>
  <c r="N44" i="35"/>
  <c r="AM43" i="35"/>
  <c r="AM42" i="35"/>
  <c r="BN39" i="35"/>
  <c r="BJ39" i="35"/>
  <c r="BF39" i="35"/>
  <c r="AU38" i="35"/>
  <c r="AM38" i="35"/>
  <c r="BF36" i="35"/>
  <c r="U36" i="35"/>
  <c r="N36" i="35"/>
  <c r="BB24" i="35"/>
  <c r="AT24" i="35"/>
  <c r="AM24" i="35"/>
  <c r="AF24" i="35"/>
  <c r="Y24" i="35"/>
  <c r="R24" i="35"/>
  <c r="K24" i="35"/>
  <c r="D24" i="35"/>
  <c r="BG11" i="35"/>
  <c r="AO11" i="35"/>
  <c r="U11" i="35"/>
  <c r="C11" i="35"/>
  <c r="D365" i="36"/>
  <c r="AM352" i="36"/>
  <c r="U352" i="36"/>
  <c r="N352" i="36"/>
  <c r="AM345" i="36"/>
  <c r="U345" i="36"/>
  <c r="AY341" i="36"/>
  <c r="AQ341" i="36"/>
  <c r="AQ339" i="36"/>
  <c r="N339" i="36"/>
  <c r="AY338" i="36"/>
  <c r="AQ337" i="36"/>
  <c r="BN336" i="36"/>
  <c r="BJ336" i="36"/>
  <c r="BF336" i="36"/>
  <c r="AQ335" i="36"/>
  <c r="BF333" i="36"/>
  <c r="AY333" i="36"/>
  <c r="AQ333" i="36"/>
  <c r="U333" i="36"/>
  <c r="N333" i="36"/>
  <c r="AM321" i="36"/>
  <c r="U321" i="36"/>
  <c r="N321" i="36"/>
  <c r="AM314" i="36"/>
  <c r="U314" i="36"/>
  <c r="N308" i="36"/>
  <c r="BN305" i="36"/>
  <c r="BJ305" i="36"/>
  <c r="BF305" i="36"/>
  <c r="BF302" i="36"/>
  <c r="AN302" i="36"/>
  <c r="U302" i="36"/>
  <c r="N302" i="36"/>
  <c r="AM290" i="36"/>
  <c r="U290" i="36"/>
  <c r="N290" i="36"/>
  <c r="AM283" i="36"/>
  <c r="U283" i="36"/>
  <c r="N277" i="36"/>
  <c r="BN274" i="36"/>
  <c r="BJ274" i="36"/>
  <c r="BF274" i="36"/>
  <c r="AU274" i="36"/>
  <c r="AM274" i="36"/>
  <c r="BF271" i="36"/>
  <c r="U271" i="36"/>
  <c r="N271" i="36"/>
  <c r="AM259" i="36"/>
  <c r="U259" i="36"/>
  <c r="N259" i="36"/>
  <c r="AM252" i="36"/>
  <c r="U252" i="36"/>
  <c r="N246" i="36"/>
  <c r="AU243" i="36"/>
  <c r="AQ243" i="36"/>
  <c r="AM243" i="36"/>
  <c r="AM240" i="36"/>
  <c r="U240" i="36"/>
  <c r="N240" i="36"/>
  <c r="AM228" i="36"/>
  <c r="U228" i="36"/>
  <c r="N228" i="36"/>
  <c r="AM221" i="36"/>
  <c r="U221" i="36"/>
  <c r="AK216" i="36"/>
  <c r="AC216" i="36"/>
  <c r="U216" i="36"/>
  <c r="N215" i="36"/>
  <c r="BA210" i="36"/>
  <c r="AS210" i="36"/>
  <c r="AK210" i="36"/>
  <c r="AC210" i="36"/>
  <c r="U210" i="36"/>
  <c r="AC204" i="36"/>
  <c r="U204" i="36"/>
  <c r="BX199" i="36"/>
  <c r="BN199" i="36"/>
  <c r="BJ199" i="36"/>
  <c r="BF199" i="36"/>
  <c r="U198" i="36"/>
  <c r="BF196" i="36"/>
  <c r="AM196" i="36"/>
  <c r="N196" i="36"/>
  <c r="AM184" i="36"/>
  <c r="U184" i="36"/>
  <c r="N184" i="36"/>
  <c r="AM177" i="36"/>
  <c r="U177" i="36"/>
  <c r="AY172" i="36"/>
  <c r="AS172" i="36"/>
  <c r="AM172" i="36"/>
  <c r="U172" i="36"/>
  <c r="N169" i="36"/>
  <c r="U167" i="36"/>
  <c r="BN163" i="36"/>
  <c r="BJ163" i="36"/>
  <c r="BF163" i="36"/>
  <c r="U162" i="36"/>
  <c r="N162" i="36"/>
  <c r="BF160" i="36"/>
  <c r="AM160" i="36"/>
  <c r="AM148" i="36"/>
  <c r="U148" i="36"/>
  <c r="N148" i="36"/>
  <c r="AM141" i="36"/>
  <c r="U141" i="36"/>
  <c r="AC136" i="36"/>
  <c r="U136" i="36"/>
  <c r="N135" i="36"/>
  <c r="BN132" i="36"/>
  <c r="BJ132" i="36"/>
  <c r="BF132" i="36"/>
  <c r="AC131" i="36"/>
  <c r="U131" i="36"/>
  <c r="BF129" i="36"/>
  <c r="AM129" i="36"/>
  <c r="N129" i="36"/>
  <c r="AM117" i="36"/>
  <c r="U117" i="36"/>
  <c r="N117" i="36"/>
  <c r="AM110" i="36"/>
  <c r="U110" i="36"/>
  <c r="N104" i="36"/>
  <c r="BN101" i="36"/>
  <c r="BJ101" i="36"/>
  <c r="BF101" i="36"/>
  <c r="AU100" i="36"/>
  <c r="AM100" i="36"/>
  <c r="BF98" i="36"/>
  <c r="U98" i="36"/>
  <c r="N98" i="36"/>
  <c r="AM87" i="36"/>
  <c r="U87" i="36"/>
  <c r="N87" i="36"/>
  <c r="AM80" i="36"/>
  <c r="U80" i="36"/>
  <c r="N74" i="36"/>
  <c r="BN71" i="36"/>
  <c r="BJ71" i="36"/>
  <c r="BF71" i="36"/>
  <c r="AU71" i="36"/>
  <c r="AM71" i="36"/>
  <c r="BF68" i="36"/>
  <c r="U68" i="36"/>
  <c r="N68" i="36"/>
  <c r="AM57" i="36"/>
  <c r="U57" i="36"/>
  <c r="N57" i="36"/>
  <c r="AM50" i="36"/>
  <c r="U50" i="36"/>
  <c r="AM47" i="36"/>
  <c r="AM46" i="36"/>
  <c r="AM45" i="36"/>
  <c r="AM44" i="36"/>
  <c r="N44" i="36"/>
  <c r="AM43" i="36"/>
  <c r="AM42" i="36"/>
  <c r="BN39" i="36"/>
  <c r="BJ39" i="36"/>
  <c r="BF39" i="36"/>
  <c r="AU38" i="36"/>
  <c r="AM38" i="36"/>
  <c r="BF36" i="36"/>
  <c r="U36" i="36"/>
  <c r="N36" i="36"/>
  <c r="BB24" i="36"/>
  <c r="AT24" i="36"/>
  <c r="AM24" i="36"/>
  <c r="AF24" i="36"/>
  <c r="Y24" i="36"/>
  <c r="R24" i="36"/>
  <c r="K24" i="36"/>
  <c r="D24" i="36"/>
  <c r="BG11" i="36"/>
  <c r="AO11" i="36"/>
  <c r="U11" i="36"/>
  <c r="C11" i="36"/>
  <c r="D365" i="37"/>
  <c r="AM352" i="37"/>
  <c r="U352" i="37"/>
  <c r="N352" i="37"/>
  <c r="AM345" i="37"/>
  <c r="U345" i="37"/>
  <c r="AY341" i="37"/>
  <c r="AQ341" i="37"/>
  <c r="AQ339" i="37"/>
  <c r="N339" i="37"/>
  <c r="AY338" i="37"/>
  <c r="AQ337" i="37"/>
  <c r="BN336" i="37"/>
  <c r="BJ336" i="37"/>
  <c r="BF336" i="37"/>
  <c r="AQ335" i="37"/>
  <c r="BF333" i="37"/>
  <c r="AY333" i="37"/>
  <c r="AQ333" i="37"/>
  <c r="U333" i="37"/>
  <c r="N333" i="37"/>
  <c r="AM321" i="37"/>
  <c r="U321" i="37"/>
  <c r="N321" i="37"/>
  <c r="AM314" i="37"/>
  <c r="U314" i="37"/>
  <c r="N308" i="37"/>
  <c r="BN305" i="37"/>
  <c r="BJ305" i="37"/>
  <c r="BF305" i="37"/>
  <c r="BF302" i="37"/>
  <c r="AN302" i="37"/>
  <c r="U302" i="37"/>
  <c r="N302" i="37"/>
  <c r="AM290" i="37"/>
  <c r="U290" i="37"/>
  <c r="N290" i="37"/>
  <c r="AM283" i="37"/>
  <c r="U283" i="37"/>
  <c r="N277" i="37"/>
  <c r="BN274" i="37"/>
  <c r="BJ274" i="37"/>
  <c r="BF274" i="37"/>
  <c r="AU274" i="37"/>
  <c r="AM274" i="37"/>
  <c r="BF271" i="37"/>
  <c r="U271" i="37"/>
  <c r="N271" i="37"/>
  <c r="AM259" i="37"/>
  <c r="U259" i="37"/>
  <c r="N259" i="37"/>
  <c r="AM252" i="37"/>
  <c r="U252" i="37"/>
  <c r="N246" i="37"/>
  <c r="AU243" i="37"/>
  <c r="AQ243" i="37"/>
  <c r="AM243" i="37"/>
  <c r="AM240" i="37"/>
  <c r="U240" i="37"/>
  <c r="N240" i="37"/>
  <c r="AM228" i="37"/>
  <c r="U228" i="37"/>
  <c r="N228" i="37"/>
  <c r="AM221" i="37"/>
  <c r="U221" i="37"/>
  <c r="AK216" i="37"/>
  <c r="AC216" i="37"/>
  <c r="U216" i="37"/>
  <c r="N215" i="37"/>
  <c r="BA210" i="37"/>
  <c r="AS210" i="37"/>
  <c r="AK210" i="37"/>
  <c r="AC210" i="37"/>
  <c r="U210" i="37"/>
  <c r="AC204" i="37"/>
  <c r="U204" i="37"/>
  <c r="BX199" i="37"/>
  <c r="BN199" i="37"/>
  <c r="BJ199" i="37"/>
  <c r="BF199" i="37"/>
  <c r="U198" i="37"/>
  <c r="BF196" i="37"/>
  <c r="AM196" i="37"/>
  <c r="N196" i="37"/>
  <c r="AM184" i="37"/>
  <c r="U184" i="37"/>
  <c r="N184" i="37"/>
  <c r="AM177" i="37"/>
  <c r="U177" i="37"/>
  <c r="AY172" i="37"/>
  <c r="AS172" i="37"/>
  <c r="AM172" i="37"/>
  <c r="U172" i="37"/>
  <c r="N169" i="37"/>
  <c r="U167" i="37"/>
  <c r="BN163" i="37"/>
  <c r="BJ163" i="37"/>
  <c r="BF163" i="37"/>
  <c r="U162" i="37"/>
  <c r="N162" i="37"/>
  <c r="BF160" i="37"/>
  <c r="AM160" i="37"/>
  <c r="AM148" i="37"/>
  <c r="U148" i="37"/>
  <c r="N148" i="37"/>
  <c r="AM141" i="37"/>
  <c r="U141" i="37"/>
  <c r="AC136" i="37"/>
  <c r="U136" i="37"/>
  <c r="N135" i="37"/>
  <c r="BN132" i="37"/>
  <c r="BJ132" i="37"/>
  <c r="BF132" i="37"/>
  <c r="AC131" i="37"/>
  <c r="U131" i="37"/>
  <c r="BF129" i="37"/>
  <c r="AM129" i="37"/>
  <c r="N129" i="37"/>
  <c r="AM117" i="37"/>
  <c r="U117" i="37"/>
  <c r="N117" i="37"/>
  <c r="AM110" i="37"/>
  <c r="U110" i="37"/>
  <c r="N104" i="37"/>
  <c r="BN101" i="37"/>
  <c r="BJ101" i="37"/>
  <c r="BF101" i="37"/>
  <c r="AU100" i="37"/>
  <c r="AM100" i="37"/>
  <c r="BF98" i="37"/>
  <c r="U98" i="37"/>
  <c r="N98" i="37"/>
  <c r="AM87" i="37"/>
  <c r="U87" i="37"/>
  <c r="N87" i="37"/>
  <c r="AM80" i="37"/>
  <c r="U80" i="37"/>
  <c r="N74" i="37"/>
  <c r="BN71" i="37"/>
  <c r="BJ71" i="37"/>
  <c r="BF71" i="37"/>
  <c r="AU71" i="37"/>
  <c r="AM71" i="37"/>
  <c r="BF68" i="37"/>
  <c r="U68" i="37"/>
  <c r="N68" i="37"/>
  <c r="AM57" i="37"/>
  <c r="U57" i="37"/>
  <c r="N57" i="37"/>
  <c r="AM50" i="37"/>
  <c r="U50" i="37"/>
  <c r="AM47" i="37"/>
  <c r="AM46" i="37"/>
  <c r="AM45" i="37"/>
  <c r="AM44" i="37"/>
  <c r="N44" i="37"/>
  <c r="AM43" i="37"/>
  <c r="AM42" i="37"/>
  <c r="BN39" i="37"/>
  <c r="BJ39" i="37"/>
  <c r="BF39" i="37"/>
  <c r="AU38" i="37"/>
  <c r="AM38" i="37"/>
  <c r="BF36" i="37"/>
  <c r="U36" i="37"/>
  <c r="N36" i="37"/>
  <c r="BB24" i="37"/>
  <c r="AT24" i="37"/>
  <c r="AM24" i="37"/>
  <c r="AF24" i="37"/>
  <c r="Y24" i="37"/>
  <c r="R24" i="37"/>
  <c r="K24" i="37"/>
  <c r="D24" i="37"/>
  <c r="BG11" i="37"/>
  <c r="AO11" i="37"/>
  <c r="U11" i="37"/>
  <c r="C11" i="37"/>
  <c r="D365" i="34"/>
  <c r="AM352" i="34"/>
  <c r="U352" i="34"/>
  <c r="N352" i="34"/>
  <c r="AM345" i="34"/>
  <c r="U345" i="34"/>
  <c r="AY341" i="34"/>
  <c r="AQ341" i="34"/>
  <c r="AQ339" i="34"/>
  <c r="N339" i="34"/>
  <c r="AY338" i="34"/>
  <c r="AQ337" i="34"/>
  <c r="BN336" i="34"/>
  <c r="BJ336" i="34"/>
  <c r="BF336" i="34"/>
  <c r="AQ335" i="34"/>
  <c r="BF333" i="34"/>
  <c r="AY333" i="34"/>
  <c r="AQ333" i="34"/>
  <c r="U333" i="34"/>
  <c r="N333" i="34"/>
  <c r="AM321" i="34"/>
  <c r="U321" i="34"/>
  <c r="N321" i="34"/>
  <c r="AM314" i="34"/>
  <c r="U314" i="34"/>
  <c r="N308" i="34"/>
  <c r="BN305" i="34"/>
  <c r="BJ305" i="34"/>
  <c r="BF305" i="34"/>
  <c r="BF302" i="34"/>
  <c r="AN302" i="34"/>
  <c r="U302" i="34"/>
  <c r="N302" i="34"/>
  <c r="AM290" i="34"/>
  <c r="U290" i="34"/>
  <c r="N290" i="34"/>
  <c r="AM283" i="34"/>
  <c r="U283" i="34"/>
  <c r="N277" i="34"/>
  <c r="BN274" i="34"/>
  <c r="BJ274" i="34"/>
  <c r="BF274" i="34"/>
  <c r="AU274" i="34"/>
  <c r="AM274" i="34"/>
  <c r="BF271" i="34"/>
  <c r="U271" i="34"/>
  <c r="N271" i="34"/>
  <c r="AM259" i="34"/>
  <c r="U259" i="34"/>
  <c r="N259" i="34"/>
  <c r="AM252" i="34"/>
  <c r="U252" i="34"/>
  <c r="N246" i="34"/>
  <c r="AU243" i="34"/>
  <c r="AQ243" i="34"/>
  <c r="AM243" i="34"/>
  <c r="AM240" i="34"/>
  <c r="U240" i="34"/>
  <c r="N240" i="34"/>
  <c r="AM228" i="34"/>
  <c r="U228" i="34"/>
  <c r="N228" i="34"/>
  <c r="AM221" i="34"/>
  <c r="U221" i="34"/>
  <c r="AK216" i="34"/>
  <c r="AC216" i="34"/>
  <c r="U216" i="34"/>
  <c r="N215" i="34"/>
  <c r="BA210" i="34"/>
  <c r="AS210" i="34"/>
  <c r="AK210" i="34"/>
  <c r="AC210" i="34"/>
  <c r="U210" i="34"/>
  <c r="AC204" i="34"/>
  <c r="U204" i="34"/>
  <c r="BX199" i="34"/>
  <c r="BN199" i="34"/>
  <c r="BJ199" i="34"/>
  <c r="BF199" i="34"/>
  <c r="U198" i="34"/>
  <c r="BF196" i="34"/>
  <c r="AM196" i="34"/>
  <c r="N196" i="34"/>
  <c r="AM184" i="34"/>
  <c r="U184" i="34"/>
  <c r="N184" i="34"/>
  <c r="AM177" i="34"/>
  <c r="U177" i="34"/>
  <c r="AY172" i="34"/>
  <c r="AS172" i="34"/>
  <c r="AM172" i="34"/>
  <c r="U172" i="34"/>
  <c r="N169" i="34"/>
  <c r="U167" i="34"/>
  <c r="BN163" i="34"/>
  <c r="BJ163" i="34"/>
  <c r="BF163" i="34"/>
  <c r="U162" i="34"/>
  <c r="N162" i="34"/>
  <c r="BF160" i="34"/>
  <c r="AM160" i="34"/>
  <c r="AM148" i="34"/>
  <c r="U148" i="34"/>
  <c r="N148" i="34"/>
  <c r="AM141" i="34"/>
  <c r="U141" i="34"/>
  <c r="AC136" i="34"/>
  <c r="U136" i="34"/>
  <c r="N135" i="34"/>
  <c r="BN132" i="34"/>
  <c r="BJ132" i="34"/>
  <c r="BF132" i="34"/>
  <c r="AC131" i="34"/>
  <c r="U131" i="34"/>
  <c r="BF129" i="34"/>
  <c r="AM129" i="34"/>
  <c r="N129" i="34"/>
  <c r="AM117" i="34"/>
  <c r="U117" i="34"/>
  <c r="N117" i="34"/>
  <c r="AM110" i="34"/>
  <c r="U110" i="34"/>
  <c r="N104" i="34"/>
  <c r="BN101" i="34"/>
  <c r="BJ101" i="34"/>
  <c r="BF101" i="34"/>
  <c r="AU100" i="34"/>
  <c r="AM100" i="34"/>
  <c r="BF98" i="34"/>
  <c r="U98" i="34"/>
  <c r="N98" i="34"/>
  <c r="AM87" i="34"/>
  <c r="U87" i="34"/>
  <c r="N87" i="34"/>
  <c r="AM80" i="34"/>
  <c r="U80" i="34"/>
  <c r="N74" i="34"/>
  <c r="BN71" i="34"/>
  <c r="BJ71" i="34"/>
  <c r="BF71" i="34"/>
  <c r="AU71" i="34"/>
  <c r="AM71" i="34"/>
  <c r="BF68" i="34"/>
  <c r="U68" i="34"/>
  <c r="N68" i="34"/>
  <c r="AM57" i="34"/>
  <c r="U57" i="34"/>
  <c r="N57" i="34"/>
  <c r="AM50" i="34"/>
  <c r="U50" i="34"/>
  <c r="AM47" i="34"/>
  <c r="AM46" i="34"/>
  <c r="AM45" i="34"/>
  <c r="AM44" i="34"/>
  <c r="N44" i="34"/>
  <c r="AM43" i="34"/>
  <c r="AM42" i="34"/>
  <c r="BN39" i="34"/>
  <c r="BJ39" i="34"/>
  <c r="BF39" i="34"/>
  <c r="AU38" i="34"/>
  <c r="AM38" i="34"/>
  <c r="BF36" i="34"/>
  <c r="U36" i="34"/>
  <c r="N36" i="34"/>
  <c r="BB24" i="34"/>
  <c r="AT24" i="34"/>
  <c r="AM24" i="34"/>
  <c r="AF24" i="34"/>
  <c r="Y24" i="34"/>
  <c r="R24" i="34"/>
  <c r="K24" i="34"/>
  <c r="D24" i="34"/>
  <c r="BG11" i="34"/>
  <c r="AO11" i="34"/>
  <c r="U11" i="34"/>
  <c r="C11" i="34"/>
  <c r="D365" i="32"/>
  <c r="AM352" i="32"/>
  <c r="U352" i="32"/>
  <c r="N352" i="32"/>
  <c r="AM345" i="32"/>
  <c r="U345" i="32"/>
  <c r="AY341" i="32"/>
  <c r="AQ341" i="32"/>
  <c r="AQ339" i="32"/>
  <c r="N339" i="32"/>
  <c r="AY338" i="32"/>
  <c r="AQ337" i="32"/>
  <c r="BN336" i="32"/>
  <c r="BJ336" i="32"/>
  <c r="BF336" i="32"/>
  <c r="AQ335" i="32"/>
  <c r="BF333" i="32"/>
  <c r="AY333" i="32"/>
  <c r="AQ333" i="32"/>
  <c r="U333" i="32"/>
  <c r="N333" i="32"/>
  <c r="AM321" i="32"/>
  <c r="U321" i="32"/>
  <c r="N321" i="32"/>
  <c r="AM314" i="32"/>
  <c r="U314" i="32"/>
  <c r="N308" i="32"/>
  <c r="BN305" i="32"/>
  <c r="BJ305" i="32"/>
  <c r="BF305" i="32"/>
  <c r="BF302" i="32"/>
  <c r="AN302" i="32"/>
  <c r="U302" i="32"/>
  <c r="N302" i="32"/>
  <c r="AM290" i="32"/>
  <c r="U290" i="32"/>
  <c r="N290" i="32"/>
  <c r="AM283" i="32"/>
  <c r="U283" i="32"/>
  <c r="N277" i="32"/>
  <c r="BN274" i="32"/>
  <c r="BJ274" i="32"/>
  <c r="BF274" i="32"/>
  <c r="AU274" i="32"/>
  <c r="AM274" i="32"/>
  <c r="BF271" i="32"/>
  <c r="U271" i="32"/>
  <c r="N271" i="32"/>
  <c r="AM259" i="32"/>
  <c r="U259" i="32"/>
  <c r="N259" i="32"/>
  <c r="AM252" i="32"/>
  <c r="U252" i="32"/>
  <c r="N246" i="32"/>
  <c r="AU243" i="32"/>
  <c r="AQ243" i="32"/>
  <c r="AM243" i="32"/>
  <c r="AM240" i="32"/>
  <c r="U240" i="32"/>
  <c r="N240" i="32"/>
  <c r="AM228" i="32"/>
  <c r="U228" i="32"/>
  <c r="N228" i="32"/>
  <c r="AM221" i="32"/>
  <c r="U221" i="32"/>
  <c r="AK216" i="32"/>
  <c r="AC216" i="32"/>
  <c r="U216" i="32"/>
  <c r="N215" i="32"/>
  <c r="BA210" i="32"/>
  <c r="AS210" i="32"/>
  <c r="AK210" i="32"/>
  <c r="AC210" i="32"/>
  <c r="U210" i="32"/>
  <c r="AC204" i="32"/>
  <c r="U204" i="32"/>
  <c r="BX199" i="32"/>
  <c r="BN199" i="32"/>
  <c r="BJ199" i="32"/>
  <c r="BF199" i="32"/>
  <c r="U198" i="32"/>
  <c r="BF196" i="32"/>
  <c r="AM196" i="32"/>
  <c r="N196" i="32"/>
  <c r="AM184" i="32"/>
  <c r="U184" i="32"/>
  <c r="N184" i="32"/>
  <c r="AM177" i="32"/>
  <c r="U177" i="32"/>
  <c r="AY172" i="32"/>
  <c r="AS172" i="32"/>
  <c r="AM172" i="32"/>
  <c r="U172" i="32"/>
  <c r="N169" i="32"/>
  <c r="U167" i="32"/>
  <c r="BN163" i="32"/>
  <c r="BJ163" i="32"/>
  <c r="BF163" i="32"/>
  <c r="U162" i="32"/>
  <c r="N162" i="32"/>
  <c r="BF160" i="32"/>
  <c r="AM160" i="32"/>
  <c r="AM148" i="32"/>
  <c r="U148" i="32"/>
  <c r="N148" i="32"/>
  <c r="AM141" i="32"/>
  <c r="U141" i="32"/>
  <c r="AC136" i="32"/>
  <c r="U136" i="32"/>
  <c r="N135" i="32"/>
  <c r="BN132" i="32"/>
  <c r="BJ132" i="32"/>
  <c r="BF132" i="32"/>
  <c r="AC131" i="32"/>
  <c r="U131" i="32"/>
  <c r="BF129" i="32"/>
  <c r="AM129" i="32"/>
  <c r="N129" i="32"/>
  <c r="AM117" i="32"/>
  <c r="U117" i="32"/>
  <c r="N117" i="32"/>
  <c r="AM110" i="32"/>
  <c r="U110" i="32"/>
  <c r="N104" i="32"/>
  <c r="BN101" i="32"/>
  <c r="BJ101" i="32"/>
  <c r="BF101" i="32"/>
  <c r="AU100" i="32"/>
  <c r="AM100" i="32"/>
  <c r="BF98" i="32"/>
  <c r="U98" i="32"/>
  <c r="N98" i="32"/>
  <c r="AM87" i="32"/>
  <c r="U87" i="32"/>
  <c r="N87" i="32"/>
  <c r="AM80" i="32"/>
  <c r="U80" i="32"/>
  <c r="N74" i="32"/>
  <c r="BN71" i="32"/>
  <c r="BJ71" i="32"/>
  <c r="BF71" i="32"/>
  <c r="AU71" i="32"/>
  <c r="AM71" i="32"/>
  <c r="BF68" i="32"/>
  <c r="U68" i="32"/>
  <c r="N68" i="32"/>
  <c r="AM57" i="32"/>
  <c r="U57" i="32"/>
  <c r="N57" i="32"/>
  <c r="AM50" i="32"/>
  <c r="U50" i="32"/>
  <c r="AM47" i="32"/>
  <c r="AM46" i="32"/>
  <c r="AM45" i="32"/>
  <c r="AM44" i="32"/>
  <c r="N44" i="32"/>
  <c r="AM43" i="32"/>
  <c r="AM42" i="32"/>
  <c r="BN39" i="32"/>
  <c r="BJ39" i="32"/>
  <c r="BF39" i="32"/>
  <c r="AU38" i="32"/>
  <c r="AM38" i="32"/>
  <c r="BF36" i="32"/>
  <c r="U36" i="32"/>
  <c r="N36" i="32"/>
  <c r="BB24" i="32"/>
  <c r="AT24" i="32"/>
  <c r="AM24" i="32"/>
  <c r="AF24" i="32"/>
  <c r="Y24" i="32"/>
  <c r="R24" i="32"/>
  <c r="K24" i="32"/>
  <c r="D24" i="32"/>
  <c r="BG11" i="32"/>
  <c r="AO11" i="32"/>
  <c r="U11" i="32"/>
  <c r="C11" i="32"/>
  <c r="D365" i="33"/>
  <c r="AM352" i="33"/>
  <c r="U352" i="33"/>
  <c r="N352" i="33"/>
  <c r="AM345" i="33"/>
  <c r="U345" i="33"/>
  <c r="AY341" i="33"/>
  <c r="AQ341" i="33"/>
  <c r="AQ339" i="33"/>
  <c r="N339" i="33"/>
  <c r="AY338" i="33"/>
  <c r="AQ337" i="33"/>
  <c r="BN336" i="33"/>
  <c r="BJ336" i="33"/>
  <c r="BF336" i="33"/>
  <c r="AQ335" i="33"/>
  <c r="BF333" i="33"/>
  <c r="AY333" i="33"/>
  <c r="AQ333" i="33"/>
  <c r="U333" i="33"/>
  <c r="N333" i="33"/>
  <c r="AM321" i="33"/>
  <c r="U321" i="33"/>
  <c r="N321" i="33"/>
  <c r="AM314" i="33"/>
  <c r="U314" i="33"/>
  <c r="N308" i="33"/>
  <c r="BN305" i="33"/>
  <c r="BJ305" i="33"/>
  <c r="BF305" i="33"/>
  <c r="BF302" i="33"/>
  <c r="AN302" i="33"/>
  <c r="U302" i="33"/>
  <c r="N302" i="33"/>
  <c r="AM290" i="33"/>
  <c r="U290" i="33"/>
  <c r="N290" i="33"/>
  <c r="AM283" i="33"/>
  <c r="U283" i="33"/>
  <c r="N277" i="33"/>
  <c r="BN274" i="33"/>
  <c r="BJ274" i="33"/>
  <c r="BF274" i="33"/>
  <c r="AU274" i="33"/>
  <c r="AM274" i="33"/>
  <c r="BF271" i="33"/>
  <c r="U271" i="33"/>
  <c r="N271" i="33"/>
  <c r="AM259" i="33"/>
  <c r="U259" i="33"/>
  <c r="N259" i="33"/>
  <c r="AM252" i="33"/>
  <c r="U252" i="33"/>
  <c r="N246" i="33"/>
  <c r="AU243" i="33"/>
  <c r="AQ243" i="33"/>
  <c r="AM243" i="33"/>
  <c r="AM240" i="33"/>
  <c r="U240" i="33"/>
  <c r="N240" i="33"/>
  <c r="AM228" i="33"/>
  <c r="U228" i="33"/>
  <c r="N228" i="33"/>
  <c r="AM221" i="33"/>
  <c r="U221" i="33"/>
  <c r="AK216" i="33"/>
  <c r="AC216" i="33"/>
  <c r="U216" i="33"/>
  <c r="N215" i="33"/>
  <c r="BA210" i="33"/>
  <c r="AS210" i="33"/>
  <c r="AK210" i="33"/>
  <c r="AC210" i="33"/>
  <c r="U210" i="33"/>
  <c r="AC204" i="33"/>
  <c r="U204" i="33"/>
  <c r="BX199" i="33"/>
  <c r="BN199" i="33"/>
  <c r="BJ199" i="33"/>
  <c r="BF199" i="33"/>
  <c r="U198" i="33"/>
  <c r="BF196" i="33"/>
  <c r="AM196" i="33"/>
  <c r="N196" i="33"/>
  <c r="AM184" i="33"/>
  <c r="U184" i="33"/>
  <c r="N184" i="33"/>
  <c r="AM177" i="33"/>
  <c r="U177" i="33"/>
  <c r="AY172" i="33"/>
  <c r="AS172" i="33"/>
  <c r="AM172" i="33"/>
  <c r="U172" i="33"/>
  <c r="N169" i="33"/>
  <c r="U167" i="33"/>
  <c r="BN163" i="33"/>
  <c r="BJ163" i="33"/>
  <c r="BF163" i="33"/>
  <c r="U162" i="33"/>
  <c r="N162" i="33"/>
  <c r="BF160" i="33"/>
  <c r="AM160" i="33"/>
  <c r="AM148" i="33"/>
  <c r="U148" i="33"/>
  <c r="N148" i="33"/>
  <c r="AM141" i="33"/>
  <c r="U141" i="33"/>
  <c r="AC136" i="33"/>
  <c r="U136" i="33"/>
  <c r="N135" i="33"/>
  <c r="BN132" i="33"/>
  <c r="BJ132" i="33"/>
  <c r="BF132" i="33"/>
  <c r="AC131" i="33"/>
  <c r="U131" i="33"/>
  <c r="BF129" i="33"/>
  <c r="AM129" i="33"/>
  <c r="N129" i="33"/>
  <c r="AM117" i="33"/>
  <c r="U117" i="33"/>
  <c r="N117" i="33"/>
  <c r="AM110" i="33"/>
  <c r="U110" i="33"/>
  <c r="N104" i="33"/>
  <c r="BN101" i="33"/>
  <c r="BJ101" i="33"/>
  <c r="BF101" i="33"/>
  <c r="AU100" i="33"/>
  <c r="AM100" i="33"/>
  <c r="BF98" i="33"/>
  <c r="U98" i="33"/>
  <c r="N98" i="33"/>
  <c r="AM87" i="33"/>
  <c r="U87" i="33"/>
  <c r="N87" i="33"/>
  <c r="AM80" i="33"/>
  <c r="U80" i="33"/>
  <c r="N74" i="33"/>
  <c r="BN71" i="33"/>
  <c r="BJ71" i="33"/>
  <c r="BF71" i="33"/>
  <c r="AU71" i="33"/>
  <c r="AM71" i="33"/>
  <c r="BF68" i="33"/>
  <c r="U68" i="33"/>
  <c r="N68" i="33"/>
  <c r="AM57" i="33"/>
  <c r="U57" i="33"/>
  <c r="N57" i="33"/>
  <c r="AM50" i="33"/>
  <c r="U50" i="33"/>
  <c r="AM47" i="33"/>
  <c r="AM46" i="33"/>
  <c r="AM45" i="33"/>
  <c r="AM44" i="33"/>
  <c r="N44" i="33"/>
  <c r="AM43" i="33"/>
  <c r="AM42" i="33"/>
  <c r="BN39" i="33"/>
  <c r="BJ39" i="33"/>
  <c r="BF39" i="33"/>
  <c r="AU38" i="33"/>
  <c r="AM38" i="33"/>
  <c r="BF36" i="33"/>
  <c r="U36" i="33"/>
  <c r="N36" i="33"/>
  <c r="BB24" i="33"/>
  <c r="AT24" i="33"/>
  <c r="AM24" i="33"/>
  <c r="AF24" i="33"/>
  <c r="Y24" i="33"/>
  <c r="R24" i="33"/>
  <c r="K24" i="33"/>
  <c r="D24" i="33"/>
  <c r="BG11" i="33"/>
  <c r="AO11" i="33"/>
  <c r="U11" i="33"/>
  <c r="C11" i="33"/>
  <c r="D365" i="31"/>
  <c r="AM352" i="31"/>
  <c r="U352" i="31"/>
  <c r="N352" i="31"/>
  <c r="AM345" i="31"/>
  <c r="U345" i="31"/>
  <c r="AY341" i="31"/>
  <c r="AQ341" i="31"/>
  <c r="AQ339" i="31"/>
  <c r="N339" i="31"/>
  <c r="AY338" i="31"/>
  <c r="AQ337" i="31"/>
  <c r="BN336" i="31"/>
  <c r="BJ336" i="31"/>
  <c r="BF336" i="31"/>
  <c r="AQ335" i="31"/>
  <c r="BF333" i="31"/>
  <c r="AY333" i="31"/>
  <c r="AQ333" i="31"/>
  <c r="U333" i="31"/>
  <c r="N333" i="31"/>
  <c r="AM321" i="31"/>
  <c r="U321" i="31"/>
  <c r="N321" i="31"/>
  <c r="AM314" i="31"/>
  <c r="U314" i="31"/>
  <c r="N308" i="31"/>
  <c r="BN305" i="31"/>
  <c r="BJ305" i="31"/>
  <c r="BF305" i="31"/>
  <c r="BF302" i="31"/>
  <c r="AN302" i="31"/>
  <c r="U302" i="31"/>
  <c r="N302" i="31"/>
  <c r="AM290" i="31"/>
  <c r="U290" i="31"/>
  <c r="N290" i="31"/>
  <c r="AM283" i="31"/>
  <c r="U283" i="31"/>
  <c r="N277" i="31"/>
  <c r="BN274" i="31"/>
  <c r="BJ274" i="31"/>
  <c r="BF274" i="31"/>
  <c r="AU274" i="31"/>
  <c r="AM274" i="31"/>
  <c r="BF271" i="31"/>
  <c r="U271" i="31"/>
  <c r="N271" i="31"/>
  <c r="AM259" i="31"/>
  <c r="U259" i="31"/>
  <c r="N259" i="31"/>
  <c r="AM252" i="31"/>
  <c r="U252" i="31"/>
  <c r="N246" i="31"/>
  <c r="AU243" i="31"/>
  <c r="AQ243" i="31"/>
  <c r="AM243" i="31"/>
  <c r="AM240" i="31"/>
  <c r="U240" i="31"/>
  <c r="N240" i="31"/>
  <c r="AM228" i="31"/>
  <c r="U228" i="31"/>
  <c r="N228" i="31"/>
  <c r="AM221" i="31"/>
  <c r="U221" i="31"/>
  <c r="AK216" i="31"/>
  <c r="AC216" i="31"/>
  <c r="U216" i="31"/>
  <c r="N215" i="31"/>
  <c r="BA210" i="31"/>
  <c r="AS210" i="31"/>
  <c r="AK210" i="31"/>
  <c r="AC210" i="31"/>
  <c r="U210" i="31"/>
  <c r="AC204" i="31"/>
  <c r="U204" i="31"/>
  <c r="BX199" i="31"/>
  <c r="BN199" i="31"/>
  <c r="BJ199" i="31"/>
  <c r="BF199" i="31"/>
  <c r="U198" i="31"/>
  <c r="BF196" i="31"/>
  <c r="AM196" i="31"/>
  <c r="N196" i="31"/>
  <c r="AM184" i="31"/>
  <c r="U184" i="31"/>
  <c r="N184" i="31"/>
  <c r="AM177" i="31"/>
  <c r="U177" i="31"/>
  <c r="AY172" i="31"/>
  <c r="AS172" i="31"/>
  <c r="AM172" i="31"/>
  <c r="U172" i="31"/>
  <c r="N169" i="31"/>
  <c r="U167" i="31"/>
  <c r="BN163" i="31"/>
  <c r="BJ163" i="31"/>
  <c r="BF163" i="31"/>
  <c r="U162" i="31"/>
  <c r="N162" i="31"/>
  <c r="BF160" i="31"/>
  <c r="AM160" i="31"/>
  <c r="AM148" i="31"/>
  <c r="U148" i="31"/>
  <c r="N148" i="31"/>
  <c r="AM141" i="31"/>
  <c r="U141" i="31"/>
  <c r="AC136" i="31"/>
  <c r="U136" i="31"/>
  <c r="N135" i="31"/>
  <c r="BN132" i="31"/>
  <c r="BJ132" i="31"/>
  <c r="BF132" i="31"/>
  <c r="AC131" i="31"/>
  <c r="U131" i="31"/>
  <c r="BF129" i="31"/>
  <c r="AM129" i="31"/>
  <c r="N129" i="31"/>
  <c r="AM117" i="31"/>
  <c r="U117" i="31"/>
  <c r="N117" i="31"/>
  <c r="AM110" i="31"/>
  <c r="U110" i="31"/>
  <c r="N104" i="31"/>
  <c r="BN101" i="31"/>
  <c r="BJ101" i="31"/>
  <c r="BF101" i="31"/>
  <c r="AU100" i="31"/>
  <c r="AM100" i="31"/>
  <c r="BF98" i="31"/>
  <c r="U98" i="31"/>
  <c r="N98" i="31"/>
  <c r="AM87" i="31"/>
  <c r="U87" i="31"/>
  <c r="N87" i="31"/>
  <c r="AM80" i="31"/>
  <c r="U80" i="31"/>
  <c r="N74" i="31"/>
  <c r="BN71" i="31"/>
  <c r="BJ71" i="31"/>
  <c r="BF71" i="31"/>
  <c r="AU71" i="31"/>
  <c r="AM71" i="31"/>
  <c r="BF68" i="31"/>
  <c r="U68" i="31"/>
  <c r="N68" i="31"/>
  <c r="AM57" i="31"/>
  <c r="U57" i="31"/>
  <c r="N57" i="31"/>
  <c r="AM50" i="31"/>
  <c r="U50" i="31"/>
  <c r="AM47" i="31"/>
  <c r="AM46" i="31"/>
  <c r="AM45" i="31"/>
  <c r="AM44" i="31"/>
  <c r="N44" i="31"/>
  <c r="AM43" i="31"/>
  <c r="AM42" i="31"/>
  <c r="BN39" i="31"/>
  <c r="BJ39" i="31"/>
  <c r="BF39" i="31"/>
  <c r="AU38" i="31"/>
  <c r="AM38" i="31"/>
  <c r="BF36" i="31"/>
  <c r="U36" i="31"/>
  <c r="N36" i="31"/>
  <c r="BB24" i="31"/>
  <c r="AT24" i="31"/>
  <c r="AM24" i="31"/>
  <c r="AF24" i="31"/>
  <c r="Y24" i="31"/>
  <c r="R24" i="31"/>
  <c r="K24" i="31"/>
  <c r="D24" i="31"/>
  <c r="BG11" i="31"/>
  <c r="AO11" i="31"/>
  <c r="U11" i="31"/>
  <c r="C11" i="31"/>
  <c r="D365" i="26"/>
  <c r="AM352" i="26"/>
  <c r="U352" i="26"/>
  <c r="N352" i="26"/>
  <c r="AM345" i="26"/>
  <c r="U345" i="26"/>
  <c r="AY341" i="26"/>
  <c r="AQ341" i="26"/>
  <c r="AQ339" i="26"/>
  <c r="N339" i="26"/>
  <c r="AY338" i="26"/>
  <c r="AQ337" i="26"/>
  <c r="BN336" i="26"/>
  <c r="BJ336" i="26"/>
  <c r="BF336" i="26"/>
  <c r="AQ335" i="26"/>
  <c r="BF333" i="26"/>
  <c r="AY333" i="26"/>
  <c r="AQ333" i="26"/>
  <c r="U333" i="26"/>
  <c r="N333" i="26"/>
  <c r="AM321" i="26"/>
  <c r="U321" i="26"/>
  <c r="N321" i="26"/>
  <c r="AM314" i="26"/>
  <c r="U314" i="26"/>
  <c r="N308" i="26"/>
  <c r="BN305" i="26"/>
  <c r="BJ305" i="26"/>
  <c r="BF305" i="26"/>
  <c r="BF302" i="26"/>
  <c r="AN302" i="26"/>
  <c r="U302" i="26"/>
  <c r="N302" i="26"/>
  <c r="AM290" i="26"/>
  <c r="U290" i="26"/>
  <c r="N290" i="26"/>
  <c r="AM283" i="26"/>
  <c r="U283" i="26"/>
  <c r="N277" i="26"/>
  <c r="BN274" i="26"/>
  <c r="BJ274" i="26"/>
  <c r="BF274" i="26"/>
  <c r="AU274" i="26"/>
  <c r="AM274" i="26"/>
  <c r="BF271" i="26"/>
  <c r="U271" i="26"/>
  <c r="N271" i="26"/>
  <c r="AM259" i="26"/>
  <c r="U259" i="26"/>
  <c r="N259" i="26"/>
  <c r="AM252" i="26"/>
  <c r="U252" i="26"/>
  <c r="N246" i="26"/>
  <c r="AU243" i="26"/>
  <c r="AQ243" i="26"/>
  <c r="AM243" i="26"/>
  <c r="AM240" i="26"/>
  <c r="U240" i="26"/>
  <c r="N240" i="26"/>
  <c r="AM228" i="26"/>
  <c r="U228" i="26"/>
  <c r="N228" i="26"/>
  <c r="AM221" i="26"/>
  <c r="U221" i="26"/>
  <c r="AK216" i="26"/>
  <c r="AC216" i="26"/>
  <c r="U216" i="26"/>
  <c r="N215" i="26"/>
  <c r="BA210" i="26"/>
  <c r="AS210" i="26"/>
  <c r="AK210" i="26"/>
  <c r="AC210" i="26"/>
  <c r="U210" i="26"/>
  <c r="AC204" i="26"/>
  <c r="U204" i="26"/>
  <c r="BX199" i="26"/>
  <c r="BN199" i="26"/>
  <c r="BJ199" i="26"/>
  <c r="BF199" i="26"/>
  <c r="U198" i="26"/>
  <c r="BF196" i="26"/>
  <c r="AM196" i="26"/>
  <c r="N196" i="26"/>
  <c r="AM184" i="26"/>
  <c r="U184" i="26"/>
  <c r="N184" i="26"/>
  <c r="AM177" i="26"/>
  <c r="U177" i="26"/>
  <c r="AY172" i="26"/>
  <c r="AS172" i="26"/>
  <c r="AM172" i="26"/>
  <c r="U172" i="26"/>
  <c r="N169" i="26"/>
  <c r="U167" i="26"/>
  <c r="BN163" i="26"/>
  <c r="BJ163" i="26"/>
  <c r="BF163" i="26"/>
  <c r="U162" i="26"/>
  <c r="N162" i="26"/>
  <c r="BF160" i="26"/>
  <c r="AM160" i="26"/>
  <c r="AM148" i="26"/>
  <c r="U148" i="26"/>
  <c r="N148" i="26"/>
  <c r="AM141" i="26"/>
  <c r="U141" i="26"/>
  <c r="AC136" i="26"/>
  <c r="U136" i="26"/>
  <c r="N135" i="26"/>
  <c r="BN132" i="26"/>
  <c r="BJ132" i="26"/>
  <c r="BF132" i="26"/>
  <c r="AC131" i="26"/>
  <c r="U131" i="26"/>
  <c r="BF129" i="26"/>
  <c r="AM129" i="26"/>
  <c r="N129" i="26"/>
  <c r="AM117" i="26"/>
  <c r="U117" i="26"/>
  <c r="N117" i="26"/>
  <c r="AM110" i="26"/>
  <c r="U110" i="26"/>
  <c r="N104" i="26"/>
  <c r="BN101" i="26"/>
  <c r="BJ101" i="26"/>
  <c r="BF101" i="26"/>
  <c r="AU100" i="26"/>
  <c r="AM100" i="26"/>
  <c r="BF98" i="26"/>
  <c r="U98" i="26"/>
  <c r="N98" i="26"/>
  <c r="AM87" i="26"/>
  <c r="U87" i="26"/>
  <c r="N87" i="26"/>
  <c r="AM80" i="26"/>
  <c r="U80" i="26"/>
  <c r="N74" i="26"/>
  <c r="BN71" i="26"/>
  <c r="BJ71" i="26"/>
  <c r="BF71" i="26"/>
  <c r="AU71" i="26"/>
  <c r="AM71" i="26"/>
  <c r="BF68" i="26"/>
  <c r="U68" i="26"/>
  <c r="N68" i="26"/>
  <c r="AM57" i="26"/>
  <c r="U57" i="26"/>
  <c r="N57" i="26"/>
  <c r="AM50" i="26"/>
  <c r="U50" i="26"/>
  <c r="AM47" i="26"/>
  <c r="AM46" i="26"/>
  <c r="AM45" i="26"/>
  <c r="AM44" i="26"/>
  <c r="N44" i="26"/>
  <c r="AM43" i="26"/>
  <c r="AM42" i="26"/>
  <c r="BN39" i="26"/>
  <c r="BJ39" i="26"/>
  <c r="BF39" i="26"/>
  <c r="AU38" i="26"/>
  <c r="AM38" i="26"/>
  <c r="BF36" i="26"/>
  <c r="U36" i="26"/>
  <c r="N36" i="26"/>
  <c r="BB24" i="26"/>
  <c r="AT24" i="26"/>
  <c r="AM24" i="26"/>
  <c r="AF24" i="26"/>
  <c r="Y24" i="26"/>
  <c r="R24" i="26"/>
  <c r="K24" i="26"/>
  <c r="D24" i="26"/>
  <c r="BG11" i="26"/>
  <c r="AO11" i="26"/>
  <c r="U11" i="26"/>
  <c r="C11" i="26"/>
</calcChain>
</file>

<file path=xl/sharedStrings.xml><?xml version="1.0" encoding="utf-8"?>
<sst xmlns="http://schemas.openxmlformats.org/spreadsheetml/2006/main" count="1918" uniqueCount="108">
  <si>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</si>
  <si>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</si>
  <si>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</si>
  <si>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</si>
  <si>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</si>
  <si>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</si>
  <si>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</si>
  <si>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</si>
  <si>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</si>
  <si>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</si>
  <si>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</si>
  <si>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</si>
  <si>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</si>
  <si>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</si>
  <si>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</si>
  <si>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</si>
  <si>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</si>
  <si>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</si>
  <si>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</si>
  <si>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</si>
  <si>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</si>
  <si>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</si>
  <si>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</si>
  <si>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</si>
  <si>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</si>
  <si>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</si>
  <si>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</si>
  <si>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</si>
  <si>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</si>
  <si>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</si>
  <si>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</si>
  <si>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</si>
  <si>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</si>
  <si>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</si>
  <si>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</si>
  <si>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</si>
  <si>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</si>
  <si>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</si>
  <si>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</si>
  <si>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</si>
  <si>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</si>
  <si>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</si>
  <si>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</si>
  <si>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</si>
  <si>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</si>
  <si>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</si>
  <si>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</si>
  <si>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</si>
  <si>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民営化・民間譲渡</t>
    <rPh sb="0" eb="3">
      <t>ミンエイカ</t>
    </rPh>
    <rPh sb="4" eb="6">
      <t>ミンカン</t>
    </rPh>
    <rPh sb="6" eb="8">
      <t>ジョウト</t>
    </rPh>
    <phoneticPr fontId="2"/>
  </si>
  <si>
    <t>全部民営化・
全部民間譲渡</t>
    <rPh sb="0" eb="2">
      <t>ゼンブ</t>
    </rPh>
    <rPh sb="2" eb="5">
      <t>ミンエイカ</t>
    </rPh>
    <rPh sb="7" eb="9">
      <t>ゼンブ</t>
    </rPh>
    <rPh sb="9" eb="11">
      <t>ミンカン</t>
    </rPh>
    <rPh sb="11" eb="13">
      <t>ジョウト</t>
    </rPh>
    <phoneticPr fontId="2"/>
  </si>
  <si>
    <t>一部民営化・
一部民間譲渡</t>
    <rPh sb="0" eb="2">
      <t>イチブ</t>
    </rPh>
    <rPh sb="2" eb="5">
      <t>ミンエイカ</t>
    </rPh>
    <rPh sb="7" eb="8">
      <t>イチ</t>
    </rPh>
    <rPh sb="8" eb="9">
      <t>ブ</t>
    </rPh>
    <rPh sb="9" eb="11">
      <t>ミンカン</t>
    </rPh>
    <rPh sb="11" eb="13">
      <t>ジョウト</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</si>
  <si>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</si>
  <si>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</si>
  <si>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（簡易水道事業）広域化等</t>
    <rPh sb="1" eb="3">
      <t>カンイ</t>
    </rPh>
    <rPh sb="3" eb="5">
      <t>スイドウ</t>
    </rPh>
    <rPh sb="5" eb="7">
      <t>ジギョウ</t>
    </rPh>
    <phoneticPr fontId="2"/>
  </si>
  <si>
    <t>簡易水道事業統合(市町村内)</t>
    <rPh sb="0" eb="2">
      <t>カンイ</t>
    </rPh>
    <rPh sb="2" eb="4">
      <t>スイドウ</t>
    </rPh>
    <rPh sb="4" eb="6">
      <t>ジギョウ</t>
    </rPh>
    <rPh sb="6" eb="8">
      <t>トウゴウ</t>
    </rPh>
    <rPh sb="9" eb="12">
      <t>シチョウソン</t>
    </rPh>
    <rPh sb="12" eb="13">
      <t>ナイ</t>
    </rPh>
    <phoneticPr fontId="2"/>
  </si>
  <si>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2"/>
  </si>
  <si>
    <t>簡易水道事業統合以外</t>
    <rPh sb="0" eb="2">
      <t>カンイ</t>
    </rPh>
    <rPh sb="2" eb="4">
      <t>スイドウ</t>
    </rPh>
    <rPh sb="4" eb="6">
      <t>ジギョウ</t>
    </rPh>
    <rPh sb="6" eb="8">
      <t>トウゴウ</t>
    </rPh>
    <rPh sb="8" eb="10">
      <t>イガイ</t>
    </rPh>
    <phoneticPr fontId="2"/>
  </si>
  <si>
    <t>施設の共同
設置・利用</t>
    <rPh sb="0" eb="2">
      <t>シセツ</t>
    </rPh>
    <rPh sb="3" eb="5">
      <t>キョウドウ</t>
    </rPh>
    <rPh sb="6" eb="8">
      <t>セッチ</t>
    </rPh>
    <rPh sb="9" eb="11">
      <t>リヨウ</t>
    </rPh>
    <phoneticPr fontId="2"/>
  </si>
  <si>
    <t>施設管理の
共同化</t>
    <rPh sb="0" eb="2">
      <t>シセツ</t>
    </rPh>
    <rPh sb="2" eb="4">
      <t>カンリ</t>
    </rPh>
    <rPh sb="6" eb="8">
      <t>キョウドウ</t>
    </rPh>
    <rPh sb="8" eb="9">
      <t>カ</t>
    </rPh>
    <phoneticPr fontId="2"/>
  </si>
  <si>
    <t>管理の一体化</t>
    <rPh sb="0" eb="2">
      <t>カンリ</t>
    </rPh>
    <rPh sb="3" eb="5">
      <t>イッタイ</t>
    </rPh>
    <rPh sb="5" eb="6">
      <t>カ</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</si>
  <si>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</si>
  <si>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</si>
  <si>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</si>
  <si>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</si>
  <si>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</si>
  <si>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</si>
  <si>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</si>
  <si>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</si>
  <si>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</si>
  <si>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</si>
  <si>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</si>
  <si>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</si>
  <si>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</si>
  <si>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</si>
  <si>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</si>
  <si>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</si>
  <si>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</si>
  <si>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</si>
  <si>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</si>
  <si>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</si>
  <si>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港湾運営会社制度</t>
    <rPh sb="0" eb="2">
      <t>コウワン</t>
    </rPh>
    <rPh sb="2" eb="4">
      <t>ウンエイ</t>
    </rPh>
    <rPh sb="4" eb="6">
      <t>ガイシャ</t>
    </rPh>
    <rPh sb="6" eb="8">
      <t>セイド</t>
    </rPh>
    <phoneticPr fontId="2"/>
  </si>
  <si>
    <t>DB方式</t>
    <rPh sb="2" eb="4">
      <t>ホウシキ</t>
    </rPh>
    <phoneticPr fontId="2"/>
  </si>
  <si>
    <t>DBO方式</t>
    <rPh sb="3" eb="5">
      <t>ホウシキ</t>
    </rPh>
    <phoneticPr fontId="2"/>
  </si>
  <si>
    <t>その他</t>
    <rPh sb="2" eb="3">
      <t>タ</t>
    </rPh>
    <phoneticPr fontId="2"/>
  </si>
  <si>
    <t>（公務員型と非公務員型の別）</t>
    <rPh sb="1" eb="5">
      <t>コウムインガタ</t>
    </rPh>
    <rPh sb="6" eb="7">
      <t>ヒ</t>
    </rPh>
    <rPh sb="7" eb="11">
      <t>コウムインガタ</t>
    </rPh>
    <rPh sb="12" eb="13">
      <t>ベツ</t>
    </rPh>
    <phoneticPr fontId="2"/>
  </si>
  <si>
    <t>公務員型</t>
    <rPh sb="0" eb="3">
      <t>コウムイン</t>
    </rPh>
    <rPh sb="3" eb="4">
      <t>ガタ</t>
    </rPh>
    <phoneticPr fontId="2"/>
  </si>
  <si>
    <t>非公務員型</t>
    <rPh sb="0" eb="1">
      <t>ヒ</t>
    </rPh>
    <rPh sb="1" eb="4">
      <t>コウムイン</t>
    </rPh>
    <rPh sb="4" eb="5">
      <t>ガタ</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</si>
  <si>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</si>
  <si>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</si>
  <si>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</si>
  <si>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</si>
  <si>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</si>
  <si>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</si>
  <si>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</si>
  <si>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公営企業型地方独立行政法人への移行</t>
    <rPh sb="0" eb="5">
      <t>コウエイキギョウガタ</t>
    </rPh>
    <rPh sb="5" eb="7">
      <t>チホウ</t>
    </rPh>
    <rPh sb="7" eb="9">
      <t>ドクリツ</t>
    </rPh>
    <rPh sb="9" eb="11">
      <t>ギョウセイ</t>
    </rPh>
    <rPh sb="11" eb="13">
      <t>ホウジン</t>
    </rPh>
    <rPh sb="15" eb="17">
      <t>イコウ</t>
    </rPh>
    <phoneticPr fontId="2"/>
  </si>
  <si>
    <t>例</t>
    <rPh sb="0" eb="1">
      <t>レイ</t>
    </rPh>
    <phoneticPr fontId="2"/>
  </si>
  <si>
    <t>●</t>
    <phoneticPr fontId="2"/>
  </si>
  <si>
    <t>令和</t>
    <rPh sb="0" eb="2">
      <t>レイワ</t>
    </rPh>
    <phoneticPr fontId="2"/>
  </si>
  <si>
    <t>　①建設改良費　  年▲10
　②人件費　　　　　年▲30
　③維持管理費　　年▲30
　④委託費　　　　　年▲50
　　    計　　　　　　　年▲120</t>
    <phoneticPr fontId="2"/>
  </si>
  <si>
    <t>　①建設改良費　  年▲10
　②人件費　　　　　年▲30
　③維持管理費　　年▲30
　④委託費　　　　　年▲30
　　    計　　　　　　　年▲100</t>
    <phoneticPr fontId="2"/>
  </si>
  <si>
    <t>△△県</t>
    <rPh sb="2" eb="3">
      <t>ケン</t>
    </rPh>
    <phoneticPr fontId="2"/>
  </si>
  <si>
    <t xml:space="preserve">工業用水道事業 </t>
    <phoneticPr fontId="2"/>
  </si>
  <si>
    <t xml:space="preserve"> 病院事業</t>
    <rPh sb="1" eb="3">
      <t>ビョウイン</t>
    </rPh>
    <rPh sb="3" eb="5">
      <t>ジギョウ</t>
    </rPh>
    <phoneticPr fontId="2"/>
  </si>
  <si>
    <t>◎◎県</t>
    <rPh sb="2" eb="3">
      <t>ケン</t>
    </rPh>
    <phoneticPr fontId="2"/>
  </si>
  <si>
    <t>□□県</t>
    <rPh sb="2" eb="3">
      <t>ケン</t>
    </rPh>
    <phoneticPr fontId="2"/>
  </si>
  <si>
    <t>水道事業</t>
    <rPh sb="2" eb="4">
      <t>ジギョウ</t>
    </rPh>
    <phoneticPr fontId="2"/>
  </si>
  <si>
    <r>
      <rPr>
        <b/>
        <sz val="12"/>
        <rFont val="ＭＳ Ｐゴシック"/>
        <family val="3"/>
        <charset val="128"/>
        <scheme val="minor"/>
      </rPr>
      <t>②</t>
    </r>
    <r>
      <rPr>
        <b/>
        <sz val="10"/>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</si>
  <si>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特環下水と公共下水との統合</t>
    <rPh sb="0" eb="1">
      <t>トク</t>
    </rPh>
    <rPh sb="2" eb="4">
      <t>ゲスイ</t>
    </rPh>
    <rPh sb="5" eb="7">
      <t>コウキョウ</t>
    </rPh>
    <rPh sb="7" eb="9">
      <t>ゲスイ</t>
    </rPh>
    <rPh sb="11" eb="13">
      <t>トウゴウ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</si>
</sst>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4">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sz val="10"/>
      <color theme="1"/>
      <name val="ＭＳ Ｐゴシック"/>
      <family val="3"/>
      <charset val="128"/>
      <scheme val="minor"/>
    </font>
    <font>
      <sz val="8"/>
      <name val="ＭＳ Ｐゴシック"/>
      <family val="2"/>
      <charset val="128"/>
      <scheme val="minor"/>
    </font>
    <font>
      <sz val="8"/>
      <name val="ＭＳ Ｐゴシック"/>
      <family val="3"/>
      <charset val="128"/>
      <scheme val="minor"/>
    </font>
    <font>
      <b/>
      <sz val="24"/>
      <name val="AR Pゴシック体M"/>
      <family val="3"/>
      <charset val="128"/>
    </font>
    <font>
      <b/>
      <sz val="20"/>
      <name val="ＭＳ Ｐゴシック"/>
      <family val="3"/>
      <charset val="128"/>
      <scheme val="minor"/>
    </font>
    <font>
      <sz val="22"/>
      <name val="ＭＳ Ｐゴシック"/>
      <family val="2"/>
      <charset val="128"/>
      <scheme val="minor"/>
    </font>
    <font>
      <sz val="22"/>
      <name val="ＭＳ Ｐゴシック"/>
      <family val="3"/>
      <charset val="128"/>
      <scheme val="minor"/>
    </font>
    <font>
      <b/>
      <sz val="18"/>
      <name val="ＭＳ Ｐゴシック"/>
      <family val="3"/>
      <charset val="128"/>
      <scheme val="minor"/>
    </font>
    <font>
      <sz val="12"/>
      <name val="ＭＳ Ｐゴシック"/>
      <family val="2"/>
      <charset val="128"/>
      <scheme val="minor"/>
    </font>
    <font>
      <sz val="24"/>
      <name val="ＭＳ Ｐゴシック"/>
      <family val="3"/>
      <charset val="128"/>
      <scheme val="minor"/>
    </font>
    <font>
      <b/>
      <sz val="17"/>
      <name val="ＭＳ Ｐゴシック"/>
      <family val="3"/>
      <charset val="128"/>
      <scheme val="minor"/>
    </font>
    <font>
      <sz val="12"/>
      <name val="ＭＳ Ｐゴシック"/>
      <family val="3"/>
      <charset val="128"/>
      <scheme val="minor"/>
    </font>
    <font>
      <sz val="11"/>
      <name val="ＭＳ Ｐゴシック"/>
      <family val="3"/>
      <charset val="128"/>
      <scheme val="minor"/>
    </font>
    <font>
      <sz val="20"/>
      <name val="ＭＳ Ｐゴシック"/>
      <family val="3"/>
      <charset val="128"/>
      <scheme val="minor"/>
    </font>
    <font>
      <sz val="16"/>
      <name val="ＭＳ Ｐゴシック"/>
      <family val="3"/>
      <charset val="128"/>
      <scheme val="minor"/>
    </font>
    <font>
      <b/>
      <sz val="16"/>
      <name val="ＭＳ Ｐゴシック"/>
      <family val="3"/>
      <charset val="128"/>
      <scheme val="minor"/>
    </font>
    <font>
      <sz val="16"/>
      <name val="ＭＳ Ｐゴシック"/>
      <family val="2"/>
      <charset val="128"/>
      <scheme val="minor"/>
    </font>
    <font>
      <sz val="28"/>
      <name val="ＭＳ Ｐゴシック"/>
      <family val="3"/>
      <charset val="128"/>
      <scheme val="minor"/>
    </font>
    <font>
      <b/>
      <sz val="14"/>
      <name val="ＭＳ Ｐゴシック"/>
      <family val="3"/>
      <charset val="128"/>
      <scheme val="minor"/>
    </font>
    <font>
      <b/>
      <sz val="12"/>
      <name val="ＭＳ Ｐゴシック"/>
      <family val="3"/>
      <charset val="128"/>
      <scheme val="minor"/>
    </font>
    <font>
      <b/>
      <sz val="10"/>
      <name val="ＭＳ Ｐゴシック"/>
      <family val="3"/>
      <charset val="128"/>
      <scheme val="minor"/>
    </font>
    <font>
      <sz val="14"/>
      <name val="ＭＳ Ｐゴシック"/>
      <family val="3"/>
      <charset val="128"/>
      <scheme val="minor"/>
    </font>
    <font>
      <b/>
      <sz val="13"/>
      <name val="ＭＳ Ｐゴシック"/>
      <family val="3"/>
      <charset val="128"/>
      <scheme val="minor"/>
    </font>
    <font>
      <b/>
      <sz val="11"/>
      <name val="ＭＳ Ｐゴシック"/>
      <family val="3"/>
      <charset val="128"/>
      <scheme val="minor"/>
    </font>
    <font>
      <b/>
      <sz val="12.5"/>
      <name val="ＭＳ Ｐゴシック"/>
      <family val="3"/>
      <charset val="128"/>
      <scheme val="minor"/>
    </font>
    <font>
      <sz val="10"/>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597">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1" fillId="4" borderId="0" xfId="0" applyFont="1" applyFill="1" applyBorder="1" applyAlignment="1"/>
    <xf numFmtId="0" fontId="22" fillId="4" borderId="0" xfId="0" applyFont="1" applyFill="1" applyBorder="1" applyAlignment="1">
      <alignment vertical="center"/>
    </xf>
    <xf numFmtId="0" fontId="23" fillId="4" borderId="0" xfId="0" applyFont="1" applyFill="1" applyBorder="1" applyAlignment="1">
      <alignment vertical="center"/>
    </xf>
    <xf numFmtId="0" fontId="23" fillId="4" borderId="0" xfId="0" applyFont="1" applyFill="1" applyBorder="1">
      <alignment vertical="center"/>
    </xf>
    <xf numFmtId="0" fontId="23" fillId="4" borderId="0" xfId="0" applyFont="1" applyFill="1" applyBorder="1" applyAlignment="1"/>
    <xf numFmtId="0" fontId="23" fillId="4" borderId="0" xfId="0" applyFont="1" applyFill="1" applyBorder="1" applyAlignment="1">
      <alignment shrinkToFit="1"/>
    </xf>
    <xf numFmtId="0" fontId="23" fillId="4" borderId="0" xfId="0" applyFont="1" applyFill="1" applyBorder="1" applyAlignment="1">
      <alignment horizontal="left" vertical="center" wrapText="1"/>
    </xf>
    <xf numFmtId="0" fontId="23" fillId="4" borderId="0" xfId="0" applyFont="1" applyFill="1" applyBorder="1" applyAlignment="1">
      <alignment vertical="center" wrapText="1"/>
    </xf>
    <xf numFmtId="0" fontId="23" fillId="4" borderId="8" xfId="0" applyFont="1" applyFill="1" applyBorder="1" applyAlignment="1">
      <alignment wrapText="1"/>
    </xf>
    <xf numFmtId="0" fontId="23" fillId="4" borderId="0" xfId="0" applyFont="1" applyFill="1" applyBorder="1" applyAlignment="1">
      <alignment wrapText="1"/>
    </xf>
    <xf numFmtId="0" fontId="22"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3" fillId="4" borderId="8" xfId="0" applyFont="1" applyFill="1" applyBorder="1" applyAlignment="1"/>
    <xf numFmtId="0" fontId="25" fillId="0" borderId="0" xfId="0" applyFont="1" applyFill="1" applyBorder="1">
      <alignment vertical="center"/>
    </xf>
    <xf numFmtId="0" fontId="20" fillId="0" borderId="0" xfId="0" applyFont="1">
      <alignment vertical="center"/>
    </xf>
    <xf numFmtId="0" fontId="26" fillId="0" borderId="0" xfId="0" applyFont="1" applyFill="1" applyAlignment="1">
      <alignment horizontal="left" vertical="center"/>
    </xf>
    <xf numFmtId="0" fontId="21" fillId="0" borderId="0" xfId="0" applyFont="1" applyFill="1" applyBorder="1" applyAlignment="1"/>
    <xf numFmtId="0" fontId="27" fillId="0" borderId="0" xfId="0" applyFont="1" applyAlignment="1">
      <alignment vertical="center"/>
    </xf>
    <xf numFmtId="0" fontId="25" fillId="4" borderId="0" xfId="0" applyFont="1" applyFill="1" applyBorder="1">
      <alignment vertical="center"/>
    </xf>
    <xf numFmtId="0" fontId="19" fillId="4" borderId="0" xfId="0" applyFont="1" applyFill="1" applyBorder="1">
      <alignment vertical="center"/>
    </xf>
    <xf numFmtId="0" fontId="21" fillId="4" borderId="7" xfId="0" applyFont="1" applyFill="1" applyBorder="1" applyAlignment="1"/>
    <xf numFmtId="0" fontId="21" fillId="4" borderId="8" xfId="0" applyFont="1" applyFill="1" applyBorder="1" applyAlignment="1"/>
    <xf numFmtId="0" fontId="25" fillId="0" borderId="0" xfId="0" applyFont="1" applyFill="1">
      <alignment vertical="center"/>
    </xf>
    <xf numFmtId="0" fontId="21" fillId="0" borderId="0" xfId="0" applyFont="1" applyFill="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Border="1" applyAlignment="1">
      <alignment wrapText="1"/>
    </xf>
    <xf numFmtId="0" fontId="12" fillId="4" borderId="0" xfId="0" applyFont="1" applyFill="1" applyBorder="1" applyAlignment="1">
      <alignment horizontal="left" vertical="center" wrapText="1"/>
    </xf>
    <xf numFmtId="0" fontId="25" fillId="4" borderId="6" xfId="0" applyFont="1" applyFill="1" applyBorder="1">
      <alignment vertical="center"/>
    </xf>
    <xf numFmtId="0" fontId="21" fillId="4" borderId="0" xfId="0" applyFont="1" applyFill="1" applyBorder="1" applyAlignment="1">
      <alignment shrinkToFit="1"/>
    </xf>
    <xf numFmtId="0" fontId="12" fillId="4" borderId="0" xfId="0" applyFont="1" applyFill="1" applyBorder="1" applyAlignment="1">
      <alignment vertical="center" wrapText="1"/>
    </xf>
    <xf numFmtId="0" fontId="25" fillId="0" borderId="0" xfId="0" applyFont="1">
      <alignment vertical="center"/>
    </xf>
    <xf numFmtId="0" fontId="24" fillId="4" borderId="0" xfId="0" applyFont="1" applyFill="1" applyBorder="1" applyAlignment="1">
      <alignment vertical="center" wrapText="1"/>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4" fillId="4" borderId="0" xfId="0" applyFont="1" applyFill="1" applyBorder="1" applyAlignment="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0" borderId="0" xfId="0" applyFont="1" applyAlignment="1">
      <alignment vertical="center"/>
    </xf>
    <xf numFmtId="0" fontId="0" fillId="4" borderId="2" xfId="0" applyFill="1" applyBorder="1">
      <alignment vertical="center"/>
    </xf>
    <xf numFmtId="0" fontId="26" fillId="4" borderId="0" xfId="0" applyFont="1" applyFill="1" applyBorder="1" applyAlignment="1">
      <alignment horizontal="left" vertical="center"/>
    </xf>
    <xf numFmtId="0" fontId="15" fillId="4" borderId="0" xfId="0" applyFont="1" applyFill="1" applyBorder="1" applyAlignment="1">
      <alignment vertical="center"/>
    </xf>
    <xf numFmtId="0" fontId="21" fillId="4" borderId="0" xfId="0" applyFont="1" applyFill="1" applyBorder="1" applyAlignment="1">
      <alignment horizontal="left" wrapText="1"/>
    </xf>
    <xf numFmtId="0" fontId="0" fillId="4" borderId="0" xfId="0" applyFill="1" applyBorder="1">
      <alignment vertical="center"/>
    </xf>
    <xf numFmtId="0" fontId="31" fillId="0" borderId="0" xfId="0" applyFont="1">
      <alignment vertical="center"/>
    </xf>
    <xf numFmtId="0" fontId="39" fillId="0" borderId="0" xfId="0" applyFont="1" applyBorder="1" applyAlignment="1">
      <alignment horizontal="center" vertical="center"/>
    </xf>
    <xf numFmtId="0" fontId="40" fillId="0" borderId="0" xfId="0" applyFont="1" applyBorder="1" applyAlignment="1">
      <alignment horizontal="center" vertical="center"/>
    </xf>
    <xf numFmtId="0" fontId="40" fillId="0" borderId="0" xfId="0" applyFont="1" applyFill="1" applyBorder="1" applyAlignment="1">
      <alignment horizontal="center" vertical="center"/>
    </xf>
    <xf numFmtId="0" fontId="31" fillId="0" borderId="0" xfId="0" applyFont="1" applyBorder="1">
      <alignment vertical="center"/>
    </xf>
    <xf numFmtId="0" fontId="41" fillId="0" borderId="0" xfId="0" applyFont="1" applyFill="1" applyBorder="1" applyAlignment="1">
      <alignment vertical="center"/>
    </xf>
    <xf numFmtId="0" fontId="42" fillId="0" borderId="0" xfId="0" applyFont="1" applyBorder="1" applyAlignment="1">
      <alignment horizontal="center" vertical="center"/>
    </xf>
    <xf numFmtId="0" fontId="30" fillId="0" borderId="0" xfId="0" applyFont="1" applyFill="1" applyBorder="1" applyAlignment="1">
      <alignment vertical="center"/>
    </xf>
    <xf numFmtId="0" fontId="30" fillId="0" borderId="0" xfId="0" applyFont="1" applyFill="1" applyBorder="1" applyAlignment="1">
      <alignment horizontal="center" vertical="center"/>
    </xf>
    <xf numFmtId="0" fontId="31" fillId="0" borderId="0" xfId="0" applyFont="1" applyFill="1">
      <alignment vertical="center"/>
    </xf>
    <xf numFmtId="0" fontId="43" fillId="0" borderId="0" xfId="0" applyFont="1" applyFill="1" applyBorder="1" applyAlignment="1">
      <alignment vertical="center" shrinkToFit="1"/>
    </xf>
    <xf numFmtId="0" fontId="30" fillId="0" borderId="0" xfId="0" applyFont="1" applyBorder="1" applyAlignment="1">
      <alignment vertical="center"/>
    </xf>
    <xf numFmtId="0" fontId="45" fillId="0" borderId="0" xfId="0" applyFont="1" applyFill="1" applyBorder="1" applyAlignment="1">
      <alignment vertical="center"/>
    </xf>
    <xf numFmtId="0" fontId="46" fillId="4" borderId="1" xfId="0" applyFont="1" applyFill="1" applyBorder="1" applyAlignment="1"/>
    <xf numFmtId="0" fontId="46" fillId="4" borderId="2" xfId="0" applyFont="1" applyFill="1" applyBorder="1" applyAlignment="1"/>
    <xf numFmtId="0" fontId="46" fillId="4" borderId="3" xfId="0" applyFont="1" applyFill="1" applyBorder="1" applyAlignment="1"/>
    <xf numFmtId="0" fontId="46" fillId="0" borderId="0" xfId="0" applyFont="1" applyFill="1" applyBorder="1" applyAlignment="1"/>
    <xf numFmtId="0" fontId="46" fillId="4" borderId="5" xfId="0" applyFont="1" applyFill="1" applyBorder="1" applyAlignment="1"/>
    <xf numFmtId="0" fontId="46" fillId="4" borderId="0" xfId="0" applyFont="1" applyFill="1" applyBorder="1" applyAlignment="1"/>
    <xf numFmtId="0" fontId="46" fillId="4" borderId="6" xfId="0" applyFont="1" applyFill="1" applyBorder="1" applyAlignment="1"/>
    <xf numFmtId="0" fontId="47" fillId="4" borderId="0" xfId="0" applyFont="1" applyFill="1" applyBorder="1" applyAlignment="1">
      <alignment vertical="center"/>
    </xf>
    <xf numFmtId="0" fontId="49" fillId="0" borderId="0" xfId="0" applyFont="1" applyFill="1" applyBorder="1" applyAlignment="1"/>
    <xf numFmtId="0" fontId="50" fillId="4" borderId="0" xfId="0" applyFont="1" applyFill="1" applyBorder="1">
      <alignment vertical="center"/>
    </xf>
    <xf numFmtId="0" fontId="51" fillId="4" borderId="0" xfId="0" applyFont="1" applyFill="1" applyBorder="1">
      <alignment vertical="center"/>
    </xf>
    <xf numFmtId="0" fontId="49" fillId="4" borderId="7" xfId="0" applyFont="1" applyFill="1" applyBorder="1" applyAlignment="1"/>
    <xf numFmtId="0" fontId="49" fillId="4" borderId="8" xfId="0" applyFont="1" applyFill="1" applyBorder="1" applyAlignment="1"/>
    <xf numFmtId="0" fontId="46" fillId="4" borderId="8" xfId="0" applyFont="1" applyFill="1" applyBorder="1" applyAlignment="1"/>
    <xf numFmtId="0" fontId="46" fillId="4" borderId="9" xfId="0" applyFont="1" applyFill="1" applyBorder="1" applyAlignment="1"/>
    <xf numFmtId="0" fontId="50" fillId="0" borderId="0" xfId="0" applyFont="1" applyFill="1">
      <alignment vertical="center"/>
    </xf>
    <xf numFmtId="0" fontId="49" fillId="0" borderId="0" xfId="0" applyFont="1" applyFill="1">
      <alignment vertical="center"/>
    </xf>
    <xf numFmtId="0" fontId="50" fillId="4" borderId="1" xfId="0" applyFont="1" applyFill="1" applyBorder="1">
      <alignment vertical="center"/>
    </xf>
    <xf numFmtId="0" fontId="50" fillId="4" borderId="2" xfId="0" applyFont="1" applyFill="1" applyBorder="1">
      <alignment vertical="center"/>
    </xf>
    <xf numFmtId="0" fontId="49" fillId="4" borderId="2" xfId="0" applyFont="1" applyFill="1" applyBorder="1" applyAlignment="1">
      <alignment wrapText="1"/>
    </xf>
    <xf numFmtId="0" fontId="49" fillId="4" borderId="2" xfId="0" applyFont="1" applyFill="1" applyBorder="1" applyAlignment="1">
      <alignment shrinkToFit="1"/>
    </xf>
    <xf numFmtId="0" fontId="50" fillId="4" borderId="3" xfId="0" applyFont="1" applyFill="1" applyBorder="1">
      <alignment vertical="center"/>
    </xf>
    <xf numFmtId="0" fontId="8" fillId="0" borderId="0" xfId="0" applyFont="1">
      <alignment vertical="center"/>
    </xf>
    <xf numFmtId="0" fontId="50" fillId="4" borderId="5" xfId="0" applyFont="1" applyFill="1" applyBorder="1">
      <alignment vertical="center"/>
    </xf>
    <xf numFmtId="0" fontId="49" fillId="4" borderId="0" xfId="0" applyFont="1" applyFill="1" applyBorder="1" applyAlignment="1">
      <alignment wrapText="1"/>
    </xf>
    <xf numFmtId="0" fontId="49" fillId="4" borderId="0" xfId="0" applyFont="1" applyFill="1" applyBorder="1" applyAlignment="1"/>
    <xf numFmtId="0" fontId="52" fillId="4" borderId="0" xfId="0" applyFont="1" applyFill="1" applyBorder="1" applyAlignment="1"/>
    <xf numFmtId="0" fontId="40" fillId="4" borderId="0" xfId="0" applyFont="1" applyFill="1" applyBorder="1" applyAlignment="1">
      <alignment horizontal="left" vertical="center" wrapText="1"/>
    </xf>
    <xf numFmtId="0" fontId="50" fillId="4" borderId="6" xfId="0" applyFont="1" applyFill="1" applyBorder="1">
      <alignment vertical="center"/>
    </xf>
    <xf numFmtId="0" fontId="52" fillId="4" borderId="0" xfId="0" applyFont="1" applyFill="1" applyBorder="1" applyAlignment="1">
      <alignment vertical="center"/>
    </xf>
    <xf numFmtId="0" fontId="49" fillId="4" borderId="0" xfId="0" applyFont="1" applyFill="1" applyBorder="1" applyAlignment="1">
      <alignment shrinkToFit="1"/>
    </xf>
    <xf numFmtId="0" fontId="40" fillId="4" borderId="0" xfId="0" applyFont="1" applyFill="1" applyBorder="1" applyAlignment="1">
      <alignment vertical="center" wrapText="1"/>
    </xf>
    <xf numFmtId="0" fontId="49" fillId="4" borderId="0" xfId="0" applyFont="1" applyFill="1" applyBorder="1" applyAlignment="1">
      <alignment horizontal="left" wrapText="1"/>
    </xf>
    <xf numFmtId="0" fontId="50" fillId="0" borderId="0" xfId="0" applyFont="1">
      <alignment vertical="center"/>
    </xf>
    <xf numFmtId="0" fontId="53" fillId="4" borderId="0" xfId="0" applyFont="1" applyFill="1" applyBorder="1" applyAlignment="1">
      <alignment vertical="center"/>
    </xf>
    <xf numFmtId="0" fontId="52" fillId="4" borderId="0" xfId="0" applyFont="1" applyFill="1" applyBorder="1">
      <alignment vertical="center"/>
    </xf>
    <xf numFmtId="0" fontId="52" fillId="4" borderId="0" xfId="0" applyFont="1" applyFill="1" applyBorder="1" applyAlignment="1">
      <alignment shrinkToFit="1"/>
    </xf>
    <xf numFmtId="0" fontId="52" fillId="4" borderId="0" xfId="0" applyFont="1" applyFill="1" applyBorder="1" applyAlignment="1">
      <alignment horizontal="left" vertical="center" wrapText="1"/>
    </xf>
    <xf numFmtId="0" fontId="52" fillId="4" borderId="0" xfId="0" applyFont="1" applyFill="1" applyBorder="1" applyAlignment="1">
      <alignment vertical="center" wrapText="1"/>
    </xf>
    <xf numFmtId="0" fontId="52" fillId="4" borderId="8" xfId="0" applyFont="1" applyFill="1" applyBorder="1" applyAlignment="1">
      <alignment wrapText="1"/>
    </xf>
    <xf numFmtId="0" fontId="52" fillId="4" borderId="0" xfId="0" applyFont="1" applyFill="1" applyBorder="1" applyAlignment="1">
      <alignment wrapText="1"/>
    </xf>
    <xf numFmtId="0" fontId="53" fillId="4" borderId="0" xfId="0" applyFont="1" applyFill="1" applyBorder="1" applyAlignment="1">
      <alignment horizontal="left" vertical="center"/>
    </xf>
    <xf numFmtId="0" fontId="55" fillId="4" borderId="0" xfId="0" applyFont="1" applyFill="1" applyBorder="1" applyAlignment="1">
      <alignment vertical="center" wrapText="1"/>
    </xf>
    <xf numFmtId="0" fontId="47" fillId="4" borderId="0" xfId="0" applyFont="1" applyFill="1" applyBorder="1" applyAlignment="1">
      <alignment horizontal="center" vertical="center"/>
    </xf>
    <xf numFmtId="0" fontId="51" fillId="4" borderId="0" xfId="0" applyFont="1" applyFill="1" applyBorder="1" applyAlignment="1">
      <alignment horizontal="center" vertical="center"/>
    </xf>
    <xf numFmtId="0" fontId="52" fillId="4" borderId="0" xfId="0" applyFont="1" applyFill="1" applyBorder="1" applyAlignment="1">
      <alignment horizontal="center" vertical="center"/>
    </xf>
    <xf numFmtId="0" fontId="59" fillId="4" borderId="0" xfId="0" applyFont="1" applyFill="1" applyBorder="1" applyAlignment="1">
      <alignment vertical="center"/>
    </xf>
    <xf numFmtId="0" fontId="31" fillId="4" borderId="2" xfId="0" applyFont="1" applyFill="1" applyBorder="1">
      <alignment vertical="center"/>
    </xf>
    <xf numFmtId="0" fontId="51" fillId="4" borderId="0" xfId="0" applyFont="1" applyFill="1" applyBorder="1" applyAlignment="1">
      <alignment vertical="center"/>
    </xf>
    <xf numFmtId="0" fontId="55" fillId="4" borderId="0" xfId="0" applyFont="1" applyFill="1" applyBorder="1" applyAlignment="1">
      <alignment vertical="center"/>
    </xf>
    <xf numFmtId="0" fontId="50" fillId="4" borderId="7" xfId="0" applyFont="1" applyFill="1" applyBorder="1">
      <alignment vertical="center"/>
    </xf>
    <xf numFmtId="0" fontId="50" fillId="4" borderId="8" xfId="0" applyFont="1" applyFill="1" applyBorder="1">
      <alignment vertical="center"/>
    </xf>
    <xf numFmtId="0" fontId="50" fillId="4" borderId="9" xfId="0" applyFont="1" applyFill="1" applyBorder="1">
      <alignment vertical="center"/>
    </xf>
    <xf numFmtId="0" fontId="50" fillId="0" borderId="0" xfId="0" applyFont="1" applyFill="1" applyBorder="1">
      <alignment vertical="center"/>
    </xf>
    <xf numFmtId="0" fontId="52" fillId="4" borderId="8" xfId="0" applyFont="1" applyFill="1" applyBorder="1" applyAlignment="1"/>
    <xf numFmtId="0" fontId="31" fillId="4" borderId="0" xfId="0" applyFont="1" applyFill="1" applyBorder="1">
      <alignment vertical="center"/>
    </xf>
    <xf numFmtId="0" fontId="31" fillId="0" borderId="0" xfId="0" applyFont="1" applyAlignment="1">
      <alignment vertical="center"/>
    </xf>
    <xf numFmtId="0" fontId="52" fillId="4" borderId="6" xfId="0" applyFont="1" applyFill="1" applyBorder="1" applyAlignment="1">
      <alignment vertical="center"/>
    </xf>
    <xf numFmtId="0" fontId="47" fillId="4" borderId="8" xfId="0" applyFont="1" applyFill="1" applyBorder="1" applyAlignment="1">
      <alignment horizontal="center" vertical="center"/>
    </xf>
    <xf numFmtId="0" fontId="49" fillId="4" borderId="0" xfId="0" applyFont="1" applyFill="1" applyBorder="1" applyAlignment="1">
      <alignment horizontal="left" vertical="center" wrapText="1"/>
    </xf>
    <xf numFmtId="0" fontId="56" fillId="4" borderId="0" xfId="0" applyFont="1" applyFill="1" applyBorder="1" applyAlignment="1">
      <alignment horizontal="left" vertical="center"/>
    </xf>
    <xf numFmtId="0" fontId="45" fillId="4" borderId="0" xfId="0" applyFont="1" applyFill="1" applyBorder="1" applyAlignment="1">
      <alignment vertical="center"/>
    </xf>
    <xf numFmtId="0" fontId="31" fillId="0" borderId="0" xfId="0" applyFont="1" applyFill="1" applyBorder="1">
      <alignment vertical="center"/>
    </xf>
    <xf numFmtId="0" fontId="31" fillId="4" borderId="1" xfId="0" applyFont="1" applyFill="1" applyBorder="1">
      <alignment vertical="center"/>
    </xf>
    <xf numFmtId="0" fontId="45" fillId="4" borderId="2" xfId="0" applyFont="1" applyFill="1" applyBorder="1" applyAlignment="1">
      <alignment vertical="center"/>
    </xf>
    <xf numFmtId="0" fontId="31" fillId="4" borderId="3" xfId="0" applyFont="1" applyFill="1" applyBorder="1">
      <alignment vertical="center"/>
    </xf>
    <xf numFmtId="0" fontId="31" fillId="4" borderId="5" xfId="0" applyFont="1" applyFill="1" applyBorder="1">
      <alignment vertical="center"/>
    </xf>
    <xf numFmtId="0" fontId="31" fillId="4" borderId="6" xfId="0" applyFont="1" applyFill="1" applyBorder="1">
      <alignment vertical="center"/>
    </xf>
    <xf numFmtId="0" fontId="31" fillId="4" borderId="7" xfId="0" applyFont="1" applyFill="1" applyBorder="1">
      <alignment vertical="center"/>
    </xf>
    <xf numFmtId="0" fontId="31" fillId="4" borderId="8" xfId="0" applyFont="1" applyFill="1" applyBorder="1">
      <alignment vertical="center"/>
    </xf>
    <xf numFmtId="0" fontId="31" fillId="4" borderId="9" xfId="0" applyFont="1" applyFill="1" applyBorder="1">
      <alignment vertical="center"/>
    </xf>
    <xf numFmtId="0" fontId="34" fillId="0" borderId="0" xfId="0" applyFont="1" applyAlignment="1">
      <alignment horizontal="left" vertical="center" wrapText="1"/>
    </xf>
    <xf numFmtId="0" fontId="30" fillId="6" borderId="1" xfId="0" applyFont="1" applyFill="1" applyBorder="1" applyAlignment="1">
      <alignment horizontal="left" vertical="top" wrapText="1"/>
    </xf>
    <xf numFmtId="0" fontId="30" fillId="6" borderId="2" xfId="0" applyFont="1" applyFill="1" applyBorder="1" applyAlignment="1">
      <alignment horizontal="left" vertical="top" wrapText="1"/>
    </xf>
    <xf numFmtId="0" fontId="30" fillId="6" borderId="3" xfId="0" applyFont="1" applyFill="1" applyBorder="1" applyAlignment="1">
      <alignment horizontal="left" vertical="top" wrapText="1"/>
    </xf>
    <xf numFmtId="0" fontId="30" fillId="6" borderId="5" xfId="0" applyFont="1" applyFill="1" applyBorder="1" applyAlignment="1">
      <alignment horizontal="left" vertical="top" wrapText="1"/>
    </xf>
    <xf numFmtId="0" fontId="30" fillId="6" borderId="0" xfId="0" applyFont="1" applyFill="1" applyBorder="1" applyAlignment="1">
      <alignment horizontal="left" vertical="top" wrapText="1"/>
    </xf>
    <xf numFmtId="0" fontId="30" fillId="6" borderId="6" xfId="0" applyFont="1" applyFill="1" applyBorder="1" applyAlignment="1">
      <alignment horizontal="left" vertical="top" wrapText="1"/>
    </xf>
    <xf numFmtId="0" fontId="30" fillId="6" borderId="7" xfId="0" applyFont="1" applyFill="1" applyBorder="1" applyAlignment="1">
      <alignment horizontal="left" vertical="top" wrapText="1"/>
    </xf>
    <xf numFmtId="0" fontId="30" fillId="6" borderId="8" xfId="0" applyFont="1" applyFill="1" applyBorder="1" applyAlignment="1">
      <alignment horizontal="left" vertical="top" wrapText="1"/>
    </xf>
    <xf numFmtId="0" fontId="30" fillId="6" borderId="9" xfId="0" applyFont="1" applyFill="1" applyBorder="1" applyAlignment="1">
      <alignment horizontal="left" vertical="top" wrapText="1"/>
    </xf>
    <xf numFmtId="0" fontId="52" fillId="6" borderId="1"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8"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9" fillId="6" borderId="8"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54" fillId="0" borderId="1" xfId="0" applyFont="1" applyFill="1" applyBorder="1" applyAlignment="1">
      <alignment horizontal="left" vertical="center" wrapText="1"/>
    </xf>
    <xf numFmtId="0" fontId="54" fillId="0" borderId="2" xfId="0" applyFont="1" applyFill="1" applyBorder="1" applyAlignment="1">
      <alignment horizontal="left" vertical="center" wrapText="1"/>
    </xf>
    <xf numFmtId="0" fontId="54" fillId="0" borderId="3" xfId="0" applyFont="1" applyFill="1" applyBorder="1" applyAlignment="1">
      <alignment horizontal="left" vertical="center" wrapText="1"/>
    </xf>
    <xf numFmtId="0" fontId="54" fillId="0" borderId="5" xfId="0" applyFont="1" applyFill="1" applyBorder="1" applyAlignment="1">
      <alignment horizontal="left" vertical="center" wrapText="1"/>
    </xf>
    <xf numFmtId="0" fontId="54" fillId="0" borderId="0" xfId="0" applyFont="1" applyFill="1" applyBorder="1" applyAlignment="1">
      <alignment horizontal="left" vertical="center" wrapText="1"/>
    </xf>
    <xf numFmtId="0" fontId="54" fillId="0" borderId="6" xfId="0" applyFont="1" applyFill="1" applyBorder="1" applyAlignment="1">
      <alignment horizontal="left" vertical="center" wrapText="1"/>
    </xf>
    <xf numFmtId="0" fontId="54" fillId="0" borderId="7" xfId="0" applyFont="1" applyFill="1" applyBorder="1" applyAlignment="1">
      <alignment horizontal="left" vertical="center" wrapText="1"/>
    </xf>
    <xf numFmtId="0" fontId="54" fillId="0" borderId="8" xfId="0" applyFont="1" applyFill="1" applyBorder="1" applyAlignment="1">
      <alignment horizontal="left" vertical="center" wrapText="1"/>
    </xf>
    <xf numFmtId="0" fontId="54" fillId="0" borderId="9" xfId="0" applyFont="1" applyFill="1" applyBorder="1" applyAlignment="1">
      <alignment horizontal="left" vertical="center" wrapText="1"/>
    </xf>
    <xf numFmtId="0" fontId="47" fillId="0" borderId="1" xfId="0" applyFont="1" applyFill="1" applyBorder="1" applyAlignment="1">
      <alignment horizontal="center" vertical="center"/>
    </xf>
    <xf numFmtId="0" fontId="47" fillId="0" borderId="2" xfId="0" applyFont="1" applyFill="1" applyBorder="1" applyAlignment="1">
      <alignment horizontal="center" vertical="center"/>
    </xf>
    <xf numFmtId="0" fontId="47" fillId="0" borderId="3" xfId="0" applyFont="1" applyFill="1" applyBorder="1" applyAlignment="1">
      <alignment horizontal="center" vertical="center"/>
    </xf>
    <xf numFmtId="0" fontId="47" fillId="0" borderId="5" xfId="0" applyFont="1" applyFill="1" applyBorder="1" applyAlignment="1">
      <alignment horizontal="center" vertical="center"/>
    </xf>
    <xf numFmtId="0" fontId="47" fillId="0" borderId="0" xfId="0" applyFont="1" applyFill="1" applyBorder="1" applyAlignment="1">
      <alignment horizontal="center" vertical="center"/>
    </xf>
    <xf numFmtId="0" fontId="47" fillId="0" borderId="6" xfId="0" applyFont="1" applyFill="1" applyBorder="1" applyAlignment="1">
      <alignment horizontal="center" vertical="center"/>
    </xf>
    <xf numFmtId="0" fontId="47" fillId="0" borderId="7" xfId="0" applyFont="1" applyFill="1" applyBorder="1" applyAlignment="1">
      <alignment horizontal="center" vertical="center"/>
    </xf>
    <xf numFmtId="0" fontId="47" fillId="0" borderId="8" xfId="0" applyFont="1" applyFill="1" applyBorder="1" applyAlignment="1">
      <alignment horizontal="center" vertical="center"/>
    </xf>
    <xf numFmtId="0" fontId="47" fillId="0" borderId="9" xfId="0" applyFont="1" applyFill="1" applyBorder="1" applyAlignment="1">
      <alignment horizontal="center" vertical="center"/>
    </xf>
    <xf numFmtId="0" fontId="51" fillId="0" borderId="1" xfId="0" applyFont="1" applyFill="1" applyBorder="1" applyAlignment="1">
      <alignment horizontal="center" vertical="center"/>
    </xf>
    <xf numFmtId="0" fontId="51" fillId="0" borderId="2" xfId="0" applyFont="1" applyFill="1" applyBorder="1" applyAlignment="1">
      <alignment horizontal="center" vertical="center"/>
    </xf>
    <xf numFmtId="0" fontId="51" fillId="0" borderId="3" xfId="0" applyFont="1" applyFill="1" applyBorder="1" applyAlignment="1">
      <alignment horizontal="center" vertical="center"/>
    </xf>
    <xf numFmtId="0" fontId="51" fillId="0" borderId="5" xfId="0" applyFont="1" applyFill="1" applyBorder="1" applyAlignment="1">
      <alignment horizontal="center" vertical="center"/>
    </xf>
    <xf numFmtId="0" fontId="51" fillId="0" borderId="0" xfId="0" applyFont="1" applyFill="1" applyBorder="1" applyAlignment="1">
      <alignment horizontal="center" vertical="center"/>
    </xf>
    <xf numFmtId="0" fontId="51" fillId="0" borderId="6" xfId="0" applyFont="1" applyFill="1" applyBorder="1" applyAlignment="1">
      <alignment horizontal="center" vertical="center"/>
    </xf>
    <xf numFmtId="0" fontId="51" fillId="0" borderId="7" xfId="0" applyFont="1" applyFill="1" applyBorder="1" applyAlignment="1">
      <alignment horizontal="center" vertical="center"/>
    </xf>
    <xf numFmtId="0" fontId="51" fillId="0" borderId="8" xfId="0" applyFont="1" applyFill="1" applyBorder="1" applyAlignment="1">
      <alignment horizontal="center" vertical="center"/>
    </xf>
    <xf numFmtId="0" fontId="51" fillId="0" borderId="9" xfId="0" applyFont="1" applyFill="1" applyBorder="1" applyAlignment="1">
      <alignment horizontal="center" vertical="center"/>
    </xf>
    <xf numFmtId="0" fontId="51" fillId="0" borderId="5" xfId="0" applyFont="1" applyFill="1" applyBorder="1" applyAlignment="1">
      <alignment horizontal="center" vertical="center" shrinkToFit="1"/>
    </xf>
    <xf numFmtId="0" fontId="51" fillId="0" borderId="0" xfId="0" applyFont="1" applyFill="1" applyBorder="1" applyAlignment="1">
      <alignment horizontal="center" vertical="center" shrinkToFit="1"/>
    </xf>
    <xf numFmtId="0" fontId="51" fillId="0" borderId="7" xfId="0" applyFont="1" applyFill="1" applyBorder="1" applyAlignment="1">
      <alignment horizontal="center" vertical="center" shrinkToFit="1"/>
    </xf>
    <xf numFmtId="0" fontId="51" fillId="0" borderId="8" xfId="0" applyFont="1" applyFill="1" applyBorder="1" applyAlignment="1">
      <alignment horizontal="center" vertical="center" shrinkToFit="1"/>
    </xf>
    <xf numFmtId="0" fontId="51" fillId="0" borderId="6" xfId="0" applyFont="1" applyFill="1" applyBorder="1" applyAlignment="1">
      <alignment horizontal="center" vertical="center" shrinkToFit="1"/>
    </xf>
    <xf numFmtId="0" fontId="51" fillId="0" borderId="9" xfId="0" applyFont="1" applyFill="1" applyBorder="1" applyAlignment="1">
      <alignment horizontal="center" vertical="center" shrinkToFit="1"/>
    </xf>
    <xf numFmtId="0" fontId="61" fillId="0" borderId="4"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61" fillId="0" borderId="2" xfId="0" applyFont="1" applyFill="1" applyBorder="1" applyAlignment="1">
      <alignment horizontal="center" vertical="center" wrapText="1"/>
    </xf>
    <xf numFmtId="0" fontId="61" fillId="0" borderId="3" xfId="0" applyFont="1" applyFill="1" applyBorder="1" applyAlignment="1">
      <alignment horizontal="center" vertical="center" wrapText="1"/>
    </xf>
    <xf numFmtId="0" fontId="61" fillId="0" borderId="7" xfId="0" applyFont="1" applyFill="1" applyBorder="1" applyAlignment="1">
      <alignment horizontal="center" vertical="center" wrapText="1"/>
    </xf>
    <xf numFmtId="0" fontId="61" fillId="0" borderId="8" xfId="0" applyFont="1" applyFill="1" applyBorder="1" applyAlignment="1">
      <alignment horizontal="center" vertical="center" wrapText="1"/>
    </xf>
    <xf numFmtId="0" fontId="61" fillId="0" borderId="9"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63" fillId="0" borderId="2" xfId="0" applyFont="1" applyFill="1" applyBorder="1" applyAlignment="1">
      <alignment horizontal="center" vertical="center" wrapText="1"/>
    </xf>
    <xf numFmtId="0" fontId="63" fillId="0" borderId="3" xfId="0" applyFont="1" applyFill="1" applyBorder="1" applyAlignment="1">
      <alignment horizontal="center" vertical="center" wrapText="1"/>
    </xf>
    <xf numFmtId="0" fontId="63" fillId="0" borderId="7" xfId="0" applyFont="1" applyFill="1" applyBorder="1" applyAlignment="1">
      <alignment horizontal="center" vertical="center" wrapText="1"/>
    </xf>
    <xf numFmtId="0" fontId="63" fillId="0" borderId="8" xfId="0" applyFont="1" applyFill="1" applyBorder="1" applyAlignment="1">
      <alignment horizontal="center" vertical="center" wrapText="1"/>
    </xf>
    <xf numFmtId="0" fontId="63" fillId="0" borderId="9" xfId="0" applyFont="1" applyFill="1" applyBorder="1" applyAlignment="1">
      <alignment horizontal="center" vertical="center" wrapText="1"/>
    </xf>
    <xf numFmtId="0" fontId="61" fillId="0" borderId="5"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61" fillId="0" borderId="6" xfId="0" applyFont="1" applyFill="1" applyBorder="1" applyAlignment="1">
      <alignment horizontal="center" vertical="center" wrapText="1"/>
    </xf>
    <xf numFmtId="0" fontId="63" fillId="0" borderId="5"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2" xfId="0" applyFont="1" applyFill="1" applyBorder="1" applyAlignment="1">
      <alignment horizontal="center" vertical="center" wrapText="1"/>
    </xf>
    <xf numFmtId="0" fontId="47" fillId="0" borderId="3"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47" fillId="0" borderId="0" xfId="0" applyFont="1" applyFill="1" applyBorder="1" applyAlignment="1">
      <alignment horizontal="center" vertical="center" wrapText="1"/>
    </xf>
    <xf numFmtId="0" fontId="47" fillId="0" borderId="6" xfId="0" applyFont="1" applyFill="1" applyBorder="1" applyAlignment="1">
      <alignment horizontal="center" vertical="center" wrapText="1"/>
    </xf>
    <xf numFmtId="0" fontId="47" fillId="0" borderId="7" xfId="0" applyFont="1" applyFill="1" applyBorder="1" applyAlignment="1">
      <alignment horizontal="center" vertical="center" wrapText="1"/>
    </xf>
    <xf numFmtId="0" fontId="47" fillId="0" borderId="8" xfId="0" applyFont="1" applyFill="1" applyBorder="1" applyAlignment="1">
      <alignment horizontal="center" vertical="center" wrapText="1"/>
    </xf>
    <xf numFmtId="0" fontId="47" fillId="0" borderId="9" xfId="0" applyFont="1" applyFill="1" applyBorder="1" applyAlignment="1">
      <alignment horizontal="center" vertical="center" wrapText="1"/>
    </xf>
    <xf numFmtId="0" fontId="50" fillId="0" borderId="4" xfId="0" quotePrefix="1" applyFont="1" applyFill="1" applyBorder="1" applyAlignment="1">
      <alignment horizontal="center" vertical="center" wrapText="1"/>
    </xf>
    <xf numFmtId="0" fontId="51" fillId="0" borderId="1" xfId="0" applyFont="1" applyFill="1" applyBorder="1" applyAlignment="1">
      <alignment horizontal="center" vertical="center" shrinkToFit="1"/>
    </xf>
    <xf numFmtId="0" fontId="51" fillId="0" borderId="2" xfId="0" applyFont="1" applyFill="1" applyBorder="1" applyAlignment="1">
      <alignment horizontal="center" vertical="center" shrinkToFit="1"/>
    </xf>
    <xf numFmtId="0" fontId="51" fillId="0" borderId="3" xfId="0" applyFont="1" applyFill="1" applyBorder="1" applyAlignment="1">
      <alignment horizontal="center" vertical="center" shrinkToFit="1"/>
    </xf>
    <xf numFmtId="0" fontId="49" fillId="4" borderId="2" xfId="0" applyFont="1" applyFill="1" applyBorder="1" applyAlignment="1">
      <alignment horizontal="left" wrapText="1"/>
    </xf>
    <xf numFmtId="0" fontId="49" fillId="4" borderId="8" xfId="0" applyFont="1" applyFill="1" applyBorder="1" applyAlignment="1">
      <alignment horizontal="left" wrapText="1"/>
    </xf>
    <xf numFmtId="0" fontId="47" fillId="5" borderId="1" xfId="0" applyFont="1" applyFill="1" applyBorder="1" applyAlignment="1">
      <alignment horizontal="center" vertical="center"/>
    </xf>
    <xf numFmtId="0" fontId="47" fillId="5" borderId="2" xfId="0" applyFont="1" applyFill="1" applyBorder="1" applyAlignment="1">
      <alignment horizontal="center" vertical="center"/>
    </xf>
    <xf numFmtId="0" fontId="47" fillId="5" borderId="3" xfId="0" applyFont="1" applyFill="1" applyBorder="1" applyAlignment="1">
      <alignment horizontal="center" vertical="center"/>
    </xf>
    <xf numFmtId="0" fontId="47" fillId="5" borderId="7"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9" xfId="0" applyFont="1" applyFill="1" applyBorder="1" applyAlignment="1">
      <alignment horizontal="center" vertical="center"/>
    </xf>
    <xf numFmtId="0" fontId="58" fillId="0" borderId="1" xfId="0" applyFont="1" applyFill="1" applyBorder="1" applyAlignment="1">
      <alignment horizontal="left" vertical="center" wrapText="1"/>
    </xf>
    <xf numFmtId="0" fontId="58" fillId="0" borderId="2" xfId="0" applyFont="1" applyFill="1" applyBorder="1" applyAlignment="1">
      <alignment horizontal="left" vertical="center" wrapText="1"/>
    </xf>
    <xf numFmtId="0" fontId="58" fillId="0" borderId="3" xfId="0" applyFont="1" applyFill="1" applyBorder="1" applyAlignment="1">
      <alignment horizontal="left" vertical="center" wrapText="1"/>
    </xf>
    <xf numFmtId="0" fontId="58" fillId="0" borderId="5" xfId="0" applyFont="1" applyFill="1" applyBorder="1" applyAlignment="1">
      <alignment horizontal="left" vertical="center" wrapText="1"/>
    </xf>
    <xf numFmtId="0" fontId="58" fillId="0" borderId="0" xfId="0" applyFont="1" applyFill="1" applyBorder="1" applyAlignment="1">
      <alignment horizontal="left" vertical="center" wrapText="1"/>
    </xf>
    <xf numFmtId="0" fontId="58" fillId="0" borderId="6" xfId="0" applyFont="1" applyFill="1" applyBorder="1" applyAlignment="1">
      <alignment horizontal="left" vertical="center" wrapText="1"/>
    </xf>
    <xf numFmtId="0" fontId="58" fillId="0" borderId="7" xfId="0" applyFont="1" applyFill="1" applyBorder="1" applyAlignment="1">
      <alignment horizontal="left" vertical="center" wrapText="1"/>
    </xf>
    <xf numFmtId="0" fontId="58" fillId="0" borderId="8" xfId="0" applyFont="1" applyFill="1" applyBorder="1" applyAlignment="1">
      <alignment horizontal="left" vertical="center" wrapText="1"/>
    </xf>
    <xf numFmtId="0" fontId="58" fillId="0" borderId="9" xfId="0" applyFont="1" applyFill="1" applyBorder="1" applyAlignment="1">
      <alignment horizontal="left" vertical="center" wrapText="1"/>
    </xf>
    <xf numFmtId="0" fontId="54" fillId="0" borderId="2" xfId="0" applyFont="1" applyFill="1" applyBorder="1" applyAlignment="1">
      <alignment horizontal="left" vertical="center"/>
    </xf>
    <xf numFmtId="0" fontId="54" fillId="0" borderId="3" xfId="0" applyFont="1" applyFill="1" applyBorder="1" applyAlignment="1">
      <alignment horizontal="left" vertical="center"/>
    </xf>
    <xf numFmtId="0" fontId="54" fillId="0" borderId="5" xfId="0" applyFont="1" applyFill="1" applyBorder="1" applyAlignment="1">
      <alignment horizontal="left" vertical="center"/>
    </xf>
    <xf numFmtId="0" fontId="54" fillId="0" borderId="0" xfId="0" applyFont="1" applyFill="1" applyBorder="1" applyAlignment="1">
      <alignment horizontal="left" vertical="center"/>
    </xf>
    <xf numFmtId="0" fontId="54" fillId="0" borderId="6" xfId="0" applyFont="1" applyFill="1" applyBorder="1" applyAlignment="1">
      <alignment horizontal="left" vertical="center"/>
    </xf>
    <xf numFmtId="0" fontId="54" fillId="0" borderId="7" xfId="0" applyFont="1" applyFill="1" applyBorder="1" applyAlignment="1">
      <alignment horizontal="left" vertical="center"/>
    </xf>
    <xf numFmtId="0" fontId="54" fillId="0" borderId="8" xfId="0" applyFont="1" applyFill="1" applyBorder="1" applyAlignment="1">
      <alignment horizontal="left" vertical="center"/>
    </xf>
    <xf numFmtId="0" fontId="54" fillId="0" borderId="9" xfId="0" applyFont="1" applyFill="1" applyBorder="1" applyAlignment="1">
      <alignment horizontal="left" vertical="center"/>
    </xf>
    <xf numFmtId="0" fontId="47" fillId="0" borderId="4" xfId="0" applyFont="1" applyFill="1" applyBorder="1" applyAlignment="1">
      <alignment horizontal="center" vertical="center"/>
    </xf>
    <xf numFmtId="0" fontId="47" fillId="0" borderId="11" xfId="0" applyFont="1" applyFill="1" applyBorder="1" applyAlignment="1">
      <alignment horizontal="center" vertical="center"/>
    </xf>
    <xf numFmtId="0" fontId="51" fillId="0" borderId="1" xfId="0" applyFont="1" applyFill="1" applyBorder="1" applyAlignment="1">
      <alignment horizontal="center" vertical="center" wrapText="1"/>
    </xf>
    <xf numFmtId="0" fontId="51" fillId="0" borderId="2"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51" fillId="0" borderId="6" xfId="0" applyFont="1" applyFill="1" applyBorder="1" applyAlignment="1">
      <alignment horizontal="center" vertical="center" wrapText="1"/>
    </xf>
    <xf numFmtId="0" fontId="51" fillId="0" borderId="7" xfId="0" applyFont="1" applyFill="1" applyBorder="1" applyAlignment="1">
      <alignment horizontal="center" vertical="center" wrapText="1"/>
    </xf>
    <xf numFmtId="0" fontId="51" fillId="0" borderId="8" xfId="0" applyFont="1" applyFill="1" applyBorder="1" applyAlignment="1">
      <alignment horizontal="center" vertical="center" wrapText="1"/>
    </xf>
    <xf numFmtId="0" fontId="51" fillId="0" borderId="9" xfId="0" applyFont="1" applyFill="1" applyBorder="1" applyAlignment="1">
      <alignment horizontal="center" vertical="center" wrapText="1"/>
    </xf>
    <xf numFmtId="0" fontId="49" fillId="4" borderId="0" xfId="0" applyFont="1" applyFill="1" applyBorder="1" applyAlignment="1">
      <alignment horizontal="left" wrapText="1"/>
    </xf>
    <xf numFmtId="0" fontId="56" fillId="0" borderId="1" xfId="0" applyFont="1" applyFill="1" applyBorder="1" applyAlignment="1">
      <alignment horizontal="center" vertical="center" shrinkToFit="1"/>
    </xf>
    <xf numFmtId="0" fontId="56" fillId="0" borderId="2" xfId="0" applyFont="1" applyFill="1" applyBorder="1" applyAlignment="1">
      <alignment horizontal="center" vertical="center" shrinkToFit="1"/>
    </xf>
    <xf numFmtId="0" fontId="56" fillId="0" borderId="3" xfId="0" applyFont="1" applyFill="1" applyBorder="1" applyAlignment="1">
      <alignment horizontal="center" vertical="center" shrinkToFit="1"/>
    </xf>
    <xf numFmtId="0" fontId="56" fillId="0" borderId="5" xfId="0" applyFont="1" applyFill="1" applyBorder="1" applyAlignment="1">
      <alignment horizontal="center" vertical="center" shrinkToFit="1"/>
    </xf>
    <xf numFmtId="0" fontId="56" fillId="0" borderId="0" xfId="0" applyFont="1" applyFill="1" applyBorder="1" applyAlignment="1">
      <alignment horizontal="center" vertical="center" shrinkToFit="1"/>
    </xf>
    <xf numFmtId="0" fontId="56" fillId="0" borderId="6" xfId="0" applyFont="1" applyFill="1" applyBorder="1" applyAlignment="1">
      <alignment horizontal="center" vertical="center" shrinkToFit="1"/>
    </xf>
    <xf numFmtId="0" fontId="56" fillId="0" borderId="7" xfId="0" applyFont="1" applyFill="1" applyBorder="1" applyAlignment="1">
      <alignment horizontal="center" vertical="center" shrinkToFit="1"/>
    </xf>
    <xf numFmtId="0" fontId="56" fillId="0" borderId="8" xfId="0" applyFont="1" applyFill="1" applyBorder="1" applyAlignment="1">
      <alignment horizontal="center" vertical="center" shrinkToFit="1"/>
    </xf>
    <xf numFmtId="0" fontId="56" fillId="0" borderId="9" xfId="0" applyFont="1" applyFill="1" applyBorder="1" applyAlignment="1">
      <alignment horizontal="center" vertical="center" shrinkToFit="1"/>
    </xf>
    <xf numFmtId="0" fontId="47" fillId="0" borderId="4"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2" fillId="0" borderId="2" xfId="0" applyFont="1" applyFill="1" applyBorder="1" applyAlignment="1">
      <alignment horizontal="center" vertical="center" wrapText="1"/>
    </xf>
    <xf numFmtId="0" fontId="62" fillId="0" borderId="5"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2" fillId="0" borderId="3" xfId="0" applyFont="1" applyFill="1" applyBorder="1" applyAlignment="1">
      <alignment horizontal="center" vertical="center" wrapText="1"/>
    </xf>
    <xf numFmtId="0" fontId="62" fillId="0" borderId="7" xfId="0" applyFont="1" applyFill="1" applyBorder="1" applyAlignment="1">
      <alignment horizontal="center" vertical="center" wrapText="1"/>
    </xf>
    <xf numFmtId="0" fontId="62" fillId="0" borderId="8" xfId="0" applyFont="1" applyFill="1" applyBorder="1" applyAlignment="1">
      <alignment horizontal="center" vertical="center" wrapText="1"/>
    </xf>
    <xf numFmtId="0" fontId="62" fillId="0" borderId="9" xfId="0" applyFont="1" applyFill="1" applyBorder="1" applyAlignment="1">
      <alignment horizontal="center" vertical="center" wrapText="1"/>
    </xf>
    <xf numFmtId="0" fontId="57" fillId="0" borderId="1" xfId="0" applyFont="1" applyFill="1" applyBorder="1" applyAlignment="1">
      <alignment horizontal="center" vertical="center" wrapText="1"/>
    </xf>
    <xf numFmtId="0" fontId="57" fillId="0" borderId="2"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0" xfId="0" applyFont="1" applyFill="1" applyBorder="1" applyAlignment="1">
      <alignment horizontal="center" vertical="center" wrapText="1"/>
    </xf>
    <xf numFmtId="0" fontId="57" fillId="0" borderId="3" xfId="0" applyFont="1" applyFill="1" applyBorder="1" applyAlignment="1">
      <alignment horizontal="center" vertical="center" wrapText="1"/>
    </xf>
    <xf numFmtId="0" fontId="57" fillId="0" borderId="6"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60" fillId="0" borderId="2" xfId="0" applyFont="1" applyFill="1" applyBorder="1" applyAlignment="1">
      <alignment horizontal="center" vertical="center" wrapText="1"/>
    </xf>
    <xf numFmtId="0" fontId="60" fillId="0" borderId="5"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60" fillId="0" borderId="3" xfId="0" applyFont="1" applyFill="1" applyBorder="1" applyAlignment="1">
      <alignment horizontal="center" vertical="center" wrapText="1"/>
    </xf>
    <xf numFmtId="0" fontId="60" fillId="0" borderId="7" xfId="0" applyFont="1" applyFill="1" applyBorder="1" applyAlignment="1">
      <alignment horizontal="center" vertical="center" wrapText="1"/>
    </xf>
    <xf numFmtId="0" fontId="60" fillId="0" borderId="8" xfId="0" applyFont="1" applyFill="1" applyBorder="1" applyAlignment="1">
      <alignment horizontal="center" vertical="center" wrapText="1"/>
    </xf>
    <xf numFmtId="0" fontId="60" fillId="0" borderId="9" xfId="0" applyFont="1" applyFill="1" applyBorder="1" applyAlignment="1">
      <alignment horizontal="center" vertical="center" wrapText="1"/>
    </xf>
    <xf numFmtId="0" fontId="56" fillId="0" borderId="1" xfId="0" applyFont="1" applyFill="1" applyBorder="1" applyAlignment="1">
      <alignment horizontal="center" vertical="center" wrapText="1"/>
    </xf>
    <xf numFmtId="0" fontId="56" fillId="0" borderId="2" xfId="0" applyFont="1" applyFill="1" applyBorder="1" applyAlignment="1">
      <alignment horizontal="center" vertical="center" wrapText="1"/>
    </xf>
    <xf numFmtId="0" fontId="56" fillId="0" borderId="3" xfId="0" applyFont="1" applyFill="1" applyBorder="1" applyAlignment="1">
      <alignment horizontal="center" vertical="center" wrapText="1"/>
    </xf>
    <xf numFmtId="0" fontId="56" fillId="0" borderId="7" xfId="0" applyFont="1" applyFill="1" applyBorder="1" applyAlignment="1">
      <alignment horizontal="center" vertical="center" wrapText="1"/>
    </xf>
    <xf numFmtId="0" fontId="56" fillId="0" borderId="8" xfId="0" applyFont="1" applyFill="1" applyBorder="1" applyAlignment="1">
      <alignment horizontal="center" vertical="center" wrapText="1"/>
    </xf>
    <xf numFmtId="0" fontId="56" fillId="0" borderId="9" xfId="0" applyFont="1" applyFill="1" applyBorder="1" applyAlignment="1">
      <alignment horizontal="center" vertical="center" wrapText="1"/>
    </xf>
    <xf numFmtId="0" fontId="57" fillId="0" borderId="7" xfId="0" applyFont="1" applyFill="1" applyBorder="1" applyAlignment="1">
      <alignment horizontal="center" vertical="center" wrapText="1"/>
    </xf>
    <xf numFmtId="0" fontId="57" fillId="0" borderId="8" xfId="0" applyFont="1" applyFill="1" applyBorder="1" applyAlignment="1">
      <alignment horizontal="center" vertical="center" wrapText="1"/>
    </xf>
    <xf numFmtId="0" fontId="57" fillId="0" borderId="9"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6" fillId="0" borderId="5"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56" fillId="0" borderId="6" xfId="0" applyFont="1" applyFill="1" applyBorder="1" applyAlignment="1">
      <alignment horizontal="center" vertical="center" wrapText="1"/>
    </xf>
    <xf numFmtId="0" fontId="60" fillId="0" borderId="6" xfId="0" applyFont="1" applyFill="1" applyBorder="1" applyAlignment="1">
      <alignment horizontal="center" vertical="center" wrapText="1"/>
    </xf>
    <xf numFmtId="0" fontId="49" fillId="4" borderId="10" xfId="0" applyFont="1" applyFill="1" applyBorder="1" applyAlignment="1">
      <alignment horizontal="left" wrapText="1"/>
    </xf>
    <xf numFmtId="0" fontId="56" fillId="0" borderId="4" xfId="0" applyFont="1" applyFill="1" applyBorder="1" applyAlignment="1">
      <alignment horizontal="center" vertical="center" wrapText="1" shrinkToFit="1"/>
    </xf>
    <xf numFmtId="0" fontId="57" fillId="0" borderId="10" xfId="0" applyFont="1" applyFill="1" applyBorder="1" applyAlignment="1">
      <alignment vertical="center"/>
    </xf>
    <xf numFmtId="0" fontId="57" fillId="0" borderId="12" xfId="0" applyFont="1" applyFill="1" applyBorder="1" applyAlignment="1">
      <alignment vertical="center"/>
    </xf>
    <xf numFmtId="0" fontId="46" fillId="0" borderId="11" xfId="0" applyFont="1" applyFill="1" applyBorder="1" applyAlignment="1">
      <alignment horizontal="center" vertical="center"/>
    </xf>
    <xf numFmtId="0" fontId="46" fillId="0" borderId="12" xfId="0" applyFont="1" applyFill="1" applyBorder="1" applyAlignment="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center" vertical="center"/>
    </xf>
    <xf numFmtId="0" fontId="58" fillId="0" borderId="10" xfId="0" applyFont="1" applyFill="1" applyBorder="1" applyAlignment="1">
      <alignment vertical="center"/>
    </xf>
    <xf numFmtId="0" fontId="58" fillId="0" borderId="12" xfId="0" applyFont="1" applyFill="1" applyBorder="1" applyAlignment="1">
      <alignment vertical="center"/>
    </xf>
    <xf numFmtId="0" fontId="31" fillId="0" borderId="0" xfId="0" applyFont="1" applyBorder="1" applyAlignment="1">
      <alignment horizontal="center" vertical="center" shrinkToFit="1"/>
    </xf>
    <xf numFmtId="0" fontId="31" fillId="0" borderId="6" xfId="0" applyFont="1" applyBorder="1" applyAlignment="1">
      <alignment horizontal="center" vertical="center" shrinkToFit="1"/>
    </xf>
    <xf numFmtId="0" fontId="31" fillId="0" borderId="5"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31" fillId="0" borderId="9" xfId="0" applyFont="1" applyBorder="1" applyAlignment="1">
      <alignment horizontal="center" vertical="center" shrinkToFit="1"/>
    </xf>
    <xf numFmtId="0" fontId="57" fillId="0" borderId="10" xfId="0" applyFont="1" applyFill="1" applyBorder="1" applyAlignment="1">
      <alignment vertical="center" wrapText="1"/>
    </xf>
    <xf numFmtId="0" fontId="31" fillId="0" borderId="0" xfId="0" applyFont="1" applyAlignment="1">
      <alignment horizontal="center" vertical="center" shrinkToFit="1"/>
    </xf>
    <xf numFmtId="0" fontId="31" fillId="0" borderId="2" xfId="0" applyFont="1" applyBorder="1" applyAlignment="1">
      <alignment vertical="center"/>
    </xf>
    <xf numFmtId="0" fontId="31" fillId="0" borderId="3" xfId="0" applyFont="1" applyBorder="1" applyAlignment="1">
      <alignment vertical="center"/>
    </xf>
    <xf numFmtId="0" fontId="31" fillId="0" borderId="0" xfId="0" applyFont="1" applyBorder="1" applyAlignment="1">
      <alignment vertical="center"/>
    </xf>
    <xf numFmtId="0" fontId="31" fillId="0" borderId="6" xfId="0" applyFont="1" applyBorder="1" applyAlignment="1">
      <alignment vertical="center"/>
    </xf>
    <xf numFmtId="0" fontId="31" fillId="0" borderId="8" xfId="0" applyFont="1" applyBorder="1" applyAlignment="1">
      <alignment vertical="center"/>
    </xf>
    <xf numFmtId="0" fontId="31" fillId="0" borderId="9" xfId="0" applyFont="1" applyBorder="1" applyAlignment="1">
      <alignment vertical="center"/>
    </xf>
    <xf numFmtId="0" fontId="54" fillId="0" borderId="2" xfId="0" applyFont="1" applyBorder="1" applyAlignment="1">
      <alignment horizontal="left" vertical="center" wrapText="1"/>
    </xf>
    <xf numFmtId="0" fontId="54" fillId="0" borderId="3" xfId="0" applyFont="1" applyBorder="1" applyAlignment="1">
      <alignment horizontal="left" vertical="center" wrapText="1"/>
    </xf>
    <xf numFmtId="0" fontId="54" fillId="0" borderId="5" xfId="0" applyFont="1" applyBorder="1" applyAlignment="1">
      <alignment horizontal="left" vertical="center" wrapText="1"/>
    </xf>
    <xf numFmtId="0" fontId="54" fillId="0" borderId="0" xfId="0" applyFont="1" applyBorder="1" applyAlignment="1">
      <alignment horizontal="left" vertical="center" wrapText="1"/>
    </xf>
    <xf numFmtId="0" fontId="54" fillId="0" borderId="6" xfId="0" applyFont="1" applyBorder="1" applyAlignment="1">
      <alignment horizontal="left" vertical="center" wrapText="1"/>
    </xf>
    <xf numFmtId="0" fontId="54" fillId="0" borderId="7" xfId="0" applyFont="1" applyBorder="1" applyAlignment="1">
      <alignment horizontal="left" vertical="center" wrapText="1"/>
    </xf>
    <xf numFmtId="0" fontId="54" fillId="0" borderId="8" xfId="0" applyFont="1" applyBorder="1" applyAlignment="1">
      <alignment horizontal="left" vertical="center" wrapText="1"/>
    </xf>
    <xf numFmtId="0" fontId="54" fillId="0" borderId="9" xfId="0" applyFont="1" applyBorder="1" applyAlignment="1">
      <alignment horizontal="left" vertical="center" wrapText="1"/>
    </xf>
    <xf numFmtId="0" fontId="56" fillId="0" borderId="4" xfId="0" applyFont="1" applyFill="1" applyBorder="1" applyAlignment="1">
      <alignment horizontal="center" vertical="center" shrinkToFit="1"/>
    </xf>
    <xf numFmtId="0" fontId="48" fillId="0" borderId="1" xfId="0" applyFont="1" applyFill="1" applyBorder="1" applyAlignment="1">
      <alignment horizontal="center" vertical="center" wrapText="1"/>
    </xf>
    <xf numFmtId="0" fontId="48" fillId="0" borderId="2" xfId="0" applyFont="1" applyFill="1" applyBorder="1" applyAlignment="1">
      <alignment horizontal="center" vertical="center" wrapText="1"/>
    </xf>
    <xf numFmtId="0" fontId="48" fillId="0" borderId="5"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48" fillId="0" borderId="8" xfId="0" applyFont="1" applyFill="1" applyBorder="1" applyAlignment="1">
      <alignment horizontal="center" vertical="center" wrapText="1"/>
    </xf>
    <xf numFmtId="0" fontId="49" fillId="0" borderId="8" xfId="0" applyFont="1" applyFill="1" applyBorder="1" applyAlignment="1">
      <alignment horizontal="center" vertical="center" wrapText="1"/>
    </xf>
    <xf numFmtId="0" fontId="49" fillId="0" borderId="9" xfId="0" applyFont="1" applyFill="1" applyBorder="1" applyAlignment="1">
      <alignment horizontal="center" vertical="center" wrapText="1"/>
    </xf>
    <xf numFmtId="0" fontId="49" fillId="0" borderId="7" xfId="0" applyFont="1" applyFill="1" applyBorder="1" applyAlignment="1">
      <alignment horizontal="center" vertical="center" wrapText="1"/>
    </xf>
    <xf numFmtId="0" fontId="42" fillId="0" borderId="1" xfId="0" applyFont="1" applyFill="1" applyBorder="1" applyAlignment="1">
      <alignment horizontal="center" vertical="center"/>
    </xf>
    <xf numFmtId="0" fontId="42" fillId="0" borderId="2" xfId="0" applyFont="1" applyFill="1" applyBorder="1" applyAlignment="1">
      <alignment horizontal="center" vertical="center"/>
    </xf>
    <xf numFmtId="0" fontId="42" fillId="0" borderId="3" xfId="0" applyFont="1" applyFill="1" applyBorder="1" applyAlignment="1">
      <alignment horizontal="center" vertical="center"/>
    </xf>
    <xf numFmtId="0" fontId="42" fillId="0" borderId="7" xfId="0" applyFont="1" applyFill="1" applyBorder="1" applyAlignment="1">
      <alignment horizontal="center" vertical="center"/>
    </xf>
    <xf numFmtId="0" fontId="42" fillId="0" borderId="8" xfId="0" applyFont="1" applyFill="1" applyBorder="1" applyAlignment="1">
      <alignment horizontal="center" vertical="center"/>
    </xf>
    <xf numFmtId="0" fontId="42" fillId="0" borderId="9" xfId="0" applyFont="1" applyFill="1" applyBorder="1" applyAlignment="1">
      <alignment horizontal="center" vertical="center"/>
    </xf>
    <xf numFmtId="0" fontId="45" fillId="0" borderId="1"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45" fillId="0" borderId="3" xfId="0" applyFont="1" applyFill="1" applyBorder="1" applyAlignment="1">
      <alignment horizontal="center" vertical="center" wrapText="1"/>
    </xf>
    <xf numFmtId="0" fontId="45" fillId="0" borderId="5"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5" fillId="0" borderId="6" xfId="0" applyFont="1" applyFill="1" applyBorder="1" applyAlignment="1">
      <alignment horizontal="center" vertical="center" wrapText="1"/>
    </xf>
    <xf numFmtId="0" fontId="45" fillId="0" borderId="7" xfId="0" applyFont="1" applyFill="1" applyBorder="1" applyAlignment="1">
      <alignment horizontal="center" vertical="center" wrapText="1"/>
    </xf>
    <xf numFmtId="0" fontId="45" fillId="0" borderId="8" xfId="0" applyFont="1" applyFill="1" applyBorder="1" applyAlignment="1">
      <alignment horizontal="center" vertical="center" wrapText="1"/>
    </xf>
    <xf numFmtId="0" fontId="45" fillId="0" borderId="9" xfId="0" applyFont="1" applyFill="1" applyBorder="1" applyAlignment="1">
      <alignment horizontal="center" vertical="center" wrapText="1"/>
    </xf>
    <xf numFmtId="0" fontId="45" fillId="0" borderId="4" xfId="0" applyFont="1" applyBorder="1" applyAlignment="1">
      <alignment horizontal="center" vertical="center"/>
    </xf>
    <xf numFmtId="0" fontId="45" fillId="0" borderId="2" xfId="0" applyFont="1" applyFill="1" applyBorder="1" applyAlignment="1">
      <alignment horizontal="center" vertical="center"/>
    </xf>
    <xf numFmtId="0" fontId="45" fillId="0" borderId="3" xfId="0" applyFont="1" applyFill="1" applyBorder="1" applyAlignment="1">
      <alignment horizontal="center" vertical="center"/>
    </xf>
    <xf numFmtId="0" fontId="45" fillId="0" borderId="0" xfId="0" applyFont="1" applyFill="1" applyBorder="1" applyAlignment="1">
      <alignment horizontal="center" vertical="center"/>
    </xf>
    <xf numFmtId="0" fontId="45" fillId="0" borderId="6" xfId="0" applyFont="1" applyFill="1" applyBorder="1" applyAlignment="1">
      <alignment horizontal="center" vertical="center"/>
    </xf>
    <xf numFmtId="0" fontId="45" fillId="0" borderId="8" xfId="0" applyFont="1" applyFill="1" applyBorder="1" applyAlignment="1">
      <alignment horizontal="center" vertical="center"/>
    </xf>
    <xf numFmtId="0" fontId="45" fillId="0" borderId="9" xfId="0" applyFont="1" applyFill="1" applyBorder="1" applyAlignment="1">
      <alignment horizontal="center" vertical="center"/>
    </xf>
    <xf numFmtId="0" fontId="43" fillId="0" borderId="4" xfId="0" applyFont="1" applyFill="1" applyBorder="1" applyAlignment="1">
      <alignment horizontal="center" vertical="center" shrinkToFit="1"/>
    </xf>
    <xf numFmtId="0" fontId="31" fillId="0" borderId="4" xfId="0" applyFont="1" applyBorder="1" applyAlignment="1">
      <alignment horizontal="center" vertical="center" shrinkToFit="1"/>
    </xf>
    <xf numFmtId="0" fontId="44" fillId="0" borderId="1" xfId="0" applyFont="1" applyFill="1" applyBorder="1" applyAlignment="1">
      <alignment horizontal="center" vertical="center" shrinkToFit="1"/>
    </xf>
    <xf numFmtId="0" fontId="31" fillId="0" borderId="2" xfId="0" applyFont="1" applyBorder="1" applyAlignment="1">
      <alignment horizontal="center" vertical="center" shrinkToFit="1"/>
    </xf>
    <xf numFmtId="0" fontId="31" fillId="0" borderId="3" xfId="0" applyFont="1" applyBorder="1" applyAlignment="1">
      <alignment horizontal="center" vertical="center" shrinkToFit="1"/>
    </xf>
    <xf numFmtId="0" fontId="43" fillId="0" borderId="1" xfId="0" applyFont="1" applyFill="1" applyBorder="1" applyAlignment="1">
      <alignment horizontal="center" vertical="center" shrinkToFit="1"/>
    </xf>
    <xf numFmtId="0" fontId="31" fillId="0" borderId="4" xfId="0" applyFont="1" applyBorder="1" applyAlignment="1">
      <alignment vertical="center" shrinkToFit="1"/>
    </xf>
    <xf numFmtId="0" fontId="30" fillId="0" borderId="4"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0" fillId="0" borderId="1" xfId="0" applyFont="1" applyBorder="1" applyAlignment="1">
      <alignment horizontal="center" vertical="center" shrinkToFit="1"/>
    </xf>
    <xf numFmtId="0" fontId="31" fillId="0" borderId="4" xfId="0" applyFont="1" applyFill="1" applyBorder="1" applyAlignment="1">
      <alignment vertical="center" shrinkToFit="1"/>
    </xf>
    <xf numFmtId="0" fontId="28" fillId="0" borderId="0" xfId="0" applyFont="1" applyBorder="1" applyAlignment="1">
      <alignment horizontal="left" vertical="center" wrapText="1"/>
    </xf>
    <xf numFmtId="0" fontId="0" fillId="0" borderId="0" xfId="0" applyBorder="1" applyAlignment="1">
      <alignment vertical="center"/>
    </xf>
    <xf numFmtId="0" fontId="26" fillId="0" borderId="0" xfId="0" applyFont="1" applyFill="1" applyAlignment="1">
      <alignment horizontal="left" vertical="center"/>
    </xf>
    <xf numFmtId="0" fontId="26" fillId="0" borderId="0" xfId="0" applyFont="1" applyAlignment="1">
      <alignment horizontal="left" vertical="center" shrinkToFit="1"/>
    </xf>
    <xf numFmtId="0" fontId="26" fillId="0" borderId="0" xfId="0" applyFont="1" applyFill="1" applyAlignment="1">
      <alignment horizontal="left" vertical="center" shrinkToFit="1"/>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36" fillId="0" borderId="1" xfId="0" applyFont="1" applyFill="1" applyBorder="1" applyAlignment="1">
      <alignment horizontal="left" vertical="center" wrapTex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33" fillId="0" borderId="10" xfId="0" applyFont="1" applyFill="1" applyBorder="1" applyAlignment="1">
      <alignment vertical="center"/>
    </xf>
    <xf numFmtId="0" fontId="33" fillId="0" borderId="12" xfId="0" applyFont="1" applyFill="1" applyBorder="1" applyAlignment="1">
      <alignment vertical="center"/>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25"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9" fillId="0" borderId="5" xfId="0" applyFont="1" applyFill="1" applyBorder="1" applyAlignment="1">
      <alignment horizontal="center" vertical="center" shrinkToFit="1"/>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3" fillId="0" borderId="10" xfId="0" applyFont="1" applyFill="1" applyBorder="1" applyAlignment="1">
      <alignment vertical="center" wrapText="1"/>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0" fillId="0" borderId="0" xfId="0" applyAlignment="1">
      <alignment horizontal="center" vertical="center" shrinkToFit="1"/>
    </xf>
    <xf numFmtId="0" fontId="21"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6" fillId="0" borderId="4" xfId="0" applyFont="1" applyFill="1" applyBorder="1" applyAlignment="1">
      <alignment horizontal="center" vertical="center" shrinkToFit="1"/>
    </xf>
    <xf numFmtId="0" fontId="35" fillId="0" borderId="10" xfId="0" applyFont="1" applyFill="1" applyBorder="1" applyAlignment="1">
      <alignment vertical="center"/>
    </xf>
    <xf numFmtId="0" fontId="35" fillId="0" borderId="12" xfId="0" applyFont="1" applyFill="1" applyBorder="1" applyAlignment="1">
      <alignment vertical="center"/>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29" fillId="0" borderId="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0" fillId="0" borderId="6" xfId="0" applyBorder="1" applyAlignment="1">
      <alignment vertical="center"/>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4" xfId="0" applyFont="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38" fillId="0" borderId="1" xfId="0" applyFont="1" applyFill="1" applyBorder="1" applyAlignment="1">
      <alignment horizontal="left" vertical="center" wrapText="1"/>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36" fillId="0" borderId="2" xfId="0" applyFont="1" applyFill="1" applyBorder="1" applyAlignment="1">
      <alignment horizontal="left" vertical="center"/>
    </xf>
    <xf numFmtId="0" fontId="36" fillId="0" borderId="3"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1" fillId="4" borderId="2" xfId="0" applyFont="1" applyFill="1" applyBorder="1" applyAlignment="1">
      <alignment horizontal="left" wrapText="1"/>
    </xf>
    <xf numFmtId="0" fontId="21" fillId="4" borderId="8" xfId="0" applyFont="1" applyFill="1" applyBorder="1" applyAlignment="1">
      <alignment horizontal="left" wrapTex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21" fillId="4" borderId="0" xfId="0" applyFont="1" applyFill="1" applyBorder="1" applyAlignment="1">
      <alignment horizontal="left"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2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ustomXml" Target="../customXml/item1.xml"/></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BDD1CD8-6099-4801-BADB-57277178F56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264A69B-E066-4C02-80D4-BC7E9F2892D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D0FC919-9B8B-4F19-B8AD-DD5AB5EE089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F275E84-66C4-4953-B678-7867A625B2D4}"/>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9A623A6-A3AF-4E92-916E-722308BEF01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B588077-1183-4E36-B973-9C00A0F68CD3}"/>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34B5AAB5-62A6-42D8-B715-B7AB2E1E0BAB}"/>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1EECC279-28FD-4AFE-AA6A-2A268FE1A310}"/>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16AD3D04-5189-4A00-83BD-08697262BD9D}"/>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CF8812F3-47C6-4CE6-A3B3-78B7B39F0BC0}"/>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B717AF65-EC28-4F8D-8EF0-08BAD5292598}"/>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A3DC2FD8-DEC8-4E0A-BBA0-E691836780C4}"/>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B88D3A22-8E45-4A4D-82B0-9A2B8A43BF44}"/>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C1B50DDF-6571-492E-9D4B-FB6E70E38315}"/>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D43A7401-82DD-42BF-ACFF-A559EEB411E5}"/>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5F53CAB3-CEF5-4D40-A617-FDC85B2708B3}"/>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607E4C4F-12AC-46C6-958E-2ED4B5304584}"/>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19EE44A0-BB87-4430-A20B-661EAF9FE5C7}"/>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F05367E1-4CF9-4EB8-B964-7A9764D61C8F}"/>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89E21B25-55A5-46D2-8723-BAC0D1B3AC6C}"/>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B2EFE80C-FE46-4FDB-8B45-32290C8E5FFC}"/>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E06BFB5A-EFB4-4EA5-B46E-C01FB1827962}"/>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BF618A39-4A7D-465C-BBAF-12FC59369085}"/>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8DD4C564-F082-464A-BC61-4AFAF6935639}"/>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5F934587-5D12-45B8-9850-8B48C4E7A30C}"/>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6C5F4E68-D8FC-472F-8DE8-72A0F9EF6C16}"/>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BB12D1BF-CBF6-40D8-AC5E-804512F4959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00A99CAC-EDA5-4029-8AA4-1118EF601EC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6C4BE559-09F3-4031-964C-51351CB46A4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883B1FD9-37DA-46A3-BFA6-44351E38959C}"/>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006A0D1A-220D-4A8C-8C70-5908318F79D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3617766F-F020-46D7-9050-B543CB53F1B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CE2E9BCB-D592-4C29-80EA-EA45F5FFD12D}"/>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F5B545CB-11C7-4501-AB81-08BB3BC2E1AC}"/>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7AAB0E8E-B4FC-4816-BA68-8569F680899D}"/>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0C710A7C-8C53-41D7-A071-71F9D0D92A39}"/>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8886A614-AEDE-4462-9849-302674AC91B0}"/>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8D723A1A-6F20-4C9C-917A-EDCC9BF8312C}"/>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DD817D1D-06EE-41D3-9017-456B06433760}"/>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301F7549-E0D9-4157-9BE1-EAF8CA4074FA}"/>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8909A24D-25F9-4A66-8F30-19DE16906EDE}"/>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C70EF9F3-9CCC-4CA0-ADB5-69AAC98FF158}"/>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AD6FD7F9-40E6-468F-A7F6-72D13E54BCDC}"/>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33D0D8C2-8040-415E-8752-E8867E20919D}"/>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03D4F3AA-78BE-4AAD-AF7B-912F1A93E8D0}"/>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7F3B1A38-4D45-465B-9C98-4E00F06212DF}"/>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FC34F148-C8F2-4081-9520-F397EB25CEF5}"/>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A1563F72-B7BD-4740-ACCE-DD31C222BC62}"/>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80A7C38B-CA0F-4C19-A8A4-EB8C67EE7800}"/>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045F1D1C-3436-4513-89DA-5100C1379169}"/>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4E5B5A1A-250D-43B1-A7C9-4C032448E411}"/>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C8294A29-1CD5-4C79-8126-187E0757807F}"/>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4F2A5C1-3A17-4352-90A2-6913C2D448D2}"/>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354ADD-186E-423B-9D6A-60226C01B33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1B9AB26-6FA0-46B6-8709-BD708E4BC89F}"/>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F9F1726-28D1-4B38-9C7A-0C8804FCFC29}"/>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162874-9D52-4ACF-9A39-C671F071DE9E}"/>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016C4C-DC05-45C2-8868-86F215A6AA8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B65606-C676-43C0-8CE6-DE91249F47F4}"/>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89BF12-9743-42BD-9085-76A186291586}"/>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6F00F747-714F-4C86-B3F5-0C6F95C5E636}"/>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7BAFA989-1B0D-411F-9832-F0D740505F94}"/>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16D66679-50D0-43E4-8D27-36E54F0BF2BE}"/>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85F962F7-9809-4F74-A52E-B26A19AB4A85}"/>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260579B2-5D4C-4BE0-9145-F67080B725C2}"/>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C6080A-C5D5-4685-90F3-7638A23883F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17BB09-801A-4D3C-9201-7B9AB41169C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2CD2EFCF-0B54-470C-A93D-1F28729E0B54}"/>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BF4C1FF-9973-4A08-A35C-7E996CDC165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E300A25-1F0B-4F8F-9060-608D24C3314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DE53072-EB8E-4197-95AC-D50E10C12D3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13C3E98C-C59A-4D2E-8928-C51E86F2FF11}"/>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7466D80-8362-46F1-ACE3-CADF740DB16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149A701-3C48-416E-AE84-3B47576CD1A5}"/>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0388351-20EE-4C33-9B45-B2C86F95A16A}"/>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5C580EB2-69D2-417B-8FE3-AF6C404E0BBD}"/>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55C37239-E30F-49D4-8B45-5E73B43E0623}"/>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2AFB7FFA-ED39-405B-9197-1A10F429E496}"/>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F14BC35D-63DE-4AB2-87DE-ED95A76B6BEF}"/>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3BA944C1-A576-4BFA-8E8D-90CC0448920C}"/>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0C079C5A-A5B1-4080-B6AF-33472BE7994A}"/>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00909FA0-B429-46CE-846A-BBEB5DE04843}"/>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41323F00-32D3-4C0B-BB3A-13436DDCE868}"/>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8C31664F-C3CC-4D31-8FE9-397A00EA703C}"/>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4BE15D80-02F3-40E7-9F11-7CAD0B9AD378}"/>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892E12F5-20E1-449E-9E50-6B19C46E4FBA}"/>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5228FBD1-C97F-4ADB-B5FB-527C328A0D68}"/>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2BC6EFBB-9923-48B3-9ACB-0C2497FD7E2C}"/>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E5222A79-66DB-4983-BC89-E57FEE5912BB}"/>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1D231F4D-525A-438B-817F-05373656EBDE}"/>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54838FDE-E77E-43B8-9F59-F98E7FCD1D2F}"/>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F17A4575-54AE-4C89-8642-FB8D47E7E91D}"/>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6C459F84-2241-4794-82BD-3DB135F488DE}"/>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BE62558C-31BC-4CBE-8929-6D73C44DAF10}"/>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7D59806F-5F29-4F3A-9880-3F8A56D5756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9AC8EC7A-8E0D-4DFA-BF35-843A7335A18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6EBE33B7-9FA6-418D-A196-2CBF3CBE45D9}"/>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788F24A3-E59C-431F-9235-3FAFD8BD3AFA}"/>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A6759C9D-C60A-44BF-B316-C139C16B9E1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CE5F4AE2-5121-4B02-8F09-6205FE916BF4}"/>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30ABAF63-99B4-496F-8A18-66CB19EDF982}"/>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BB27FE45-1442-4776-B4FA-ECBC1A7AECA8}"/>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70A17E05-4CC5-445A-852A-978E869F40BF}"/>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354D21A0-55CC-403B-BAAF-A4E2D50E515E}"/>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DEA28792-5D9D-45EB-ABC8-42A248F2DED2}"/>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B1A979E2-E8D9-4F84-BEFA-5029CAE3267E}"/>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20A65900-3A12-427D-8404-848095392390}"/>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CCF53D8C-7B62-42AA-B9A1-9A0ED6E6A4FB}"/>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8BC2C3AC-2C2D-42C6-AD89-9BB8C017EE61}"/>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56902B24-D912-4BA5-A499-22838063A13B}"/>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02BEED5B-AE58-4BCC-83E7-7661154408ED}"/>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AB1ABB4A-71EB-46D8-B293-514F39E9155D}"/>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0A5D5986-E350-49DF-91F2-23602D4C1C5B}"/>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9A9AB720-C77A-4330-8FE0-28F3D6D6E200}"/>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F42494CD-59C9-43B1-AAB2-CC178951A2A7}"/>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ED568A68-DF69-47DB-937C-7A8B83FF7FD1}"/>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7D0B97DE-50A4-4E34-8E7A-EE917B5E8408}"/>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F73F71E4-0098-4190-B040-D574682243E1}"/>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1A535418-97B0-41C7-BEC3-B9667A16A761}"/>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0BEDB56B-ED6D-4A50-9E41-DCB56AA9B8D3}"/>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DB3942E-6A52-486A-B21A-4A017AFE309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39A6383-5732-4236-83D3-6717A947EAF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DBAE5F6-7289-4392-A99F-5276313D20F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C77507F5-40E0-408C-9DEF-F1281D03C8B5}"/>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89602BD-1122-4D65-91F3-C22BE01CEDB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6003553-5FD5-4ABF-8CED-3313717C0B22}"/>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5DD1A312-B7EB-4D54-8F32-39859D86B2A2}"/>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6A27BE43-1866-4724-A107-E2448F0F0927}"/>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C65739B2-6ED2-4278-ACD7-67AAF5EE7056}"/>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149C7642-61C0-4906-B8AD-CB7AF4B87610}"/>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294E06DF-49AD-42F3-ABA8-668236B28F25}"/>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3B5C58C2-1349-4D5E-8AB7-6584271FB87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A5054E67-88AC-44BE-9BA6-1CEA2F255CB7}"/>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364A1D33-248C-4973-9613-230D684A3D6A}"/>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C7430C44-324F-4AB5-9807-E6F8E76705B3}"/>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721A9771-3547-412F-B85F-0E7FFD0F02C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3C293048-6562-4168-898D-B3FDBD7F51E7}"/>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FB927BE9-B3F3-481A-A8F6-EDC6383936D8}"/>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785AC2D7-EE90-41FA-B5A5-A0BA0142FE9A}"/>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D36CE2A9-409A-4B5B-8984-A47121820FE2}"/>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BA634CF0-8889-4DF1-B375-CC6534F505C7}"/>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B0E21C03-8C1E-4F10-A175-40DC3363E280}"/>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6E2C7B2E-E3AD-466B-9E3A-4B05262147EF}"/>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2629352B-ADB9-40E8-9568-33487CC49CBD}"/>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BF673BC0-8DC2-439E-A8E2-8C1B6D2350BE}"/>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8F1452DD-54B3-4ABD-BAE0-AB166F92AF18}"/>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7C86C67A-BE2E-434C-BF1F-78C256BCA8F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47D4407F-0956-47FF-A579-7F0627F4C4E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DAB84E6E-6FC8-4EE1-89B8-46333145CDB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79CF7C6E-80BE-4EFE-98C3-61629073CAC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4B7D6D7E-D122-418C-BB71-099C7322A6D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8CAC7754-50F3-4E45-BCC5-9FAC4A267266}"/>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CC006494-5131-4D41-AF71-4A2172ACD172}"/>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D0B0996F-D0A9-49E2-818C-34962A0149E2}"/>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50F99356-0A71-4C29-8727-19DF4D496A4B}"/>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BECAB5F1-7DCB-4B90-924A-E9988323F326}"/>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639E6183-9587-4A54-A067-DD9C36F1DC5A}"/>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21960C11-9935-4795-85DF-0437EFD6E70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5751F81D-3793-4698-BD51-0F1CE5CBA999}"/>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167C062B-931D-47DC-8D99-5807792A18DA}"/>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2A47EB05-7AD2-41D2-82B3-81BAB0684BEB}"/>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DD84F479-7D34-4F71-8A6A-C3A67661456E}"/>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6CA2908F-CC3D-4995-9129-DDB38732FCA7}"/>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117A4370-E986-476C-9119-E388015C230C}"/>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2BB6B489-1B03-408F-96DF-8B58BB538B69}"/>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B0574C09-6BE7-4EEF-A5D3-D33A090C215A}"/>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8E52BB14-DA11-4CB0-A979-5BDD9EEFCC56}"/>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20A150DB-2A2C-4313-89C7-8C26203163BE}"/>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DE8ACF99-BDB2-495F-9C2F-D842ADD28A38}"/>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5D2A1602-0044-4D4B-9D25-96CAA7206FA4}"/>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A738C3FC-DC36-4A5B-BD5C-4BAB9A44B9DF}"/>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46F906A7-EDC9-4CC0-87EA-9E08EB49C03F}"/>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9981FD7-4230-4428-AD32-9E393E14C9B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4CE9775-78C5-476F-98A1-9F2D622BDEE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EB0C24E-594A-4ABB-810A-95CC127C919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209A381F-8DA2-4FD4-A3AD-5D3243D16E9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190EC4E-1AEE-403C-9414-ACEF94F0FE1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7810A74-E557-435D-BE90-F00FE025F82D}"/>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FB89C5D1-972C-46E4-BEB0-0072CAA254D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3066B70D-77DA-4502-B750-A2F0D4BB5E08}"/>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3931044F-0760-46EB-AE29-1BCA369AF34B}"/>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FF34A1A-454A-4083-A85A-FBC0C9EC5B3B}"/>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46083D44-9057-4A73-B617-FFE9233F08F1}"/>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AAF7EC5-4973-44F7-BCA3-B83A954E7AE5}"/>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8837A5AB-5913-4240-A259-EA82C78E5E5A}"/>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4410A263-E837-4943-8DF4-33C539CDC209}"/>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67323EAC-79F8-4E96-87C1-3A03589156A9}"/>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0850F011-76DC-4FB3-8FA9-17771078D7CE}"/>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F325B404-279A-43F5-93DD-8C7BA4AAAE5B}"/>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0F5D06F4-677B-4DEC-96B7-036F82DFA9AF}"/>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4688B4F9-A36F-4506-984F-086FFA90A139}"/>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6AC60C97-BE80-4DAD-AB7D-D8C3DC969B3F}"/>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47C625EC-4653-47AB-A477-AD6E55A1C337}"/>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8117A57A-333A-4D07-A761-1BAF1E3A2716}"/>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0E9B8E62-43BA-41E5-A839-36BEF8AC2DB3}"/>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09215CA3-18E6-4486-BBFF-0FAC8120CBB6}"/>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A5D2C94A-58D1-46EC-877A-FC1D820F0278}"/>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1B0E4F13-0541-4B44-8778-FA65E080B92A}"/>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6283DD7F-DFE4-417F-8E4E-CA80576433D4}"/>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94FEF40D-64B7-42FC-B84E-E35A35E3B83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C613333E-6CCE-4FB2-B2B2-E91CDEE756E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2A1FE76A-DA05-4F8F-9C65-6CB586FADA2A}"/>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2D79D9EA-B59B-4FC3-87AE-631005B9649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7612FA65-6D57-4DF4-AAFC-CE7DFDCD902A}"/>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31FF1C0F-344E-42A7-8D0F-F7A453615D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F7324DFF-8828-4B46-9592-6711EEAAFFAA}"/>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5D38E689-B7B4-4795-A555-84F7530BA227}"/>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03915840-3AE4-463C-8335-3BBC2309D0D8}"/>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8385521D-4520-4789-866F-14EDCAE2D6D2}"/>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03263252-EED3-4B56-9728-00923E5A40CA}"/>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E6E21A9F-FA84-482A-B5D0-EEB8F1B77A00}"/>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D317329B-0E7D-4AEF-A3A7-8F2B747B1BB4}"/>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CE3998B5-E2C1-4EBA-80BF-275F78C187C7}"/>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03A61CFA-E5B3-4181-8DBB-A6FA6C6710D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7ACCC21D-5F84-4D27-A73E-CF4D7130C3BB}"/>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6C64AF8B-F1FD-48B6-90DB-314153EB544E}"/>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30462C7A-CB5C-4DDA-808D-61983134A318}"/>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E068BE43-75D2-407A-A5F0-1AE030735306}"/>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3068621E-3E30-4389-98F9-0F3DF6B7F090}"/>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138D3E07-22BC-48E5-9EE6-939AF1BFD883}"/>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CA02055A-D36F-4005-800E-85720B9FCB00}"/>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C006BD02-34F1-4DBD-B1DC-59C0F94B6E01}"/>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D611D0B4-2776-4430-9521-C5A9C2EEB5B8}"/>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9DA0A0BD-C983-4AF7-8AF2-58F4FBF2AA91}"/>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A62D031-5208-42A8-ADC3-5EACD11370C4}"/>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64A1FB1-AAF6-44DF-88D7-61E329F84C8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8B19CC2-8D0B-4D21-8960-748F4A17773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9A2A5CC4-68FE-4BC6-BD7B-EAC3E7126517}"/>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3FEE3F5-E342-4BD4-9E18-BD8CDA1B683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A5C140F-0CC7-4678-801E-95BBB3B6F609}"/>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B750AEBE-8BEF-4AD5-9DC3-FE8F0D73B9E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649D8424-EEDE-4C3A-B714-A95D55F96EE9}"/>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A73CEFE5-D132-4BCF-B1C2-33D9C18BFE66}"/>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1F71A011-2F3B-4361-9BFB-A691988FA6BC}"/>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A87AE8F0-E9F1-44A8-8DEB-88598929FAA8}"/>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1BDB150-A970-47E7-BFAF-6FAADB882CD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8B457F8B-812E-441D-9C04-FDD3BE11E66B}"/>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1EB4A722-1482-4875-8598-946BAA66CC51}"/>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D7B5258E-0BBA-4D15-B43E-24110847EDBA}"/>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DA77C8B3-0978-4C25-825E-80367E16EA1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69C6B201-CD3C-4D1B-8F0F-BA1FDD31C442}"/>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E4FE2A3E-E0B1-4221-ABF3-6506E22D30C3}"/>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A5DA90AD-52B6-4203-9E07-781438DCF2D7}"/>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3DCB1D5A-4D7B-4B09-BE03-48E2C18260D6}"/>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1A086D21-4F37-475C-9F23-FFE9F65B253F}"/>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E1B258ED-6C40-4E1D-825D-0ADF1999B6E1}"/>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2143E730-8A0D-4DC6-B490-385031BF00E8}"/>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F49B792C-6AE8-41CC-A9F1-22A5600CB1BF}"/>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EEBA6DE7-2DA8-4DBB-9D94-9260AB31DAFE}"/>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3C26B863-0A99-400C-8D59-370B2DB3DA58}"/>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B7DB08DF-31DB-4CA6-A9BC-3117396D024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71DC4829-C66D-4827-BB0D-B156F3D71E5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AA43B141-D844-45F1-B528-243C250B267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B6CC2FA8-7293-4673-8F96-4F5E490DE9B4}"/>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775D9987-0755-4EAA-BDC5-BA29270BF02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538D2AB3-F9DB-4CE8-B696-3B10F31A1E54}"/>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D2D9A84A-4918-4375-9B66-91846C5C0F89}"/>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EF9A2DCE-EE78-4461-A75C-71EAE3EB73CE}"/>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B0E815D1-D2A5-4E01-9174-25E66340E30C}"/>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DFABD8C5-BA8C-4BDC-AC99-0E8ED088210B}"/>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C2412B26-E8AB-4B12-9F6D-26BD8E3DDDB6}"/>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07663F12-607B-44EF-9055-B2642A8908B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43DF2D97-0FE9-4C56-BBDA-E59A60B34810}"/>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4C616FEF-E882-4FAF-981E-19277E461145}"/>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BDD2C93D-99B9-480A-BD95-820EE53A968A}"/>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D6857C5C-2EAF-41CC-8C48-4024AFA639A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ACB649BE-674B-4611-B2F3-47A8F824B192}"/>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FFCF0E8E-C26B-4C87-9143-D334A7024B43}"/>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4EAF8116-3927-4D07-B742-D5157B197531}"/>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5D086C29-E233-4B2E-A357-3D8DFF5D10B9}"/>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0AEA3E4E-6A88-4C92-8C0C-621F75BFAEA5}"/>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90664754-3433-4996-B4A2-7F9E196F79BE}"/>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5EF8742A-6195-4AD0-AFAD-E435C0385C27}"/>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BE081018-06C8-44AD-967E-113AB433E3E4}"/>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83ABFA7B-86D7-47AF-A2C2-67BEE0CA5139}"/>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A6F13C2B-28FE-401F-A6CF-8DCC800A7A85}"/>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FDE4DE4-D34D-4319-BC2A-7A685DC791F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C8A6CCB-E64D-479A-AAD0-635D7E719AD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69BA268-69F0-4370-B89F-F6F7B2522A5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2A9BD11B-381A-43C2-98CB-297227700915}"/>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CC35929-7CCE-40DF-9D6F-A26D61FFB88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690D21E8-8C21-4F58-BF9F-954CD6B3407C}"/>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5F09995F-BFA2-4BA5-8226-DE93F770965B}"/>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4A1595B2-6780-49D5-A778-9710A14BE87E}"/>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2D1B6ECB-7A2B-43A3-8DF4-D4CF102010C6}"/>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C950D8B1-0A9A-41AD-B2B1-0C67B8642013}"/>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1B0F2880-840E-4061-9974-18637E09CEAF}"/>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52BAAC52-6B8A-4E44-A29C-9383A6519A2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1C87B481-E433-4BBB-B4CB-6A00BF0CA139}"/>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B74250DB-2066-47EE-8221-49FA91607B73}"/>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70B25FD6-1796-4102-9E92-879113C96B27}"/>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AA101C28-ABF8-4DE1-84B3-34965801F4F4}"/>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79B67182-6423-47E3-B16F-9CAD55FED335}"/>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3A4C5887-C0A2-43A5-80BC-1944DA197651}"/>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51580869-44A0-4F64-A5DE-2892A9BC4714}"/>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56AB173A-2065-479F-BD43-A435C604943B}"/>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36A15268-EA08-4EEB-B62F-2BE0C08F2681}"/>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F5DF8E19-7765-443A-A488-21833B76B49F}"/>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BF2D720B-4C76-42B3-B46B-DEA1FB452E8C}"/>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E068A016-4324-4444-AE19-180901E3FB72}"/>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4C54230D-2020-45F7-BF84-EABDE611DDFB}"/>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CBC8AF5-2FAE-4CB3-AD4E-773D98AD23E3}"/>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FDD64B51-5024-4251-A679-7B0BF43F21F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7C0E369A-0FF9-463F-AF75-EDDC0036599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2610656D-51C3-46AA-B37F-C4BFA288C49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1FEA8E9E-B053-4B73-9079-B35FD1671D7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52A96D5B-89B8-4656-8204-A268B1CEB48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FC2D37D9-D0F9-4251-AAB3-2B5529754609}"/>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14F84C6E-6410-4804-A471-E1CDC6EBFB9D}"/>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39F56F2D-2EEE-4FA3-A146-1443599CD49B}"/>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111EB09D-34C3-4382-94D5-07FC6EE041B9}"/>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912049C6-E071-45B9-9A9D-C8CC53C81463}"/>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A65FD47D-FE93-4D28-B7CD-2F82041DE4A6}"/>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557E7903-01D3-4173-A9D1-5D91307465CE}"/>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F972DC22-0C72-4CEF-B5ED-8E9E46EC67ED}"/>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8B3C5CBB-9548-46C8-9067-2F42EBCAEBF5}"/>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1A378AC5-FE15-4BF2-AB97-A3FEA45088BE}"/>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8B81A2BC-EA0F-4C5C-B74A-EE5A15CBF96E}"/>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6E6A2D86-ED3A-456C-9312-0C587344F8ED}"/>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3C6B7141-4E30-4233-AA87-AD3DE906C0E7}"/>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47CC3201-53A5-4056-8966-4C9C6A4B2AC3}"/>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FC7739AD-E58F-44C4-B8C4-012B98F5CAE8}"/>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1AA8E644-5319-47EA-9C55-328E5B2D9F3B}"/>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BC0E5E73-61BD-4327-AC58-A3E21557B98B}"/>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57F0A2E2-0A22-4543-A003-B844B11B5B3D}"/>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1E7D85F0-5B3F-4A80-A718-484E204A6505}"/>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6D59FD4F-38DA-41A8-8B3B-2DD19FFAE548}"/>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578C9D51-124F-489C-A82C-0A35BECB99C0}"/>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BCF3FC5-E779-49BF-9CD9-22A0F7615C6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3A885C5-549B-455C-A115-4FF532122F4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76076E5-192F-4633-B7A8-68982CC9DFD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4AA2D090-0BDD-43FF-B133-45972DC17F7F}"/>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28656B7-2FF6-4230-BB74-EB052538701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D2E4B456-E6B9-4459-9DF8-B338F67797CF}"/>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5C256174-3AC9-4E4A-8B84-8439BEAB3E0D}"/>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B2882B42-5718-4998-A66E-D2902428D13F}"/>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84A538B6-8811-4A16-9E6C-292F85056275}"/>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5D31568A-5165-472A-9561-FFF123F71182}"/>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E4F2AA7F-D81F-4C0F-84F5-F508F2FCC4D1}"/>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3E7CA31-D1D8-4D74-88E5-55DBA580376A}"/>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27F84C43-2E37-440C-B623-D8B6CC6B393F}"/>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77A483C4-08E0-4C1D-A0E2-A6248B3C0221}"/>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A54A6D37-6936-42A8-AB61-34BD6265ABB0}"/>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5BA63D9A-EC13-44DF-8D04-7EB003A1EC0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CD01AF8C-3666-4019-B3F9-3B3D69B8AA69}"/>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2A96E7FE-ADF6-47C7-8616-9F05C6D21F62}"/>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71F3D416-5306-440E-9797-7DB5782B71A4}"/>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9B86282B-A56B-44CC-AEAE-91E882A14DFE}"/>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5D322C20-168D-4933-92E8-A5E052740E87}"/>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9263D6B4-08EC-4019-9226-FDD2E3908F5E}"/>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DD0F05B9-F552-47C0-A6A5-1A81B19A59B5}"/>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CC15D351-15BF-49C9-9EF4-3B5AC826737A}"/>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84A981C8-B551-4BBF-A9BD-6C68343E7D3F}"/>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73A951DE-3693-40DA-8BB0-0BEE0C2BC3EC}"/>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94B07CB9-FF54-4760-A0FE-A1929FE0BA9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2DEF075C-CE72-4C4B-AA3D-4C3A71BDAF5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BC5C5139-DC91-4448-898B-CE5AC32BE5F1}"/>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D5396F85-AB75-4785-B727-FA41063562ED}"/>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869BFA4E-5DCA-445F-B335-D743FEC2D5A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E90289D4-7DAA-46C1-88CF-65E087F72DA1}"/>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EC1349B2-5D67-47B0-B9CB-DBFAF6A4D4E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EC8488A2-9A16-4C60-8B3C-AE0050524B14}"/>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15264D26-DE99-4519-8F03-2B99791FCDEE}"/>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C88592A5-1856-4A91-85E4-C6B2C5D9FA2D}"/>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CA9EA1E3-9368-4F7D-B74B-A43169BECE63}"/>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46CCD385-0535-4B4E-BCC9-1DAABA21D2F1}"/>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CDCA2B44-47A8-4443-9D8A-8104CA13F680}"/>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9F682BDF-D641-40BC-8609-68C5BDE7666C}"/>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300206FF-4E23-4FF0-8B41-B4C936EC51AA}"/>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C777A78E-AFA0-49E7-A9CF-B982C5608598}"/>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381C2213-0637-4F53-91E8-8BB8EACAB848}"/>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102E06E7-2B87-4F5B-BAF4-5759EA392057}"/>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D909CBD2-67D0-4E81-9C6F-46E3D904761D}"/>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A2408ADD-17F1-4086-9265-E355B61B23F9}"/>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9FB62FBD-0006-4F73-A4F5-17092FB2CFB9}"/>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9E0B77FC-D1D3-437A-A70A-9A87E24EFC9D}"/>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5B73008C-A40F-4FD6-B15E-EEF5CC9BFE66}"/>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3EFEB40B-F332-4087-B809-02B19C3C7BE3}"/>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C84D3EC9-6759-43FB-BAA2-5BBC12F6AF51}"/>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4FABCCE4-7C1B-4304-95C7-8B34F6894180}"/>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8CD98B-E09D-411A-B6E5-D7D3800B442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C83CEE-2CCF-4908-87D5-03D08FFB9EFF}"/>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65C5C80-FFCF-482C-B392-59CA708C0A41}"/>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3F7A3CE1-B7F0-4B03-9557-1213FAFC670D}"/>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965277F-CB32-4639-8055-CF5909FBB298}"/>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FAE9A8F2-0366-4602-9A01-BC3C34C895D6}"/>
            </a:ext>
          </a:extLst>
        </xdr:cNvPr>
        <xdr:cNvSpPr/>
      </xdr:nvSpPr>
      <xdr:spPr>
        <a:xfrm>
          <a:off x="3124200" y="175260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603950D4-81C6-4B93-A105-AA64D78B03B8}"/>
            </a:ext>
          </a:extLst>
        </xdr:cNvPr>
        <xdr:cNvSpPr/>
      </xdr:nvSpPr>
      <xdr:spPr>
        <a:xfrm>
          <a:off x="3124200" y="1428115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567C2839-61BF-470F-A3A7-BD1BE28AB2BF}"/>
            </a:ext>
          </a:extLst>
        </xdr:cNvPr>
        <xdr:cNvSpPr/>
      </xdr:nvSpPr>
      <xdr:spPr>
        <a:xfrm>
          <a:off x="3124200" y="235204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322D0A16-5EDF-47B4-AE97-4AD1428F895D}"/>
            </a:ext>
          </a:extLst>
        </xdr:cNvPr>
        <xdr:cNvSpPr/>
      </xdr:nvSpPr>
      <xdr:spPr>
        <a:xfrm>
          <a:off x="3124200" y="202692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21A4E51C-6D2B-4BEC-97B1-DE5066CD114C}"/>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9B6B725C-63EC-4F32-A659-B61D2669B227}"/>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71436912-3648-45C5-8C93-CF97571ACE62}"/>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D6B502FD-EA3F-47E0-A877-0A5A5B161C87}"/>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2F74D92C-DDFE-4CFB-B053-9C53F317ACE7}"/>
            </a:ext>
          </a:extLst>
        </xdr:cNvPr>
        <xdr:cNvSpPr/>
      </xdr:nvSpPr>
      <xdr:spPr>
        <a:xfrm>
          <a:off x="3124200" y="591756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42AB0694-E1C2-41BE-A80A-4BB127C019A8}"/>
            </a:ext>
          </a:extLst>
        </xdr:cNvPr>
        <xdr:cNvSpPr/>
      </xdr:nvSpPr>
      <xdr:spPr>
        <a:xfrm>
          <a:off x="3124200" y="559308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89BF544B-6FF2-4212-A689-5C1D8C11E4F7}"/>
            </a:ext>
          </a:extLst>
        </xdr:cNvPr>
        <xdr:cNvSpPr/>
      </xdr:nvSpPr>
      <xdr:spPr>
        <a:xfrm>
          <a:off x="3124200" y="715518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D6E3FA91-E5E5-4B6D-A71E-D44A284624E3}"/>
            </a:ext>
          </a:extLst>
        </xdr:cNvPr>
        <xdr:cNvSpPr/>
      </xdr:nvSpPr>
      <xdr:spPr>
        <a:xfrm>
          <a:off x="3124200" y="6830695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102A6160-A483-402B-8E3A-C25ECAD66519}"/>
            </a:ext>
          </a:extLst>
        </xdr:cNvPr>
        <xdr:cNvSpPr/>
      </xdr:nvSpPr>
      <xdr:spPr>
        <a:xfrm>
          <a:off x="3124200" y="466280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00C769BF-9C98-420A-A3D2-E179884884A9}"/>
            </a:ext>
          </a:extLst>
        </xdr:cNvPr>
        <xdr:cNvSpPr/>
      </xdr:nvSpPr>
      <xdr:spPr>
        <a:xfrm>
          <a:off x="3124200" y="4965700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E6F4A718-B3B0-4F25-8220-EC77D72A3EF2}"/>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B7DFE2AD-581F-46F0-B8DF-FB342C3F0E98}"/>
            </a:ext>
          </a:extLst>
        </xdr:cNvPr>
        <xdr:cNvSpPr/>
      </xdr:nvSpPr>
      <xdr:spPr>
        <a:xfrm>
          <a:off x="3124200" y="33398884"/>
          <a:ext cx="381000" cy="5884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25C8EEEB-C215-49DD-8790-13C513F894FA}"/>
            </a:ext>
          </a:extLst>
        </xdr:cNvPr>
        <xdr:cNvSpPr/>
      </xdr:nvSpPr>
      <xdr:spPr>
        <a:xfrm>
          <a:off x="3033182" y="39634584"/>
          <a:ext cx="493183" cy="462491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7658D53A-F506-45BD-80F9-FA3F1E29C358}"/>
            </a:ext>
          </a:extLst>
        </xdr:cNvPr>
        <xdr:cNvSpPr/>
      </xdr:nvSpPr>
      <xdr:spPr>
        <a:xfrm>
          <a:off x="6311900" y="34577867"/>
          <a:ext cx="381001"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0F6D7293-5B1D-43C1-B488-2CFCC47FEAFD}"/>
            </a:ext>
          </a:extLst>
        </xdr:cNvPr>
        <xdr:cNvSpPr/>
      </xdr:nvSpPr>
      <xdr:spPr>
        <a:xfrm>
          <a:off x="3128434" y="37153850"/>
          <a:ext cx="381000"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2C349AA-E608-4C51-B2A9-3F336426A425}"/>
            </a:ext>
          </a:extLst>
        </xdr:cNvPr>
        <xdr:cNvSpPr/>
      </xdr:nvSpPr>
      <xdr:spPr>
        <a:xfrm>
          <a:off x="3124200" y="529907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F8FBA0C-4F65-428A-AA07-18E33CD7CEF5}"/>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EEC6BF5A-84A0-4E87-ADC3-1C4D18B6F3E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7BA49EBE-9B78-4259-94E6-01252926F7F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75DF65CB-1F65-4210-B931-8E61B23D3E1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A910F892-7ADB-4A6E-A392-BFB19500CE2D}"/>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C1760253-3EAE-42DE-A871-AE134C4702D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82CE6ADB-502C-411C-BCF3-D2981167942F}"/>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4380E695-E691-42FF-909F-84D7B815A2BA}"/>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4C944677-EFCA-4C95-98C3-E0AE0BAD20E6}"/>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9200BA51-8F9A-47D9-A19F-7841AD37E960}"/>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83C039C4-1469-487B-A153-8C451917D268}"/>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12E0ECEB-EE22-4B1B-9DF3-42F0289DF919}"/>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4C7DFA13-499D-4DF7-A5A5-3B5BBDC74F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A485FC0A-60F6-4FF0-8EAD-7ED044F416B4}"/>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95C14F34-4FA0-4C0D-8858-72E08C024AB3}"/>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99F73790-A8FC-4826-B8AF-32379EFE74A3}"/>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59C9F832-58A0-4CC8-8599-A6709588EDC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D75BF80A-AB45-48EC-9026-F3D4C1B8730A}"/>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D7E6D0D3-F365-4127-9BDC-F60E06D9DFCB}"/>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411E9045-D172-4C02-98EA-1CA4FA438A4D}"/>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6DCF3601-C33C-47AF-8426-21204B221F96}"/>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1E9F9C02-FF30-4449-8E0F-98B64F85D4AC}"/>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3E8E23CB-74C1-4EBF-AEAA-779EED765E48}"/>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4404AFBD-5C70-443A-8BC2-4D7FA2854CFD}"/>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BF21B9A5-BD4A-46B1-8282-611FFEA401C7}"/>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28FF5FB3-E9A5-4894-ACA6-B323C9D42036}"/>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5B1A4EB7-C29B-485B-834E-2F918EA8DA82}"/>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E038D4C2-3678-43FA-8977-4F328A309D5D}"/>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5D145D8F-6622-4AB5-8A78-D06BCEC9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4C7F18A8-C54C-4434-A016-BDFB5D4114F5}"/>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1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CD3224A6-9A83-4F06-A4DD-2F3940C13D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1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31A1CF11-C949-4970-97B7-7ACAF246C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1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F5F95BF8-4BEC-4EEB-8823-068C620CEB3D}"/>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13429D4-653D-4C4F-B797-4D04EE95DA4C}"/>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BB0C99A-5E48-49ED-AEDF-A1246174D603}"/>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igitalgojp.sharepoint.com/04_&#12304;&#35506;&#23460;&#20849;&#36890;&#12305;&#26908;&#35342;&#12539;&#20316;&#26989;&#29992;&#12501;&#12457;&#12523;&#12480;/01%20&#20844;&#21942;&#20225;&#26989;&#35506;/01%20&#21046;&#24230;&#20418;/11%20&#25244;&#26412;&#25913;&#38761;&#35519;&#26619;/2023&#24180;&#24230;(R5)/00%20&#28310;&#20633;/&#31777;&#30053;&#21270;&#26696;/03%20&#35519;&#26619;&#31080;&#65288;R5&#25244;&#26412;&#25913;&#38761;&#35519;&#26619;&#26696;&#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21508;&#35506;&#12501;&#12457;&#12523;&#12480;\024&#36001;&#21209;&#35506;\004%20&#36001;&#25919;\01&#36001;&#25919;&#19968;&#33324;\01&#30476;&#29031;&#20250;\R07\250417%20&#20844;&#21942;&#20225;&#26989;&#25244;&#26412;&#30340;&#25913;&#38761;&#9679;\02_&#22238;&#31572;\&#21508;&#35506;&#29031;&#20250;&#12539;&#22238;&#31572;\&#12304;&#39080;&#21147;&#12305;03%20&#35519;&#26619;&#31080;&#65288;R7&#25244;&#26412;&#25913;&#38761;&#35519;&#266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igitalgojp.sharepoint.com/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21508;&#35506;&#12501;&#12457;&#12523;&#12480;\024&#36001;&#21209;&#35506;\004%20&#36001;&#25919;\01&#36001;&#25919;&#19968;&#33324;\01&#30476;&#29031;&#20250;\R07\250417%20&#20844;&#21942;&#20225;&#26989;&#25244;&#26412;&#30340;&#25913;&#38761;&#9679;\02_&#22238;&#31572;\&#21508;&#35506;&#29031;&#20250;&#12539;&#22238;&#31572;\&#12304;&#36786;&#38598;&#12305;03%20&#35519;&#26619;&#31080;&#65288;R7&#25244;&#26412;&#25913;&#38761;&#35519;&#2661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21508;&#35506;&#12501;&#12457;&#12523;&#12480;\024&#36001;&#21209;&#35506;\004%20&#36001;&#25919;\01&#36001;&#25919;&#19968;&#33324;\01&#30476;&#29031;&#20250;\R07\250417%20&#20844;&#21942;&#20225;&#26989;&#25244;&#26412;&#30340;&#25913;&#38761;&#9679;\02_&#22238;&#31572;\&#21508;&#35506;&#29031;&#20250;&#12539;&#22238;&#31572;\&#12304;&#20844;&#20849;&#12305;03%20&#35519;&#26619;&#31080;&#65288;R7&#25244;&#26412;&#25913;&#38761;&#35519;&#2661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21508;&#35506;&#12501;&#12457;&#12523;&#12480;\024&#36001;&#21209;&#35506;\004%20&#36001;&#25919;\01&#36001;&#25919;&#19968;&#33324;\01&#30476;&#29031;&#20250;\R07\250417%20&#20844;&#21942;&#20225;&#26989;&#25244;&#26412;&#30340;&#25913;&#38761;&#9679;\02_&#22238;&#31572;\&#21508;&#35506;&#29031;&#20250;&#12539;&#22238;&#31572;\&#12304;&#27700;&#36947;&#12305;03%20&#35519;&#26619;&#31080;&#65288;R7&#25244;&#26412;&#25913;&#38761;&#35519;&#26619;&#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21508;&#35506;&#12501;&#12457;&#12523;&#12480;\024&#36001;&#21209;&#35506;\004%20&#36001;&#25919;\01&#36001;&#25919;&#19968;&#33324;\01&#30476;&#29031;&#20250;\R07\250417%20&#20844;&#21942;&#20225;&#26989;&#25244;&#26412;&#30340;&#25913;&#38761;&#9679;\02_&#22238;&#31572;\&#21508;&#35506;&#29031;&#20250;&#12539;&#22238;&#31572;\&#12304;&#28201;&#27849;&#12305;03%20&#35519;&#26619;&#31080;&#65288;R7&#25244;&#26412;&#25913;&#38761;&#35519;&#2661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21508;&#35506;&#12501;&#12457;&#12523;&#12480;\024&#36001;&#21209;&#35506;\004%20&#36001;&#25919;\01&#36001;&#25919;&#19968;&#33324;\01&#30476;&#29031;&#20250;\R07\250417%20&#20844;&#21942;&#20225;&#26989;&#25244;&#26412;&#30340;&#25913;&#38761;&#9679;\02_&#22238;&#31572;\&#21508;&#35506;&#29031;&#20250;&#12539;&#22238;&#31572;\&#12304;&#23429;&#36896;&#12305;03%20&#35519;&#26619;&#31080;&#65288;R7&#25244;&#26412;&#25913;&#38761;&#35519;&#26619;&#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21508;&#35506;&#12501;&#12457;&#12523;&#12480;\024&#36001;&#21209;&#35506;\004%20&#36001;&#25919;\01&#36001;&#25919;&#19968;&#33324;\01&#30476;&#29031;&#20250;\R07\250417%20&#20844;&#21942;&#20225;&#26989;&#25244;&#26412;&#30340;&#25913;&#38761;&#9679;\02_&#22238;&#31572;\&#21508;&#35506;&#29031;&#20250;&#12539;&#22238;&#31572;\&#12304;&#32034;&#36947;&#12305;03%20&#35519;&#26619;&#31080;&#65288;R7&#25244;&#26412;&#25913;&#38761;&#35519;&#2661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21508;&#35506;&#12501;&#12457;&#12523;&#12480;\024&#36001;&#21209;&#35506;\004%20&#36001;&#25919;\01&#36001;&#25919;&#19968;&#33324;\01&#30476;&#29031;&#20250;\R07\250417%20&#20844;&#21942;&#20225;&#26989;&#25244;&#26412;&#30340;&#25913;&#38761;&#9679;\02_&#22238;&#31572;\&#21508;&#35506;&#29031;&#20250;&#12539;&#22238;&#31572;\&#12304;&#22805;&#38525;&#12305;03%20&#35519;&#26619;&#31080;&#65288;R7&#25244;&#26412;&#25913;&#38761;&#35519;&#266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refreshError="1"/>
      <sheetData sheetId="2" refreshError="1"/>
      <sheetData sheetId="3" refreshError="1">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大山町</v>
          </cell>
        </row>
        <row r="18">
          <cell r="F18" t="str">
            <v>電気事業</v>
          </cell>
          <cell r="BD18" t="str">
            <v>●</v>
          </cell>
        </row>
        <row r="49">
          <cell r="R49" t="str">
            <v>●</v>
          </cell>
          <cell r="AA49" t="str">
            <v>●</v>
          </cell>
        </row>
        <row r="50">
          <cell r="X50" t="str">
            <v xml:space="preserve"> </v>
          </cell>
          <cell r="AD50" t="str">
            <v xml:space="preserve"> </v>
          </cell>
        </row>
        <row r="51">
          <cell r="R51" t="str">
            <v xml:space="preserve"> </v>
          </cell>
          <cell r="X51" t="str">
            <v xml:space="preserve"> </v>
          </cell>
          <cell r="AA51" t="str">
            <v xml:space="preserve"> </v>
          </cell>
          <cell r="AD51" t="str">
            <v xml:space="preserve"> </v>
          </cell>
        </row>
        <row r="52">
          <cell r="R52" t="str">
            <v xml:space="preserve"> </v>
          </cell>
          <cell r="X52" t="str">
            <v xml:space="preserve"> </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R55" t="str">
            <v xml:space="preserve"> </v>
          </cell>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98">
          <cell r="B98" t="str">
            <v>令和7年5月末でFIT契約が終了かつ施設老朽化に伴い、事業用の施設解体を予定している</v>
          </cell>
        </row>
        <row r="104">
          <cell r="G104" t="str">
            <v>●</v>
          </cell>
          <cell r="S104" t="str">
            <v>令和</v>
          </cell>
          <cell r="V104">
            <v>7</v>
          </cell>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v>
          </cell>
        </row>
        <row r="112">
          <cell r="O112" t="str">
            <v xml:space="preserve"> </v>
          </cell>
        </row>
        <row r="113">
          <cell r="O113" t="str">
            <v xml:space="preserve"> </v>
          </cell>
        </row>
        <row r="118">
          <cell r="B118" t="str">
            <v>効果額未算定</v>
          </cell>
        </row>
        <row r="150">
          <cell r="J150" t="str">
            <v xml:space="preserve"> </v>
          </cell>
        </row>
        <row r="151">
          <cell r="J151" t="str">
            <v xml:space="preserve"> </v>
          </cell>
          <cell r="V151" t="str">
            <v xml:space="preserve"> </v>
          </cell>
        </row>
        <row r="152">
          <cell r="V152" t="str">
            <v xml:space="preserve"> </v>
          </cell>
        </row>
        <row r="174">
          <cell r="J174" t="str">
            <v xml:space="preserve"> </v>
          </cell>
        </row>
        <row r="175">
          <cell r="J175" t="str">
            <v xml:space="preserve"> </v>
          </cell>
          <cell r="V175" t="str">
            <v xml:space="preserve"> </v>
          </cell>
        </row>
        <row r="176">
          <cell r="V176" t="str">
            <v xml:space="preserve"> </v>
          </cell>
        </row>
        <row r="215">
          <cell r="G215" t="str">
            <v xml:space="preserve"> </v>
          </cell>
        </row>
        <row r="216">
          <cell r="G216" t="str">
            <v xml:space="preserve"> </v>
          </cell>
        </row>
        <row r="219">
          <cell r="E219" t="str">
            <v xml:space="preserve"> </v>
          </cell>
        </row>
        <row r="220">
          <cell r="E220" t="str">
            <v xml:space="preserve"> </v>
          </cell>
        </row>
        <row r="221">
          <cell r="E221" t="str">
            <v xml:space="preserve"> </v>
          </cell>
        </row>
        <row r="243">
          <cell r="G243" t="str">
            <v xml:space="preserve"> </v>
          </cell>
        </row>
        <row r="244">
          <cell r="G244" t="str">
            <v xml:space="preserve"> </v>
          </cell>
        </row>
        <row r="248">
          <cell r="E248" t="str">
            <v xml:space="preserve"> </v>
          </cell>
        </row>
        <row r="249">
          <cell r="E249" t="str">
            <v xml:space="preserve"> </v>
          </cell>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E330" t="str">
            <v xml:space="preserve"> </v>
          </cell>
        </row>
        <row r="331">
          <cell r="E331" t="str">
            <v xml:space="preserve"> </v>
          </cell>
        </row>
        <row r="332">
          <cell r="E332" t="str">
            <v xml:space="preserve"> </v>
          </cell>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400">
          <cell r="E400" t="str">
            <v xml:space="preserve"> </v>
          </cell>
        </row>
        <row r="401">
          <cell r="E401" t="str">
            <v xml:space="preserve"> </v>
          </cell>
        </row>
        <row r="444">
          <cell r="G444" t="str">
            <v xml:space="preserve"> </v>
          </cell>
          <cell r="X444" t="str">
            <v xml:space="preserve"> </v>
          </cell>
        </row>
        <row r="445">
          <cell r="G445" t="str">
            <v xml:space="preserve"> </v>
          </cell>
          <cell r="X445" t="str">
            <v xml:space="preserve"> </v>
          </cell>
        </row>
        <row r="446">
          <cell r="X446" t="str">
            <v xml:space="preserve"> </v>
          </cell>
        </row>
        <row r="472">
          <cell r="G472" t="str">
            <v xml:space="preserve"> </v>
          </cell>
          <cell r="X472" t="str">
            <v xml:space="preserve"> </v>
          </cell>
        </row>
        <row r="473">
          <cell r="G473" t="str">
            <v xml:space="preserve"> </v>
          </cell>
          <cell r="X473" t="str">
            <v xml:space="preserve"> </v>
          </cell>
        </row>
        <row r="474">
          <cell r="X474" t="str">
            <v xml:space="preserve"> </v>
          </cell>
        </row>
        <row r="519">
          <cell r="E519" t="str">
            <v xml:space="preserve"> </v>
          </cell>
        </row>
        <row r="520">
          <cell r="E520" t="str">
            <v xml:space="preserve"> </v>
          </cell>
        </row>
        <row r="521">
          <cell r="E521" t="str">
            <v xml:space="preserve"> </v>
          </cell>
        </row>
        <row r="543">
          <cell r="E543" t="str">
            <v xml:space="preserve"> </v>
          </cell>
        </row>
        <row r="544">
          <cell r="E544" t="str">
            <v xml:space="preserve"> </v>
          </cell>
        </row>
        <row r="545">
          <cell r="E545" t="str">
            <v xml:space="preserve"> </v>
          </cell>
        </row>
        <row r="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BC592" t="str">
            <v>　</v>
          </cell>
        </row>
        <row r="593">
          <cell r="BC593" t="str">
            <v>　</v>
          </cell>
        </row>
        <row r="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BC619" t="str">
            <v>　</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大山町</v>
          </cell>
        </row>
        <row r="18">
          <cell r="F18" t="str">
            <v>下水道事業</v>
          </cell>
          <cell r="W18" t="str">
            <v>農業集落排水施設</v>
          </cell>
          <cell r="BD18" t="str">
            <v>×</v>
          </cell>
        </row>
        <row r="50">
          <cell r="X50" t="str">
            <v xml:space="preserve"> </v>
          </cell>
          <cell r="AD50" t="str">
            <v xml:space="preserve"> </v>
          </cell>
        </row>
        <row r="51">
          <cell r="R51" t="str">
            <v xml:space="preserve"> </v>
          </cell>
          <cell r="X51" t="str">
            <v xml:space="preserve"> </v>
          </cell>
          <cell r="AA51" t="str">
            <v xml:space="preserve"> </v>
          </cell>
          <cell r="AD51" t="str">
            <v xml:space="preserve"> </v>
          </cell>
        </row>
        <row r="52">
          <cell r="R52" t="str">
            <v>●</v>
          </cell>
          <cell r="X52" t="str">
            <v xml:space="preserve"> </v>
          </cell>
          <cell r="AA52" t="str">
            <v xml:space="preserve"> </v>
          </cell>
          <cell r="AD52" t="str">
            <v>●</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R55" t="str">
            <v xml:space="preserve"> </v>
          </cell>
          <cell r="X55" t="str">
            <v xml:space="preserve"> </v>
          </cell>
          <cell r="AA55" t="str">
            <v xml:space="preserve"> </v>
          </cell>
          <cell r="AD55" t="str">
            <v xml:space="preserve"> </v>
          </cell>
        </row>
        <row r="56">
          <cell r="R56"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4">
          <cell r="G104" t="str">
            <v xml:space="preserve"> </v>
          </cell>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50">
          <cell r="J150" t="str">
            <v xml:space="preserve"> </v>
          </cell>
        </row>
        <row r="151">
          <cell r="J151" t="str">
            <v xml:space="preserve"> </v>
          </cell>
          <cell r="V151" t="str">
            <v xml:space="preserve"> </v>
          </cell>
        </row>
        <row r="152">
          <cell r="V152" t="str">
            <v xml:space="preserve"> </v>
          </cell>
        </row>
        <row r="174">
          <cell r="J174" t="str">
            <v xml:space="preserve"> </v>
          </cell>
        </row>
        <row r="175">
          <cell r="J175" t="str">
            <v xml:space="preserve"> </v>
          </cell>
          <cell r="V175" t="str">
            <v xml:space="preserve"> </v>
          </cell>
        </row>
        <row r="176">
          <cell r="V176" t="str">
            <v xml:space="preserve"> </v>
          </cell>
        </row>
        <row r="215">
          <cell r="G215" t="str">
            <v xml:space="preserve"> </v>
          </cell>
        </row>
        <row r="216">
          <cell r="G216" t="str">
            <v xml:space="preserve"> </v>
          </cell>
        </row>
        <row r="219">
          <cell r="E219" t="str">
            <v xml:space="preserve"> </v>
          </cell>
        </row>
        <row r="220">
          <cell r="E220" t="str">
            <v xml:space="preserve"> </v>
          </cell>
        </row>
        <row r="221">
          <cell r="E221" t="str">
            <v xml:space="preserve"> </v>
          </cell>
        </row>
        <row r="243">
          <cell r="G243" t="str">
            <v xml:space="preserve"> </v>
          </cell>
        </row>
        <row r="244">
          <cell r="G244" t="str">
            <v xml:space="preserve"> </v>
          </cell>
        </row>
        <row r="248">
          <cell r="E248" t="str">
            <v xml:space="preserve"> </v>
          </cell>
        </row>
        <row r="249">
          <cell r="E249" t="str">
            <v xml:space="preserve"> </v>
          </cell>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E330" t="str">
            <v xml:space="preserve"> </v>
          </cell>
        </row>
        <row r="331">
          <cell r="E331" t="str">
            <v xml:space="preserve"> </v>
          </cell>
        </row>
        <row r="332">
          <cell r="E332" t="str">
            <v xml:space="preserve"> </v>
          </cell>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400">
          <cell r="E400" t="str">
            <v xml:space="preserve"> </v>
          </cell>
        </row>
        <row r="401">
          <cell r="E401" t="str">
            <v xml:space="preserve"> </v>
          </cell>
        </row>
        <row r="421">
          <cell r="B421" t="str">
            <v>一部地域において、特定環境保全公共下水道処理施設及び農集集落排水処理施設と統合する検討を行っている。</v>
          </cell>
        </row>
        <row r="427">
          <cell r="B427" t="str">
            <v>統合に向けて流入水量・処理量等について検討を行う予定であるが、現在の下水道処理施設の老朽化対策を早急に進める必要があり、進捗が遅れていることが課題である。</v>
          </cell>
        </row>
        <row r="444">
          <cell r="G444" t="str">
            <v xml:space="preserve"> </v>
          </cell>
          <cell r="X444" t="str">
            <v xml:space="preserve"> </v>
          </cell>
        </row>
        <row r="445">
          <cell r="G445" t="str">
            <v xml:space="preserve"> </v>
          </cell>
          <cell r="X445" t="str">
            <v xml:space="preserve"> </v>
          </cell>
        </row>
        <row r="446">
          <cell r="X446" t="str">
            <v xml:space="preserve"> </v>
          </cell>
        </row>
        <row r="472">
          <cell r="G472" t="str">
            <v xml:space="preserve"> </v>
          </cell>
          <cell r="X472" t="str">
            <v xml:space="preserve"> </v>
          </cell>
        </row>
        <row r="473">
          <cell r="G473" t="str">
            <v xml:space="preserve"> </v>
          </cell>
          <cell r="X473" t="str">
            <v xml:space="preserve"> </v>
          </cell>
        </row>
        <row r="474">
          <cell r="X474" t="str">
            <v xml:space="preserve"> </v>
          </cell>
        </row>
        <row r="519">
          <cell r="E519" t="str">
            <v xml:space="preserve"> </v>
          </cell>
        </row>
        <row r="520">
          <cell r="E520" t="str">
            <v xml:space="preserve"> </v>
          </cell>
        </row>
        <row r="521">
          <cell r="E521" t="str">
            <v xml:space="preserve"> </v>
          </cell>
        </row>
        <row r="543">
          <cell r="E543" t="str">
            <v xml:space="preserve"> </v>
          </cell>
        </row>
        <row r="544">
          <cell r="E544" t="str">
            <v xml:space="preserve"> </v>
          </cell>
        </row>
        <row r="545">
          <cell r="E545" t="str">
            <v xml:space="preserve"> </v>
          </cell>
        </row>
        <row r="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BC592" t="str">
            <v>　</v>
          </cell>
        </row>
        <row r="593">
          <cell r="BC593" t="str">
            <v>　</v>
          </cell>
        </row>
        <row r="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BC619" t="str">
            <v>　</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大山町</v>
          </cell>
        </row>
        <row r="18">
          <cell r="F18" t="str">
            <v>下水道事業</v>
          </cell>
          <cell r="W18" t="str">
            <v>特定環境保全公共下水道</v>
          </cell>
          <cell r="BD18" t="str">
            <v>×</v>
          </cell>
        </row>
        <row r="50">
          <cell r="X50" t="str">
            <v xml:space="preserve"> </v>
          </cell>
          <cell r="AD50" t="str">
            <v xml:space="preserve"> </v>
          </cell>
        </row>
        <row r="51">
          <cell r="R51" t="str">
            <v xml:space="preserve"> </v>
          </cell>
          <cell r="X51" t="str">
            <v xml:space="preserve"> </v>
          </cell>
          <cell r="AA51" t="str">
            <v xml:space="preserve"> </v>
          </cell>
          <cell r="AD51" t="str">
            <v xml:space="preserve"> </v>
          </cell>
        </row>
        <row r="52">
          <cell r="R52" t="str">
            <v>●</v>
          </cell>
          <cell r="X52" t="str">
            <v xml:space="preserve"> </v>
          </cell>
          <cell r="AA52" t="str">
            <v xml:space="preserve"> </v>
          </cell>
          <cell r="AD52" t="str">
            <v>●</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R55" t="str">
            <v xml:space="preserve"> </v>
          </cell>
          <cell r="X55" t="str">
            <v xml:space="preserve"> </v>
          </cell>
          <cell r="AA55" t="str">
            <v xml:space="preserve"> </v>
          </cell>
          <cell r="AD55" t="str">
            <v xml:space="preserve"> </v>
          </cell>
        </row>
        <row r="56">
          <cell r="R56"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4">
          <cell r="G104" t="str">
            <v xml:space="preserve"> </v>
          </cell>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50">
          <cell r="J150" t="str">
            <v xml:space="preserve"> </v>
          </cell>
        </row>
        <row r="151">
          <cell r="J151" t="str">
            <v xml:space="preserve"> </v>
          </cell>
          <cell r="V151" t="str">
            <v xml:space="preserve"> </v>
          </cell>
        </row>
        <row r="152">
          <cell r="V152" t="str">
            <v xml:space="preserve"> </v>
          </cell>
        </row>
        <row r="174">
          <cell r="J174" t="str">
            <v xml:space="preserve"> </v>
          </cell>
        </row>
        <row r="175">
          <cell r="J175" t="str">
            <v xml:space="preserve"> </v>
          </cell>
          <cell r="V175" t="str">
            <v xml:space="preserve"> </v>
          </cell>
        </row>
        <row r="176">
          <cell r="V176" t="str">
            <v xml:space="preserve"> </v>
          </cell>
        </row>
        <row r="215">
          <cell r="G215" t="str">
            <v xml:space="preserve"> </v>
          </cell>
        </row>
        <row r="216">
          <cell r="G216" t="str">
            <v xml:space="preserve"> </v>
          </cell>
        </row>
        <row r="219">
          <cell r="E219" t="str">
            <v xml:space="preserve"> </v>
          </cell>
        </row>
        <row r="220">
          <cell r="E220" t="str">
            <v xml:space="preserve"> </v>
          </cell>
        </row>
        <row r="221">
          <cell r="E221" t="str">
            <v xml:space="preserve"> </v>
          </cell>
        </row>
        <row r="243">
          <cell r="G243" t="str">
            <v xml:space="preserve"> </v>
          </cell>
        </row>
        <row r="244">
          <cell r="G244" t="str">
            <v xml:space="preserve"> </v>
          </cell>
        </row>
        <row r="248">
          <cell r="E248" t="str">
            <v xml:space="preserve"> </v>
          </cell>
        </row>
        <row r="249">
          <cell r="E249" t="str">
            <v xml:space="preserve"> </v>
          </cell>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E330" t="str">
            <v xml:space="preserve"> </v>
          </cell>
        </row>
        <row r="331">
          <cell r="E331" t="str">
            <v xml:space="preserve"> </v>
          </cell>
        </row>
        <row r="332">
          <cell r="E332" t="str">
            <v xml:space="preserve"> </v>
          </cell>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400">
          <cell r="E400" t="str">
            <v xml:space="preserve"> </v>
          </cell>
        </row>
        <row r="401">
          <cell r="E401" t="str">
            <v xml:space="preserve"> </v>
          </cell>
        </row>
        <row r="421">
          <cell r="B421" t="str">
            <v>一部地域において、特定環境保全公共下水道処理施設と統合し、農業集落排水処理施設を廃止する検討を行っている。</v>
          </cell>
        </row>
        <row r="427">
          <cell r="B427" t="str">
            <v>統合に向けて流入水量・処理量等について検討を行う予定であるが、現在の下水道処理施設の老朽化対策を早急に進める必要があり、進捗が遅れていることが課題である。</v>
          </cell>
        </row>
        <row r="444">
          <cell r="G444" t="str">
            <v xml:space="preserve"> </v>
          </cell>
          <cell r="X444" t="str">
            <v xml:space="preserve"> </v>
          </cell>
        </row>
        <row r="445">
          <cell r="G445" t="str">
            <v xml:space="preserve"> </v>
          </cell>
          <cell r="X445" t="str">
            <v xml:space="preserve"> </v>
          </cell>
        </row>
        <row r="446">
          <cell r="X446" t="str">
            <v xml:space="preserve"> </v>
          </cell>
        </row>
        <row r="472">
          <cell r="G472" t="str">
            <v xml:space="preserve"> </v>
          </cell>
          <cell r="X472" t="str">
            <v xml:space="preserve"> </v>
          </cell>
        </row>
        <row r="473">
          <cell r="G473" t="str">
            <v xml:space="preserve"> </v>
          </cell>
          <cell r="X473" t="str">
            <v xml:space="preserve"> </v>
          </cell>
        </row>
        <row r="474">
          <cell r="X474" t="str">
            <v xml:space="preserve"> </v>
          </cell>
        </row>
        <row r="519">
          <cell r="E519" t="str">
            <v xml:space="preserve"> </v>
          </cell>
        </row>
        <row r="520">
          <cell r="E520" t="str">
            <v xml:space="preserve"> </v>
          </cell>
        </row>
        <row r="521">
          <cell r="E521" t="str">
            <v xml:space="preserve"> </v>
          </cell>
        </row>
        <row r="543">
          <cell r="E543" t="str">
            <v xml:space="preserve"> </v>
          </cell>
        </row>
        <row r="544">
          <cell r="E544" t="str">
            <v xml:space="preserve"> </v>
          </cell>
        </row>
        <row r="545">
          <cell r="E545" t="str">
            <v xml:space="preserve"> </v>
          </cell>
        </row>
        <row r="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BC592" t="str">
            <v>　</v>
          </cell>
        </row>
        <row r="593">
          <cell r="BC593" t="str">
            <v>　</v>
          </cell>
        </row>
        <row r="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BC619" t="str">
            <v>　</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大山町</v>
          </cell>
        </row>
        <row r="18">
          <cell r="F18" t="str">
            <v>水道事業</v>
          </cell>
          <cell r="BD18" t="str">
            <v>×</v>
          </cell>
        </row>
        <row r="50">
          <cell r="X50" t="str">
            <v xml:space="preserve"> </v>
          </cell>
          <cell r="AD50" t="str">
            <v xml:space="preserve"> </v>
          </cell>
        </row>
        <row r="51">
          <cell r="R51" t="str">
            <v xml:space="preserve"> </v>
          </cell>
          <cell r="X51" t="str">
            <v xml:space="preserve"> </v>
          </cell>
          <cell r="AA51" t="str">
            <v xml:space="preserve"> </v>
          </cell>
          <cell r="AD51" t="str">
            <v xml:space="preserve"> </v>
          </cell>
        </row>
        <row r="52">
          <cell r="R52" t="str">
            <v xml:space="preserve"> </v>
          </cell>
          <cell r="X52" t="str">
            <v xml:space="preserve"> </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R55" t="str">
            <v xml:space="preserve"> </v>
          </cell>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4">
          <cell r="G104" t="str">
            <v xml:space="preserve"> </v>
          </cell>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50">
          <cell r="J150" t="str">
            <v xml:space="preserve"> </v>
          </cell>
        </row>
        <row r="151">
          <cell r="J151" t="str">
            <v xml:space="preserve"> </v>
          </cell>
          <cell r="V151" t="str">
            <v xml:space="preserve"> </v>
          </cell>
        </row>
        <row r="152">
          <cell r="V152" t="str">
            <v xml:space="preserve"> </v>
          </cell>
        </row>
        <row r="174">
          <cell r="J174" t="str">
            <v xml:space="preserve"> </v>
          </cell>
        </row>
        <row r="175">
          <cell r="J175" t="str">
            <v xml:space="preserve"> </v>
          </cell>
          <cell r="V175" t="str">
            <v xml:space="preserve"> </v>
          </cell>
        </row>
        <row r="176">
          <cell r="V176" t="str">
            <v xml:space="preserve"> </v>
          </cell>
        </row>
        <row r="215">
          <cell r="G215" t="str">
            <v xml:space="preserve"> </v>
          </cell>
        </row>
        <row r="216">
          <cell r="G216" t="str">
            <v xml:space="preserve"> </v>
          </cell>
        </row>
        <row r="219">
          <cell r="E219" t="str">
            <v xml:space="preserve"> </v>
          </cell>
        </row>
        <row r="220">
          <cell r="E220" t="str">
            <v xml:space="preserve"> </v>
          </cell>
        </row>
        <row r="221">
          <cell r="E221" t="str">
            <v xml:space="preserve"> </v>
          </cell>
        </row>
        <row r="243">
          <cell r="G243" t="str">
            <v xml:space="preserve"> </v>
          </cell>
        </row>
        <row r="244">
          <cell r="G244" t="str">
            <v xml:space="preserve"> </v>
          </cell>
        </row>
        <row r="248">
          <cell r="E248" t="str">
            <v xml:space="preserve"> </v>
          </cell>
        </row>
        <row r="249">
          <cell r="E249" t="str">
            <v xml:space="preserve"> </v>
          </cell>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E330" t="str">
            <v xml:space="preserve"> </v>
          </cell>
        </row>
        <row r="331">
          <cell r="E331" t="str">
            <v xml:space="preserve"> </v>
          </cell>
        </row>
        <row r="332">
          <cell r="E332" t="str">
            <v xml:space="preserve"> </v>
          </cell>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400">
          <cell r="E400" t="str">
            <v xml:space="preserve"> </v>
          </cell>
        </row>
        <row r="401">
          <cell r="E401" t="str">
            <v xml:space="preserve"> </v>
          </cell>
        </row>
        <row r="444">
          <cell r="G444" t="str">
            <v xml:space="preserve"> </v>
          </cell>
          <cell r="X444" t="str">
            <v xml:space="preserve"> </v>
          </cell>
        </row>
        <row r="445">
          <cell r="G445" t="str">
            <v xml:space="preserve"> </v>
          </cell>
          <cell r="X445" t="str">
            <v xml:space="preserve"> </v>
          </cell>
        </row>
        <row r="446">
          <cell r="X446" t="str">
            <v xml:space="preserve"> </v>
          </cell>
        </row>
        <row r="472">
          <cell r="G472" t="str">
            <v xml:space="preserve"> </v>
          </cell>
          <cell r="X472" t="str">
            <v xml:space="preserve"> </v>
          </cell>
        </row>
        <row r="473">
          <cell r="G473" t="str">
            <v xml:space="preserve"> </v>
          </cell>
          <cell r="X473" t="str">
            <v xml:space="preserve"> </v>
          </cell>
        </row>
        <row r="474">
          <cell r="X474" t="str">
            <v xml:space="preserve"> </v>
          </cell>
        </row>
        <row r="519">
          <cell r="E519" t="str">
            <v xml:space="preserve"> </v>
          </cell>
        </row>
        <row r="520">
          <cell r="E520" t="str">
            <v xml:space="preserve"> </v>
          </cell>
        </row>
        <row r="521">
          <cell r="E521" t="str">
            <v xml:space="preserve"> </v>
          </cell>
        </row>
        <row r="543">
          <cell r="E543" t="str">
            <v xml:space="preserve"> </v>
          </cell>
        </row>
        <row r="544">
          <cell r="E544" t="str">
            <v xml:space="preserve"> </v>
          </cell>
        </row>
        <row r="545">
          <cell r="E545" t="str">
            <v xml:space="preserve"> </v>
          </cell>
        </row>
        <row r="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BC592" t="str">
            <v>　</v>
          </cell>
        </row>
        <row r="593">
          <cell r="BC593" t="str">
            <v>　</v>
          </cell>
        </row>
        <row r="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BC619" t="str">
            <v>　</v>
          </cell>
        </row>
        <row r="651">
          <cell r="B651" t="str">
            <v>　現行の経営手法で健全な事業運営ができているため、継続して、定期的な設備更新による水道水の安全かつ安定した供給を行う。また、今後適正な水道料金を検討し、事業の健全経営を目指す。</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大山町</v>
          </cell>
        </row>
        <row r="18">
          <cell r="F18" t="str">
            <v>観光施設事業</v>
          </cell>
          <cell r="W18" t="str">
            <v>その他観光</v>
          </cell>
          <cell r="BD18" t="str">
            <v>●</v>
          </cell>
        </row>
        <row r="50">
          <cell r="X50" t="str">
            <v xml:space="preserve"> </v>
          </cell>
          <cell r="AD50" t="str">
            <v xml:space="preserve"> </v>
          </cell>
        </row>
        <row r="51">
          <cell r="R51" t="str">
            <v xml:space="preserve"> </v>
          </cell>
          <cell r="X51" t="str">
            <v xml:space="preserve"> </v>
          </cell>
          <cell r="AA51" t="str">
            <v xml:space="preserve"> </v>
          </cell>
          <cell r="AD51" t="str">
            <v xml:space="preserve"> </v>
          </cell>
        </row>
        <row r="52">
          <cell r="R52" t="str">
            <v xml:space="preserve"> </v>
          </cell>
          <cell r="X52" t="str">
            <v xml:space="preserve"> </v>
          </cell>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R55" t="str">
            <v xml:space="preserve"> </v>
          </cell>
          <cell r="X55" t="str">
            <v xml:space="preserve"> </v>
          </cell>
          <cell r="AA55" t="str">
            <v xml:space="preserve"> </v>
          </cell>
          <cell r="AD55" t="str">
            <v xml:space="preserve"> </v>
          </cell>
        </row>
        <row r="56">
          <cell r="R56"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4">
          <cell r="G104" t="str">
            <v xml:space="preserve"> </v>
          </cell>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50">
          <cell r="J150" t="str">
            <v xml:space="preserve"> </v>
          </cell>
        </row>
        <row r="151">
          <cell r="J151" t="str">
            <v xml:space="preserve"> </v>
          </cell>
          <cell r="V151" t="str">
            <v xml:space="preserve"> </v>
          </cell>
        </row>
        <row r="152">
          <cell r="V152" t="str">
            <v xml:space="preserve"> </v>
          </cell>
        </row>
        <row r="174">
          <cell r="J174" t="str">
            <v xml:space="preserve"> </v>
          </cell>
        </row>
        <row r="175">
          <cell r="J175" t="str">
            <v xml:space="preserve"> </v>
          </cell>
          <cell r="V175" t="str">
            <v xml:space="preserve"> </v>
          </cell>
        </row>
        <row r="176">
          <cell r="V176" t="str">
            <v xml:space="preserve"> </v>
          </cell>
        </row>
        <row r="215">
          <cell r="G215" t="str">
            <v xml:space="preserve"> </v>
          </cell>
        </row>
        <row r="216">
          <cell r="G216" t="str">
            <v xml:space="preserve"> </v>
          </cell>
        </row>
        <row r="219">
          <cell r="E219" t="str">
            <v xml:space="preserve"> </v>
          </cell>
        </row>
        <row r="220">
          <cell r="E220" t="str">
            <v xml:space="preserve"> </v>
          </cell>
        </row>
        <row r="221">
          <cell r="E221" t="str">
            <v xml:space="preserve"> </v>
          </cell>
        </row>
        <row r="243">
          <cell r="G243" t="str">
            <v xml:space="preserve"> </v>
          </cell>
        </row>
        <row r="244">
          <cell r="G244" t="str">
            <v xml:space="preserve"> </v>
          </cell>
        </row>
        <row r="248">
          <cell r="E248" t="str">
            <v xml:space="preserve"> </v>
          </cell>
        </row>
        <row r="249">
          <cell r="E249" t="str">
            <v xml:space="preserve"> </v>
          </cell>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E330" t="str">
            <v xml:space="preserve"> </v>
          </cell>
        </row>
        <row r="331">
          <cell r="E331" t="str">
            <v xml:space="preserve"> </v>
          </cell>
        </row>
        <row r="332">
          <cell r="E332" t="str">
            <v xml:space="preserve"> </v>
          </cell>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400">
          <cell r="E400" t="str">
            <v xml:space="preserve"> </v>
          </cell>
        </row>
        <row r="401">
          <cell r="E401" t="str">
            <v xml:space="preserve"> </v>
          </cell>
        </row>
        <row r="438">
          <cell r="B438" t="str">
            <v>温泉事業における管理及び運営に関する業務に関して、民間のノウハウを活用して直営で行う場合よりも経費の縮減を目指し指定管理制度を導入した。</v>
          </cell>
        </row>
        <row r="444">
          <cell r="G444" t="str">
            <v xml:space="preserve"> </v>
          </cell>
          <cell r="U444" t="str">
            <v>平成</v>
          </cell>
          <cell r="X444">
            <v>19</v>
          </cell>
        </row>
        <row r="445">
          <cell r="G445" t="str">
            <v>●</v>
          </cell>
          <cell r="X445">
            <v>4</v>
          </cell>
        </row>
        <row r="446">
          <cell r="X446">
            <v>1</v>
          </cell>
        </row>
        <row r="453">
          <cell r="E453">
            <v>10</v>
          </cell>
        </row>
        <row r="455">
          <cell r="B455" t="str">
            <v>温泉事業における管理及び運営に関する業務。　　　　　　　　　指定管理料について令和4年度からの複数年度協定で段階的に年度低減。　　　　　　　　　　　　　　　　　　　　　　　　　　　　　①人件費　年▲8　　　　　　　　　　　　　　　　　　　　　　　　　　　　②維持管理費　年▲0　　　　　　　　　　　　　　　　　　　　　　　　　③委託費　年▲2　　　　　　　　　　　　　　　　　　　　　　　　　　　　　計年▲10　</v>
          </cell>
        </row>
        <row r="472">
          <cell r="G472" t="str">
            <v xml:space="preserve"> </v>
          </cell>
          <cell r="X472" t="str">
            <v xml:space="preserve"> </v>
          </cell>
        </row>
        <row r="473">
          <cell r="G473" t="str">
            <v xml:space="preserve"> </v>
          </cell>
          <cell r="X473" t="str">
            <v xml:space="preserve"> </v>
          </cell>
        </row>
        <row r="474">
          <cell r="X474" t="str">
            <v xml:space="preserve"> </v>
          </cell>
        </row>
        <row r="519">
          <cell r="E519" t="str">
            <v xml:space="preserve"> </v>
          </cell>
        </row>
        <row r="520">
          <cell r="E520" t="str">
            <v xml:space="preserve"> </v>
          </cell>
        </row>
        <row r="521">
          <cell r="E521" t="str">
            <v xml:space="preserve"> </v>
          </cell>
        </row>
        <row r="543">
          <cell r="E543" t="str">
            <v xml:space="preserve"> </v>
          </cell>
        </row>
        <row r="544">
          <cell r="E544" t="str">
            <v xml:space="preserve"> </v>
          </cell>
        </row>
        <row r="545">
          <cell r="E545" t="str">
            <v xml:space="preserve"> </v>
          </cell>
        </row>
        <row r="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BC592" t="str">
            <v>　</v>
          </cell>
        </row>
        <row r="593">
          <cell r="BC593" t="str">
            <v>　</v>
          </cell>
        </row>
        <row r="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BC619" t="str">
            <v>　</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大山町</v>
          </cell>
        </row>
        <row r="18">
          <cell r="F18" t="str">
            <v>宅地造成事業</v>
          </cell>
          <cell r="W18" t="str">
            <v>その他造成</v>
          </cell>
          <cell r="BD18" t="str">
            <v>●</v>
          </cell>
        </row>
        <row r="50">
          <cell r="X50" t="str">
            <v xml:space="preserve"> </v>
          </cell>
          <cell r="AD50" t="str">
            <v xml:space="preserve"> </v>
          </cell>
        </row>
        <row r="51">
          <cell r="R51" t="str">
            <v xml:space="preserve"> </v>
          </cell>
          <cell r="X51" t="str">
            <v xml:space="preserve"> </v>
          </cell>
          <cell r="AA51" t="str">
            <v xml:space="preserve"> </v>
          </cell>
          <cell r="AD51" t="str">
            <v xml:space="preserve"> </v>
          </cell>
        </row>
        <row r="52">
          <cell r="R52" t="str">
            <v xml:space="preserve"> </v>
          </cell>
          <cell r="X52" t="str">
            <v xml:space="preserve"> </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R55" t="str">
            <v>●</v>
          </cell>
          <cell r="X55" t="str">
            <v xml:space="preserve"> </v>
          </cell>
          <cell r="AA55" t="str">
            <v>●</v>
          </cell>
          <cell r="AD55" t="str">
            <v xml:space="preserve"> </v>
          </cell>
        </row>
        <row r="56">
          <cell r="R56"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4">
          <cell r="G104" t="str">
            <v xml:space="preserve"> </v>
          </cell>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50">
          <cell r="J150" t="str">
            <v xml:space="preserve"> </v>
          </cell>
        </row>
        <row r="151">
          <cell r="J151" t="str">
            <v xml:space="preserve"> </v>
          </cell>
          <cell r="V151" t="str">
            <v xml:space="preserve"> </v>
          </cell>
        </row>
        <row r="152">
          <cell r="V152" t="str">
            <v xml:space="preserve"> </v>
          </cell>
        </row>
        <row r="174">
          <cell r="J174" t="str">
            <v xml:space="preserve"> </v>
          </cell>
        </row>
        <row r="175">
          <cell r="J175" t="str">
            <v xml:space="preserve"> </v>
          </cell>
          <cell r="V175" t="str">
            <v xml:space="preserve"> </v>
          </cell>
        </row>
        <row r="176">
          <cell r="V176" t="str">
            <v xml:space="preserve"> </v>
          </cell>
        </row>
        <row r="215">
          <cell r="G215" t="str">
            <v xml:space="preserve"> </v>
          </cell>
        </row>
        <row r="216">
          <cell r="G216" t="str">
            <v xml:space="preserve"> </v>
          </cell>
        </row>
        <row r="219">
          <cell r="E219" t="str">
            <v xml:space="preserve"> </v>
          </cell>
        </row>
        <row r="220">
          <cell r="E220" t="str">
            <v xml:space="preserve"> </v>
          </cell>
        </row>
        <row r="221">
          <cell r="E221" t="str">
            <v xml:space="preserve"> </v>
          </cell>
        </row>
        <row r="243">
          <cell r="G243" t="str">
            <v xml:space="preserve"> </v>
          </cell>
        </row>
        <row r="244">
          <cell r="G244" t="str">
            <v xml:space="preserve"> </v>
          </cell>
        </row>
        <row r="248">
          <cell r="E248" t="str">
            <v xml:space="preserve"> </v>
          </cell>
        </row>
        <row r="249">
          <cell r="E249" t="str">
            <v xml:space="preserve"> </v>
          </cell>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E330" t="str">
            <v xml:space="preserve"> </v>
          </cell>
        </row>
        <row r="331">
          <cell r="E331" t="str">
            <v xml:space="preserve"> </v>
          </cell>
        </row>
        <row r="332">
          <cell r="E332" t="str">
            <v xml:space="preserve"> </v>
          </cell>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400">
          <cell r="E400" t="str">
            <v xml:space="preserve"> </v>
          </cell>
        </row>
        <row r="401">
          <cell r="E401" t="str">
            <v xml:space="preserve"> </v>
          </cell>
        </row>
        <row r="444">
          <cell r="G444" t="str">
            <v xml:space="preserve"> </v>
          </cell>
          <cell r="X444" t="str">
            <v xml:space="preserve"> </v>
          </cell>
        </row>
        <row r="445">
          <cell r="G445" t="str">
            <v xml:space="preserve"> </v>
          </cell>
          <cell r="X445" t="str">
            <v xml:space="preserve"> </v>
          </cell>
        </row>
        <row r="446">
          <cell r="X446" t="str">
            <v xml:space="preserve"> </v>
          </cell>
        </row>
        <row r="472">
          <cell r="G472" t="str">
            <v xml:space="preserve"> </v>
          </cell>
          <cell r="X472" t="str">
            <v xml:space="preserve"> </v>
          </cell>
        </row>
        <row r="473">
          <cell r="G473" t="str">
            <v xml:space="preserve"> </v>
          </cell>
          <cell r="X473" t="str">
            <v xml:space="preserve"> </v>
          </cell>
        </row>
        <row r="474">
          <cell r="X474" t="str">
            <v xml:space="preserve"> </v>
          </cell>
        </row>
        <row r="519">
          <cell r="E519" t="str">
            <v xml:space="preserve"> </v>
          </cell>
        </row>
        <row r="520">
          <cell r="E520" t="str">
            <v xml:space="preserve"> </v>
          </cell>
        </row>
        <row r="521">
          <cell r="E521" t="str">
            <v xml:space="preserve"> </v>
          </cell>
        </row>
        <row r="543">
          <cell r="E543" t="str">
            <v xml:space="preserve"> </v>
          </cell>
        </row>
        <row r="544">
          <cell r="E544" t="str">
            <v xml:space="preserve"> </v>
          </cell>
        </row>
        <row r="545">
          <cell r="E545" t="str">
            <v xml:space="preserve"> </v>
          </cell>
        </row>
        <row r="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BC592" t="str">
            <v>　</v>
          </cell>
        </row>
        <row r="593">
          <cell r="BC593" t="str">
            <v>　</v>
          </cell>
        </row>
        <row r="605">
          <cell r="B605" t="str">
            <v>定住対策事業として、町内に子育て世帯を中心とした中所得者向け住宅を建設するにあたり厳しい財政状況の中であるため、民間資金を活用したPFI手法により事業を行うこととした。また、当事業はPFI手法による導入が可能かどうか調査を実施し、導入可能事業となっている。</v>
          </cell>
        </row>
        <row r="611">
          <cell r="S611" t="str">
            <v>令和</v>
          </cell>
          <cell r="V611">
            <v>7</v>
          </cell>
        </row>
        <row r="612">
          <cell r="V612">
            <v>6</v>
          </cell>
          <cell r="BC612" t="str">
            <v>●</v>
          </cell>
        </row>
        <row r="613">
          <cell r="V613">
            <v>30</v>
          </cell>
          <cell r="BC613" t="str">
            <v>　</v>
          </cell>
        </row>
        <row r="614">
          <cell r="BC614" t="str">
            <v>　</v>
          </cell>
        </row>
        <row r="615">
          <cell r="BC615" t="str">
            <v>　</v>
          </cell>
        </row>
        <row r="616">
          <cell r="BC616" t="str">
            <v>　</v>
          </cell>
        </row>
        <row r="617">
          <cell r="BC617" t="str">
            <v>　</v>
          </cell>
        </row>
        <row r="618">
          <cell r="BC618" t="str">
            <v>　</v>
          </cell>
        </row>
        <row r="619">
          <cell r="E619">
            <v>17</v>
          </cell>
          <cell r="BC619" t="str">
            <v>　</v>
          </cell>
        </row>
        <row r="621">
          <cell r="B621" t="str">
            <v>①建設改良費　年　△1,700万円</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大山町</v>
          </cell>
        </row>
        <row r="18">
          <cell r="F18" t="str">
            <v>観光施設事業</v>
          </cell>
          <cell r="W18" t="str">
            <v>索道</v>
          </cell>
          <cell r="BD18" t="str">
            <v>●</v>
          </cell>
        </row>
        <row r="50">
          <cell r="X50" t="str">
            <v xml:space="preserve"> </v>
          </cell>
          <cell r="AD50" t="str">
            <v xml:space="preserve"> </v>
          </cell>
        </row>
        <row r="51">
          <cell r="R51" t="str">
            <v xml:space="preserve"> </v>
          </cell>
          <cell r="X51" t="str">
            <v xml:space="preserve"> </v>
          </cell>
          <cell r="AA51" t="str">
            <v xml:space="preserve"> </v>
          </cell>
          <cell r="AD51" t="str">
            <v xml:space="preserve"> </v>
          </cell>
        </row>
        <row r="52">
          <cell r="R52" t="str">
            <v xml:space="preserve"> </v>
          </cell>
          <cell r="X52" t="str">
            <v xml:space="preserve"> </v>
          </cell>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R55" t="str">
            <v xml:space="preserve"> </v>
          </cell>
          <cell r="X55" t="str">
            <v xml:space="preserve"> </v>
          </cell>
          <cell r="AA55" t="str">
            <v xml:space="preserve"> </v>
          </cell>
          <cell r="AD55" t="str">
            <v xml:space="preserve"> </v>
          </cell>
        </row>
        <row r="56">
          <cell r="R56"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4">
          <cell r="G104" t="str">
            <v xml:space="preserve"> </v>
          </cell>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50">
          <cell r="J150" t="str">
            <v xml:space="preserve"> </v>
          </cell>
        </row>
        <row r="151">
          <cell r="J151" t="str">
            <v xml:space="preserve"> </v>
          </cell>
          <cell r="V151" t="str">
            <v xml:space="preserve"> </v>
          </cell>
        </row>
        <row r="152">
          <cell r="V152" t="str">
            <v xml:space="preserve"> </v>
          </cell>
        </row>
        <row r="174">
          <cell r="J174" t="str">
            <v xml:space="preserve"> </v>
          </cell>
        </row>
        <row r="175">
          <cell r="J175" t="str">
            <v xml:space="preserve"> </v>
          </cell>
          <cell r="V175" t="str">
            <v xml:space="preserve"> </v>
          </cell>
        </row>
        <row r="176">
          <cell r="V176" t="str">
            <v xml:space="preserve"> </v>
          </cell>
        </row>
        <row r="215">
          <cell r="G215" t="str">
            <v xml:space="preserve"> </v>
          </cell>
        </row>
        <row r="216">
          <cell r="G216" t="str">
            <v xml:space="preserve"> </v>
          </cell>
        </row>
        <row r="219">
          <cell r="E219" t="str">
            <v xml:space="preserve"> </v>
          </cell>
        </row>
        <row r="220">
          <cell r="E220" t="str">
            <v xml:space="preserve"> </v>
          </cell>
        </row>
        <row r="221">
          <cell r="E221" t="str">
            <v xml:space="preserve"> </v>
          </cell>
        </row>
        <row r="243">
          <cell r="G243" t="str">
            <v xml:space="preserve"> </v>
          </cell>
        </row>
        <row r="244">
          <cell r="G244" t="str">
            <v xml:space="preserve"> </v>
          </cell>
        </row>
        <row r="248">
          <cell r="E248" t="str">
            <v xml:space="preserve"> </v>
          </cell>
        </row>
        <row r="249">
          <cell r="E249" t="str">
            <v xml:space="preserve"> </v>
          </cell>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E330" t="str">
            <v xml:space="preserve"> </v>
          </cell>
        </row>
        <row r="331">
          <cell r="E331" t="str">
            <v xml:space="preserve"> </v>
          </cell>
        </row>
        <row r="332">
          <cell r="E332" t="str">
            <v xml:space="preserve"> </v>
          </cell>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400">
          <cell r="E400" t="str">
            <v xml:space="preserve"> </v>
          </cell>
        </row>
        <row r="401">
          <cell r="E401" t="str">
            <v xml:space="preserve"> </v>
          </cell>
        </row>
        <row r="438">
          <cell r="B438" t="str">
            <v>大山のスキー場は本町を含め、指定管理実施時は２社で運営されており、指定管理者制度を利用することにより中の原、上の原、豪円山、国際の各スキー場を一体的に管理、運営することが可能となり、統一的な施策を行うことが容易となった。これにより、来場者の利便性の向上へとつながり、誘客力アップにつながっている。
民間の運営ノウハウを取り入れることにより、来訪者数の減少を最小限に抑えることができている。</v>
          </cell>
        </row>
        <row r="444">
          <cell r="G444" t="str">
            <v xml:space="preserve"> </v>
          </cell>
          <cell r="U444" t="str">
            <v>平成</v>
          </cell>
          <cell r="X444">
            <v>22</v>
          </cell>
        </row>
        <row r="445">
          <cell r="G445" t="str">
            <v>●</v>
          </cell>
          <cell r="X445">
            <v>10</v>
          </cell>
        </row>
        <row r="446">
          <cell r="X446">
            <v>1</v>
          </cell>
        </row>
        <row r="453">
          <cell r="E453">
            <v>4.71</v>
          </cell>
        </row>
        <row r="472">
          <cell r="G472" t="str">
            <v xml:space="preserve"> </v>
          </cell>
          <cell r="X472" t="str">
            <v xml:space="preserve"> </v>
          </cell>
        </row>
        <row r="473">
          <cell r="G473" t="str">
            <v xml:space="preserve"> </v>
          </cell>
          <cell r="X473" t="str">
            <v xml:space="preserve"> </v>
          </cell>
        </row>
        <row r="474">
          <cell r="X474" t="str">
            <v xml:space="preserve"> </v>
          </cell>
        </row>
        <row r="519">
          <cell r="E519" t="str">
            <v xml:space="preserve"> </v>
          </cell>
        </row>
        <row r="520">
          <cell r="E520" t="str">
            <v xml:space="preserve"> </v>
          </cell>
        </row>
        <row r="521">
          <cell r="E521" t="str">
            <v xml:space="preserve"> </v>
          </cell>
        </row>
        <row r="543">
          <cell r="E543" t="str">
            <v xml:space="preserve"> </v>
          </cell>
        </row>
        <row r="544">
          <cell r="E544" t="str">
            <v xml:space="preserve"> </v>
          </cell>
        </row>
        <row r="545">
          <cell r="E545" t="str">
            <v xml:space="preserve"> </v>
          </cell>
        </row>
        <row r="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BC592" t="str">
            <v>　</v>
          </cell>
        </row>
        <row r="593">
          <cell r="BC593" t="str">
            <v>　</v>
          </cell>
        </row>
        <row r="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BC619" t="str">
            <v>　</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大山町</v>
          </cell>
        </row>
        <row r="18">
          <cell r="F18" t="str">
            <v>観光施設事業</v>
          </cell>
          <cell r="W18" t="str">
            <v>休養宿泊</v>
          </cell>
          <cell r="BD18" t="str">
            <v>●</v>
          </cell>
        </row>
        <row r="49">
          <cell r="R49" t="str">
            <v>●</v>
          </cell>
          <cell r="X49" t="str">
            <v>●</v>
          </cell>
        </row>
        <row r="50">
          <cell r="X50" t="str">
            <v xml:space="preserve"> </v>
          </cell>
          <cell r="AD50" t="str">
            <v xml:space="preserve"> </v>
          </cell>
        </row>
        <row r="51">
          <cell r="R51" t="str">
            <v xml:space="preserve"> </v>
          </cell>
          <cell r="X51" t="str">
            <v xml:space="preserve"> </v>
          </cell>
          <cell r="AA51" t="str">
            <v xml:space="preserve"> </v>
          </cell>
          <cell r="AD51" t="str">
            <v xml:space="preserve"> </v>
          </cell>
        </row>
        <row r="52">
          <cell r="R52" t="str">
            <v xml:space="preserve"> </v>
          </cell>
          <cell r="X52" t="str">
            <v xml:space="preserve"> </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R55" t="str">
            <v xml:space="preserve"> </v>
          </cell>
          <cell r="X55" t="str">
            <v xml:space="preserve"> </v>
          </cell>
          <cell r="AA55" t="str">
            <v xml:space="preserve"> </v>
          </cell>
          <cell r="AD55" t="str">
            <v xml:space="preserve"> </v>
          </cell>
        </row>
        <row r="56">
          <cell r="R56" t="str">
            <v xml:space="preserve"> </v>
          </cell>
        </row>
        <row r="67">
          <cell r="B67" t="str">
            <v>宿泊事業を廃止し、体育施設は一般会計で活用することとし、事業廃止した。</v>
          </cell>
        </row>
        <row r="73">
          <cell r="G73" t="str">
            <v>●</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4">
          <cell r="G104" t="str">
            <v xml:space="preserve"> </v>
          </cell>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50">
          <cell r="J150" t="str">
            <v xml:space="preserve"> </v>
          </cell>
        </row>
        <row r="151">
          <cell r="J151" t="str">
            <v xml:space="preserve"> </v>
          </cell>
          <cell r="V151" t="str">
            <v xml:space="preserve"> </v>
          </cell>
        </row>
        <row r="152">
          <cell r="V152" t="str">
            <v xml:space="preserve"> </v>
          </cell>
        </row>
        <row r="174">
          <cell r="J174" t="str">
            <v xml:space="preserve"> </v>
          </cell>
        </row>
        <row r="175">
          <cell r="J175" t="str">
            <v xml:space="preserve"> </v>
          </cell>
          <cell r="V175" t="str">
            <v xml:space="preserve"> </v>
          </cell>
        </row>
        <row r="176">
          <cell r="V176" t="str">
            <v xml:space="preserve"> </v>
          </cell>
        </row>
        <row r="215">
          <cell r="G215" t="str">
            <v xml:space="preserve"> </v>
          </cell>
        </row>
        <row r="216">
          <cell r="G216" t="str">
            <v xml:space="preserve"> </v>
          </cell>
        </row>
        <row r="219">
          <cell r="E219" t="str">
            <v xml:space="preserve"> </v>
          </cell>
        </row>
        <row r="220">
          <cell r="E220" t="str">
            <v xml:space="preserve"> </v>
          </cell>
        </row>
        <row r="221">
          <cell r="E221" t="str">
            <v xml:space="preserve"> </v>
          </cell>
        </row>
        <row r="243">
          <cell r="G243" t="str">
            <v xml:space="preserve"> </v>
          </cell>
        </row>
        <row r="244">
          <cell r="G244" t="str">
            <v xml:space="preserve"> </v>
          </cell>
        </row>
        <row r="248">
          <cell r="E248" t="str">
            <v xml:space="preserve"> </v>
          </cell>
        </row>
        <row r="249">
          <cell r="E249" t="str">
            <v xml:space="preserve"> </v>
          </cell>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E330" t="str">
            <v xml:space="preserve"> </v>
          </cell>
        </row>
        <row r="331">
          <cell r="E331" t="str">
            <v xml:space="preserve"> </v>
          </cell>
        </row>
        <row r="332">
          <cell r="E332" t="str">
            <v xml:space="preserve"> </v>
          </cell>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400">
          <cell r="E400" t="str">
            <v xml:space="preserve"> </v>
          </cell>
        </row>
        <row r="401">
          <cell r="E401" t="str">
            <v xml:space="preserve"> </v>
          </cell>
        </row>
        <row r="444">
          <cell r="G444" t="str">
            <v xml:space="preserve"> </v>
          </cell>
          <cell r="X444" t="str">
            <v xml:space="preserve"> </v>
          </cell>
        </row>
        <row r="445">
          <cell r="G445" t="str">
            <v xml:space="preserve"> </v>
          </cell>
          <cell r="X445" t="str">
            <v xml:space="preserve"> </v>
          </cell>
        </row>
        <row r="446">
          <cell r="X446" t="str">
            <v xml:space="preserve"> </v>
          </cell>
        </row>
        <row r="472">
          <cell r="G472" t="str">
            <v xml:space="preserve"> </v>
          </cell>
          <cell r="X472" t="str">
            <v xml:space="preserve"> </v>
          </cell>
        </row>
        <row r="473">
          <cell r="G473" t="str">
            <v xml:space="preserve"> </v>
          </cell>
          <cell r="X473" t="str">
            <v xml:space="preserve"> </v>
          </cell>
        </row>
        <row r="474">
          <cell r="X474" t="str">
            <v xml:space="preserve"> </v>
          </cell>
        </row>
        <row r="519">
          <cell r="E519" t="str">
            <v xml:space="preserve"> </v>
          </cell>
        </row>
        <row r="520">
          <cell r="E520" t="str">
            <v xml:space="preserve"> </v>
          </cell>
        </row>
        <row r="521">
          <cell r="E521" t="str">
            <v xml:space="preserve"> </v>
          </cell>
        </row>
        <row r="543">
          <cell r="E543" t="str">
            <v xml:space="preserve"> </v>
          </cell>
        </row>
        <row r="544">
          <cell r="E544" t="str">
            <v xml:space="preserve"> </v>
          </cell>
        </row>
        <row r="545">
          <cell r="E545" t="str">
            <v xml:space="preserve"> </v>
          </cell>
        </row>
        <row r="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BC592" t="str">
            <v>　</v>
          </cell>
        </row>
        <row r="593">
          <cell r="BC593" t="str">
            <v>　</v>
          </cell>
        </row>
        <row r="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BC619" t="str">
            <v>　</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tabSelected="1" view="pageBreakPreview" zoomScale="50" zoomScaleNormal="55" zoomScaleSheetLayoutView="50" workbookViewId="0"/>
  </sheetViews>
  <sheetFormatPr defaultColWidth="2.90625" defaultRowHeight="12.65" customHeight="1"/>
  <cols>
    <col min="1" max="25" width="2.453125" style="88" customWidth="1"/>
    <col min="26" max="26" width="2.08984375" style="88" customWidth="1"/>
    <col min="27" max="27" width="2.453125" style="88" hidden="1" customWidth="1"/>
    <col min="28" max="28" width="4.6328125" style="88" customWidth="1"/>
    <col min="29" max="34" width="2.453125" style="88" customWidth="1"/>
    <col min="35" max="35" width="8.984375E-2" style="88" customWidth="1"/>
    <col min="36" max="36" width="4.453125" style="88" customWidth="1"/>
    <col min="37" max="37" width="4.6328125" style="88" customWidth="1"/>
    <col min="38" max="71" width="2.453125" style="88" customWidth="1"/>
    <col min="72" max="16384" width="2.90625" style="88"/>
  </cols>
  <sheetData>
    <row r="1" spans="3:71" ht="15.65" customHeight="1"/>
    <row r="2" spans="3:71" ht="15.65" customHeight="1">
      <c r="C2" s="89"/>
      <c r="D2" s="90"/>
      <c r="E2" s="90"/>
      <c r="F2" s="91"/>
      <c r="S2" s="92"/>
      <c r="T2" s="92"/>
      <c r="U2" s="92"/>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row>
    <row r="3" spans="3:71" ht="15.65" customHeight="1">
      <c r="C3" s="92"/>
      <c r="D3" s="92"/>
      <c r="E3" s="92"/>
      <c r="S3" s="92"/>
      <c r="T3" s="92"/>
      <c r="U3" s="92"/>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row>
    <row r="4" spans="3:71" ht="15.65" customHeight="1">
      <c r="C4" s="92"/>
      <c r="D4" s="92"/>
      <c r="E4" s="92"/>
      <c r="H4" s="94"/>
      <c r="I4" s="94"/>
      <c r="J4" s="94"/>
      <c r="K4" s="94"/>
      <c r="L4" s="94"/>
      <c r="M4" s="94"/>
      <c r="N4" s="94"/>
      <c r="O4" s="94"/>
      <c r="P4" s="94"/>
      <c r="Q4" s="94"/>
      <c r="R4" s="94"/>
      <c r="S4" s="94"/>
      <c r="T4" s="94"/>
      <c r="U4" s="94"/>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row>
    <row r="5" spans="3:71" ht="15.65" customHeight="1">
      <c r="S5" s="92"/>
      <c r="T5" s="92"/>
      <c r="U5" s="92"/>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row>
    <row r="6" spans="3:71" ht="15.65" customHeight="1">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6"/>
      <c r="AR6" s="96"/>
      <c r="AS6" s="96"/>
      <c r="AT6" s="96"/>
      <c r="AU6" s="96"/>
      <c r="AV6" s="96"/>
      <c r="AW6" s="96"/>
      <c r="AX6" s="96"/>
      <c r="AY6" s="96"/>
      <c r="AZ6" s="97"/>
      <c r="BA6" s="97"/>
      <c r="BB6" s="97"/>
      <c r="BC6" s="97"/>
      <c r="BD6" s="97"/>
      <c r="BE6" s="97"/>
      <c r="BF6" s="97"/>
      <c r="BG6" s="97"/>
      <c r="BH6" s="97"/>
      <c r="BI6" s="97"/>
      <c r="BJ6" s="97"/>
      <c r="BK6" s="97"/>
      <c r="BL6" s="97"/>
      <c r="BM6" s="97"/>
      <c r="BN6" s="97"/>
      <c r="BO6" s="97"/>
      <c r="BP6" s="97"/>
      <c r="BQ6" s="97"/>
      <c r="BR6" s="97"/>
      <c r="BS6" s="97"/>
    </row>
    <row r="7" spans="3:71" ht="15.65" customHeight="1">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6"/>
      <c r="AR7" s="96"/>
      <c r="AS7" s="96"/>
      <c r="AT7" s="96"/>
      <c r="AU7" s="96"/>
      <c r="AV7" s="96"/>
      <c r="AW7" s="96"/>
      <c r="AX7" s="96"/>
      <c r="AY7" s="96"/>
      <c r="AZ7" s="97"/>
      <c r="BA7" s="97"/>
      <c r="BB7" s="97"/>
      <c r="BC7" s="97"/>
      <c r="BD7" s="97"/>
      <c r="BE7" s="97"/>
      <c r="BF7" s="97"/>
      <c r="BG7" s="97"/>
      <c r="BH7" s="97"/>
      <c r="BI7" s="97"/>
      <c r="BJ7" s="97"/>
      <c r="BK7" s="97"/>
      <c r="BL7" s="97"/>
      <c r="BM7" s="97"/>
      <c r="BN7" s="97"/>
      <c r="BO7" s="97"/>
      <c r="BP7" s="97"/>
      <c r="BQ7" s="97"/>
      <c r="BR7" s="97"/>
      <c r="BS7" s="97"/>
    </row>
    <row r="8" spans="3:71" ht="15.65" customHeight="1">
      <c r="C8" s="404" t="s">
        <v>21</v>
      </c>
      <c r="D8" s="405"/>
      <c r="E8" s="405"/>
      <c r="F8" s="405"/>
      <c r="G8" s="405"/>
      <c r="H8" s="405"/>
      <c r="I8" s="405"/>
      <c r="J8" s="405"/>
      <c r="K8" s="405"/>
      <c r="L8" s="405"/>
      <c r="M8" s="405"/>
      <c r="N8" s="405"/>
      <c r="O8" s="405"/>
      <c r="P8" s="405"/>
      <c r="Q8" s="405"/>
      <c r="R8" s="405"/>
      <c r="S8" s="405"/>
      <c r="T8" s="405"/>
      <c r="U8" s="406" t="s">
        <v>39</v>
      </c>
      <c r="V8" s="407"/>
      <c r="W8" s="407"/>
      <c r="X8" s="407"/>
      <c r="Y8" s="407"/>
      <c r="Z8" s="407"/>
      <c r="AA8" s="407"/>
      <c r="AB8" s="407"/>
      <c r="AC8" s="407"/>
      <c r="AD8" s="407"/>
      <c r="AE8" s="407"/>
      <c r="AF8" s="407"/>
      <c r="AG8" s="407"/>
      <c r="AH8" s="407"/>
      <c r="AI8" s="407"/>
      <c r="AJ8" s="407"/>
      <c r="AK8" s="407"/>
      <c r="AL8" s="407"/>
      <c r="AM8" s="407"/>
      <c r="AN8" s="408"/>
      <c r="AO8" s="409" t="s">
        <v>0</v>
      </c>
      <c r="AP8" s="407"/>
      <c r="AQ8" s="407"/>
      <c r="AR8" s="407"/>
      <c r="AS8" s="407"/>
      <c r="AT8" s="407"/>
      <c r="AU8" s="407"/>
      <c r="AV8" s="407"/>
      <c r="AW8" s="407"/>
      <c r="AX8" s="407"/>
      <c r="AY8" s="407"/>
      <c r="AZ8" s="407"/>
      <c r="BA8" s="407"/>
      <c r="BB8" s="407"/>
      <c r="BC8" s="407"/>
      <c r="BD8" s="407"/>
      <c r="BE8" s="407"/>
      <c r="BF8" s="408"/>
      <c r="BG8" s="404" t="s">
        <v>40</v>
      </c>
      <c r="BH8" s="410"/>
      <c r="BI8" s="410"/>
      <c r="BJ8" s="410"/>
      <c r="BK8" s="410"/>
      <c r="BL8" s="410"/>
      <c r="BM8" s="410"/>
      <c r="BN8" s="410"/>
      <c r="BO8" s="410"/>
      <c r="BP8" s="410"/>
      <c r="BQ8" s="410"/>
      <c r="BR8" s="98"/>
      <c r="BS8" s="97"/>
    </row>
    <row r="9" spans="3:71" ht="15.65" customHeight="1">
      <c r="C9" s="405"/>
      <c r="D9" s="405"/>
      <c r="E9" s="405"/>
      <c r="F9" s="405"/>
      <c r="G9" s="405"/>
      <c r="H9" s="405"/>
      <c r="I9" s="405"/>
      <c r="J9" s="405"/>
      <c r="K9" s="405"/>
      <c r="L9" s="405"/>
      <c r="M9" s="405"/>
      <c r="N9" s="405"/>
      <c r="O9" s="405"/>
      <c r="P9" s="405"/>
      <c r="Q9" s="405"/>
      <c r="R9" s="405"/>
      <c r="S9" s="405"/>
      <c r="T9" s="405"/>
      <c r="U9" s="352"/>
      <c r="V9" s="350"/>
      <c r="W9" s="350"/>
      <c r="X9" s="350"/>
      <c r="Y9" s="350"/>
      <c r="Z9" s="350"/>
      <c r="AA9" s="350"/>
      <c r="AB9" s="350"/>
      <c r="AC9" s="350"/>
      <c r="AD9" s="350"/>
      <c r="AE9" s="350"/>
      <c r="AF9" s="350"/>
      <c r="AG9" s="350"/>
      <c r="AH9" s="357"/>
      <c r="AI9" s="357"/>
      <c r="AJ9" s="357"/>
      <c r="AK9" s="357"/>
      <c r="AL9" s="357"/>
      <c r="AM9" s="357"/>
      <c r="AN9" s="351"/>
      <c r="AO9" s="352"/>
      <c r="AP9" s="357"/>
      <c r="AQ9" s="357"/>
      <c r="AR9" s="357"/>
      <c r="AS9" s="357"/>
      <c r="AT9" s="357"/>
      <c r="AU9" s="357"/>
      <c r="AV9" s="357"/>
      <c r="AW9" s="357"/>
      <c r="AX9" s="357"/>
      <c r="AY9" s="357"/>
      <c r="AZ9" s="357"/>
      <c r="BA9" s="357"/>
      <c r="BB9" s="357"/>
      <c r="BC9" s="357"/>
      <c r="BD9" s="357"/>
      <c r="BE9" s="357"/>
      <c r="BF9" s="351"/>
      <c r="BG9" s="410"/>
      <c r="BH9" s="410"/>
      <c r="BI9" s="410"/>
      <c r="BJ9" s="410"/>
      <c r="BK9" s="410"/>
      <c r="BL9" s="410"/>
      <c r="BM9" s="410"/>
      <c r="BN9" s="410"/>
      <c r="BO9" s="410"/>
      <c r="BP9" s="410"/>
      <c r="BQ9" s="410"/>
      <c r="BR9" s="98"/>
      <c r="BS9" s="97"/>
    </row>
    <row r="10" spans="3:71" ht="15.65" customHeight="1">
      <c r="C10" s="405"/>
      <c r="D10" s="405"/>
      <c r="E10" s="405"/>
      <c r="F10" s="405"/>
      <c r="G10" s="405"/>
      <c r="H10" s="405"/>
      <c r="I10" s="405"/>
      <c r="J10" s="405"/>
      <c r="K10" s="405"/>
      <c r="L10" s="405"/>
      <c r="M10" s="405"/>
      <c r="N10" s="405"/>
      <c r="O10" s="405"/>
      <c r="P10" s="405"/>
      <c r="Q10" s="405"/>
      <c r="R10" s="405"/>
      <c r="S10" s="405"/>
      <c r="T10" s="405"/>
      <c r="U10" s="353"/>
      <c r="V10" s="354"/>
      <c r="W10" s="354"/>
      <c r="X10" s="354"/>
      <c r="Y10" s="354"/>
      <c r="Z10" s="354"/>
      <c r="AA10" s="354"/>
      <c r="AB10" s="354"/>
      <c r="AC10" s="354"/>
      <c r="AD10" s="354"/>
      <c r="AE10" s="354"/>
      <c r="AF10" s="354"/>
      <c r="AG10" s="354"/>
      <c r="AH10" s="354"/>
      <c r="AI10" s="354"/>
      <c r="AJ10" s="354"/>
      <c r="AK10" s="354"/>
      <c r="AL10" s="354"/>
      <c r="AM10" s="354"/>
      <c r="AN10" s="355"/>
      <c r="AO10" s="353"/>
      <c r="AP10" s="354"/>
      <c r="AQ10" s="354"/>
      <c r="AR10" s="354"/>
      <c r="AS10" s="354"/>
      <c r="AT10" s="354"/>
      <c r="AU10" s="354"/>
      <c r="AV10" s="354"/>
      <c r="AW10" s="354"/>
      <c r="AX10" s="354"/>
      <c r="AY10" s="354"/>
      <c r="AZ10" s="354"/>
      <c r="BA10" s="354"/>
      <c r="BB10" s="354"/>
      <c r="BC10" s="354"/>
      <c r="BD10" s="354"/>
      <c r="BE10" s="354"/>
      <c r="BF10" s="355"/>
      <c r="BG10" s="410"/>
      <c r="BH10" s="410"/>
      <c r="BI10" s="410"/>
      <c r="BJ10" s="410"/>
      <c r="BK10" s="410"/>
      <c r="BL10" s="410"/>
      <c r="BM10" s="410"/>
      <c r="BN10" s="410"/>
      <c r="BO10" s="410"/>
      <c r="BP10" s="410"/>
      <c r="BQ10" s="410"/>
      <c r="BR10" s="98"/>
    </row>
    <row r="11" spans="3:71" ht="15.65" customHeight="1">
      <c r="C11" s="411" t="str">
        <f>IF(COUNTIF([3]回答表!K16,"*")&gt;0,[3]回答表!K16,"")</f>
        <v>大山町</v>
      </c>
      <c r="D11" s="405"/>
      <c r="E11" s="405"/>
      <c r="F11" s="405"/>
      <c r="G11" s="405"/>
      <c r="H11" s="405"/>
      <c r="I11" s="405"/>
      <c r="J11" s="405"/>
      <c r="K11" s="405"/>
      <c r="L11" s="405"/>
      <c r="M11" s="405"/>
      <c r="N11" s="405"/>
      <c r="O11" s="405"/>
      <c r="P11" s="405"/>
      <c r="Q11" s="405"/>
      <c r="R11" s="405"/>
      <c r="S11" s="405"/>
      <c r="T11" s="405"/>
      <c r="U11" s="412" t="str">
        <f>IF(COUNTIF([3]回答表!F18,"*")&gt;0,[3]回答表!F18,"")</f>
        <v>下水道事業</v>
      </c>
      <c r="V11" s="407"/>
      <c r="W11" s="407"/>
      <c r="X11" s="407"/>
      <c r="Y11" s="407"/>
      <c r="Z11" s="407"/>
      <c r="AA11" s="407"/>
      <c r="AB11" s="407"/>
      <c r="AC11" s="407"/>
      <c r="AD11" s="407"/>
      <c r="AE11" s="407"/>
      <c r="AF11" s="407"/>
      <c r="AG11" s="407"/>
      <c r="AH11" s="407"/>
      <c r="AI11" s="407"/>
      <c r="AJ11" s="407"/>
      <c r="AK11" s="407"/>
      <c r="AL11" s="407"/>
      <c r="AM11" s="407"/>
      <c r="AN11" s="408"/>
      <c r="AO11" s="413" t="str">
        <f>IF(COUNTIF([3]回答表!W18,"*")&gt;0,[3]回答表!W18,"")</f>
        <v>農業集落排水施設</v>
      </c>
      <c r="AP11" s="407"/>
      <c r="AQ11" s="407"/>
      <c r="AR11" s="407"/>
      <c r="AS11" s="407"/>
      <c r="AT11" s="407"/>
      <c r="AU11" s="407"/>
      <c r="AV11" s="407"/>
      <c r="AW11" s="407"/>
      <c r="AX11" s="407"/>
      <c r="AY11" s="407"/>
      <c r="AZ11" s="407"/>
      <c r="BA11" s="407"/>
      <c r="BB11" s="407"/>
      <c r="BC11" s="407"/>
      <c r="BD11" s="407"/>
      <c r="BE11" s="407"/>
      <c r="BF11" s="408"/>
      <c r="BG11" s="411" t="str">
        <f>IF(COUNTIF([3]回答表!F20,"*")&gt;0,[3]回答表!F20,"")</f>
        <v/>
      </c>
      <c r="BH11" s="414"/>
      <c r="BI11" s="414"/>
      <c r="BJ11" s="414"/>
      <c r="BK11" s="414"/>
      <c r="BL11" s="414"/>
      <c r="BM11" s="414"/>
      <c r="BN11" s="414"/>
      <c r="BO11" s="414"/>
      <c r="BP11" s="414"/>
      <c r="BQ11" s="414"/>
      <c r="BR11" s="99"/>
    </row>
    <row r="12" spans="3:71" ht="15.65" customHeight="1">
      <c r="C12" s="405"/>
      <c r="D12" s="405"/>
      <c r="E12" s="405"/>
      <c r="F12" s="405"/>
      <c r="G12" s="405"/>
      <c r="H12" s="405"/>
      <c r="I12" s="405"/>
      <c r="J12" s="405"/>
      <c r="K12" s="405"/>
      <c r="L12" s="405"/>
      <c r="M12" s="405"/>
      <c r="N12" s="405"/>
      <c r="O12" s="405"/>
      <c r="P12" s="405"/>
      <c r="Q12" s="405"/>
      <c r="R12" s="405"/>
      <c r="S12" s="405"/>
      <c r="T12" s="405"/>
      <c r="U12" s="352"/>
      <c r="V12" s="350"/>
      <c r="W12" s="350"/>
      <c r="X12" s="350"/>
      <c r="Y12" s="350"/>
      <c r="Z12" s="350"/>
      <c r="AA12" s="350"/>
      <c r="AB12" s="350"/>
      <c r="AC12" s="350"/>
      <c r="AD12" s="350"/>
      <c r="AE12" s="350"/>
      <c r="AF12" s="350"/>
      <c r="AG12" s="350"/>
      <c r="AH12" s="357"/>
      <c r="AI12" s="357"/>
      <c r="AJ12" s="357"/>
      <c r="AK12" s="357"/>
      <c r="AL12" s="357"/>
      <c r="AM12" s="357"/>
      <c r="AN12" s="351"/>
      <c r="AO12" s="352"/>
      <c r="AP12" s="357"/>
      <c r="AQ12" s="357"/>
      <c r="AR12" s="357"/>
      <c r="AS12" s="357"/>
      <c r="AT12" s="357"/>
      <c r="AU12" s="357"/>
      <c r="AV12" s="357"/>
      <c r="AW12" s="357"/>
      <c r="AX12" s="357"/>
      <c r="AY12" s="357"/>
      <c r="AZ12" s="357"/>
      <c r="BA12" s="357"/>
      <c r="BB12" s="357"/>
      <c r="BC12" s="357"/>
      <c r="BD12" s="357"/>
      <c r="BE12" s="357"/>
      <c r="BF12" s="351"/>
      <c r="BG12" s="414"/>
      <c r="BH12" s="414"/>
      <c r="BI12" s="414"/>
      <c r="BJ12" s="414"/>
      <c r="BK12" s="414"/>
      <c r="BL12" s="414"/>
      <c r="BM12" s="414"/>
      <c r="BN12" s="414"/>
      <c r="BO12" s="414"/>
      <c r="BP12" s="414"/>
      <c r="BQ12" s="414"/>
      <c r="BR12" s="99"/>
    </row>
    <row r="13" spans="3:71" ht="15.65" customHeight="1">
      <c r="C13" s="405"/>
      <c r="D13" s="405"/>
      <c r="E13" s="405"/>
      <c r="F13" s="405"/>
      <c r="G13" s="405"/>
      <c r="H13" s="405"/>
      <c r="I13" s="405"/>
      <c r="J13" s="405"/>
      <c r="K13" s="405"/>
      <c r="L13" s="405"/>
      <c r="M13" s="405"/>
      <c r="N13" s="405"/>
      <c r="O13" s="405"/>
      <c r="P13" s="405"/>
      <c r="Q13" s="405"/>
      <c r="R13" s="405"/>
      <c r="S13" s="405"/>
      <c r="T13" s="405"/>
      <c r="U13" s="353"/>
      <c r="V13" s="354"/>
      <c r="W13" s="354"/>
      <c r="X13" s="354"/>
      <c r="Y13" s="354"/>
      <c r="Z13" s="354"/>
      <c r="AA13" s="354"/>
      <c r="AB13" s="354"/>
      <c r="AC13" s="354"/>
      <c r="AD13" s="354"/>
      <c r="AE13" s="354"/>
      <c r="AF13" s="354"/>
      <c r="AG13" s="354"/>
      <c r="AH13" s="354"/>
      <c r="AI13" s="354"/>
      <c r="AJ13" s="354"/>
      <c r="AK13" s="354"/>
      <c r="AL13" s="354"/>
      <c r="AM13" s="354"/>
      <c r="AN13" s="355"/>
      <c r="AO13" s="353"/>
      <c r="AP13" s="354"/>
      <c r="AQ13" s="354"/>
      <c r="AR13" s="354"/>
      <c r="AS13" s="354"/>
      <c r="AT13" s="354"/>
      <c r="AU13" s="354"/>
      <c r="AV13" s="354"/>
      <c r="AW13" s="354"/>
      <c r="AX13" s="354"/>
      <c r="AY13" s="354"/>
      <c r="AZ13" s="354"/>
      <c r="BA13" s="354"/>
      <c r="BB13" s="354"/>
      <c r="BC13" s="354"/>
      <c r="BD13" s="354"/>
      <c r="BE13" s="354"/>
      <c r="BF13" s="355"/>
      <c r="BG13" s="414"/>
      <c r="BH13" s="414"/>
      <c r="BI13" s="414"/>
      <c r="BJ13" s="414"/>
      <c r="BK13" s="414"/>
      <c r="BL13" s="414"/>
      <c r="BM13" s="414"/>
      <c r="BN13" s="414"/>
      <c r="BO13" s="414"/>
      <c r="BP13" s="414"/>
      <c r="BQ13" s="414"/>
      <c r="BR13" s="99"/>
    </row>
    <row r="14" spans="3:71" ht="15.65" customHeight="1">
      <c r="D14" s="100"/>
      <c r="E14" s="100"/>
      <c r="F14" s="100"/>
      <c r="G14" s="100"/>
      <c r="H14" s="100"/>
      <c r="I14" s="100"/>
      <c r="J14" s="100"/>
      <c r="K14" s="100"/>
      <c r="L14" s="100"/>
      <c r="M14" s="100"/>
      <c r="N14" s="100"/>
      <c r="O14" s="100"/>
      <c r="P14" s="100"/>
      <c r="Q14" s="100"/>
      <c r="R14" s="100"/>
      <c r="S14" s="100"/>
      <c r="T14" s="100"/>
      <c r="U14" s="100"/>
      <c r="V14" s="100"/>
      <c r="W14" s="100"/>
      <c r="BS14" s="97"/>
    </row>
    <row r="15" spans="3:71" ht="15.65" customHeight="1">
      <c r="D15" s="100"/>
      <c r="E15" s="100"/>
      <c r="F15" s="100"/>
      <c r="G15" s="100"/>
      <c r="H15" s="100"/>
      <c r="I15" s="100"/>
      <c r="J15" s="100"/>
      <c r="K15" s="100"/>
      <c r="L15" s="100"/>
      <c r="M15" s="100"/>
      <c r="N15" s="100"/>
      <c r="O15" s="100"/>
      <c r="P15" s="100"/>
      <c r="Q15" s="100"/>
      <c r="R15" s="100"/>
      <c r="S15" s="100"/>
      <c r="T15" s="100"/>
      <c r="U15" s="100"/>
      <c r="V15" s="100"/>
      <c r="W15" s="100"/>
      <c r="BS15" s="97"/>
    </row>
    <row r="16" spans="3:71" ht="15.65" customHeight="1">
      <c r="D16" s="100"/>
      <c r="E16" s="100"/>
      <c r="F16" s="100"/>
      <c r="G16" s="100"/>
      <c r="H16" s="100"/>
      <c r="I16" s="100"/>
      <c r="J16" s="100"/>
      <c r="K16" s="100"/>
      <c r="L16" s="100"/>
      <c r="M16" s="100"/>
      <c r="N16" s="100"/>
      <c r="O16" s="100"/>
      <c r="P16" s="100"/>
      <c r="Q16" s="100"/>
      <c r="R16" s="100"/>
      <c r="S16" s="100"/>
      <c r="T16" s="100"/>
      <c r="U16" s="100"/>
      <c r="V16" s="100"/>
      <c r="W16" s="100"/>
      <c r="BS16" s="97"/>
    </row>
    <row r="17" spans="3:84" ht="15.65" customHeight="1">
      <c r="C17" s="101"/>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3"/>
      <c r="BS17" s="104"/>
    </row>
    <row r="18" spans="3:84" ht="15.65" customHeight="1">
      <c r="C18" s="105"/>
      <c r="D18" s="382" t="s">
        <v>41</v>
      </c>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4"/>
      <c r="BA18" s="106"/>
      <c r="BB18" s="106"/>
      <c r="BC18" s="106"/>
      <c r="BD18" s="106"/>
      <c r="BE18" s="106"/>
      <c r="BF18" s="106"/>
      <c r="BG18" s="106"/>
      <c r="BH18" s="106"/>
      <c r="BI18" s="106"/>
      <c r="BJ18" s="106"/>
      <c r="BK18" s="106"/>
      <c r="BL18" s="107"/>
      <c r="BS18" s="104"/>
    </row>
    <row r="19" spans="3:84" ht="15.65" customHeight="1">
      <c r="C19" s="105"/>
      <c r="D19" s="385"/>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7"/>
      <c r="BA19" s="106"/>
      <c r="BB19" s="106"/>
      <c r="BC19" s="106"/>
      <c r="BD19" s="106"/>
      <c r="BE19" s="106"/>
      <c r="BF19" s="106"/>
      <c r="BG19" s="106"/>
      <c r="BH19" s="106"/>
      <c r="BI19" s="106"/>
      <c r="BJ19" s="106"/>
      <c r="BK19" s="106"/>
      <c r="BL19" s="107"/>
      <c r="BS19" s="104"/>
    </row>
    <row r="20" spans="3:84" ht="13.4" customHeight="1">
      <c r="C20" s="105"/>
      <c r="D20" s="388" t="s">
        <v>2</v>
      </c>
      <c r="E20" s="389"/>
      <c r="F20" s="389"/>
      <c r="G20" s="389"/>
      <c r="H20" s="389"/>
      <c r="I20" s="389"/>
      <c r="J20" s="390"/>
      <c r="K20" s="388" t="s">
        <v>3</v>
      </c>
      <c r="L20" s="389"/>
      <c r="M20" s="389"/>
      <c r="N20" s="389"/>
      <c r="O20" s="389"/>
      <c r="P20" s="389"/>
      <c r="Q20" s="390"/>
      <c r="R20" s="388" t="s">
        <v>26</v>
      </c>
      <c r="S20" s="389"/>
      <c r="T20" s="389"/>
      <c r="U20" s="389"/>
      <c r="V20" s="389"/>
      <c r="W20" s="389"/>
      <c r="X20" s="390"/>
      <c r="Y20" s="397" t="s">
        <v>24</v>
      </c>
      <c r="Z20" s="397"/>
      <c r="AA20" s="397"/>
      <c r="AB20" s="397"/>
      <c r="AC20" s="397"/>
      <c r="AD20" s="397"/>
      <c r="AE20" s="397"/>
      <c r="AF20" s="398" t="s">
        <v>25</v>
      </c>
      <c r="AG20" s="398"/>
      <c r="AH20" s="398"/>
      <c r="AI20" s="398"/>
      <c r="AJ20" s="398"/>
      <c r="AK20" s="398"/>
      <c r="AL20" s="398"/>
      <c r="AM20" s="398"/>
      <c r="AN20" s="398"/>
      <c r="AO20" s="398"/>
      <c r="AP20" s="398"/>
      <c r="AQ20" s="398"/>
      <c r="AR20" s="398"/>
      <c r="AS20" s="398"/>
      <c r="AT20" s="398"/>
      <c r="AU20" s="398"/>
      <c r="AV20" s="398"/>
      <c r="AW20" s="398"/>
      <c r="AX20" s="398"/>
      <c r="AY20" s="398"/>
      <c r="AZ20" s="399"/>
      <c r="BA20" s="108"/>
      <c r="BB20" s="373" t="s">
        <v>1</v>
      </c>
      <c r="BC20" s="374"/>
      <c r="BD20" s="374"/>
      <c r="BE20" s="374"/>
      <c r="BF20" s="374"/>
      <c r="BG20" s="374"/>
      <c r="BH20" s="374"/>
      <c r="BI20" s="374"/>
      <c r="BJ20" s="358"/>
      <c r="BK20" s="359"/>
      <c r="BL20" s="107"/>
      <c r="BS20" s="109"/>
    </row>
    <row r="21" spans="3:84" ht="13.4" customHeight="1">
      <c r="C21" s="105"/>
      <c r="D21" s="391"/>
      <c r="E21" s="392"/>
      <c r="F21" s="392"/>
      <c r="G21" s="392"/>
      <c r="H21" s="392"/>
      <c r="I21" s="392"/>
      <c r="J21" s="393"/>
      <c r="K21" s="391"/>
      <c r="L21" s="392"/>
      <c r="M21" s="392"/>
      <c r="N21" s="392"/>
      <c r="O21" s="392"/>
      <c r="P21" s="392"/>
      <c r="Q21" s="393"/>
      <c r="R21" s="391"/>
      <c r="S21" s="392"/>
      <c r="T21" s="392"/>
      <c r="U21" s="392"/>
      <c r="V21" s="392"/>
      <c r="W21" s="392"/>
      <c r="X21" s="393"/>
      <c r="Y21" s="397"/>
      <c r="Z21" s="397"/>
      <c r="AA21" s="397"/>
      <c r="AB21" s="397"/>
      <c r="AC21" s="397"/>
      <c r="AD21" s="397"/>
      <c r="AE21" s="397"/>
      <c r="AF21" s="400"/>
      <c r="AG21" s="400"/>
      <c r="AH21" s="400"/>
      <c r="AI21" s="400"/>
      <c r="AJ21" s="400"/>
      <c r="AK21" s="400"/>
      <c r="AL21" s="400"/>
      <c r="AM21" s="400"/>
      <c r="AN21" s="400"/>
      <c r="AO21" s="400"/>
      <c r="AP21" s="400"/>
      <c r="AQ21" s="400"/>
      <c r="AR21" s="400"/>
      <c r="AS21" s="400"/>
      <c r="AT21" s="400"/>
      <c r="AU21" s="400"/>
      <c r="AV21" s="400"/>
      <c r="AW21" s="400"/>
      <c r="AX21" s="400"/>
      <c r="AY21" s="400"/>
      <c r="AZ21" s="401"/>
      <c r="BA21" s="108"/>
      <c r="BB21" s="375"/>
      <c r="BC21" s="376"/>
      <c r="BD21" s="376"/>
      <c r="BE21" s="376"/>
      <c r="BF21" s="376"/>
      <c r="BG21" s="376"/>
      <c r="BH21" s="376"/>
      <c r="BI21" s="376"/>
      <c r="BJ21" s="360"/>
      <c r="BK21" s="361"/>
      <c r="BL21" s="107"/>
      <c r="BS21" s="109"/>
    </row>
    <row r="22" spans="3:84" ht="13.4" customHeight="1">
      <c r="C22" s="105"/>
      <c r="D22" s="391"/>
      <c r="E22" s="392"/>
      <c r="F22" s="392"/>
      <c r="G22" s="392"/>
      <c r="H22" s="392"/>
      <c r="I22" s="392"/>
      <c r="J22" s="393"/>
      <c r="K22" s="391"/>
      <c r="L22" s="392"/>
      <c r="M22" s="392"/>
      <c r="N22" s="392"/>
      <c r="O22" s="392"/>
      <c r="P22" s="392"/>
      <c r="Q22" s="393"/>
      <c r="R22" s="391"/>
      <c r="S22" s="392"/>
      <c r="T22" s="392"/>
      <c r="U22" s="392"/>
      <c r="V22" s="392"/>
      <c r="W22" s="392"/>
      <c r="X22" s="393"/>
      <c r="Y22" s="397"/>
      <c r="Z22" s="397"/>
      <c r="AA22" s="397"/>
      <c r="AB22" s="397"/>
      <c r="AC22" s="397"/>
      <c r="AD22" s="397"/>
      <c r="AE22" s="397"/>
      <c r="AF22" s="402"/>
      <c r="AG22" s="402"/>
      <c r="AH22" s="402"/>
      <c r="AI22" s="402"/>
      <c r="AJ22" s="402"/>
      <c r="AK22" s="402"/>
      <c r="AL22" s="402"/>
      <c r="AM22" s="402"/>
      <c r="AN22" s="402"/>
      <c r="AO22" s="402"/>
      <c r="AP22" s="402"/>
      <c r="AQ22" s="402"/>
      <c r="AR22" s="402"/>
      <c r="AS22" s="402"/>
      <c r="AT22" s="402"/>
      <c r="AU22" s="402"/>
      <c r="AV22" s="402"/>
      <c r="AW22" s="402"/>
      <c r="AX22" s="402"/>
      <c r="AY22" s="402"/>
      <c r="AZ22" s="403"/>
      <c r="BA22" s="110"/>
      <c r="BB22" s="375"/>
      <c r="BC22" s="376"/>
      <c r="BD22" s="376"/>
      <c r="BE22" s="376"/>
      <c r="BF22" s="376"/>
      <c r="BG22" s="376"/>
      <c r="BH22" s="376"/>
      <c r="BI22" s="376"/>
      <c r="BJ22" s="360"/>
      <c r="BK22" s="361"/>
      <c r="BL22" s="107"/>
      <c r="BS22" s="109"/>
    </row>
    <row r="23" spans="3:84" ht="31.4" customHeight="1">
      <c r="C23" s="105"/>
      <c r="D23" s="394"/>
      <c r="E23" s="395"/>
      <c r="F23" s="395"/>
      <c r="G23" s="395"/>
      <c r="H23" s="395"/>
      <c r="I23" s="395"/>
      <c r="J23" s="396"/>
      <c r="K23" s="394"/>
      <c r="L23" s="395"/>
      <c r="M23" s="395"/>
      <c r="N23" s="395"/>
      <c r="O23" s="395"/>
      <c r="P23" s="395"/>
      <c r="Q23" s="396"/>
      <c r="R23" s="394"/>
      <c r="S23" s="395"/>
      <c r="T23" s="395"/>
      <c r="U23" s="395"/>
      <c r="V23" s="395"/>
      <c r="W23" s="395"/>
      <c r="X23" s="396"/>
      <c r="Y23" s="397"/>
      <c r="Z23" s="397"/>
      <c r="AA23" s="397"/>
      <c r="AB23" s="397"/>
      <c r="AC23" s="397"/>
      <c r="AD23" s="397"/>
      <c r="AE23" s="397"/>
      <c r="AF23" s="379" t="s">
        <v>87</v>
      </c>
      <c r="AG23" s="379"/>
      <c r="AH23" s="379"/>
      <c r="AI23" s="379"/>
      <c r="AJ23" s="379"/>
      <c r="AK23" s="379"/>
      <c r="AL23" s="380"/>
      <c r="AM23" s="381" t="s">
        <v>88</v>
      </c>
      <c r="AN23" s="379"/>
      <c r="AO23" s="379"/>
      <c r="AP23" s="379"/>
      <c r="AQ23" s="379"/>
      <c r="AR23" s="379"/>
      <c r="AS23" s="380"/>
      <c r="AT23" s="381" t="s">
        <v>89</v>
      </c>
      <c r="AU23" s="379"/>
      <c r="AV23" s="379"/>
      <c r="AW23" s="379"/>
      <c r="AX23" s="379"/>
      <c r="AY23" s="379"/>
      <c r="AZ23" s="380"/>
      <c r="BA23" s="110"/>
      <c r="BB23" s="377"/>
      <c r="BC23" s="378"/>
      <c r="BD23" s="378"/>
      <c r="BE23" s="378"/>
      <c r="BF23" s="378"/>
      <c r="BG23" s="378"/>
      <c r="BH23" s="378"/>
      <c r="BI23" s="378"/>
      <c r="BJ23" s="362"/>
      <c r="BK23" s="363"/>
      <c r="BL23" s="107"/>
      <c r="BS23" s="109"/>
    </row>
    <row r="24" spans="3:84" ht="15.65" customHeight="1">
      <c r="C24" s="105"/>
      <c r="D24" s="286" t="str">
        <f>IF([3]回答表!R49="●","●","")</f>
        <v/>
      </c>
      <c r="E24" s="287"/>
      <c r="F24" s="287"/>
      <c r="G24" s="287"/>
      <c r="H24" s="287"/>
      <c r="I24" s="287"/>
      <c r="J24" s="288"/>
      <c r="K24" s="286" t="str">
        <f>IF([3]回答表!R50="●","●","")</f>
        <v/>
      </c>
      <c r="L24" s="287"/>
      <c r="M24" s="287"/>
      <c r="N24" s="287"/>
      <c r="O24" s="287"/>
      <c r="P24" s="287"/>
      <c r="Q24" s="288"/>
      <c r="R24" s="286" t="str">
        <f>IF([3]回答表!R51="●","●","")</f>
        <v/>
      </c>
      <c r="S24" s="287"/>
      <c r="T24" s="287"/>
      <c r="U24" s="287"/>
      <c r="V24" s="287"/>
      <c r="W24" s="287"/>
      <c r="X24" s="288"/>
      <c r="Y24" s="286" t="str">
        <f>IF([3]回答表!R52="●","●","")</f>
        <v>●</v>
      </c>
      <c r="Z24" s="287"/>
      <c r="AA24" s="287"/>
      <c r="AB24" s="287"/>
      <c r="AC24" s="287"/>
      <c r="AD24" s="287"/>
      <c r="AE24" s="288"/>
      <c r="AF24" s="283" t="str">
        <f>IF([3]回答表!R53="●","●","")</f>
        <v/>
      </c>
      <c r="AG24" s="284"/>
      <c r="AH24" s="284"/>
      <c r="AI24" s="284"/>
      <c r="AJ24" s="284"/>
      <c r="AK24" s="284"/>
      <c r="AL24" s="285"/>
      <c r="AM24" s="283" t="str">
        <f>IF([3]回答表!R54="●","●","")</f>
        <v/>
      </c>
      <c r="AN24" s="284"/>
      <c r="AO24" s="284"/>
      <c r="AP24" s="284"/>
      <c r="AQ24" s="284"/>
      <c r="AR24" s="284"/>
      <c r="AS24" s="285"/>
      <c r="AT24" s="283" t="str">
        <f>IF([3]回答表!R55="●","●","")</f>
        <v/>
      </c>
      <c r="AU24" s="284"/>
      <c r="AV24" s="284"/>
      <c r="AW24" s="284"/>
      <c r="AX24" s="284"/>
      <c r="AY24" s="284"/>
      <c r="AZ24" s="285"/>
      <c r="BA24" s="110"/>
      <c r="BB24" s="283" t="str">
        <f>IF([3]回答表!R56="●","●","")</f>
        <v/>
      </c>
      <c r="BC24" s="284"/>
      <c r="BD24" s="284"/>
      <c r="BE24" s="284"/>
      <c r="BF24" s="284"/>
      <c r="BG24" s="284"/>
      <c r="BH24" s="284"/>
      <c r="BI24" s="284"/>
      <c r="BJ24" s="358"/>
      <c r="BK24" s="359"/>
      <c r="BL24" s="107"/>
      <c r="BS24" s="109"/>
    </row>
    <row r="25" spans="3:84" ht="15.65" customHeight="1">
      <c r="C25" s="105"/>
      <c r="D25" s="286"/>
      <c r="E25" s="287"/>
      <c r="F25" s="287"/>
      <c r="G25" s="287"/>
      <c r="H25" s="287"/>
      <c r="I25" s="287"/>
      <c r="J25" s="288"/>
      <c r="K25" s="286"/>
      <c r="L25" s="287"/>
      <c r="M25" s="287"/>
      <c r="N25" s="287"/>
      <c r="O25" s="287"/>
      <c r="P25" s="287"/>
      <c r="Q25" s="288"/>
      <c r="R25" s="286"/>
      <c r="S25" s="287"/>
      <c r="T25" s="287"/>
      <c r="U25" s="287"/>
      <c r="V25" s="287"/>
      <c r="W25" s="287"/>
      <c r="X25" s="288"/>
      <c r="Y25" s="286"/>
      <c r="Z25" s="287"/>
      <c r="AA25" s="287"/>
      <c r="AB25" s="287"/>
      <c r="AC25" s="287"/>
      <c r="AD25" s="287"/>
      <c r="AE25" s="288"/>
      <c r="AF25" s="286"/>
      <c r="AG25" s="287"/>
      <c r="AH25" s="287"/>
      <c r="AI25" s="287"/>
      <c r="AJ25" s="287"/>
      <c r="AK25" s="287"/>
      <c r="AL25" s="288"/>
      <c r="AM25" s="286"/>
      <c r="AN25" s="287"/>
      <c r="AO25" s="287"/>
      <c r="AP25" s="287"/>
      <c r="AQ25" s="287"/>
      <c r="AR25" s="287"/>
      <c r="AS25" s="288"/>
      <c r="AT25" s="286"/>
      <c r="AU25" s="287"/>
      <c r="AV25" s="287"/>
      <c r="AW25" s="287"/>
      <c r="AX25" s="287"/>
      <c r="AY25" s="287"/>
      <c r="AZ25" s="288"/>
      <c r="BA25" s="111"/>
      <c r="BB25" s="286"/>
      <c r="BC25" s="287"/>
      <c r="BD25" s="287"/>
      <c r="BE25" s="287"/>
      <c r="BF25" s="287"/>
      <c r="BG25" s="287"/>
      <c r="BH25" s="287"/>
      <c r="BI25" s="287"/>
      <c r="BJ25" s="360"/>
      <c r="BK25" s="361"/>
      <c r="BL25" s="107"/>
      <c r="BS25" s="109"/>
    </row>
    <row r="26" spans="3:84" ht="15.65" customHeight="1">
      <c r="C26" s="105"/>
      <c r="D26" s="289"/>
      <c r="E26" s="290"/>
      <c r="F26" s="290"/>
      <c r="G26" s="290"/>
      <c r="H26" s="290"/>
      <c r="I26" s="290"/>
      <c r="J26" s="291"/>
      <c r="K26" s="289"/>
      <c r="L26" s="290"/>
      <c r="M26" s="290"/>
      <c r="N26" s="290"/>
      <c r="O26" s="290"/>
      <c r="P26" s="290"/>
      <c r="Q26" s="291"/>
      <c r="R26" s="289"/>
      <c r="S26" s="290"/>
      <c r="T26" s="290"/>
      <c r="U26" s="290"/>
      <c r="V26" s="290"/>
      <c r="W26" s="290"/>
      <c r="X26" s="291"/>
      <c r="Y26" s="289"/>
      <c r="Z26" s="290"/>
      <c r="AA26" s="290"/>
      <c r="AB26" s="290"/>
      <c r="AC26" s="290"/>
      <c r="AD26" s="290"/>
      <c r="AE26" s="291"/>
      <c r="AF26" s="289"/>
      <c r="AG26" s="290"/>
      <c r="AH26" s="290"/>
      <c r="AI26" s="290"/>
      <c r="AJ26" s="290"/>
      <c r="AK26" s="290"/>
      <c r="AL26" s="291"/>
      <c r="AM26" s="289"/>
      <c r="AN26" s="290"/>
      <c r="AO26" s="290"/>
      <c r="AP26" s="290"/>
      <c r="AQ26" s="290"/>
      <c r="AR26" s="290"/>
      <c r="AS26" s="291"/>
      <c r="AT26" s="289"/>
      <c r="AU26" s="290"/>
      <c r="AV26" s="290"/>
      <c r="AW26" s="290"/>
      <c r="AX26" s="290"/>
      <c r="AY26" s="290"/>
      <c r="AZ26" s="291"/>
      <c r="BA26" s="111"/>
      <c r="BB26" s="289"/>
      <c r="BC26" s="290"/>
      <c r="BD26" s="290"/>
      <c r="BE26" s="290"/>
      <c r="BF26" s="290"/>
      <c r="BG26" s="290"/>
      <c r="BH26" s="290"/>
      <c r="BI26" s="290"/>
      <c r="BJ26" s="362"/>
      <c r="BK26" s="363"/>
      <c r="BL26" s="107"/>
      <c r="BS26" s="109"/>
    </row>
    <row r="27" spans="3:84" ht="15.65" customHeight="1">
      <c r="C27" s="112"/>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4"/>
      <c r="BL27" s="115"/>
      <c r="BS27" s="109"/>
    </row>
    <row r="28" spans="3:84" ht="15.65" customHeight="1">
      <c r="BS28" s="116"/>
    </row>
    <row r="29" spans="3:84" ht="15.65" customHeight="1">
      <c r="BS29" s="117"/>
    </row>
    <row r="30" spans="3:84" ht="15.65" customHeight="1">
      <c r="D30" s="100"/>
      <c r="E30" s="100"/>
      <c r="F30" s="100"/>
      <c r="G30" s="100"/>
      <c r="H30" s="100"/>
      <c r="I30" s="100"/>
      <c r="J30" s="100"/>
      <c r="K30" s="100"/>
      <c r="L30" s="100"/>
      <c r="M30" s="100"/>
      <c r="N30" s="100"/>
      <c r="O30" s="100"/>
      <c r="P30" s="100"/>
      <c r="Q30" s="100"/>
      <c r="R30" s="100"/>
      <c r="S30" s="100"/>
      <c r="T30" s="100"/>
      <c r="U30" s="100"/>
      <c r="V30" s="100"/>
      <c r="W30" s="100"/>
      <c r="BS30" s="116"/>
    </row>
    <row r="31" spans="3:84" ht="15.65" customHeight="1">
      <c r="C31" s="118"/>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340"/>
      <c r="AS31" s="340"/>
      <c r="AT31" s="340"/>
      <c r="AU31" s="340"/>
      <c r="AV31" s="340"/>
      <c r="AW31" s="340"/>
      <c r="AX31" s="340"/>
      <c r="AY31" s="340"/>
      <c r="AZ31" s="340"/>
      <c r="BA31" s="340"/>
      <c r="BB31" s="340"/>
      <c r="BC31" s="120"/>
      <c r="BD31" s="121"/>
      <c r="BE31" s="121"/>
      <c r="BF31" s="121"/>
      <c r="BG31" s="121"/>
      <c r="BH31" s="121"/>
      <c r="BI31" s="121"/>
      <c r="BJ31" s="121"/>
      <c r="BK31" s="121"/>
      <c r="BL31" s="121"/>
      <c r="BM31" s="121"/>
      <c r="BN31" s="121"/>
      <c r="BO31" s="121"/>
      <c r="BP31" s="121"/>
      <c r="BQ31" s="121"/>
      <c r="BR31" s="122"/>
      <c r="BS31" s="116"/>
      <c r="CF31" s="123"/>
    </row>
    <row r="32" spans="3:84" ht="15.65" customHeight="1">
      <c r="C32" s="124"/>
      <c r="D32" s="258" t="s">
        <v>4</v>
      </c>
      <c r="E32" s="259"/>
      <c r="F32" s="259"/>
      <c r="G32" s="259"/>
      <c r="H32" s="259"/>
      <c r="I32" s="259"/>
      <c r="J32" s="259"/>
      <c r="K32" s="259"/>
      <c r="L32" s="259"/>
      <c r="M32" s="259"/>
      <c r="N32" s="259"/>
      <c r="O32" s="259"/>
      <c r="P32" s="259"/>
      <c r="Q32" s="260"/>
      <c r="R32" s="199" t="s">
        <v>2</v>
      </c>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1"/>
      <c r="BC32" s="125"/>
      <c r="BD32" s="126"/>
      <c r="BE32" s="126"/>
      <c r="BF32" s="126"/>
      <c r="BG32" s="126"/>
      <c r="BH32" s="126"/>
      <c r="BI32" s="126"/>
      <c r="BJ32" s="126"/>
      <c r="BK32" s="126"/>
      <c r="BL32" s="126"/>
      <c r="BM32" s="126"/>
      <c r="BN32" s="127"/>
      <c r="BO32" s="127"/>
      <c r="BP32" s="127"/>
      <c r="BQ32" s="128"/>
      <c r="BR32" s="129"/>
      <c r="BS32" s="116"/>
    </row>
    <row r="33" spans="1:71" ht="15.65" customHeight="1">
      <c r="C33" s="124"/>
      <c r="D33" s="261"/>
      <c r="E33" s="262"/>
      <c r="F33" s="262"/>
      <c r="G33" s="262"/>
      <c r="H33" s="262"/>
      <c r="I33" s="262"/>
      <c r="J33" s="262"/>
      <c r="K33" s="262"/>
      <c r="L33" s="262"/>
      <c r="M33" s="262"/>
      <c r="N33" s="262"/>
      <c r="O33" s="262"/>
      <c r="P33" s="262"/>
      <c r="Q33" s="263"/>
      <c r="R33" s="205"/>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7"/>
      <c r="BC33" s="125"/>
      <c r="BD33" s="126"/>
      <c r="BE33" s="126"/>
      <c r="BF33" s="126"/>
      <c r="BG33" s="126"/>
      <c r="BH33" s="126"/>
      <c r="BI33" s="126"/>
      <c r="BJ33" s="126"/>
      <c r="BK33" s="126"/>
      <c r="BL33" s="126"/>
      <c r="BM33" s="126"/>
      <c r="BN33" s="127"/>
      <c r="BO33" s="127"/>
      <c r="BP33" s="127"/>
      <c r="BQ33" s="128"/>
      <c r="BR33" s="129"/>
      <c r="BS33" s="116"/>
    </row>
    <row r="34" spans="1:71" ht="15.65" customHeight="1">
      <c r="C34" s="124"/>
      <c r="D34" s="130"/>
      <c r="E34" s="130"/>
      <c r="F34" s="130"/>
      <c r="G34" s="130"/>
      <c r="H34" s="130"/>
      <c r="I34" s="130"/>
      <c r="J34" s="130"/>
      <c r="K34" s="130"/>
      <c r="L34" s="130"/>
      <c r="M34" s="130"/>
      <c r="N34" s="130"/>
      <c r="O34" s="130"/>
      <c r="P34" s="130"/>
      <c r="Q34" s="130"/>
      <c r="R34" s="130"/>
      <c r="S34" s="130"/>
      <c r="T34" s="130"/>
      <c r="U34" s="130"/>
      <c r="V34" s="130"/>
      <c r="W34" s="130"/>
      <c r="X34" s="110"/>
      <c r="Y34" s="110"/>
      <c r="Z34" s="110"/>
      <c r="AA34" s="126"/>
      <c r="AB34" s="131"/>
      <c r="AC34" s="131"/>
      <c r="AD34" s="131"/>
      <c r="AE34" s="131"/>
      <c r="AF34" s="131"/>
      <c r="AG34" s="131"/>
      <c r="AH34" s="131"/>
      <c r="AI34" s="131"/>
      <c r="AJ34" s="131"/>
      <c r="AK34" s="131"/>
      <c r="AL34" s="131"/>
      <c r="AM34" s="131"/>
      <c r="AN34" s="128"/>
      <c r="AO34" s="131"/>
      <c r="AP34" s="132"/>
      <c r="AQ34" s="132"/>
      <c r="AR34" s="133"/>
      <c r="AS34" s="133"/>
      <c r="AT34" s="133"/>
      <c r="AU34" s="133"/>
      <c r="AV34" s="133"/>
      <c r="AW34" s="133"/>
      <c r="AX34" s="133"/>
      <c r="AY34" s="133"/>
      <c r="AZ34" s="133"/>
      <c r="BA34" s="133"/>
      <c r="BB34" s="133"/>
      <c r="BC34" s="125"/>
      <c r="BD34" s="126"/>
      <c r="BE34" s="126"/>
      <c r="BF34" s="126"/>
      <c r="BG34" s="126"/>
      <c r="BH34" s="126"/>
      <c r="BI34" s="126"/>
      <c r="BJ34" s="126"/>
      <c r="BK34" s="126"/>
      <c r="BL34" s="126"/>
      <c r="BM34" s="126"/>
      <c r="BN34" s="127"/>
      <c r="BO34" s="127"/>
      <c r="BP34" s="127"/>
      <c r="BQ34" s="128"/>
      <c r="BR34" s="129"/>
      <c r="BS34" s="116"/>
    </row>
    <row r="35" spans="1:71" ht="19">
      <c r="A35" s="134"/>
      <c r="B35" s="134"/>
      <c r="C35" s="124"/>
      <c r="D35" s="130"/>
      <c r="E35" s="130"/>
      <c r="F35" s="130"/>
      <c r="G35" s="130"/>
      <c r="H35" s="130"/>
      <c r="I35" s="130"/>
      <c r="J35" s="130"/>
      <c r="K35" s="130"/>
      <c r="L35" s="130"/>
      <c r="M35" s="130"/>
      <c r="N35" s="130"/>
      <c r="O35" s="130"/>
      <c r="P35" s="130"/>
      <c r="Q35" s="130"/>
      <c r="R35" s="130"/>
      <c r="S35" s="130"/>
      <c r="T35" s="130"/>
      <c r="U35" s="135" t="s">
        <v>27</v>
      </c>
      <c r="V35" s="130"/>
      <c r="W35" s="130"/>
      <c r="X35" s="136"/>
      <c r="Y35" s="136"/>
      <c r="Z35" s="136"/>
      <c r="AA35" s="127"/>
      <c r="AB35" s="137"/>
      <c r="AC35" s="137"/>
      <c r="AD35" s="137"/>
      <c r="AE35" s="137"/>
      <c r="AF35" s="137"/>
      <c r="AG35" s="137"/>
      <c r="AH35" s="137"/>
      <c r="AI35" s="137"/>
      <c r="AJ35" s="137"/>
      <c r="AK35" s="137"/>
      <c r="AL35" s="137"/>
      <c r="AM35" s="135" t="s">
        <v>5</v>
      </c>
      <c r="AN35" s="138"/>
      <c r="AO35" s="137"/>
      <c r="AP35" s="139"/>
      <c r="AQ35" s="139"/>
      <c r="AR35" s="140"/>
      <c r="AS35" s="140"/>
      <c r="AT35" s="140"/>
      <c r="AU35" s="140"/>
      <c r="AV35" s="140"/>
      <c r="AW35" s="140"/>
      <c r="AX35" s="140"/>
      <c r="AY35" s="140"/>
      <c r="AZ35" s="140"/>
      <c r="BA35" s="140"/>
      <c r="BB35" s="140"/>
      <c r="BC35" s="141"/>
      <c r="BD35" s="127"/>
      <c r="BE35" s="127"/>
      <c r="BF35" s="142" t="s">
        <v>6</v>
      </c>
      <c r="BG35" s="127"/>
      <c r="BH35" s="127"/>
      <c r="BI35" s="127"/>
      <c r="BJ35" s="127"/>
      <c r="BK35" s="127"/>
      <c r="BL35" s="127"/>
      <c r="BM35" s="127"/>
      <c r="BN35" s="127"/>
      <c r="BO35" s="127"/>
      <c r="BP35" s="127"/>
      <c r="BQ35" s="128"/>
      <c r="BR35" s="129"/>
      <c r="BS35" s="116"/>
    </row>
    <row r="36" spans="1:71" ht="15.65" customHeight="1">
      <c r="A36" s="134"/>
      <c r="B36" s="134"/>
      <c r="C36" s="124"/>
      <c r="D36" s="199" t="s">
        <v>7</v>
      </c>
      <c r="E36" s="200"/>
      <c r="F36" s="200"/>
      <c r="G36" s="200"/>
      <c r="H36" s="200"/>
      <c r="I36" s="200"/>
      <c r="J36" s="200"/>
      <c r="K36" s="200"/>
      <c r="L36" s="200"/>
      <c r="M36" s="201"/>
      <c r="N36" s="208" t="str">
        <f>IF([3]回答表!X49="●","●","")</f>
        <v/>
      </c>
      <c r="O36" s="209"/>
      <c r="P36" s="209"/>
      <c r="Q36" s="210"/>
      <c r="R36" s="130"/>
      <c r="S36" s="130"/>
      <c r="T36" s="130"/>
      <c r="U36" s="190" t="str">
        <f>IF([3]回答表!X49="●",[3]回答表!B67,IF([3]回答表!AA49="●",[3]回答表!B98,""))</f>
        <v/>
      </c>
      <c r="V36" s="364"/>
      <c r="W36" s="364"/>
      <c r="X36" s="364"/>
      <c r="Y36" s="364"/>
      <c r="Z36" s="364"/>
      <c r="AA36" s="364"/>
      <c r="AB36" s="364"/>
      <c r="AC36" s="364"/>
      <c r="AD36" s="364"/>
      <c r="AE36" s="364"/>
      <c r="AF36" s="364"/>
      <c r="AG36" s="364"/>
      <c r="AH36" s="364"/>
      <c r="AI36" s="364"/>
      <c r="AJ36" s="365"/>
      <c r="AK36" s="143"/>
      <c r="AL36" s="143"/>
      <c r="AM36" s="372" t="s">
        <v>28</v>
      </c>
      <c r="AN36" s="372"/>
      <c r="AO36" s="372"/>
      <c r="AP36" s="372"/>
      <c r="AQ36" s="372"/>
      <c r="AR36" s="372"/>
      <c r="AS36" s="372"/>
      <c r="AT36" s="372"/>
      <c r="AU36" s="372" t="s">
        <v>29</v>
      </c>
      <c r="AV36" s="372"/>
      <c r="AW36" s="372"/>
      <c r="AX36" s="372"/>
      <c r="AY36" s="372"/>
      <c r="AZ36" s="372"/>
      <c r="BA36" s="372"/>
      <c r="BB36" s="372"/>
      <c r="BC36" s="131"/>
      <c r="BD36" s="126"/>
      <c r="BE36" s="126"/>
      <c r="BF36" s="253" t="str">
        <f>IF([3]回答表!X49="●",[3]回答表!S73,IF([3]回答表!AA49="●",[3]回答表!S104,""))</f>
        <v/>
      </c>
      <c r="BG36" s="254"/>
      <c r="BH36" s="254"/>
      <c r="BI36" s="254"/>
      <c r="BJ36" s="253"/>
      <c r="BK36" s="254"/>
      <c r="BL36" s="254"/>
      <c r="BM36" s="254"/>
      <c r="BN36" s="253"/>
      <c r="BO36" s="254"/>
      <c r="BP36" s="254"/>
      <c r="BQ36" s="255"/>
      <c r="BR36" s="129"/>
      <c r="BS36" s="116"/>
    </row>
    <row r="37" spans="1:71" ht="15.65" customHeight="1">
      <c r="A37" s="134"/>
      <c r="B37" s="134"/>
      <c r="C37" s="124"/>
      <c r="D37" s="202"/>
      <c r="E37" s="203"/>
      <c r="F37" s="203"/>
      <c r="G37" s="203"/>
      <c r="H37" s="203"/>
      <c r="I37" s="203"/>
      <c r="J37" s="203"/>
      <c r="K37" s="203"/>
      <c r="L37" s="203"/>
      <c r="M37" s="204"/>
      <c r="N37" s="211"/>
      <c r="O37" s="212"/>
      <c r="P37" s="212"/>
      <c r="Q37" s="213"/>
      <c r="R37" s="130"/>
      <c r="S37" s="130"/>
      <c r="T37" s="130"/>
      <c r="U37" s="366"/>
      <c r="V37" s="367"/>
      <c r="W37" s="367"/>
      <c r="X37" s="367"/>
      <c r="Y37" s="367"/>
      <c r="Z37" s="367"/>
      <c r="AA37" s="367"/>
      <c r="AB37" s="367"/>
      <c r="AC37" s="367"/>
      <c r="AD37" s="367"/>
      <c r="AE37" s="367"/>
      <c r="AF37" s="367"/>
      <c r="AG37" s="367"/>
      <c r="AH37" s="367"/>
      <c r="AI37" s="367"/>
      <c r="AJ37" s="368"/>
      <c r="AK37" s="143"/>
      <c r="AL37" s="143"/>
      <c r="AM37" s="372"/>
      <c r="AN37" s="372"/>
      <c r="AO37" s="372"/>
      <c r="AP37" s="372"/>
      <c r="AQ37" s="372"/>
      <c r="AR37" s="372"/>
      <c r="AS37" s="372"/>
      <c r="AT37" s="372"/>
      <c r="AU37" s="372"/>
      <c r="AV37" s="372"/>
      <c r="AW37" s="372"/>
      <c r="AX37" s="372"/>
      <c r="AY37" s="372"/>
      <c r="AZ37" s="372"/>
      <c r="BA37" s="372"/>
      <c r="BB37" s="372"/>
      <c r="BC37" s="131"/>
      <c r="BD37" s="126"/>
      <c r="BE37" s="126"/>
      <c r="BF37" s="217"/>
      <c r="BG37" s="218"/>
      <c r="BH37" s="218"/>
      <c r="BI37" s="218"/>
      <c r="BJ37" s="217"/>
      <c r="BK37" s="218"/>
      <c r="BL37" s="218"/>
      <c r="BM37" s="218"/>
      <c r="BN37" s="217"/>
      <c r="BO37" s="218"/>
      <c r="BP37" s="218"/>
      <c r="BQ37" s="221"/>
      <c r="BR37" s="129"/>
      <c r="BS37" s="116"/>
    </row>
    <row r="38" spans="1:71" ht="15.65" customHeight="1">
      <c r="A38" s="134"/>
      <c r="B38" s="134"/>
      <c r="C38" s="124"/>
      <c r="D38" s="202"/>
      <c r="E38" s="203"/>
      <c r="F38" s="203"/>
      <c r="G38" s="203"/>
      <c r="H38" s="203"/>
      <c r="I38" s="203"/>
      <c r="J38" s="203"/>
      <c r="K38" s="203"/>
      <c r="L38" s="203"/>
      <c r="M38" s="204"/>
      <c r="N38" s="211"/>
      <c r="O38" s="212"/>
      <c r="P38" s="212"/>
      <c r="Q38" s="213"/>
      <c r="R38" s="130"/>
      <c r="S38" s="130"/>
      <c r="T38" s="130"/>
      <c r="U38" s="366"/>
      <c r="V38" s="367"/>
      <c r="W38" s="367"/>
      <c r="X38" s="367"/>
      <c r="Y38" s="367"/>
      <c r="Z38" s="367"/>
      <c r="AA38" s="367"/>
      <c r="AB38" s="367"/>
      <c r="AC38" s="367"/>
      <c r="AD38" s="367"/>
      <c r="AE38" s="367"/>
      <c r="AF38" s="367"/>
      <c r="AG38" s="367"/>
      <c r="AH38" s="367"/>
      <c r="AI38" s="367"/>
      <c r="AJ38" s="368"/>
      <c r="AK38" s="143"/>
      <c r="AL38" s="143"/>
      <c r="AM38" s="283" t="str">
        <f>IF([3]回答表!X49="●",[3]回答表!G73,IF([3]回答表!AA49="●",[3]回答表!G104,""))</f>
        <v/>
      </c>
      <c r="AN38" s="284"/>
      <c r="AO38" s="284"/>
      <c r="AP38" s="284"/>
      <c r="AQ38" s="284"/>
      <c r="AR38" s="284"/>
      <c r="AS38" s="284"/>
      <c r="AT38" s="285"/>
      <c r="AU38" s="283" t="str">
        <f>IF([3]回答表!X49="●",[3]回答表!G74,IF([3]回答表!AA49="●",[3]回答表!G105,""))</f>
        <v/>
      </c>
      <c r="AV38" s="284"/>
      <c r="AW38" s="284"/>
      <c r="AX38" s="284"/>
      <c r="AY38" s="284"/>
      <c r="AZ38" s="284"/>
      <c r="BA38" s="284"/>
      <c r="BB38" s="285"/>
      <c r="BC38" s="131"/>
      <c r="BD38" s="126"/>
      <c r="BE38" s="126"/>
      <c r="BF38" s="217"/>
      <c r="BG38" s="218"/>
      <c r="BH38" s="218"/>
      <c r="BI38" s="218"/>
      <c r="BJ38" s="217"/>
      <c r="BK38" s="218"/>
      <c r="BL38" s="218"/>
      <c r="BM38" s="218"/>
      <c r="BN38" s="217"/>
      <c r="BO38" s="218"/>
      <c r="BP38" s="218"/>
      <c r="BQ38" s="221"/>
      <c r="BR38" s="129"/>
      <c r="BS38" s="116"/>
    </row>
    <row r="39" spans="1:71" ht="15.65" customHeight="1">
      <c r="A39" s="134"/>
      <c r="B39" s="134"/>
      <c r="C39" s="124"/>
      <c r="D39" s="205"/>
      <c r="E39" s="206"/>
      <c r="F39" s="206"/>
      <c r="G39" s="206"/>
      <c r="H39" s="206"/>
      <c r="I39" s="206"/>
      <c r="J39" s="206"/>
      <c r="K39" s="206"/>
      <c r="L39" s="206"/>
      <c r="M39" s="207"/>
      <c r="N39" s="214"/>
      <c r="O39" s="215"/>
      <c r="P39" s="215"/>
      <c r="Q39" s="216"/>
      <c r="R39" s="130"/>
      <c r="S39" s="130"/>
      <c r="T39" s="130"/>
      <c r="U39" s="366"/>
      <c r="V39" s="367"/>
      <c r="W39" s="367"/>
      <c r="X39" s="367"/>
      <c r="Y39" s="367"/>
      <c r="Z39" s="367"/>
      <c r="AA39" s="367"/>
      <c r="AB39" s="367"/>
      <c r="AC39" s="367"/>
      <c r="AD39" s="367"/>
      <c r="AE39" s="367"/>
      <c r="AF39" s="367"/>
      <c r="AG39" s="367"/>
      <c r="AH39" s="367"/>
      <c r="AI39" s="367"/>
      <c r="AJ39" s="368"/>
      <c r="AK39" s="143"/>
      <c r="AL39" s="143"/>
      <c r="AM39" s="286"/>
      <c r="AN39" s="287"/>
      <c r="AO39" s="287"/>
      <c r="AP39" s="287"/>
      <c r="AQ39" s="287"/>
      <c r="AR39" s="287"/>
      <c r="AS39" s="287"/>
      <c r="AT39" s="288"/>
      <c r="AU39" s="286"/>
      <c r="AV39" s="287"/>
      <c r="AW39" s="287"/>
      <c r="AX39" s="287"/>
      <c r="AY39" s="287"/>
      <c r="AZ39" s="287"/>
      <c r="BA39" s="287"/>
      <c r="BB39" s="288"/>
      <c r="BC39" s="131"/>
      <c r="BD39" s="126"/>
      <c r="BE39" s="126"/>
      <c r="BF39" s="217" t="str">
        <f>IF([3]回答表!X49="●",[3]回答表!V73,IF([3]回答表!AA49="●",[3]回答表!V104,""))</f>
        <v/>
      </c>
      <c r="BG39" s="357"/>
      <c r="BH39" s="357"/>
      <c r="BI39" s="351"/>
      <c r="BJ39" s="217" t="str">
        <f>IF([3]回答表!X49="●",[3]回答表!V74,IF([3]回答表!AA49="●",[3]回答表!V105,""))</f>
        <v/>
      </c>
      <c r="BK39" s="357"/>
      <c r="BL39" s="357"/>
      <c r="BM39" s="351"/>
      <c r="BN39" s="217" t="str">
        <f>IF([3]回答表!X49="●",[3]回答表!V75,IF([3]回答表!AA49="●",[3]回答表!V106,""))</f>
        <v/>
      </c>
      <c r="BO39" s="357"/>
      <c r="BP39" s="357"/>
      <c r="BQ39" s="351"/>
      <c r="BR39" s="129"/>
      <c r="BS39" s="116"/>
    </row>
    <row r="40" spans="1:71" ht="15.65" customHeight="1">
      <c r="A40" s="134"/>
      <c r="B40" s="134"/>
      <c r="C40" s="124"/>
      <c r="D40" s="144"/>
      <c r="E40" s="144"/>
      <c r="F40" s="144"/>
      <c r="G40" s="144"/>
      <c r="H40" s="144"/>
      <c r="I40" s="144"/>
      <c r="J40" s="144"/>
      <c r="K40" s="144"/>
      <c r="L40" s="144"/>
      <c r="M40" s="144"/>
      <c r="N40" s="145"/>
      <c r="O40" s="145"/>
      <c r="P40" s="145"/>
      <c r="Q40" s="145"/>
      <c r="R40" s="146"/>
      <c r="S40" s="146"/>
      <c r="T40" s="146"/>
      <c r="U40" s="366"/>
      <c r="V40" s="367"/>
      <c r="W40" s="367"/>
      <c r="X40" s="367"/>
      <c r="Y40" s="367"/>
      <c r="Z40" s="367"/>
      <c r="AA40" s="367"/>
      <c r="AB40" s="367"/>
      <c r="AC40" s="367"/>
      <c r="AD40" s="367"/>
      <c r="AE40" s="367"/>
      <c r="AF40" s="367"/>
      <c r="AG40" s="367"/>
      <c r="AH40" s="367"/>
      <c r="AI40" s="367"/>
      <c r="AJ40" s="368"/>
      <c r="AK40" s="143"/>
      <c r="AL40" s="143"/>
      <c r="AM40" s="289"/>
      <c r="AN40" s="290"/>
      <c r="AO40" s="290"/>
      <c r="AP40" s="290"/>
      <c r="AQ40" s="290"/>
      <c r="AR40" s="290"/>
      <c r="AS40" s="290"/>
      <c r="AT40" s="291"/>
      <c r="AU40" s="289"/>
      <c r="AV40" s="290"/>
      <c r="AW40" s="290"/>
      <c r="AX40" s="290"/>
      <c r="AY40" s="290"/>
      <c r="AZ40" s="290"/>
      <c r="BA40" s="290"/>
      <c r="BB40" s="291"/>
      <c r="BC40" s="131"/>
      <c r="BD40" s="131"/>
      <c r="BE40" s="131"/>
      <c r="BF40" s="352"/>
      <c r="BG40" s="357"/>
      <c r="BH40" s="357"/>
      <c r="BI40" s="351"/>
      <c r="BJ40" s="352"/>
      <c r="BK40" s="357"/>
      <c r="BL40" s="357"/>
      <c r="BM40" s="351"/>
      <c r="BN40" s="352"/>
      <c r="BO40" s="357"/>
      <c r="BP40" s="357"/>
      <c r="BQ40" s="351"/>
      <c r="BR40" s="129"/>
      <c r="BS40" s="116"/>
    </row>
    <row r="41" spans="1:71" ht="15.65" customHeight="1">
      <c r="A41" s="134"/>
      <c r="B41" s="134"/>
      <c r="C41" s="124"/>
      <c r="D41" s="144"/>
      <c r="E41" s="144"/>
      <c r="F41" s="144"/>
      <c r="G41" s="144"/>
      <c r="H41" s="144"/>
      <c r="I41" s="144"/>
      <c r="J41" s="144"/>
      <c r="K41" s="144"/>
      <c r="L41" s="144"/>
      <c r="M41" s="144"/>
      <c r="N41" s="145"/>
      <c r="O41" s="145"/>
      <c r="P41" s="145"/>
      <c r="Q41" s="145"/>
      <c r="R41" s="146"/>
      <c r="S41" s="146"/>
      <c r="T41" s="146"/>
      <c r="U41" s="366"/>
      <c r="V41" s="367"/>
      <c r="W41" s="367"/>
      <c r="X41" s="367"/>
      <c r="Y41" s="367"/>
      <c r="Z41" s="367"/>
      <c r="AA41" s="367"/>
      <c r="AB41" s="367"/>
      <c r="AC41" s="367"/>
      <c r="AD41" s="367"/>
      <c r="AE41" s="367"/>
      <c r="AF41" s="367"/>
      <c r="AG41" s="367"/>
      <c r="AH41" s="367"/>
      <c r="AI41" s="367"/>
      <c r="AJ41" s="368"/>
      <c r="AK41" s="143"/>
      <c r="AL41" s="143"/>
      <c r="AM41" s="143"/>
      <c r="AN41" s="143"/>
      <c r="AO41" s="143"/>
      <c r="AP41" s="143"/>
      <c r="AQ41" s="143"/>
      <c r="AR41" s="143"/>
      <c r="AS41" s="143"/>
      <c r="AT41" s="143"/>
      <c r="AU41" s="143"/>
      <c r="AV41" s="143"/>
      <c r="AW41" s="143"/>
      <c r="AX41" s="143"/>
      <c r="AY41" s="143"/>
      <c r="AZ41" s="143"/>
      <c r="BA41" s="143"/>
      <c r="BB41" s="143"/>
      <c r="BC41" s="131"/>
      <c r="BD41" s="131"/>
      <c r="BE41" s="131"/>
      <c r="BF41" s="352"/>
      <c r="BG41" s="357"/>
      <c r="BH41" s="357"/>
      <c r="BI41" s="351"/>
      <c r="BJ41" s="352"/>
      <c r="BK41" s="357"/>
      <c r="BL41" s="357"/>
      <c r="BM41" s="351"/>
      <c r="BN41" s="352"/>
      <c r="BO41" s="357"/>
      <c r="BP41" s="357"/>
      <c r="BQ41" s="351"/>
      <c r="BR41" s="129"/>
      <c r="BS41" s="116"/>
    </row>
    <row r="42" spans="1:71" ht="15.65" customHeight="1">
      <c r="A42" s="134"/>
      <c r="B42" s="134"/>
      <c r="C42" s="124"/>
      <c r="D42" s="144"/>
      <c r="E42" s="144"/>
      <c r="F42" s="144"/>
      <c r="G42" s="144"/>
      <c r="H42" s="144"/>
      <c r="I42" s="144"/>
      <c r="J42" s="144"/>
      <c r="K42" s="144"/>
      <c r="L42" s="144"/>
      <c r="M42" s="144"/>
      <c r="N42" s="145"/>
      <c r="O42" s="145"/>
      <c r="P42" s="145"/>
      <c r="Q42" s="145"/>
      <c r="R42" s="146"/>
      <c r="S42" s="146"/>
      <c r="T42" s="146"/>
      <c r="U42" s="366"/>
      <c r="V42" s="367"/>
      <c r="W42" s="367"/>
      <c r="X42" s="367"/>
      <c r="Y42" s="367"/>
      <c r="Z42" s="367"/>
      <c r="AA42" s="367"/>
      <c r="AB42" s="367"/>
      <c r="AC42" s="367"/>
      <c r="AD42" s="367"/>
      <c r="AE42" s="367"/>
      <c r="AF42" s="367"/>
      <c r="AG42" s="367"/>
      <c r="AH42" s="367"/>
      <c r="AI42" s="367"/>
      <c r="AJ42" s="368"/>
      <c r="AK42" s="143"/>
      <c r="AL42" s="143"/>
      <c r="AM42" s="346" t="str">
        <f>IF([3]回答表!X49="●",[3]回答表!O79,IF([3]回答表!AA49="●",[3]回答表!O110,""))</f>
        <v/>
      </c>
      <c r="AN42" s="347"/>
      <c r="AO42" s="342" t="s">
        <v>43</v>
      </c>
      <c r="AP42" s="342"/>
      <c r="AQ42" s="342"/>
      <c r="AR42" s="342"/>
      <c r="AS42" s="342"/>
      <c r="AT42" s="342"/>
      <c r="AU42" s="342"/>
      <c r="AV42" s="342"/>
      <c r="AW42" s="342"/>
      <c r="AX42" s="342"/>
      <c r="AY42" s="342"/>
      <c r="AZ42" s="342"/>
      <c r="BA42" s="342"/>
      <c r="BB42" s="343"/>
      <c r="BC42" s="131"/>
      <c r="BD42" s="131"/>
      <c r="BE42" s="131"/>
      <c r="BF42" s="352"/>
      <c r="BG42" s="357"/>
      <c r="BH42" s="357"/>
      <c r="BI42" s="351"/>
      <c r="BJ42" s="352"/>
      <c r="BK42" s="357"/>
      <c r="BL42" s="357"/>
      <c r="BM42" s="351"/>
      <c r="BN42" s="352"/>
      <c r="BO42" s="357"/>
      <c r="BP42" s="357"/>
      <c r="BQ42" s="351"/>
      <c r="BR42" s="129"/>
      <c r="BS42" s="116"/>
    </row>
    <row r="43" spans="1:71" ht="23.15" customHeight="1">
      <c r="A43" s="134"/>
      <c r="B43" s="134"/>
      <c r="C43" s="124"/>
      <c r="D43" s="144"/>
      <c r="E43" s="144"/>
      <c r="F43" s="144"/>
      <c r="G43" s="144"/>
      <c r="H43" s="144"/>
      <c r="I43" s="144"/>
      <c r="J43" s="144"/>
      <c r="K43" s="144"/>
      <c r="L43" s="144"/>
      <c r="M43" s="144"/>
      <c r="N43" s="145"/>
      <c r="O43" s="145"/>
      <c r="P43" s="145"/>
      <c r="Q43" s="145"/>
      <c r="R43" s="146"/>
      <c r="S43" s="146"/>
      <c r="T43" s="146"/>
      <c r="U43" s="366"/>
      <c r="V43" s="367"/>
      <c r="W43" s="367"/>
      <c r="X43" s="367"/>
      <c r="Y43" s="367"/>
      <c r="Z43" s="367"/>
      <c r="AA43" s="367"/>
      <c r="AB43" s="367"/>
      <c r="AC43" s="367"/>
      <c r="AD43" s="367"/>
      <c r="AE43" s="367"/>
      <c r="AF43" s="367"/>
      <c r="AG43" s="367"/>
      <c r="AH43" s="367"/>
      <c r="AI43" s="367"/>
      <c r="AJ43" s="368"/>
      <c r="AK43" s="143"/>
      <c r="AL43" s="143"/>
      <c r="AM43" s="346" t="str">
        <f>IF([3]回答表!X49="●",[3]回答表!O80,IF([3]回答表!AA49="●",[3]回答表!O111,""))</f>
        <v/>
      </c>
      <c r="AN43" s="347"/>
      <c r="AO43" s="348" t="s">
        <v>106</v>
      </c>
      <c r="AP43" s="348"/>
      <c r="AQ43" s="348"/>
      <c r="AR43" s="348"/>
      <c r="AS43" s="348"/>
      <c r="AT43" s="348"/>
      <c r="AU43" s="348"/>
      <c r="AV43" s="348"/>
      <c r="AW43" s="348"/>
      <c r="AX43" s="348"/>
      <c r="AY43" s="348"/>
      <c r="AZ43" s="348"/>
      <c r="BA43" s="348"/>
      <c r="BB43" s="349"/>
      <c r="BC43" s="131"/>
      <c r="BD43" s="126"/>
      <c r="BE43" s="126"/>
      <c r="BF43" s="217" t="s">
        <v>9</v>
      </c>
      <c r="BG43" s="350"/>
      <c r="BH43" s="350"/>
      <c r="BI43" s="351"/>
      <c r="BJ43" s="217" t="s">
        <v>10</v>
      </c>
      <c r="BK43" s="350"/>
      <c r="BL43" s="350"/>
      <c r="BM43" s="351"/>
      <c r="BN43" s="217" t="s">
        <v>11</v>
      </c>
      <c r="BO43" s="350"/>
      <c r="BP43" s="350"/>
      <c r="BQ43" s="351"/>
      <c r="BR43" s="129"/>
      <c r="BS43" s="116"/>
    </row>
    <row r="44" spans="1:71" ht="15.75" customHeight="1">
      <c r="A44" s="134"/>
      <c r="B44" s="134"/>
      <c r="C44" s="124"/>
      <c r="D44" s="243" t="s">
        <v>8</v>
      </c>
      <c r="E44" s="244"/>
      <c r="F44" s="244"/>
      <c r="G44" s="244"/>
      <c r="H44" s="244"/>
      <c r="I44" s="244"/>
      <c r="J44" s="244"/>
      <c r="K44" s="244"/>
      <c r="L44" s="244"/>
      <c r="M44" s="245"/>
      <c r="N44" s="208" t="str">
        <f>IF([3]回答表!AA49="●","●","")</f>
        <v/>
      </c>
      <c r="O44" s="209"/>
      <c r="P44" s="209"/>
      <c r="Q44" s="210"/>
      <c r="R44" s="130"/>
      <c r="S44" s="130"/>
      <c r="T44" s="130"/>
      <c r="U44" s="366"/>
      <c r="V44" s="367"/>
      <c r="W44" s="367"/>
      <c r="X44" s="367"/>
      <c r="Y44" s="367"/>
      <c r="Z44" s="367"/>
      <c r="AA44" s="367"/>
      <c r="AB44" s="367"/>
      <c r="AC44" s="367"/>
      <c r="AD44" s="367"/>
      <c r="AE44" s="367"/>
      <c r="AF44" s="367"/>
      <c r="AG44" s="367"/>
      <c r="AH44" s="367"/>
      <c r="AI44" s="367"/>
      <c r="AJ44" s="368"/>
      <c r="AK44" s="143"/>
      <c r="AL44" s="143"/>
      <c r="AM44" s="346" t="str">
        <f>IF([3]回答表!X49="●",[3]回答表!O81,IF([3]回答表!AA49="●",[3]回答表!O112,""))</f>
        <v/>
      </c>
      <c r="AN44" s="347"/>
      <c r="AO44" s="356" t="s">
        <v>90</v>
      </c>
      <c r="AP44" s="342"/>
      <c r="AQ44" s="342"/>
      <c r="AR44" s="342"/>
      <c r="AS44" s="342"/>
      <c r="AT44" s="342"/>
      <c r="AU44" s="342"/>
      <c r="AV44" s="342"/>
      <c r="AW44" s="342"/>
      <c r="AX44" s="342"/>
      <c r="AY44" s="342"/>
      <c r="AZ44" s="342"/>
      <c r="BA44" s="342"/>
      <c r="BB44" s="343"/>
      <c r="BC44" s="131"/>
      <c r="BD44" s="147"/>
      <c r="BE44" s="147"/>
      <c r="BF44" s="352"/>
      <c r="BG44" s="350"/>
      <c r="BH44" s="350"/>
      <c r="BI44" s="351"/>
      <c r="BJ44" s="352"/>
      <c r="BK44" s="350"/>
      <c r="BL44" s="350"/>
      <c r="BM44" s="351"/>
      <c r="BN44" s="352"/>
      <c r="BO44" s="350"/>
      <c r="BP44" s="350"/>
      <c r="BQ44" s="351"/>
      <c r="BR44" s="129"/>
      <c r="BS44" s="116"/>
    </row>
    <row r="45" spans="1:71" ht="15.75" customHeight="1">
      <c r="A45" s="134"/>
      <c r="B45" s="134"/>
      <c r="C45" s="124"/>
      <c r="D45" s="246"/>
      <c r="E45" s="247"/>
      <c r="F45" s="247"/>
      <c r="G45" s="247"/>
      <c r="H45" s="247"/>
      <c r="I45" s="247"/>
      <c r="J45" s="247"/>
      <c r="K45" s="247"/>
      <c r="L45" s="247"/>
      <c r="M45" s="248"/>
      <c r="N45" s="211"/>
      <c r="O45" s="212"/>
      <c r="P45" s="212"/>
      <c r="Q45" s="213"/>
      <c r="R45" s="130"/>
      <c r="S45" s="130"/>
      <c r="T45" s="130"/>
      <c r="U45" s="366"/>
      <c r="V45" s="367"/>
      <c r="W45" s="367"/>
      <c r="X45" s="367"/>
      <c r="Y45" s="367"/>
      <c r="Z45" s="367"/>
      <c r="AA45" s="367"/>
      <c r="AB45" s="367"/>
      <c r="AC45" s="367"/>
      <c r="AD45" s="367"/>
      <c r="AE45" s="367"/>
      <c r="AF45" s="367"/>
      <c r="AG45" s="367"/>
      <c r="AH45" s="367"/>
      <c r="AI45" s="367"/>
      <c r="AJ45" s="368"/>
      <c r="AK45" s="143"/>
      <c r="AL45" s="143"/>
      <c r="AM45" s="344" t="str">
        <f>IF([3]回答表!X49="●",[3]回答表!O82,IF([3]回答表!AA49="●",[3]回答表!O113,""))</f>
        <v/>
      </c>
      <c r="AN45" s="345"/>
      <c r="AO45" s="342" t="s">
        <v>45</v>
      </c>
      <c r="AP45" s="342"/>
      <c r="AQ45" s="342"/>
      <c r="AR45" s="342"/>
      <c r="AS45" s="342"/>
      <c r="AT45" s="342"/>
      <c r="AU45" s="342"/>
      <c r="AV45" s="342"/>
      <c r="AW45" s="342"/>
      <c r="AX45" s="342"/>
      <c r="AY45" s="342"/>
      <c r="AZ45" s="342"/>
      <c r="BA45" s="342"/>
      <c r="BB45" s="343"/>
      <c r="BC45" s="131"/>
      <c r="BD45" s="147"/>
      <c r="BE45" s="147"/>
      <c r="BF45" s="353"/>
      <c r="BG45" s="354"/>
      <c r="BH45" s="354"/>
      <c r="BI45" s="355"/>
      <c r="BJ45" s="353"/>
      <c r="BK45" s="354"/>
      <c r="BL45" s="354"/>
      <c r="BM45" s="355"/>
      <c r="BN45" s="353"/>
      <c r="BO45" s="354"/>
      <c r="BP45" s="354"/>
      <c r="BQ45" s="355"/>
      <c r="BR45" s="129"/>
      <c r="BS45" s="116"/>
    </row>
    <row r="46" spans="1:71" ht="15.65" customHeight="1">
      <c r="A46" s="134"/>
      <c r="B46" s="134"/>
      <c r="C46" s="124"/>
      <c r="D46" s="246"/>
      <c r="E46" s="247"/>
      <c r="F46" s="247"/>
      <c r="G46" s="247"/>
      <c r="H46" s="247"/>
      <c r="I46" s="247"/>
      <c r="J46" s="247"/>
      <c r="K46" s="247"/>
      <c r="L46" s="247"/>
      <c r="M46" s="248"/>
      <c r="N46" s="211"/>
      <c r="O46" s="212"/>
      <c r="P46" s="212"/>
      <c r="Q46" s="213"/>
      <c r="R46" s="130"/>
      <c r="S46" s="130"/>
      <c r="T46" s="130"/>
      <c r="U46" s="366"/>
      <c r="V46" s="367"/>
      <c r="W46" s="367"/>
      <c r="X46" s="367"/>
      <c r="Y46" s="367"/>
      <c r="Z46" s="367"/>
      <c r="AA46" s="367"/>
      <c r="AB46" s="367"/>
      <c r="AC46" s="367"/>
      <c r="AD46" s="367"/>
      <c r="AE46" s="367"/>
      <c r="AF46" s="367"/>
      <c r="AG46" s="367"/>
      <c r="AH46" s="367"/>
      <c r="AI46" s="367"/>
      <c r="AJ46" s="368"/>
      <c r="AK46" s="143"/>
      <c r="AL46" s="143"/>
      <c r="AM46" s="344" t="str">
        <f>IF([3]回答表!X49="●",[3]回答表!AG79,IF([3]回答表!AA49="●",[3]回答表!AG110,""))</f>
        <v/>
      </c>
      <c r="AN46" s="345"/>
      <c r="AO46" s="342" t="s">
        <v>46</v>
      </c>
      <c r="AP46" s="342"/>
      <c r="AQ46" s="342"/>
      <c r="AR46" s="342"/>
      <c r="AS46" s="342"/>
      <c r="AT46" s="342"/>
      <c r="AU46" s="342"/>
      <c r="AV46" s="342"/>
      <c r="AW46" s="342"/>
      <c r="AX46" s="342"/>
      <c r="AY46" s="342"/>
      <c r="AZ46" s="342"/>
      <c r="BA46" s="342"/>
      <c r="BB46" s="343"/>
      <c r="BC46" s="131"/>
      <c r="BD46" s="147"/>
      <c r="BE46" s="147"/>
      <c r="BF46" s="110"/>
      <c r="BG46" s="110"/>
      <c r="BH46" s="110"/>
      <c r="BI46" s="110"/>
      <c r="BJ46" s="110"/>
      <c r="BK46" s="110"/>
      <c r="BL46" s="110"/>
      <c r="BM46" s="110"/>
      <c r="BN46" s="110"/>
      <c r="BO46" s="110"/>
      <c r="BP46" s="110"/>
      <c r="BQ46" s="110"/>
      <c r="BR46" s="129"/>
      <c r="BS46" s="116"/>
    </row>
    <row r="47" spans="1:71" ht="15.65" customHeight="1">
      <c r="A47" s="134"/>
      <c r="B47" s="134"/>
      <c r="C47" s="124"/>
      <c r="D47" s="249"/>
      <c r="E47" s="250"/>
      <c r="F47" s="250"/>
      <c r="G47" s="250"/>
      <c r="H47" s="250"/>
      <c r="I47" s="250"/>
      <c r="J47" s="250"/>
      <c r="K47" s="250"/>
      <c r="L47" s="250"/>
      <c r="M47" s="251"/>
      <c r="N47" s="214"/>
      <c r="O47" s="215"/>
      <c r="P47" s="215"/>
      <c r="Q47" s="216"/>
      <c r="R47" s="130"/>
      <c r="S47" s="130"/>
      <c r="T47" s="130"/>
      <c r="U47" s="369"/>
      <c r="V47" s="370"/>
      <c r="W47" s="370"/>
      <c r="X47" s="370"/>
      <c r="Y47" s="370"/>
      <c r="Z47" s="370"/>
      <c r="AA47" s="370"/>
      <c r="AB47" s="370"/>
      <c r="AC47" s="370"/>
      <c r="AD47" s="370"/>
      <c r="AE47" s="370"/>
      <c r="AF47" s="370"/>
      <c r="AG47" s="370"/>
      <c r="AH47" s="370"/>
      <c r="AI47" s="370"/>
      <c r="AJ47" s="371"/>
      <c r="AK47" s="143"/>
      <c r="AL47" s="143"/>
      <c r="AM47" s="344" t="str">
        <f>IF([3]回答表!X49="●",[3]回答表!AG80,IF([3]回答表!AA49="●",[3]回答表!AG111,""))</f>
        <v/>
      </c>
      <c r="AN47" s="345"/>
      <c r="AO47" s="342" t="s">
        <v>47</v>
      </c>
      <c r="AP47" s="342"/>
      <c r="AQ47" s="342"/>
      <c r="AR47" s="342"/>
      <c r="AS47" s="342"/>
      <c r="AT47" s="342"/>
      <c r="AU47" s="342"/>
      <c r="AV47" s="342"/>
      <c r="AW47" s="342"/>
      <c r="AX47" s="342"/>
      <c r="AY47" s="342"/>
      <c r="AZ47" s="342"/>
      <c r="BA47" s="342"/>
      <c r="BB47" s="343"/>
      <c r="BC47" s="131"/>
      <c r="BD47" s="147"/>
      <c r="BE47" s="147"/>
      <c r="BF47" s="110"/>
      <c r="BG47" s="110"/>
      <c r="BH47" s="110"/>
      <c r="BI47" s="110"/>
      <c r="BJ47" s="110"/>
      <c r="BK47" s="110"/>
      <c r="BL47" s="110"/>
      <c r="BM47" s="110"/>
      <c r="BN47" s="110"/>
      <c r="BO47" s="110"/>
      <c r="BP47" s="110"/>
      <c r="BQ47" s="110"/>
      <c r="BR47" s="129"/>
      <c r="BS47" s="116"/>
    </row>
    <row r="48" spans="1:71" ht="15.65" customHeight="1">
      <c r="A48" s="134"/>
      <c r="B48" s="134"/>
      <c r="C48" s="124"/>
      <c r="D48" s="144"/>
      <c r="E48" s="144"/>
      <c r="F48" s="144"/>
      <c r="G48" s="144"/>
      <c r="H48" s="144"/>
      <c r="I48" s="144"/>
      <c r="J48" s="144"/>
      <c r="K48" s="144"/>
      <c r="L48" s="144"/>
      <c r="M48" s="144"/>
      <c r="N48" s="144"/>
      <c r="O48" s="144"/>
      <c r="P48" s="144"/>
      <c r="Q48" s="144"/>
      <c r="R48" s="130"/>
      <c r="S48" s="130"/>
      <c r="T48" s="130"/>
      <c r="U48" s="130"/>
      <c r="V48" s="130"/>
      <c r="W48" s="130"/>
      <c r="X48" s="130"/>
      <c r="Y48" s="130"/>
      <c r="Z48" s="130"/>
      <c r="AA48" s="130"/>
      <c r="AB48" s="130"/>
      <c r="AC48" s="130"/>
      <c r="AD48" s="130"/>
      <c r="AE48" s="130"/>
      <c r="AF48" s="130"/>
      <c r="AG48" s="130"/>
      <c r="AH48" s="130"/>
      <c r="AI48" s="130"/>
      <c r="AJ48" s="130"/>
      <c r="AK48" s="143"/>
      <c r="AL48" s="143"/>
      <c r="AM48" s="148"/>
      <c r="AN48" s="148"/>
      <c r="AO48" s="148"/>
      <c r="AP48" s="148"/>
      <c r="AQ48" s="148"/>
      <c r="AR48" s="148"/>
      <c r="AS48" s="148"/>
      <c r="AT48" s="148"/>
      <c r="AU48" s="148"/>
      <c r="AV48" s="148"/>
      <c r="AW48" s="148"/>
      <c r="AX48" s="148"/>
      <c r="AY48" s="148"/>
      <c r="AZ48" s="148"/>
      <c r="BA48" s="148"/>
      <c r="BB48" s="148"/>
      <c r="BC48" s="131"/>
      <c r="BD48" s="147"/>
      <c r="BE48" s="147"/>
      <c r="BF48" s="110"/>
      <c r="BG48" s="110"/>
      <c r="BH48" s="110"/>
      <c r="BI48" s="110"/>
      <c r="BJ48" s="110"/>
      <c r="BK48" s="110"/>
      <c r="BL48" s="110"/>
      <c r="BM48" s="110"/>
      <c r="BN48" s="110"/>
      <c r="BO48" s="110"/>
      <c r="BP48" s="110"/>
      <c r="BQ48" s="110"/>
      <c r="BR48" s="129"/>
      <c r="BS48" s="116"/>
    </row>
    <row r="49" spans="1:71" ht="15.65" customHeight="1">
      <c r="A49" s="134"/>
      <c r="B49" s="134"/>
      <c r="C49" s="124"/>
      <c r="D49" s="144"/>
      <c r="E49" s="144"/>
      <c r="F49" s="144"/>
      <c r="G49" s="144"/>
      <c r="H49" s="144"/>
      <c r="I49" s="144"/>
      <c r="J49" s="144"/>
      <c r="K49" s="144"/>
      <c r="L49" s="144"/>
      <c r="M49" s="144"/>
      <c r="N49" s="144"/>
      <c r="O49" s="144"/>
      <c r="P49" s="144"/>
      <c r="Q49" s="144"/>
      <c r="R49" s="130"/>
      <c r="S49" s="130"/>
      <c r="T49" s="130"/>
      <c r="U49" s="135" t="s">
        <v>91</v>
      </c>
      <c r="V49" s="130"/>
      <c r="W49" s="130"/>
      <c r="X49" s="130"/>
      <c r="Y49" s="130"/>
      <c r="Z49" s="130"/>
      <c r="AA49" s="130"/>
      <c r="AB49" s="130"/>
      <c r="AC49" s="130"/>
      <c r="AD49" s="130"/>
      <c r="AE49" s="130"/>
      <c r="AF49" s="130"/>
      <c r="AG49" s="130"/>
      <c r="AH49" s="130"/>
      <c r="AI49" s="130"/>
      <c r="AJ49" s="130"/>
      <c r="AK49" s="143"/>
      <c r="AL49" s="143"/>
      <c r="AM49" s="135" t="s">
        <v>92</v>
      </c>
      <c r="AN49" s="127"/>
      <c r="AO49" s="127"/>
      <c r="AP49" s="127"/>
      <c r="AQ49" s="127"/>
      <c r="AR49" s="127"/>
      <c r="AS49" s="127"/>
      <c r="AT49" s="127"/>
      <c r="AU49" s="127"/>
      <c r="AV49" s="127"/>
      <c r="AW49" s="127"/>
      <c r="AX49" s="126"/>
      <c r="AY49" s="126"/>
      <c r="AZ49" s="126"/>
      <c r="BA49" s="126"/>
      <c r="BB49" s="126"/>
      <c r="BC49" s="126"/>
      <c r="BD49" s="126"/>
      <c r="BE49" s="126"/>
      <c r="BF49" s="126"/>
      <c r="BG49" s="126"/>
      <c r="BH49" s="126"/>
      <c r="BI49" s="126"/>
      <c r="BJ49" s="126"/>
      <c r="BK49" s="126"/>
      <c r="BL49" s="126"/>
      <c r="BM49" s="126"/>
      <c r="BN49" s="126"/>
      <c r="BO49" s="126"/>
      <c r="BP49" s="126"/>
      <c r="BQ49" s="110"/>
      <c r="BR49" s="129"/>
      <c r="BS49" s="116"/>
    </row>
    <row r="50" spans="1:71" ht="15.65" customHeight="1">
      <c r="A50" s="134"/>
      <c r="B50" s="134"/>
      <c r="C50" s="124"/>
      <c r="D50" s="144"/>
      <c r="E50" s="144"/>
      <c r="F50" s="144"/>
      <c r="G50" s="144"/>
      <c r="H50" s="144"/>
      <c r="I50" s="144"/>
      <c r="J50" s="144"/>
      <c r="K50" s="144"/>
      <c r="L50" s="144"/>
      <c r="M50" s="144"/>
      <c r="N50" s="144"/>
      <c r="O50" s="144"/>
      <c r="P50" s="144"/>
      <c r="Q50" s="144"/>
      <c r="R50" s="130"/>
      <c r="S50" s="130"/>
      <c r="T50" s="130"/>
      <c r="U50" s="182" t="str">
        <f>IF([3]回答表!X49="●",[3]回答表!E85,IF([3]回答表!AA49="●",[3]回答表!E116,""))</f>
        <v/>
      </c>
      <c r="V50" s="183"/>
      <c r="W50" s="183"/>
      <c r="X50" s="183"/>
      <c r="Y50" s="183"/>
      <c r="Z50" s="183"/>
      <c r="AA50" s="183"/>
      <c r="AB50" s="183"/>
      <c r="AC50" s="183"/>
      <c r="AD50" s="183"/>
      <c r="AE50" s="186" t="s">
        <v>93</v>
      </c>
      <c r="AF50" s="186"/>
      <c r="AG50" s="186"/>
      <c r="AH50" s="186"/>
      <c r="AI50" s="186"/>
      <c r="AJ50" s="187"/>
      <c r="AK50" s="143"/>
      <c r="AL50" s="143"/>
      <c r="AM50" s="190" t="str">
        <f>IF([3]回答表!X49="●",[3]回答表!B87,IF([3]回答表!AA49="●",[3]回答表!B118,""))</f>
        <v/>
      </c>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2"/>
      <c r="BR50" s="129"/>
      <c r="BS50" s="116"/>
    </row>
    <row r="51" spans="1:71" ht="15.65" customHeight="1">
      <c r="A51" s="134"/>
      <c r="B51" s="134"/>
      <c r="C51" s="124"/>
      <c r="D51" s="144"/>
      <c r="E51" s="144"/>
      <c r="F51" s="144"/>
      <c r="G51" s="144"/>
      <c r="H51" s="144"/>
      <c r="I51" s="144"/>
      <c r="J51" s="144"/>
      <c r="K51" s="144"/>
      <c r="L51" s="144"/>
      <c r="M51" s="144"/>
      <c r="N51" s="144"/>
      <c r="O51" s="144"/>
      <c r="P51" s="144"/>
      <c r="Q51" s="144"/>
      <c r="R51" s="130"/>
      <c r="S51" s="130"/>
      <c r="T51" s="130"/>
      <c r="U51" s="184"/>
      <c r="V51" s="185"/>
      <c r="W51" s="185"/>
      <c r="X51" s="185"/>
      <c r="Y51" s="185"/>
      <c r="Z51" s="185"/>
      <c r="AA51" s="185"/>
      <c r="AB51" s="185"/>
      <c r="AC51" s="185"/>
      <c r="AD51" s="185"/>
      <c r="AE51" s="188"/>
      <c r="AF51" s="188"/>
      <c r="AG51" s="188"/>
      <c r="AH51" s="188"/>
      <c r="AI51" s="188"/>
      <c r="AJ51" s="189"/>
      <c r="AK51" s="143"/>
      <c r="AL51" s="143"/>
      <c r="AM51" s="193"/>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5"/>
      <c r="BR51" s="129"/>
      <c r="BS51" s="116"/>
    </row>
    <row r="52" spans="1:71" ht="15.65" customHeight="1">
      <c r="A52" s="134"/>
      <c r="B52" s="134"/>
      <c r="C52" s="124"/>
      <c r="D52" s="144"/>
      <c r="E52" s="144"/>
      <c r="F52" s="144"/>
      <c r="G52" s="144"/>
      <c r="H52" s="144"/>
      <c r="I52" s="144"/>
      <c r="J52" s="144"/>
      <c r="K52" s="144"/>
      <c r="L52" s="144"/>
      <c r="M52" s="144"/>
      <c r="N52" s="144"/>
      <c r="O52" s="144"/>
      <c r="P52" s="144"/>
      <c r="Q52" s="144"/>
      <c r="R52" s="130"/>
      <c r="S52" s="130"/>
      <c r="T52" s="130"/>
      <c r="U52" s="130"/>
      <c r="V52" s="130"/>
      <c r="W52" s="130"/>
      <c r="X52" s="130"/>
      <c r="Y52" s="130"/>
      <c r="Z52" s="130"/>
      <c r="AA52" s="130"/>
      <c r="AB52" s="130"/>
      <c r="AC52" s="130"/>
      <c r="AD52" s="130"/>
      <c r="AE52" s="130"/>
      <c r="AF52" s="130"/>
      <c r="AG52" s="130"/>
      <c r="AH52" s="130"/>
      <c r="AI52" s="130"/>
      <c r="AJ52" s="130"/>
      <c r="AK52" s="143"/>
      <c r="AL52" s="143"/>
      <c r="AM52" s="193"/>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5"/>
      <c r="BR52" s="129"/>
      <c r="BS52" s="116"/>
    </row>
    <row r="53" spans="1:71" ht="15.65" customHeight="1">
      <c r="A53" s="134"/>
      <c r="B53" s="134"/>
      <c r="C53" s="124"/>
      <c r="D53" s="144"/>
      <c r="E53" s="144"/>
      <c r="F53" s="144"/>
      <c r="G53" s="144"/>
      <c r="H53" s="144"/>
      <c r="I53" s="144"/>
      <c r="J53" s="144"/>
      <c r="K53" s="144"/>
      <c r="L53" s="144"/>
      <c r="M53" s="144"/>
      <c r="N53" s="144"/>
      <c r="O53" s="144"/>
      <c r="P53" s="144"/>
      <c r="Q53" s="144"/>
      <c r="R53" s="130"/>
      <c r="S53" s="130"/>
      <c r="T53" s="130"/>
      <c r="U53" s="130"/>
      <c r="V53" s="130"/>
      <c r="W53" s="130"/>
      <c r="X53" s="130"/>
      <c r="Y53" s="130"/>
      <c r="Z53" s="130"/>
      <c r="AA53" s="130"/>
      <c r="AB53" s="130"/>
      <c r="AC53" s="130"/>
      <c r="AD53" s="130"/>
      <c r="AE53" s="130"/>
      <c r="AF53" s="130"/>
      <c r="AG53" s="130"/>
      <c r="AH53" s="130"/>
      <c r="AI53" s="130"/>
      <c r="AJ53" s="130"/>
      <c r="AK53" s="143"/>
      <c r="AL53" s="143"/>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c r="BQ53" s="195"/>
      <c r="BR53" s="129"/>
      <c r="BS53" s="116"/>
    </row>
    <row r="54" spans="1:71" ht="15.65" customHeight="1">
      <c r="A54" s="134"/>
      <c r="B54" s="134"/>
      <c r="C54" s="124"/>
      <c r="D54" s="144"/>
      <c r="E54" s="144"/>
      <c r="F54" s="144"/>
      <c r="G54" s="144"/>
      <c r="H54" s="144"/>
      <c r="I54" s="144"/>
      <c r="J54" s="144"/>
      <c r="K54" s="144"/>
      <c r="L54" s="144"/>
      <c r="M54" s="144"/>
      <c r="N54" s="144"/>
      <c r="O54" s="144"/>
      <c r="P54" s="144"/>
      <c r="Q54" s="144"/>
      <c r="R54" s="130"/>
      <c r="S54" s="130"/>
      <c r="T54" s="130"/>
      <c r="U54" s="130"/>
      <c r="V54" s="130"/>
      <c r="W54" s="130"/>
      <c r="X54" s="130"/>
      <c r="Y54" s="130"/>
      <c r="Z54" s="130"/>
      <c r="AA54" s="130"/>
      <c r="AB54" s="130"/>
      <c r="AC54" s="130"/>
      <c r="AD54" s="130"/>
      <c r="AE54" s="130"/>
      <c r="AF54" s="130"/>
      <c r="AG54" s="130"/>
      <c r="AH54" s="130"/>
      <c r="AI54" s="130"/>
      <c r="AJ54" s="130"/>
      <c r="AK54" s="143"/>
      <c r="AL54" s="143"/>
      <c r="AM54" s="196"/>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8"/>
      <c r="BR54" s="129"/>
      <c r="BS54" s="116"/>
    </row>
    <row r="55" spans="1:71" ht="15.75" customHeight="1">
      <c r="A55" s="134"/>
      <c r="B55" s="134"/>
      <c r="C55" s="124"/>
      <c r="D55" s="144"/>
      <c r="E55" s="144"/>
      <c r="F55" s="144"/>
      <c r="G55" s="144"/>
      <c r="H55" s="144"/>
      <c r="I55" s="144"/>
      <c r="J55" s="144"/>
      <c r="K55" s="144"/>
      <c r="L55" s="144"/>
      <c r="M55" s="144"/>
      <c r="N55" s="149"/>
      <c r="O55" s="149"/>
      <c r="P55" s="149"/>
      <c r="Q55" s="149"/>
      <c r="R55" s="130"/>
      <c r="S55" s="130"/>
      <c r="T55" s="130"/>
      <c r="U55" s="130"/>
      <c r="V55" s="130"/>
      <c r="W55" s="130"/>
      <c r="X55" s="110"/>
      <c r="Y55" s="110"/>
      <c r="Z55" s="110"/>
      <c r="AA55" s="127"/>
      <c r="AB55" s="127"/>
      <c r="AC55" s="127"/>
      <c r="AD55" s="127"/>
      <c r="AE55" s="127"/>
      <c r="AF55" s="127"/>
      <c r="AG55" s="127"/>
      <c r="AH55" s="127"/>
      <c r="AI55" s="127"/>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29"/>
      <c r="BS55" s="116"/>
    </row>
    <row r="56" spans="1:71" ht="18.649999999999999" customHeight="1">
      <c r="A56" s="134"/>
      <c r="B56" s="134"/>
      <c r="C56" s="124"/>
      <c r="D56" s="144"/>
      <c r="E56" s="144"/>
      <c r="F56" s="144"/>
      <c r="G56" s="144"/>
      <c r="H56" s="144"/>
      <c r="I56" s="144"/>
      <c r="J56" s="144"/>
      <c r="K56" s="144"/>
      <c r="L56" s="144"/>
      <c r="M56" s="144"/>
      <c r="N56" s="149"/>
      <c r="O56" s="149"/>
      <c r="P56" s="149"/>
      <c r="Q56" s="149"/>
      <c r="R56" s="130"/>
      <c r="S56" s="130"/>
      <c r="T56" s="130"/>
      <c r="U56" s="135" t="s">
        <v>27</v>
      </c>
      <c r="V56" s="130"/>
      <c r="W56" s="130"/>
      <c r="X56" s="136"/>
      <c r="Y56" s="136"/>
      <c r="Z56" s="136"/>
      <c r="AA56" s="127"/>
      <c r="AB56" s="137"/>
      <c r="AC56" s="127"/>
      <c r="AD56" s="127"/>
      <c r="AE56" s="127"/>
      <c r="AF56" s="127"/>
      <c r="AG56" s="127"/>
      <c r="AH56" s="127"/>
      <c r="AI56" s="127"/>
      <c r="AJ56" s="127"/>
      <c r="AK56" s="127"/>
      <c r="AL56" s="127"/>
      <c r="AM56" s="135" t="s">
        <v>12</v>
      </c>
      <c r="AN56" s="127"/>
      <c r="AO56" s="127"/>
      <c r="AP56" s="127"/>
      <c r="AQ56" s="127"/>
      <c r="AR56" s="127"/>
      <c r="AS56" s="127"/>
      <c r="AT56" s="127"/>
      <c r="AU56" s="127"/>
      <c r="AV56" s="127"/>
      <c r="AW56" s="127"/>
      <c r="AX56" s="126"/>
      <c r="AY56" s="126"/>
      <c r="AZ56" s="126"/>
      <c r="BA56" s="126"/>
      <c r="BB56" s="126"/>
      <c r="BC56" s="126"/>
      <c r="BD56" s="126"/>
      <c r="BE56" s="126"/>
      <c r="BF56" s="126"/>
      <c r="BG56" s="126"/>
      <c r="BH56" s="126"/>
      <c r="BI56" s="126"/>
      <c r="BJ56" s="126"/>
      <c r="BK56" s="126"/>
      <c r="BL56" s="126"/>
      <c r="BM56" s="126"/>
      <c r="BN56" s="126"/>
      <c r="BO56" s="126"/>
      <c r="BP56" s="126"/>
      <c r="BQ56" s="110"/>
      <c r="BR56" s="129"/>
      <c r="BS56" s="116"/>
    </row>
    <row r="57" spans="1:71" ht="15.65" customHeight="1">
      <c r="A57" s="134"/>
      <c r="B57" s="134"/>
      <c r="C57" s="124"/>
      <c r="D57" s="199" t="s">
        <v>13</v>
      </c>
      <c r="E57" s="200"/>
      <c r="F57" s="200"/>
      <c r="G57" s="200"/>
      <c r="H57" s="200"/>
      <c r="I57" s="200"/>
      <c r="J57" s="200"/>
      <c r="K57" s="200"/>
      <c r="L57" s="200"/>
      <c r="M57" s="201"/>
      <c r="N57" s="208" t="str">
        <f>IF([3]回答表!AD49="●","●","")</f>
        <v/>
      </c>
      <c r="O57" s="209"/>
      <c r="P57" s="209"/>
      <c r="Q57" s="210"/>
      <c r="R57" s="130"/>
      <c r="S57" s="130"/>
      <c r="T57" s="130"/>
      <c r="U57" s="190" t="str">
        <f>IF([3]回答表!AD49="●",[3]回答表!B129,"")</f>
        <v/>
      </c>
      <c r="V57" s="191"/>
      <c r="W57" s="191"/>
      <c r="X57" s="191"/>
      <c r="Y57" s="191"/>
      <c r="Z57" s="191"/>
      <c r="AA57" s="191"/>
      <c r="AB57" s="191"/>
      <c r="AC57" s="191"/>
      <c r="AD57" s="191"/>
      <c r="AE57" s="191"/>
      <c r="AF57" s="191"/>
      <c r="AG57" s="191"/>
      <c r="AH57" s="191"/>
      <c r="AI57" s="191"/>
      <c r="AJ57" s="192"/>
      <c r="AK57" s="150"/>
      <c r="AL57" s="150"/>
      <c r="AM57" s="190" t="str">
        <f>IF([3]回答表!AD49="●",[3]回答表!B134,"")</f>
        <v/>
      </c>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2"/>
      <c r="BR57" s="129"/>
      <c r="BS57" s="116"/>
    </row>
    <row r="58" spans="1:71" ht="15.65" customHeight="1">
      <c r="A58" s="134"/>
      <c r="B58" s="134"/>
      <c r="C58" s="124"/>
      <c r="D58" s="202"/>
      <c r="E58" s="203"/>
      <c r="F58" s="203"/>
      <c r="G58" s="203"/>
      <c r="H58" s="203"/>
      <c r="I58" s="203"/>
      <c r="J58" s="203"/>
      <c r="K58" s="203"/>
      <c r="L58" s="203"/>
      <c r="M58" s="204"/>
      <c r="N58" s="211"/>
      <c r="O58" s="212"/>
      <c r="P58" s="212"/>
      <c r="Q58" s="213"/>
      <c r="R58" s="130"/>
      <c r="S58" s="130"/>
      <c r="T58" s="130"/>
      <c r="U58" s="193"/>
      <c r="V58" s="194"/>
      <c r="W58" s="194"/>
      <c r="X58" s="194"/>
      <c r="Y58" s="194"/>
      <c r="Z58" s="194"/>
      <c r="AA58" s="194"/>
      <c r="AB58" s="194"/>
      <c r="AC58" s="194"/>
      <c r="AD58" s="194"/>
      <c r="AE58" s="194"/>
      <c r="AF58" s="194"/>
      <c r="AG58" s="194"/>
      <c r="AH58" s="194"/>
      <c r="AI58" s="194"/>
      <c r="AJ58" s="195"/>
      <c r="AK58" s="150"/>
      <c r="AL58" s="150"/>
      <c r="AM58" s="193"/>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5"/>
      <c r="BR58" s="129"/>
      <c r="BS58" s="116"/>
    </row>
    <row r="59" spans="1:71" ht="15.65" customHeight="1">
      <c r="A59" s="134"/>
      <c r="B59" s="134"/>
      <c r="C59" s="124"/>
      <c r="D59" s="202"/>
      <c r="E59" s="203"/>
      <c r="F59" s="203"/>
      <c r="G59" s="203"/>
      <c r="H59" s="203"/>
      <c r="I59" s="203"/>
      <c r="J59" s="203"/>
      <c r="K59" s="203"/>
      <c r="L59" s="203"/>
      <c r="M59" s="204"/>
      <c r="N59" s="211"/>
      <c r="O59" s="212"/>
      <c r="P59" s="212"/>
      <c r="Q59" s="213"/>
      <c r="R59" s="130"/>
      <c r="S59" s="130"/>
      <c r="T59" s="130"/>
      <c r="U59" s="193"/>
      <c r="V59" s="194"/>
      <c r="W59" s="194"/>
      <c r="X59" s="194"/>
      <c r="Y59" s="194"/>
      <c r="Z59" s="194"/>
      <c r="AA59" s="194"/>
      <c r="AB59" s="194"/>
      <c r="AC59" s="194"/>
      <c r="AD59" s="194"/>
      <c r="AE59" s="194"/>
      <c r="AF59" s="194"/>
      <c r="AG59" s="194"/>
      <c r="AH59" s="194"/>
      <c r="AI59" s="194"/>
      <c r="AJ59" s="195"/>
      <c r="AK59" s="150"/>
      <c r="AL59" s="150"/>
      <c r="AM59" s="193"/>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5"/>
      <c r="BR59" s="129"/>
      <c r="BS59" s="116"/>
    </row>
    <row r="60" spans="1:71" ht="15.65" customHeight="1">
      <c r="C60" s="124"/>
      <c r="D60" s="205"/>
      <c r="E60" s="206"/>
      <c r="F60" s="206"/>
      <c r="G60" s="206"/>
      <c r="H60" s="206"/>
      <c r="I60" s="206"/>
      <c r="J60" s="206"/>
      <c r="K60" s="206"/>
      <c r="L60" s="206"/>
      <c r="M60" s="207"/>
      <c r="N60" s="214"/>
      <c r="O60" s="215"/>
      <c r="P60" s="215"/>
      <c r="Q60" s="216"/>
      <c r="R60" s="130"/>
      <c r="S60" s="130"/>
      <c r="T60" s="130"/>
      <c r="U60" s="196"/>
      <c r="V60" s="197"/>
      <c r="W60" s="197"/>
      <c r="X60" s="197"/>
      <c r="Y60" s="197"/>
      <c r="Z60" s="197"/>
      <c r="AA60" s="197"/>
      <c r="AB60" s="197"/>
      <c r="AC60" s="197"/>
      <c r="AD60" s="197"/>
      <c r="AE60" s="197"/>
      <c r="AF60" s="197"/>
      <c r="AG60" s="197"/>
      <c r="AH60" s="197"/>
      <c r="AI60" s="197"/>
      <c r="AJ60" s="198"/>
      <c r="AK60" s="150"/>
      <c r="AL60" s="150"/>
      <c r="AM60" s="196"/>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8"/>
      <c r="BR60" s="129"/>
      <c r="BS60" s="116"/>
    </row>
    <row r="61" spans="1:71" ht="15.65" customHeight="1">
      <c r="C61" s="151"/>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3"/>
      <c r="BS61" s="116"/>
    </row>
    <row r="62" spans="1:71" ht="15.65" customHeight="1">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16"/>
    </row>
    <row r="63" spans="1:71" ht="15.65" customHeight="1">
      <c r="C63" s="118"/>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340"/>
      <c r="AS63" s="340"/>
      <c r="AT63" s="340"/>
      <c r="AU63" s="340"/>
      <c r="AV63" s="340"/>
      <c r="AW63" s="340"/>
      <c r="AX63" s="340"/>
      <c r="AY63" s="340"/>
      <c r="AZ63" s="340"/>
      <c r="BA63" s="340"/>
      <c r="BB63" s="340"/>
      <c r="BC63" s="120"/>
      <c r="BD63" s="121"/>
      <c r="BE63" s="121"/>
      <c r="BF63" s="121"/>
      <c r="BG63" s="121"/>
      <c r="BH63" s="121"/>
      <c r="BI63" s="121"/>
      <c r="BJ63" s="121"/>
      <c r="BK63" s="121"/>
      <c r="BL63" s="121"/>
      <c r="BM63" s="121"/>
      <c r="BN63" s="121"/>
      <c r="BO63" s="121"/>
      <c r="BP63" s="121"/>
      <c r="BQ63" s="121"/>
      <c r="BR63" s="122"/>
      <c r="BS63" s="116"/>
    </row>
    <row r="64" spans="1:71" ht="15.65" customHeight="1">
      <c r="C64" s="124"/>
      <c r="D64" s="258" t="s">
        <v>4</v>
      </c>
      <c r="E64" s="259"/>
      <c r="F64" s="259"/>
      <c r="G64" s="259"/>
      <c r="H64" s="259"/>
      <c r="I64" s="259"/>
      <c r="J64" s="259"/>
      <c r="K64" s="259"/>
      <c r="L64" s="259"/>
      <c r="M64" s="259"/>
      <c r="N64" s="259"/>
      <c r="O64" s="259"/>
      <c r="P64" s="259"/>
      <c r="Q64" s="260"/>
      <c r="R64" s="199" t="s">
        <v>48</v>
      </c>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1"/>
      <c r="BC64" s="125"/>
      <c r="BD64" s="126"/>
      <c r="BE64" s="126"/>
      <c r="BF64" s="126"/>
      <c r="BG64" s="126"/>
      <c r="BH64" s="126"/>
      <c r="BI64" s="126"/>
      <c r="BJ64" s="126"/>
      <c r="BK64" s="126"/>
      <c r="BL64" s="126"/>
      <c r="BM64" s="126"/>
      <c r="BN64" s="127"/>
      <c r="BO64" s="127"/>
      <c r="BP64" s="127"/>
      <c r="BQ64" s="128"/>
      <c r="BR64" s="129"/>
      <c r="BS64" s="116"/>
    </row>
    <row r="65" spans="1:71" ht="15.65" customHeight="1">
      <c r="C65" s="124"/>
      <c r="D65" s="261"/>
      <c r="E65" s="262"/>
      <c r="F65" s="262"/>
      <c r="G65" s="262"/>
      <c r="H65" s="262"/>
      <c r="I65" s="262"/>
      <c r="J65" s="262"/>
      <c r="K65" s="262"/>
      <c r="L65" s="262"/>
      <c r="M65" s="262"/>
      <c r="N65" s="262"/>
      <c r="O65" s="262"/>
      <c r="P65" s="262"/>
      <c r="Q65" s="263"/>
      <c r="R65" s="205"/>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7"/>
      <c r="BC65" s="125"/>
      <c r="BD65" s="126"/>
      <c r="BE65" s="126"/>
      <c r="BF65" s="126"/>
      <c r="BG65" s="126"/>
      <c r="BH65" s="126"/>
      <c r="BI65" s="126"/>
      <c r="BJ65" s="126"/>
      <c r="BK65" s="126"/>
      <c r="BL65" s="126"/>
      <c r="BM65" s="126"/>
      <c r="BN65" s="127"/>
      <c r="BO65" s="127"/>
      <c r="BP65" s="127"/>
      <c r="BQ65" s="128"/>
      <c r="BR65" s="129"/>
      <c r="BS65" s="116"/>
    </row>
    <row r="66" spans="1:71" ht="15.65" customHeight="1">
      <c r="C66" s="124"/>
      <c r="D66" s="130"/>
      <c r="E66" s="130"/>
      <c r="F66" s="130"/>
      <c r="G66" s="130"/>
      <c r="H66" s="130"/>
      <c r="I66" s="130"/>
      <c r="J66" s="130"/>
      <c r="K66" s="130"/>
      <c r="L66" s="130"/>
      <c r="M66" s="130"/>
      <c r="N66" s="130"/>
      <c r="O66" s="130"/>
      <c r="P66" s="130"/>
      <c r="Q66" s="130"/>
      <c r="R66" s="130"/>
      <c r="S66" s="130"/>
      <c r="T66" s="130"/>
      <c r="U66" s="130"/>
      <c r="V66" s="130"/>
      <c r="W66" s="130"/>
      <c r="X66" s="110"/>
      <c r="Y66" s="110"/>
      <c r="Z66" s="110"/>
      <c r="AA66" s="126"/>
      <c r="AB66" s="131"/>
      <c r="AC66" s="131"/>
      <c r="AD66" s="131"/>
      <c r="AE66" s="131"/>
      <c r="AF66" s="131"/>
      <c r="AG66" s="131"/>
      <c r="AH66" s="131"/>
      <c r="AI66" s="131"/>
      <c r="AJ66" s="131"/>
      <c r="AK66" s="131"/>
      <c r="AL66" s="131"/>
      <c r="AM66" s="131"/>
      <c r="AN66" s="128"/>
      <c r="AO66" s="131"/>
      <c r="AP66" s="132"/>
      <c r="AQ66" s="132"/>
      <c r="AR66" s="133"/>
      <c r="AS66" s="133"/>
      <c r="AT66" s="133"/>
      <c r="AU66" s="133"/>
      <c r="AV66" s="133"/>
      <c r="AW66" s="133"/>
      <c r="AX66" s="133"/>
      <c r="AY66" s="133"/>
      <c r="AZ66" s="133"/>
      <c r="BA66" s="133"/>
      <c r="BB66" s="133"/>
      <c r="BC66" s="125"/>
      <c r="BD66" s="126"/>
      <c r="BE66" s="126"/>
      <c r="BF66" s="126"/>
      <c r="BG66" s="126"/>
      <c r="BH66" s="126"/>
      <c r="BI66" s="126"/>
      <c r="BJ66" s="126"/>
      <c r="BK66" s="126"/>
      <c r="BL66" s="126"/>
      <c r="BM66" s="126"/>
      <c r="BN66" s="127"/>
      <c r="BO66" s="127"/>
      <c r="BP66" s="127"/>
      <c r="BQ66" s="128"/>
      <c r="BR66" s="129"/>
      <c r="BS66" s="116"/>
    </row>
    <row r="67" spans="1:71" ht="19">
      <c r="C67" s="124"/>
      <c r="D67" s="130"/>
      <c r="E67" s="130"/>
      <c r="F67" s="130"/>
      <c r="G67" s="130"/>
      <c r="H67" s="130"/>
      <c r="I67" s="130"/>
      <c r="J67" s="130"/>
      <c r="K67" s="130"/>
      <c r="L67" s="130"/>
      <c r="M67" s="130"/>
      <c r="N67" s="130"/>
      <c r="O67" s="130"/>
      <c r="P67" s="130"/>
      <c r="Q67" s="130"/>
      <c r="R67" s="130"/>
      <c r="S67" s="130"/>
      <c r="T67" s="130"/>
      <c r="U67" s="135" t="s">
        <v>27</v>
      </c>
      <c r="V67" s="130"/>
      <c r="W67" s="130"/>
      <c r="X67" s="136"/>
      <c r="Y67" s="136"/>
      <c r="Z67" s="136"/>
      <c r="AA67" s="127"/>
      <c r="AB67" s="137"/>
      <c r="AC67" s="137"/>
      <c r="AD67" s="137"/>
      <c r="AE67" s="137"/>
      <c r="AF67" s="137"/>
      <c r="AG67" s="137"/>
      <c r="AH67" s="137"/>
      <c r="AI67" s="137"/>
      <c r="AJ67" s="137"/>
      <c r="AK67" s="137"/>
      <c r="AL67" s="137"/>
      <c r="AM67" s="135" t="s">
        <v>5</v>
      </c>
      <c r="AN67" s="138"/>
      <c r="AO67" s="137"/>
      <c r="AP67" s="139"/>
      <c r="AQ67" s="139"/>
      <c r="AR67" s="140"/>
      <c r="AS67" s="140"/>
      <c r="AT67" s="140"/>
      <c r="AU67" s="140"/>
      <c r="AV67" s="140"/>
      <c r="AW67" s="140"/>
      <c r="AX67" s="140"/>
      <c r="AY67" s="140"/>
      <c r="AZ67" s="140"/>
      <c r="BA67" s="140"/>
      <c r="BB67" s="140"/>
      <c r="BC67" s="141"/>
      <c r="BD67" s="127"/>
      <c r="BE67" s="127"/>
      <c r="BF67" s="142" t="s">
        <v>6</v>
      </c>
      <c r="BG67" s="155"/>
      <c r="BH67" s="155"/>
      <c r="BI67" s="155"/>
      <c r="BJ67" s="155"/>
      <c r="BK67" s="155"/>
      <c r="BL67" s="155"/>
      <c r="BM67" s="127"/>
      <c r="BN67" s="127"/>
      <c r="BO67" s="127"/>
      <c r="BP67" s="127"/>
      <c r="BQ67" s="138"/>
      <c r="BR67" s="129"/>
      <c r="BS67" s="116"/>
    </row>
    <row r="68" spans="1:71" ht="15.65" customHeight="1">
      <c r="C68" s="124"/>
      <c r="D68" s="199" t="s">
        <v>7</v>
      </c>
      <c r="E68" s="200"/>
      <c r="F68" s="200"/>
      <c r="G68" s="200"/>
      <c r="H68" s="200"/>
      <c r="I68" s="200"/>
      <c r="J68" s="200"/>
      <c r="K68" s="200"/>
      <c r="L68" s="200"/>
      <c r="M68" s="201"/>
      <c r="N68" s="208" t="str">
        <f>IF([3]回答表!X50="●","●","")</f>
        <v/>
      </c>
      <c r="O68" s="209"/>
      <c r="P68" s="209"/>
      <c r="Q68" s="210"/>
      <c r="R68" s="130"/>
      <c r="S68" s="130"/>
      <c r="T68" s="130"/>
      <c r="U68" s="190" t="str">
        <f>IF([3]回答表!X50="●",[3]回答表!B144,IF([3]回答表!AA50="●",[3]回答表!B168,""))</f>
        <v/>
      </c>
      <c r="V68" s="191"/>
      <c r="W68" s="191"/>
      <c r="X68" s="191"/>
      <c r="Y68" s="191"/>
      <c r="Z68" s="191"/>
      <c r="AA68" s="191"/>
      <c r="AB68" s="191"/>
      <c r="AC68" s="191"/>
      <c r="AD68" s="191"/>
      <c r="AE68" s="191"/>
      <c r="AF68" s="191"/>
      <c r="AG68" s="191"/>
      <c r="AH68" s="191"/>
      <c r="AI68" s="191"/>
      <c r="AJ68" s="192"/>
      <c r="AK68" s="143"/>
      <c r="AL68" s="143"/>
      <c r="AM68" s="341" t="s">
        <v>49</v>
      </c>
      <c r="AN68" s="341"/>
      <c r="AO68" s="341"/>
      <c r="AP68" s="341"/>
      <c r="AQ68" s="341"/>
      <c r="AR68" s="341"/>
      <c r="AS68" s="341"/>
      <c r="AT68" s="341"/>
      <c r="AU68" s="341" t="s">
        <v>50</v>
      </c>
      <c r="AV68" s="341"/>
      <c r="AW68" s="341"/>
      <c r="AX68" s="341"/>
      <c r="AY68" s="341"/>
      <c r="AZ68" s="341"/>
      <c r="BA68" s="341"/>
      <c r="BB68" s="341"/>
      <c r="BC68" s="131"/>
      <c r="BD68" s="126"/>
      <c r="BE68" s="126"/>
      <c r="BF68" s="253" t="str">
        <f>IF([3]回答表!X50="●",[3]回答表!S150,IF([3]回答表!AA50="●",[3]回答表!S174,""))</f>
        <v/>
      </c>
      <c r="BG68" s="254"/>
      <c r="BH68" s="254"/>
      <c r="BI68" s="254"/>
      <c r="BJ68" s="253"/>
      <c r="BK68" s="254"/>
      <c r="BL68" s="254"/>
      <c r="BM68" s="254"/>
      <c r="BN68" s="253"/>
      <c r="BO68" s="254"/>
      <c r="BP68" s="254"/>
      <c r="BQ68" s="255"/>
      <c r="BR68" s="129"/>
      <c r="BS68" s="116"/>
    </row>
    <row r="69" spans="1:71" ht="15.65" customHeight="1">
      <c r="C69" s="124"/>
      <c r="D69" s="202"/>
      <c r="E69" s="203"/>
      <c r="F69" s="203"/>
      <c r="G69" s="203"/>
      <c r="H69" s="203"/>
      <c r="I69" s="203"/>
      <c r="J69" s="203"/>
      <c r="K69" s="203"/>
      <c r="L69" s="203"/>
      <c r="M69" s="204"/>
      <c r="N69" s="211"/>
      <c r="O69" s="212"/>
      <c r="P69" s="212"/>
      <c r="Q69" s="213"/>
      <c r="R69" s="130"/>
      <c r="S69" s="130"/>
      <c r="T69" s="130"/>
      <c r="U69" s="193"/>
      <c r="V69" s="194"/>
      <c r="W69" s="194"/>
      <c r="X69" s="194"/>
      <c r="Y69" s="194"/>
      <c r="Z69" s="194"/>
      <c r="AA69" s="194"/>
      <c r="AB69" s="194"/>
      <c r="AC69" s="194"/>
      <c r="AD69" s="194"/>
      <c r="AE69" s="194"/>
      <c r="AF69" s="194"/>
      <c r="AG69" s="194"/>
      <c r="AH69" s="194"/>
      <c r="AI69" s="194"/>
      <c r="AJ69" s="195"/>
      <c r="AK69" s="143"/>
      <c r="AL69" s="143"/>
      <c r="AM69" s="341"/>
      <c r="AN69" s="341"/>
      <c r="AO69" s="341"/>
      <c r="AP69" s="341"/>
      <c r="AQ69" s="341"/>
      <c r="AR69" s="341"/>
      <c r="AS69" s="341"/>
      <c r="AT69" s="341"/>
      <c r="AU69" s="341"/>
      <c r="AV69" s="341"/>
      <c r="AW69" s="341"/>
      <c r="AX69" s="341"/>
      <c r="AY69" s="341"/>
      <c r="AZ69" s="341"/>
      <c r="BA69" s="341"/>
      <c r="BB69" s="341"/>
      <c r="BC69" s="131"/>
      <c r="BD69" s="126"/>
      <c r="BE69" s="126"/>
      <c r="BF69" s="217"/>
      <c r="BG69" s="218"/>
      <c r="BH69" s="218"/>
      <c r="BI69" s="218"/>
      <c r="BJ69" s="217"/>
      <c r="BK69" s="218"/>
      <c r="BL69" s="218"/>
      <c r="BM69" s="218"/>
      <c r="BN69" s="217"/>
      <c r="BO69" s="218"/>
      <c r="BP69" s="218"/>
      <c r="BQ69" s="221"/>
      <c r="BR69" s="129"/>
      <c r="BS69" s="116"/>
    </row>
    <row r="70" spans="1:71" ht="15.65" customHeight="1">
      <c r="C70" s="124"/>
      <c r="D70" s="202"/>
      <c r="E70" s="203"/>
      <c r="F70" s="203"/>
      <c r="G70" s="203"/>
      <c r="H70" s="203"/>
      <c r="I70" s="203"/>
      <c r="J70" s="203"/>
      <c r="K70" s="203"/>
      <c r="L70" s="203"/>
      <c r="M70" s="204"/>
      <c r="N70" s="211"/>
      <c r="O70" s="212"/>
      <c r="P70" s="212"/>
      <c r="Q70" s="213"/>
      <c r="R70" s="130"/>
      <c r="S70" s="130"/>
      <c r="T70" s="130"/>
      <c r="U70" s="193"/>
      <c r="V70" s="194"/>
      <c r="W70" s="194"/>
      <c r="X70" s="194"/>
      <c r="Y70" s="194"/>
      <c r="Z70" s="194"/>
      <c r="AA70" s="194"/>
      <c r="AB70" s="194"/>
      <c r="AC70" s="194"/>
      <c r="AD70" s="194"/>
      <c r="AE70" s="194"/>
      <c r="AF70" s="194"/>
      <c r="AG70" s="194"/>
      <c r="AH70" s="194"/>
      <c r="AI70" s="194"/>
      <c r="AJ70" s="195"/>
      <c r="AK70" s="143"/>
      <c r="AL70" s="143"/>
      <c r="AM70" s="341"/>
      <c r="AN70" s="341"/>
      <c r="AO70" s="341"/>
      <c r="AP70" s="341"/>
      <c r="AQ70" s="341"/>
      <c r="AR70" s="341"/>
      <c r="AS70" s="341"/>
      <c r="AT70" s="341"/>
      <c r="AU70" s="341"/>
      <c r="AV70" s="341"/>
      <c r="AW70" s="341"/>
      <c r="AX70" s="341"/>
      <c r="AY70" s="341"/>
      <c r="AZ70" s="341"/>
      <c r="BA70" s="341"/>
      <c r="BB70" s="341"/>
      <c r="BC70" s="131"/>
      <c r="BD70" s="126"/>
      <c r="BE70" s="126"/>
      <c r="BF70" s="217"/>
      <c r="BG70" s="218"/>
      <c r="BH70" s="218"/>
      <c r="BI70" s="218"/>
      <c r="BJ70" s="217"/>
      <c r="BK70" s="218"/>
      <c r="BL70" s="218"/>
      <c r="BM70" s="218"/>
      <c r="BN70" s="217"/>
      <c r="BO70" s="218"/>
      <c r="BP70" s="218"/>
      <c r="BQ70" s="221"/>
      <c r="BR70" s="129"/>
      <c r="BS70" s="116"/>
    </row>
    <row r="71" spans="1:71" ht="15.65" customHeight="1">
      <c r="C71" s="124"/>
      <c r="D71" s="205"/>
      <c r="E71" s="206"/>
      <c r="F71" s="206"/>
      <c r="G71" s="206"/>
      <c r="H71" s="206"/>
      <c r="I71" s="206"/>
      <c r="J71" s="206"/>
      <c r="K71" s="206"/>
      <c r="L71" s="206"/>
      <c r="M71" s="207"/>
      <c r="N71" s="214"/>
      <c r="O71" s="215"/>
      <c r="P71" s="215"/>
      <c r="Q71" s="216"/>
      <c r="R71" s="130"/>
      <c r="S71" s="130"/>
      <c r="T71" s="130"/>
      <c r="U71" s="193"/>
      <c r="V71" s="194"/>
      <c r="W71" s="194"/>
      <c r="X71" s="194"/>
      <c r="Y71" s="194"/>
      <c r="Z71" s="194"/>
      <c r="AA71" s="194"/>
      <c r="AB71" s="194"/>
      <c r="AC71" s="194"/>
      <c r="AD71" s="194"/>
      <c r="AE71" s="194"/>
      <c r="AF71" s="194"/>
      <c r="AG71" s="194"/>
      <c r="AH71" s="194"/>
      <c r="AI71" s="194"/>
      <c r="AJ71" s="195"/>
      <c r="AK71" s="143"/>
      <c r="AL71" s="143"/>
      <c r="AM71" s="283" t="str">
        <f>IF([3]回答表!X50="●",[3]回答表!J150,IF([3]回答表!AA50="●",[3]回答表!J174,""))</f>
        <v/>
      </c>
      <c r="AN71" s="284"/>
      <c r="AO71" s="284"/>
      <c r="AP71" s="284"/>
      <c r="AQ71" s="284"/>
      <c r="AR71" s="284"/>
      <c r="AS71" s="284"/>
      <c r="AT71" s="285"/>
      <c r="AU71" s="283" t="str">
        <f>IF([3]回答表!X50="●",[3]回答表!J151,IF([3]回答表!AA50="●",[3]回答表!J175,""))</f>
        <v/>
      </c>
      <c r="AV71" s="284"/>
      <c r="AW71" s="284"/>
      <c r="AX71" s="284"/>
      <c r="AY71" s="284"/>
      <c r="AZ71" s="284"/>
      <c r="BA71" s="284"/>
      <c r="BB71" s="285"/>
      <c r="BC71" s="131"/>
      <c r="BD71" s="126"/>
      <c r="BE71" s="126"/>
      <c r="BF71" s="217" t="str">
        <f>IF([3]回答表!X50="●",[3]回答表!V150,IF([3]回答表!AA50="●",[3]回答表!V174,""))</f>
        <v/>
      </c>
      <c r="BG71" s="218"/>
      <c r="BH71" s="218"/>
      <c r="BI71" s="218"/>
      <c r="BJ71" s="217" t="str">
        <f>IF([3]回答表!X50="●",[3]回答表!V151,IF([3]回答表!AA50="●",[3]回答表!V175,""))</f>
        <v/>
      </c>
      <c r="BK71" s="218"/>
      <c r="BL71" s="218"/>
      <c r="BM71" s="218"/>
      <c r="BN71" s="217" t="str">
        <f>IF([3]回答表!X50="●",[3]回答表!V152,IF([3]回答表!AA50="●",[3]回答表!V176,""))</f>
        <v/>
      </c>
      <c r="BO71" s="218"/>
      <c r="BP71" s="218"/>
      <c r="BQ71" s="221"/>
      <c r="BR71" s="129"/>
      <c r="BS71" s="116"/>
    </row>
    <row r="72" spans="1:71" ht="15.65" customHeight="1">
      <c r="C72" s="124"/>
      <c r="D72" s="144"/>
      <c r="E72" s="144"/>
      <c r="F72" s="144"/>
      <c r="G72" s="144"/>
      <c r="H72" s="144"/>
      <c r="I72" s="144"/>
      <c r="J72" s="144"/>
      <c r="K72" s="144"/>
      <c r="L72" s="144"/>
      <c r="M72" s="144"/>
      <c r="N72" s="145"/>
      <c r="O72" s="145"/>
      <c r="P72" s="145"/>
      <c r="Q72" s="145"/>
      <c r="R72" s="146"/>
      <c r="S72" s="146"/>
      <c r="T72" s="146"/>
      <c r="U72" s="193"/>
      <c r="V72" s="194"/>
      <c r="W72" s="194"/>
      <c r="X72" s="194"/>
      <c r="Y72" s="194"/>
      <c r="Z72" s="194"/>
      <c r="AA72" s="194"/>
      <c r="AB72" s="194"/>
      <c r="AC72" s="194"/>
      <c r="AD72" s="194"/>
      <c r="AE72" s="194"/>
      <c r="AF72" s="194"/>
      <c r="AG72" s="194"/>
      <c r="AH72" s="194"/>
      <c r="AI72" s="194"/>
      <c r="AJ72" s="195"/>
      <c r="AK72" s="143"/>
      <c r="AL72" s="143"/>
      <c r="AM72" s="286"/>
      <c r="AN72" s="287"/>
      <c r="AO72" s="287"/>
      <c r="AP72" s="287"/>
      <c r="AQ72" s="287"/>
      <c r="AR72" s="287"/>
      <c r="AS72" s="287"/>
      <c r="AT72" s="288"/>
      <c r="AU72" s="286"/>
      <c r="AV72" s="287"/>
      <c r="AW72" s="287"/>
      <c r="AX72" s="287"/>
      <c r="AY72" s="287"/>
      <c r="AZ72" s="287"/>
      <c r="BA72" s="287"/>
      <c r="BB72" s="288"/>
      <c r="BC72" s="131"/>
      <c r="BD72" s="131"/>
      <c r="BE72" s="131"/>
      <c r="BF72" s="217"/>
      <c r="BG72" s="218"/>
      <c r="BH72" s="218"/>
      <c r="BI72" s="218"/>
      <c r="BJ72" s="217"/>
      <c r="BK72" s="218"/>
      <c r="BL72" s="218"/>
      <c r="BM72" s="218"/>
      <c r="BN72" s="217"/>
      <c r="BO72" s="218"/>
      <c r="BP72" s="218"/>
      <c r="BQ72" s="221"/>
      <c r="BR72" s="129"/>
      <c r="BS72" s="116"/>
    </row>
    <row r="73" spans="1:71" ht="15.65" customHeight="1">
      <c r="C73" s="124"/>
      <c r="D73" s="144"/>
      <c r="E73" s="144"/>
      <c r="F73" s="144"/>
      <c r="G73" s="144"/>
      <c r="H73" s="144"/>
      <c r="I73" s="144"/>
      <c r="J73" s="144"/>
      <c r="K73" s="144"/>
      <c r="L73" s="144"/>
      <c r="M73" s="144"/>
      <c r="N73" s="145"/>
      <c r="O73" s="145"/>
      <c r="P73" s="145"/>
      <c r="Q73" s="145"/>
      <c r="R73" s="146"/>
      <c r="S73" s="146"/>
      <c r="T73" s="146"/>
      <c r="U73" s="193"/>
      <c r="V73" s="194"/>
      <c r="W73" s="194"/>
      <c r="X73" s="194"/>
      <c r="Y73" s="194"/>
      <c r="Z73" s="194"/>
      <c r="AA73" s="194"/>
      <c r="AB73" s="194"/>
      <c r="AC73" s="194"/>
      <c r="AD73" s="194"/>
      <c r="AE73" s="194"/>
      <c r="AF73" s="194"/>
      <c r="AG73" s="194"/>
      <c r="AH73" s="194"/>
      <c r="AI73" s="194"/>
      <c r="AJ73" s="195"/>
      <c r="AK73" s="143"/>
      <c r="AL73" s="143"/>
      <c r="AM73" s="289"/>
      <c r="AN73" s="290"/>
      <c r="AO73" s="290"/>
      <c r="AP73" s="290"/>
      <c r="AQ73" s="290"/>
      <c r="AR73" s="290"/>
      <c r="AS73" s="290"/>
      <c r="AT73" s="291"/>
      <c r="AU73" s="289"/>
      <c r="AV73" s="290"/>
      <c r="AW73" s="290"/>
      <c r="AX73" s="290"/>
      <c r="AY73" s="290"/>
      <c r="AZ73" s="290"/>
      <c r="BA73" s="290"/>
      <c r="BB73" s="291"/>
      <c r="BC73" s="131"/>
      <c r="BD73" s="126"/>
      <c r="BE73" s="126"/>
      <c r="BF73" s="217"/>
      <c r="BG73" s="218"/>
      <c r="BH73" s="218"/>
      <c r="BI73" s="218"/>
      <c r="BJ73" s="217"/>
      <c r="BK73" s="218"/>
      <c r="BL73" s="218"/>
      <c r="BM73" s="218"/>
      <c r="BN73" s="217"/>
      <c r="BO73" s="218"/>
      <c r="BP73" s="218"/>
      <c r="BQ73" s="221"/>
      <c r="BR73" s="129"/>
      <c r="BS73" s="116"/>
    </row>
    <row r="74" spans="1:71" ht="15.65" customHeight="1">
      <c r="C74" s="124"/>
      <c r="D74" s="243" t="s">
        <v>8</v>
      </c>
      <c r="E74" s="244"/>
      <c r="F74" s="244"/>
      <c r="G74" s="244"/>
      <c r="H74" s="244"/>
      <c r="I74" s="244"/>
      <c r="J74" s="244"/>
      <c r="K74" s="244"/>
      <c r="L74" s="244"/>
      <c r="M74" s="245"/>
      <c r="N74" s="208" t="str">
        <f>IF([3]回答表!AA50="●","●","")</f>
        <v/>
      </c>
      <c r="O74" s="209"/>
      <c r="P74" s="209"/>
      <c r="Q74" s="210"/>
      <c r="R74" s="130"/>
      <c r="S74" s="130"/>
      <c r="T74" s="130"/>
      <c r="U74" s="193"/>
      <c r="V74" s="194"/>
      <c r="W74" s="194"/>
      <c r="X74" s="194"/>
      <c r="Y74" s="194"/>
      <c r="Z74" s="194"/>
      <c r="AA74" s="194"/>
      <c r="AB74" s="194"/>
      <c r="AC74" s="194"/>
      <c r="AD74" s="194"/>
      <c r="AE74" s="194"/>
      <c r="AF74" s="194"/>
      <c r="AG74" s="194"/>
      <c r="AH74" s="194"/>
      <c r="AI74" s="194"/>
      <c r="AJ74" s="195"/>
      <c r="AK74" s="143"/>
      <c r="AL74" s="143"/>
      <c r="AM74" s="126"/>
      <c r="AN74" s="126"/>
      <c r="AO74" s="126"/>
      <c r="AP74" s="126"/>
      <c r="AQ74" s="126"/>
      <c r="AR74" s="126"/>
      <c r="AS74" s="126"/>
      <c r="AT74" s="126"/>
      <c r="AU74" s="126"/>
      <c r="AV74" s="126"/>
      <c r="AW74" s="126"/>
      <c r="AX74" s="126"/>
      <c r="AY74" s="126"/>
      <c r="AZ74" s="126"/>
      <c r="BA74" s="126"/>
      <c r="BB74" s="126"/>
      <c r="BC74" s="131"/>
      <c r="BD74" s="147"/>
      <c r="BE74" s="147"/>
      <c r="BF74" s="217"/>
      <c r="BG74" s="218"/>
      <c r="BH74" s="218"/>
      <c r="BI74" s="218"/>
      <c r="BJ74" s="217"/>
      <c r="BK74" s="218"/>
      <c r="BL74" s="218"/>
      <c r="BM74" s="218"/>
      <c r="BN74" s="217"/>
      <c r="BO74" s="218"/>
      <c r="BP74" s="218"/>
      <c r="BQ74" s="221"/>
      <c r="BR74" s="129"/>
      <c r="BS74" s="116"/>
    </row>
    <row r="75" spans="1:71" ht="15.65" customHeight="1">
      <c r="C75" s="124"/>
      <c r="D75" s="246"/>
      <c r="E75" s="247"/>
      <c r="F75" s="247"/>
      <c r="G75" s="247"/>
      <c r="H75" s="247"/>
      <c r="I75" s="247"/>
      <c r="J75" s="247"/>
      <c r="K75" s="247"/>
      <c r="L75" s="247"/>
      <c r="M75" s="248"/>
      <c r="N75" s="211"/>
      <c r="O75" s="212"/>
      <c r="P75" s="212"/>
      <c r="Q75" s="213"/>
      <c r="R75" s="130"/>
      <c r="S75" s="130"/>
      <c r="T75" s="130"/>
      <c r="U75" s="193"/>
      <c r="V75" s="194"/>
      <c r="W75" s="194"/>
      <c r="X75" s="194"/>
      <c r="Y75" s="194"/>
      <c r="Z75" s="194"/>
      <c r="AA75" s="194"/>
      <c r="AB75" s="194"/>
      <c r="AC75" s="194"/>
      <c r="AD75" s="194"/>
      <c r="AE75" s="194"/>
      <c r="AF75" s="194"/>
      <c r="AG75" s="194"/>
      <c r="AH75" s="194"/>
      <c r="AI75" s="194"/>
      <c r="AJ75" s="195"/>
      <c r="AK75" s="143"/>
      <c r="AL75" s="143"/>
      <c r="AM75" s="126"/>
      <c r="AN75" s="126"/>
      <c r="AO75" s="126"/>
      <c r="AP75" s="126"/>
      <c r="AQ75" s="126"/>
      <c r="AR75" s="126"/>
      <c r="AS75" s="126"/>
      <c r="AT75" s="126"/>
      <c r="AU75" s="126"/>
      <c r="AV75" s="126"/>
      <c r="AW75" s="126"/>
      <c r="AX75" s="126"/>
      <c r="AY75" s="126"/>
      <c r="AZ75" s="126"/>
      <c r="BA75" s="126"/>
      <c r="BB75" s="126"/>
      <c r="BC75" s="131"/>
      <c r="BD75" s="147"/>
      <c r="BE75" s="147"/>
      <c r="BF75" s="217" t="s">
        <v>9</v>
      </c>
      <c r="BG75" s="218"/>
      <c r="BH75" s="218"/>
      <c r="BI75" s="218"/>
      <c r="BJ75" s="217" t="s">
        <v>10</v>
      </c>
      <c r="BK75" s="218"/>
      <c r="BL75" s="218"/>
      <c r="BM75" s="218"/>
      <c r="BN75" s="217" t="s">
        <v>11</v>
      </c>
      <c r="BO75" s="218"/>
      <c r="BP75" s="218"/>
      <c r="BQ75" s="221"/>
      <c r="BR75" s="129"/>
      <c r="BS75" s="116"/>
    </row>
    <row r="76" spans="1:71" ht="15.65" customHeight="1">
      <c r="C76" s="124"/>
      <c r="D76" s="246"/>
      <c r="E76" s="247"/>
      <c r="F76" s="247"/>
      <c r="G76" s="247"/>
      <c r="H76" s="247"/>
      <c r="I76" s="247"/>
      <c r="J76" s="247"/>
      <c r="K76" s="247"/>
      <c r="L76" s="247"/>
      <c r="M76" s="248"/>
      <c r="N76" s="211"/>
      <c r="O76" s="212"/>
      <c r="P76" s="212"/>
      <c r="Q76" s="213"/>
      <c r="R76" s="130"/>
      <c r="S76" s="130"/>
      <c r="T76" s="130"/>
      <c r="U76" s="193"/>
      <c r="V76" s="194"/>
      <c r="W76" s="194"/>
      <c r="X76" s="194"/>
      <c r="Y76" s="194"/>
      <c r="Z76" s="194"/>
      <c r="AA76" s="194"/>
      <c r="AB76" s="194"/>
      <c r="AC76" s="194"/>
      <c r="AD76" s="194"/>
      <c r="AE76" s="194"/>
      <c r="AF76" s="194"/>
      <c r="AG76" s="194"/>
      <c r="AH76" s="194"/>
      <c r="AI76" s="194"/>
      <c r="AJ76" s="195"/>
      <c r="AK76" s="143"/>
      <c r="AL76" s="143"/>
      <c r="AM76" s="126"/>
      <c r="AN76" s="126"/>
      <c r="AO76" s="126"/>
      <c r="AP76" s="126"/>
      <c r="AQ76" s="126"/>
      <c r="AR76" s="126"/>
      <c r="AS76" s="126"/>
      <c r="AT76" s="126"/>
      <c r="AU76" s="126"/>
      <c r="AV76" s="126"/>
      <c r="AW76" s="126"/>
      <c r="AX76" s="126"/>
      <c r="AY76" s="126"/>
      <c r="AZ76" s="126"/>
      <c r="BA76" s="126"/>
      <c r="BB76" s="126"/>
      <c r="BC76" s="131"/>
      <c r="BD76" s="147"/>
      <c r="BE76" s="147"/>
      <c r="BF76" s="217"/>
      <c r="BG76" s="218"/>
      <c r="BH76" s="218"/>
      <c r="BI76" s="218"/>
      <c r="BJ76" s="217"/>
      <c r="BK76" s="218"/>
      <c r="BL76" s="218"/>
      <c r="BM76" s="218"/>
      <c r="BN76" s="217"/>
      <c r="BO76" s="218"/>
      <c r="BP76" s="218"/>
      <c r="BQ76" s="221"/>
      <c r="BR76" s="129"/>
      <c r="BS76" s="116"/>
    </row>
    <row r="77" spans="1:71" ht="15.65" customHeight="1">
      <c r="C77" s="124"/>
      <c r="D77" s="249"/>
      <c r="E77" s="250"/>
      <c r="F77" s="250"/>
      <c r="G77" s="250"/>
      <c r="H77" s="250"/>
      <c r="I77" s="250"/>
      <c r="J77" s="250"/>
      <c r="K77" s="250"/>
      <c r="L77" s="250"/>
      <c r="M77" s="251"/>
      <c r="N77" s="214"/>
      <c r="O77" s="215"/>
      <c r="P77" s="215"/>
      <c r="Q77" s="216"/>
      <c r="R77" s="130"/>
      <c r="S77" s="130"/>
      <c r="T77" s="130"/>
      <c r="U77" s="196"/>
      <c r="V77" s="197"/>
      <c r="W77" s="197"/>
      <c r="X77" s="197"/>
      <c r="Y77" s="197"/>
      <c r="Z77" s="197"/>
      <c r="AA77" s="197"/>
      <c r="AB77" s="197"/>
      <c r="AC77" s="197"/>
      <c r="AD77" s="197"/>
      <c r="AE77" s="197"/>
      <c r="AF77" s="197"/>
      <c r="AG77" s="197"/>
      <c r="AH77" s="197"/>
      <c r="AI77" s="197"/>
      <c r="AJ77" s="198"/>
      <c r="AK77" s="143"/>
      <c r="AL77" s="143"/>
      <c r="AM77" s="126"/>
      <c r="AN77" s="126"/>
      <c r="AO77" s="126"/>
      <c r="AP77" s="126"/>
      <c r="AQ77" s="126"/>
      <c r="AR77" s="126"/>
      <c r="AS77" s="126"/>
      <c r="AT77" s="126"/>
      <c r="AU77" s="126"/>
      <c r="AV77" s="126"/>
      <c r="AW77" s="126"/>
      <c r="AX77" s="126"/>
      <c r="AY77" s="126"/>
      <c r="AZ77" s="126"/>
      <c r="BA77" s="126"/>
      <c r="BB77" s="126"/>
      <c r="BC77" s="131"/>
      <c r="BD77" s="147"/>
      <c r="BE77" s="147"/>
      <c r="BF77" s="219"/>
      <c r="BG77" s="220"/>
      <c r="BH77" s="220"/>
      <c r="BI77" s="220"/>
      <c r="BJ77" s="219"/>
      <c r="BK77" s="220"/>
      <c r="BL77" s="220"/>
      <c r="BM77" s="220"/>
      <c r="BN77" s="219"/>
      <c r="BO77" s="220"/>
      <c r="BP77" s="220"/>
      <c r="BQ77" s="222"/>
      <c r="BR77" s="129"/>
      <c r="BS77" s="116"/>
    </row>
    <row r="78" spans="1:71" ht="15.65" customHeight="1">
      <c r="A78" s="134"/>
      <c r="B78" s="134"/>
      <c r="C78" s="124"/>
      <c r="D78" s="144"/>
      <c r="E78" s="144"/>
      <c r="F78" s="144"/>
      <c r="G78" s="144"/>
      <c r="H78" s="144"/>
      <c r="I78" s="144"/>
      <c r="J78" s="144"/>
      <c r="K78" s="144"/>
      <c r="L78" s="144"/>
      <c r="M78" s="144"/>
      <c r="N78" s="144"/>
      <c r="O78" s="144"/>
      <c r="P78" s="144"/>
      <c r="Q78" s="144"/>
      <c r="R78" s="130"/>
      <c r="S78" s="130"/>
      <c r="T78" s="130"/>
      <c r="U78" s="130"/>
      <c r="V78" s="130"/>
      <c r="W78" s="130"/>
      <c r="X78" s="130"/>
      <c r="Y78" s="130"/>
      <c r="Z78" s="130"/>
      <c r="AA78" s="130"/>
      <c r="AB78" s="130"/>
      <c r="AC78" s="130"/>
      <c r="AD78" s="130"/>
      <c r="AE78" s="130"/>
      <c r="AF78" s="130"/>
      <c r="AG78" s="130"/>
      <c r="AH78" s="130"/>
      <c r="AI78" s="130"/>
      <c r="AJ78" s="130"/>
      <c r="AK78" s="143"/>
      <c r="AL78" s="143"/>
      <c r="AM78" s="156"/>
      <c r="AN78" s="156"/>
      <c r="AO78" s="156"/>
      <c r="AP78" s="156"/>
      <c r="AQ78" s="156"/>
      <c r="AR78" s="156"/>
      <c r="AS78" s="156"/>
      <c r="AT78" s="156"/>
      <c r="AU78" s="156"/>
      <c r="AV78" s="156"/>
      <c r="AW78" s="156"/>
      <c r="AX78" s="156"/>
      <c r="AY78" s="156"/>
      <c r="AZ78" s="156"/>
      <c r="BA78" s="156"/>
      <c r="BB78" s="156"/>
      <c r="BC78" s="131"/>
      <c r="BD78" s="147"/>
      <c r="BE78" s="147"/>
      <c r="BF78" s="110"/>
      <c r="BG78" s="110"/>
      <c r="BH78" s="110"/>
      <c r="BI78" s="110"/>
      <c r="BJ78" s="110"/>
      <c r="BK78" s="110"/>
      <c r="BL78" s="110"/>
      <c r="BM78" s="110"/>
      <c r="BN78" s="110"/>
      <c r="BO78" s="110"/>
      <c r="BP78" s="110"/>
      <c r="BQ78" s="110"/>
      <c r="BR78" s="129"/>
      <c r="BS78" s="116"/>
    </row>
    <row r="79" spans="1:71" ht="15.65" customHeight="1">
      <c r="A79" s="134"/>
      <c r="B79" s="134"/>
      <c r="C79" s="124"/>
      <c r="D79" s="144"/>
      <c r="E79" s="144"/>
      <c r="F79" s="144"/>
      <c r="G79" s="144"/>
      <c r="H79" s="144"/>
      <c r="I79" s="144"/>
      <c r="J79" s="144"/>
      <c r="K79" s="144"/>
      <c r="L79" s="144"/>
      <c r="M79" s="144"/>
      <c r="N79" s="144"/>
      <c r="O79" s="144"/>
      <c r="P79" s="144"/>
      <c r="Q79" s="144"/>
      <c r="R79" s="130"/>
      <c r="S79" s="130"/>
      <c r="T79" s="130"/>
      <c r="U79" s="135" t="s">
        <v>91</v>
      </c>
      <c r="V79" s="130"/>
      <c r="W79" s="130"/>
      <c r="X79" s="130"/>
      <c r="Y79" s="130"/>
      <c r="Z79" s="130"/>
      <c r="AA79" s="130"/>
      <c r="AB79" s="130"/>
      <c r="AC79" s="130"/>
      <c r="AD79" s="130"/>
      <c r="AE79" s="130"/>
      <c r="AF79" s="130"/>
      <c r="AG79" s="130"/>
      <c r="AH79" s="130"/>
      <c r="AI79" s="130"/>
      <c r="AJ79" s="130"/>
      <c r="AK79" s="143"/>
      <c r="AL79" s="143"/>
      <c r="AM79" s="135" t="s">
        <v>92</v>
      </c>
      <c r="AN79" s="127"/>
      <c r="AO79" s="127"/>
      <c r="AP79" s="127"/>
      <c r="AQ79" s="127"/>
      <c r="AR79" s="127"/>
      <c r="AS79" s="127"/>
      <c r="AT79" s="127"/>
      <c r="AU79" s="127"/>
      <c r="AV79" s="127"/>
      <c r="AW79" s="127"/>
      <c r="AX79" s="126"/>
      <c r="AY79" s="126"/>
      <c r="AZ79" s="126"/>
      <c r="BA79" s="126"/>
      <c r="BB79" s="126"/>
      <c r="BC79" s="126"/>
      <c r="BD79" s="126"/>
      <c r="BE79" s="126"/>
      <c r="BF79" s="126"/>
      <c r="BG79" s="126"/>
      <c r="BH79" s="126"/>
      <c r="BI79" s="126"/>
      <c r="BJ79" s="126"/>
      <c r="BK79" s="126"/>
      <c r="BL79" s="126"/>
      <c r="BM79" s="126"/>
      <c r="BN79" s="126"/>
      <c r="BO79" s="126"/>
      <c r="BP79" s="126"/>
      <c r="BQ79" s="110"/>
      <c r="BR79" s="129"/>
      <c r="BS79" s="116"/>
    </row>
    <row r="80" spans="1:71" ht="15.65" customHeight="1">
      <c r="A80" s="134"/>
      <c r="B80" s="134"/>
      <c r="C80" s="124"/>
      <c r="D80" s="144"/>
      <c r="E80" s="144"/>
      <c r="F80" s="144"/>
      <c r="G80" s="144"/>
      <c r="H80" s="144"/>
      <c r="I80" s="144"/>
      <c r="J80" s="144"/>
      <c r="K80" s="144"/>
      <c r="L80" s="144"/>
      <c r="M80" s="144"/>
      <c r="N80" s="144"/>
      <c r="O80" s="144"/>
      <c r="P80" s="144"/>
      <c r="Q80" s="144"/>
      <c r="R80" s="130"/>
      <c r="S80" s="130"/>
      <c r="T80" s="130"/>
      <c r="U80" s="182" t="str">
        <f>IF([3]回答表!X50="●",[3]回答表!E155,IF([3]回答表!AA50="●",[3]回答表!E179,""))</f>
        <v/>
      </c>
      <c r="V80" s="183"/>
      <c r="W80" s="183"/>
      <c r="X80" s="183"/>
      <c r="Y80" s="183"/>
      <c r="Z80" s="183"/>
      <c r="AA80" s="183"/>
      <c r="AB80" s="183"/>
      <c r="AC80" s="183"/>
      <c r="AD80" s="183"/>
      <c r="AE80" s="186" t="s">
        <v>93</v>
      </c>
      <c r="AF80" s="186"/>
      <c r="AG80" s="186"/>
      <c r="AH80" s="186"/>
      <c r="AI80" s="186"/>
      <c r="AJ80" s="187"/>
      <c r="AK80" s="143"/>
      <c r="AL80" s="143"/>
      <c r="AM80" s="190" t="str">
        <f>IF([3]回答表!X50="●",[3]回答表!B157,IF([3]回答表!AA50="●",[3]回答表!B181,""))</f>
        <v/>
      </c>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2"/>
      <c r="BR80" s="129"/>
      <c r="BS80" s="116"/>
    </row>
    <row r="81" spans="1:71" ht="15.65" customHeight="1">
      <c r="A81" s="134"/>
      <c r="B81" s="134"/>
      <c r="C81" s="124"/>
      <c r="D81" s="144"/>
      <c r="E81" s="144"/>
      <c r="F81" s="144"/>
      <c r="G81" s="144"/>
      <c r="H81" s="144"/>
      <c r="I81" s="144"/>
      <c r="J81" s="144"/>
      <c r="K81" s="144"/>
      <c r="L81" s="144"/>
      <c r="M81" s="144"/>
      <c r="N81" s="144"/>
      <c r="O81" s="144"/>
      <c r="P81" s="144"/>
      <c r="Q81" s="144"/>
      <c r="R81" s="130"/>
      <c r="S81" s="130"/>
      <c r="T81" s="130"/>
      <c r="U81" s="184"/>
      <c r="V81" s="185"/>
      <c r="W81" s="185"/>
      <c r="X81" s="185"/>
      <c r="Y81" s="185"/>
      <c r="Z81" s="185"/>
      <c r="AA81" s="185"/>
      <c r="AB81" s="185"/>
      <c r="AC81" s="185"/>
      <c r="AD81" s="185"/>
      <c r="AE81" s="188"/>
      <c r="AF81" s="188"/>
      <c r="AG81" s="188"/>
      <c r="AH81" s="188"/>
      <c r="AI81" s="188"/>
      <c r="AJ81" s="189"/>
      <c r="AK81" s="143"/>
      <c r="AL81" s="143"/>
      <c r="AM81" s="193"/>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5"/>
      <c r="BR81" s="129"/>
      <c r="BS81" s="116"/>
    </row>
    <row r="82" spans="1:71" ht="15.65" customHeight="1">
      <c r="A82" s="134"/>
      <c r="B82" s="134"/>
      <c r="C82" s="124"/>
      <c r="D82" s="144"/>
      <c r="E82" s="144"/>
      <c r="F82" s="144"/>
      <c r="G82" s="144"/>
      <c r="H82" s="144"/>
      <c r="I82" s="144"/>
      <c r="J82" s="144"/>
      <c r="K82" s="144"/>
      <c r="L82" s="144"/>
      <c r="M82" s="144"/>
      <c r="N82" s="144"/>
      <c r="O82" s="144"/>
      <c r="P82" s="144"/>
      <c r="Q82" s="144"/>
      <c r="R82" s="130"/>
      <c r="S82" s="130"/>
      <c r="T82" s="130"/>
      <c r="U82" s="130"/>
      <c r="V82" s="130"/>
      <c r="W82" s="130"/>
      <c r="X82" s="130"/>
      <c r="Y82" s="130"/>
      <c r="Z82" s="130"/>
      <c r="AA82" s="130"/>
      <c r="AB82" s="130"/>
      <c r="AC82" s="130"/>
      <c r="AD82" s="130"/>
      <c r="AE82" s="130"/>
      <c r="AF82" s="130"/>
      <c r="AG82" s="130"/>
      <c r="AH82" s="130"/>
      <c r="AI82" s="130"/>
      <c r="AJ82" s="130"/>
      <c r="AK82" s="143"/>
      <c r="AL82" s="143"/>
      <c r="AM82" s="193"/>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5"/>
      <c r="BR82" s="129"/>
      <c r="BS82" s="116"/>
    </row>
    <row r="83" spans="1:71" ht="15.65" customHeight="1">
      <c r="A83" s="134"/>
      <c r="B83" s="134"/>
      <c r="C83" s="124"/>
      <c r="D83" s="144"/>
      <c r="E83" s="144"/>
      <c r="F83" s="144"/>
      <c r="G83" s="144"/>
      <c r="H83" s="144"/>
      <c r="I83" s="144"/>
      <c r="J83" s="144"/>
      <c r="K83" s="144"/>
      <c r="L83" s="144"/>
      <c r="M83" s="144"/>
      <c r="N83" s="144"/>
      <c r="O83" s="144"/>
      <c r="P83" s="144"/>
      <c r="Q83" s="144"/>
      <c r="R83" s="130"/>
      <c r="S83" s="130"/>
      <c r="T83" s="130"/>
      <c r="U83" s="130"/>
      <c r="V83" s="130"/>
      <c r="W83" s="130"/>
      <c r="X83" s="130"/>
      <c r="Y83" s="130"/>
      <c r="Z83" s="130"/>
      <c r="AA83" s="130"/>
      <c r="AB83" s="130"/>
      <c r="AC83" s="130"/>
      <c r="AD83" s="130"/>
      <c r="AE83" s="130"/>
      <c r="AF83" s="130"/>
      <c r="AG83" s="130"/>
      <c r="AH83" s="130"/>
      <c r="AI83" s="130"/>
      <c r="AJ83" s="130"/>
      <c r="AK83" s="143"/>
      <c r="AL83" s="143"/>
      <c r="AM83" s="193"/>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5"/>
      <c r="BR83" s="129"/>
      <c r="BS83" s="116"/>
    </row>
    <row r="84" spans="1:71" ht="15.65" customHeight="1">
      <c r="A84" s="134"/>
      <c r="B84" s="134"/>
      <c r="C84" s="124"/>
      <c r="D84" s="144"/>
      <c r="E84" s="144"/>
      <c r="F84" s="144"/>
      <c r="G84" s="144"/>
      <c r="H84" s="144"/>
      <c r="I84" s="144"/>
      <c r="J84" s="144"/>
      <c r="K84" s="144"/>
      <c r="L84" s="144"/>
      <c r="M84" s="144"/>
      <c r="N84" s="144"/>
      <c r="O84" s="144"/>
      <c r="P84" s="144"/>
      <c r="Q84" s="144"/>
      <c r="R84" s="130"/>
      <c r="S84" s="130"/>
      <c r="T84" s="130"/>
      <c r="U84" s="130"/>
      <c r="V84" s="130"/>
      <c r="W84" s="130"/>
      <c r="X84" s="130"/>
      <c r="Y84" s="130"/>
      <c r="Z84" s="130"/>
      <c r="AA84" s="130"/>
      <c r="AB84" s="130"/>
      <c r="AC84" s="130"/>
      <c r="AD84" s="130"/>
      <c r="AE84" s="130"/>
      <c r="AF84" s="130"/>
      <c r="AG84" s="130"/>
      <c r="AH84" s="130"/>
      <c r="AI84" s="130"/>
      <c r="AJ84" s="130"/>
      <c r="AK84" s="143"/>
      <c r="AL84" s="143"/>
      <c r="AM84" s="196"/>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8"/>
      <c r="BR84" s="129"/>
      <c r="BS84" s="116"/>
    </row>
    <row r="85" spans="1:71" ht="15.65" customHeight="1">
      <c r="C85" s="124"/>
      <c r="D85" s="144"/>
      <c r="E85" s="144"/>
      <c r="F85" s="144"/>
      <c r="G85" s="144"/>
      <c r="H85" s="144"/>
      <c r="I85" s="144"/>
      <c r="J85" s="144"/>
      <c r="K85" s="144"/>
      <c r="L85" s="144"/>
      <c r="M85" s="144"/>
      <c r="N85" s="149"/>
      <c r="O85" s="149"/>
      <c r="P85" s="149"/>
      <c r="Q85" s="149"/>
      <c r="R85" s="130"/>
      <c r="S85" s="130"/>
      <c r="T85" s="130"/>
      <c r="U85" s="130"/>
      <c r="V85" s="130"/>
      <c r="W85" s="130"/>
      <c r="X85" s="110"/>
      <c r="Y85" s="110"/>
      <c r="Z85" s="110"/>
      <c r="AA85" s="127"/>
      <c r="AB85" s="127"/>
      <c r="AC85" s="127"/>
      <c r="AD85" s="127"/>
      <c r="AE85" s="127"/>
      <c r="AF85" s="127"/>
      <c r="AG85" s="127"/>
      <c r="AH85" s="127"/>
      <c r="AI85" s="127"/>
      <c r="AJ85" s="110"/>
      <c r="AK85" s="110"/>
      <c r="AL85" s="110"/>
      <c r="AM85" s="126"/>
      <c r="AN85" s="126"/>
      <c r="AO85" s="126"/>
      <c r="AP85" s="126"/>
      <c r="AQ85" s="126"/>
      <c r="AR85" s="126"/>
      <c r="AS85" s="126"/>
      <c r="AT85" s="126"/>
      <c r="AU85" s="126"/>
      <c r="AV85" s="126"/>
      <c r="AW85" s="126"/>
      <c r="AX85" s="126"/>
      <c r="AY85" s="126"/>
      <c r="AZ85" s="126"/>
      <c r="BA85" s="126"/>
      <c r="BB85" s="126"/>
      <c r="BC85" s="110"/>
      <c r="BD85" s="110"/>
      <c r="BE85" s="110"/>
      <c r="BF85" s="110"/>
      <c r="BG85" s="110"/>
      <c r="BH85" s="110"/>
      <c r="BI85" s="110"/>
      <c r="BJ85" s="110"/>
      <c r="BK85" s="110"/>
      <c r="BL85" s="110"/>
      <c r="BM85" s="110"/>
      <c r="BN85" s="110"/>
      <c r="BO85" s="110"/>
      <c r="BP85" s="110"/>
      <c r="BQ85" s="110"/>
      <c r="BR85" s="129"/>
      <c r="BS85" s="116"/>
    </row>
    <row r="86" spans="1:71" ht="18.649999999999999" customHeight="1">
      <c r="C86" s="124"/>
      <c r="D86" s="144"/>
      <c r="E86" s="144"/>
      <c r="F86" s="144"/>
      <c r="G86" s="144"/>
      <c r="H86" s="144"/>
      <c r="I86" s="144"/>
      <c r="J86" s="144"/>
      <c r="K86" s="144"/>
      <c r="L86" s="144"/>
      <c r="M86" s="144"/>
      <c r="N86" s="149"/>
      <c r="O86" s="149"/>
      <c r="P86" s="149"/>
      <c r="Q86" s="149"/>
      <c r="R86" s="130"/>
      <c r="S86" s="130"/>
      <c r="T86" s="130"/>
      <c r="U86" s="135" t="s">
        <v>27</v>
      </c>
      <c r="V86" s="130"/>
      <c r="W86" s="130"/>
      <c r="X86" s="136"/>
      <c r="Y86" s="136"/>
      <c r="Z86" s="136"/>
      <c r="AA86" s="127"/>
      <c r="AB86" s="137"/>
      <c r="AC86" s="127"/>
      <c r="AD86" s="127"/>
      <c r="AE86" s="127"/>
      <c r="AF86" s="127"/>
      <c r="AG86" s="127"/>
      <c r="AH86" s="127"/>
      <c r="AI86" s="127"/>
      <c r="AJ86" s="127"/>
      <c r="AK86" s="127"/>
      <c r="AL86" s="127"/>
      <c r="AM86" s="135" t="s">
        <v>12</v>
      </c>
      <c r="AN86" s="127"/>
      <c r="AO86" s="127"/>
      <c r="AP86" s="127"/>
      <c r="AQ86" s="127"/>
      <c r="AR86" s="127"/>
      <c r="AS86" s="127"/>
      <c r="AT86" s="127"/>
      <c r="AU86" s="127"/>
      <c r="AV86" s="127"/>
      <c r="AW86" s="127"/>
      <c r="AX86" s="126"/>
      <c r="AY86" s="126"/>
      <c r="AZ86" s="126"/>
      <c r="BA86" s="126"/>
      <c r="BB86" s="126"/>
      <c r="BC86" s="126"/>
      <c r="BD86" s="126"/>
      <c r="BE86" s="126"/>
      <c r="BF86" s="126"/>
      <c r="BG86" s="126"/>
      <c r="BH86" s="126"/>
      <c r="BI86" s="126"/>
      <c r="BJ86" s="126"/>
      <c r="BK86" s="126"/>
      <c r="BL86" s="126"/>
      <c r="BM86" s="126"/>
      <c r="BN86" s="126"/>
      <c r="BO86" s="126"/>
      <c r="BP86" s="126"/>
      <c r="BQ86" s="110"/>
      <c r="BR86" s="129"/>
      <c r="BS86" s="116"/>
    </row>
    <row r="87" spans="1:71" ht="15.65" customHeight="1">
      <c r="C87" s="124"/>
      <c r="D87" s="199" t="s">
        <v>13</v>
      </c>
      <c r="E87" s="200"/>
      <c r="F87" s="200"/>
      <c r="G87" s="200"/>
      <c r="H87" s="200"/>
      <c r="I87" s="200"/>
      <c r="J87" s="200"/>
      <c r="K87" s="200"/>
      <c r="L87" s="200"/>
      <c r="M87" s="201"/>
      <c r="N87" s="208" t="str">
        <f>IF([3]回答表!AD50="●","●","")</f>
        <v/>
      </c>
      <c r="O87" s="209"/>
      <c r="P87" s="209"/>
      <c r="Q87" s="210"/>
      <c r="R87" s="130"/>
      <c r="S87" s="130"/>
      <c r="T87" s="130"/>
      <c r="U87" s="190" t="str">
        <f>IF([3]回答表!AD50="●",[3]回答表!B192,"")</f>
        <v/>
      </c>
      <c r="V87" s="191"/>
      <c r="W87" s="191"/>
      <c r="X87" s="191"/>
      <c r="Y87" s="191"/>
      <c r="Z87" s="191"/>
      <c r="AA87" s="191"/>
      <c r="AB87" s="191"/>
      <c r="AC87" s="191"/>
      <c r="AD87" s="191"/>
      <c r="AE87" s="191"/>
      <c r="AF87" s="191"/>
      <c r="AG87" s="191"/>
      <c r="AH87" s="191"/>
      <c r="AI87" s="191"/>
      <c r="AJ87" s="192"/>
      <c r="AK87" s="150"/>
      <c r="AL87" s="150"/>
      <c r="AM87" s="190" t="str">
        <f>IF([3]回答表!AD50="●",[3]回答表!B198,"")</f>
        <v/>
      </c>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2"/>
      <c r="BR87" s="129"/>
      <c r="BS87" s="116"/>
    </row>
    <row r="88" spans="1:71" ht="15.65" customHeight="1">
      <c r="C88" s="124"/>
      <c r="D88" s="202"/>
      <c r="E88" s="203"/>
      <c r="F88" s="203"/>
      <c r="G88" s="203"/>
      <c r="H88" s="203"/>
      <c r="I88" s="203"/>
      <c r="J88" s="203"/>
      <c r="K88" s="203"/>
      <c r="L88" s="203"/>
      <c r="M88" s="204"/>
      <c r="N88" s="211"/>
      <c r="O88" s="212"/>
      <c r="P88" s="212"/>
      <c r="Q88" s="213"/>
      <c r="R88" s="130"/>
      <c r="S88" s="130"/>
      <c r="T88" s="130"/>
      <c r="U88" s="193"/>
      <c r="V88" s="194"/>
      <c r="W88" s="194"/>
      <c r="X88" s="194"/>
      <c r="Y88" s="194"/>
      <c r="Z88" s="194"/>
      <c r="AA88" s="194"/>
      <c r="AB88" s="194"/>
      <c r="AC88" s="194"/>
      <c r="AD88" s="194"/>
      <c r="AE88" s="194"/>
      <c r="AF88" s="194"/>
      <c r="AG88" s="194"/>
      <c r="AH88" s="194"/>
      <c r="AI88" s="194"/>
      <c r="AJ88" s="195"/>
      <c r="AK88" s="150"/>
      <c r="AL88" s="150"/>
      <c r="AM88" s="193"/>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5"/>
      <c r="BR88" s="129"/>
      <c r="BS88" s="116"/>
    </row>
    <row r="89" spans="1:71" ht="15.65" customHeight="1">
      <c r="C89" s="124"/>
      <c r="D89" s="202"/>
      <c r="E89" s="203"/>
      <c r="F89" s="203"/>
      <c r="G89" s="203"/>
      <c r="H89" s="203"/>
      <c r="I89" s="203"/>
      <c r="J89" s="203"/>
      <c r="K89" s="203"/>
      <c r="L89" s="203"/>
      <c r="M89" s="204"/>
      <c r="N89" s="211"/>
      <c r="O89" s="212"/>
      <c r="P89" s="212"/>
      <c r="Q89" s="213"/>
      <c r="R89" s="130"/>
      <c r="S89" s="130"/>
      <c r="T89" s="130"/>
      <c r="U89" s="193"/>
      <c r="V89" s="194"/>
      <c r="W89" s="194"/>
      <c r="X89" s="194"/>
      <c r="Y89" s="194"/>
      <c r="Z89" s="194"/>
      <c r="AA89" s="194"/>
      <c r="AB89" s="194"/>
      <c r="AC89" s="194"/>
      <c r="AD89" s="194"/>
      <c r="AE89" s="194"/>
      <c r="AF89" s="194"/>
      <c r="AG89" s="194"/>
      <c r="AH89" s="194"/>
      <c r="AI89" s="194"/>
      <c r="AJ89" s="195"/>
      <c r="AK89" s="150"/>
      <c r="AL89" s="150"/>
      <c r="AM89" s="193"/>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5"/>
      <c r="BR89" s="129"/>
      <c r="BS89" s="116"/>
    </row>
    <row r="90" spans="1:71" ht="15.65" customHeight="1">
      <c r="C90" s="124"/>
      <c r="D90" s="205"/>
      <c r="E90" s="206"/>
      <c r="F90" s="206"/>
      <c r="G90" s="206"/>
      <c r="H90" s="206"/>
      <c r="I90" s="206"/>
      <c r="J90" s="206"/>
      <c r="K90" s="206"/>
      <c r="L90" s="206"/>
      <c r="M90" s="207"/>
      <c r="N90" s="214"/>
      <c r="O90" s="215"/>
      <c r="P90" s="215"/>
      <c r="Q90" s="216"/>
      <c r="R90" s="130"/>
      <c r="S90" s="130"/>
      <c r="T90" s="130"/>
      <c r="U90" s="196"/>
      <c r="V90" s="197"/>
      <c r="W90" s="197"/>
      <c r="X90" s="197"/>
      <c r="Y90" s="197"/>
      <c r="Z90" s="197"/>
      <c r="AA90" s="197"/>
      <c r="AB90" s="197"/>
      <c r="AC90" s="197"/>
      <c r="AD90" s="197"/>
      <c r="AE90" s="197"/>
      <c r="AF90" s="197"/>
      <c r="AG90" s="197"/>
      <c r="AH90" s="197"/>
      <c r="AI90" s="197"/>
      <c r="AJ90" s="198"/>
      <c r="AK90" s="150"/>
      <c r="AL90" s="150"/>
      <c r="AM90" s="196"/>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8"/>
      <c r="BR90" s="129"/>
      <c r="BS90" s="116"/>
    </row>
    <row r="91" spans="1:71" ht="15.65" customHeight="1">
      <c r="C91" s="151"/>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3"/>
      <c r="BS91" s="116"/>
    </row>
    <row r="92" spans="1:71" ht="15.65" customHeight="1">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16"/>
    </row>
    <row r="93" spans="1:71" ht="15.65" customHeight="1">
      <c r="C93" s="118"/>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340"/>
      <c r="AS93" s="340"/>
      <c r="AT93" s="340"/>
      <c r="AU93" s="340"/>
      <c r="AV93" s="340"/>
      <c r="AW93" s="340"/>
      <c r="AX93" s="340"/>
      <c r="AY93" s="340"/>
      <c r="AZ93" s="340"/>
      <c r="BA93" s="340"/>
      <c r="BB93" s="340"/>
      <c r="BC93" s="120"/>
      <c r="BD93" s="121"/>
      <c r="BE93" s="121"/>
      <c r="BF93" s="121"/>
      <c r="BG93" s="121"/>
      <c r="BH93" s="121"/>
      <c r="BI93" s="121"/>
      <c r="BJ93" s="121"/>
      <c r="BK93" s="121"/>
      <c r="BL93" s="121"/>
      <c r="BM93" s="121"/>
      <c r="BN93" s="121"/>
      <c r="BO93" s="121"/>
      <c r="BP93" s="121"/>
      <c r="BQ93" s="121"/>
      <c r="BR93" s="122"/>
    </row>
    <row r="94" spans="1:71" ht="15.65" customHeight="1">
      <c r="C94" s="124"/>
      <c r="D94" s="258" t="s">
        <v>4</v>
      </c>
      <c r="E94" s="259"/>
      <c r="F94" s="259"/>
      <c r="G94" s="259"/>
      <c r="H94" s="259"/>
      <c r="I94" s="259"/>
      <c r="J94" s="259"/>
      <c r="K94" s="259"/>
      <c r="L94" s="259"/>
      <c r="M94" s="259"/>
      <c r="N94" s="259"/>
      <c r="O94" s="259"/>
      <c r="P94" s="259"/>
      <c r="Q94" s="260"/>
      <c r="R94" s="199" t="s">
        <v>94</v>
      </c>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1"/>
      <c r="BC94" s="125"/>
      <c r="BD94" s="126"/>
      <c r="BE94" s="126"/>
      <c r="BF94" s="126"/>
      <c r="BG94" s="126"/>
      <c r="BH94" s="126"/>
      <c r="BI94" s="126"/>
      <c r="BJ94" s="126"/>
      <c r="BK94" s="126"/>
      <c r="BL94" s="126"/>
      <c r="BM94" s="126"/>
      <c r="BN94" s="127"/>
      <c r="BO94" s="127"/>
      <c r="BP94" s="127"/>
      <c r="BQ94" s="128"/>
      <c r="BR94" s="129"/>
    </row>
    <row r="95" spans="1:71" ht="15.65" customHeight="1">
      <c r="C95" s="124"/>
      <c r="D95" s="261"/>
      <c r="E95" s="262"/>
      <c r="F95" s="262"/>
      <c r="G95" s="262"/>
      <c r="H95" s="262"/>
      <c r="I95" s="262"/>
      <c r="J95" s="262"/>
      <c r="K95" s="262"/>
      <c r="L95" s="262"/>
      <c r="M95" s="262"/>
      <c r="N95" s="262"/>
      <c r="O95" s="262"/>
      <c r="P95" s="262"/>
      <c r="Q95" s="263"/>
      <c r="R95" s="205"/>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7"/>
      <c r="BC95" s="125"/>
      <c r="BD95" s="126"/>
      <c r="BE95" s="126"/>
      <c r="BF95" s="126"/>
      <c r="BG95" s="126"/>
      <c r="BH95" s="126"/>
      <c r="BI95" s="126"/>
      <c r="BJ95" s="126"/>
      <c r="BK95" s="126"/>
      <c r="BL95" s="126"/>
      <c r="BM95" s="126"/>
      <c r="BN95" s="127"/>
      <c r="BO95" s="127"/>
      <c r="BP95" s="127"/>
      <c r="BQ95" s="128"/>
      <c r="BR95" s="129"/>
    </row>
    <row r="96" spans="1:71" ht="15.65" customHeight="1">
      <c r="C96" s="124"/>
      <c r="D96" s="130"/>
      <c r="E96" s="130"/>
      <c r="F96" s="130"/>
      <c r="G96" s="130"/>
      <c r="H96" s="130"/>
      <c r="I96" s="130"/>
      <c r="J96" s="130"/>
      <c r="K96" s="130"/>
      <c r="L96" s="130"/>
      <c r="M96" s="130"/>
      <c r="N96" s="130"/>
      <c r="O96" s="130"/>
      <c r="P96" s="130"/>
      <c r="Q96" s="130"/>
      <c r="R96" s="130"/>
      <c r="S96" s="130"/>
      <c r="T96" s="130"/>
      <c r="U96" s="130"/>
      <c r="V96" s="130"/>
      <c r="W96" s="130"/>
      <c r="X96" s="110"/>
      <c r="Y96" s="110"/>
      <c r="Z96" s="110"/>
      <c r="AA96" s="126"/>
      <c r="AB96" s="131"/>
      <c r="AC96" s="131"/>
      <c r="AD96" s="131"/>
      <c r="AE96" s="131"/>
      <c r="AF96" s="131"/>
      <c r="AG96" s="131"/>
      <c r="AH96" s="131"/>
      <c r="AI96" s="131"/>
      <c r="AJ96" s="131"/>
      <c r="AK96" s="131"/>
      <c r="AL96" s="131"/>
      <c r="AM96" s="131"/>
      <c r="AN96" s="128"/>
      <c r="AO96" s="131"/>
      <c r="AP96" s="132"/>
      <c r="AQ96" s="132"/>
      <c r="AR96" s="133"/>
      <c r="AS96" s="133"/>
      <c r="AT96" s="133"/>
      <c r="AU96" s="133"/>
      <c r="AV96" s="133"/>
      <c r="AW96" s="133"/>
      <c r="AX96" s="133"/>
      <c r="AY96" s="133"/>
      <c r="AZ96" s="133"/>
      <c r="BA96" s="133"/>
      <c r="BB96" s="133"/>
      <c r="BC96" s="125"/>
      <c r="BD96" s="126"/>
      <c r="BE96" s="126"/>
      <c r="BF96" s="126"/>
      <c r="BG96" s="126"/>
      <c r="BH96" s="126"/>
      <c r="BI96" s="126"/>
      <c r="BJ96" s="126"/>
      <c r="BK96" s="126"/>
      <c r="BL96" s="126"/>
      <c r="BM96" s="126"/>
      <c r="BN96" s="127"/>
      <c r="BO96" s="127"/>
      <c r="BP96" s="127"/>
      <c r="BQ96" s="128"/>
      <c r="BR96" s="129"/>
    </row>
    <row r="97" spans="1:144" ht="19.399999999999999" customHeight="1">
      <c r="A97" s="134"/>
      <c r="B97" s="134"/>
      <c r="C97" s="124"/>
      <c r="D97" s="130"/>
      <c r="E97" s="130"/>
      <c r="F97" s="130"/>
      <c r="G97" s="130"/>
      <c r="H97" s="130"/>
      <c r="I97" s="130"/>
      <c r="J97" s="130"/>
      <c r="K97" s="130"/>
      <c r="L97" s="130"/>
      <c r="M97" s="130"/>
      <c r="N97" s="130"/>
      <c r="O97" s="130"/>
      <c r="P97" s="130"/>
      <c r="Q97" s="130"/>
      <c r="R97" s="130"/>
      <c r="S97" s="130"/>
      <c r="T97" s="130"/>
      <c r="U97" s="135" t="s">
        <v>27</v>
      </c>
      <c r="V97" s="130"/>
      <c r="W97" s="130"/>
      <c r="X97" s="136"/>
      <c r="Y97" s="136"/>
      <c r="Z97" s="136"/>
      <c r="AA97" s="127"/>
      <c r="AB97" s="137"/>
      <c r="AC97" s="137"/>
      <c r="AD97" s="137"/>
      <c r="AE97" s="137"/>
      <c r="AF97" s="137"/>
      <c r="AG97" s="137"/>
      <c r="AH97" s="137"/>
      <c r="AI97" s="137"/>
      <c r="AJ97" s="137"/>
      <c r="AK97" s="137"/>
      <c r="AL97" s="137"/>
      <c r="AM97" s="135" t="s">
        <v>84</v>
      </c>
      <c r="AN97" s="138"/>
      <c r="AO97" s="137"/>
      <c r="AP97" s="139"/>
      <c r="AQ97" s="139"/>
      <c r="AR97" s="140"/>
      <c r="AS97" s="140"/>
      <c r="AT97" s="140"/>
      <c r="AU97" s="140"/>
      <c r="AV97" s="140"/>
      <c r="AW97" s="140"/>
      <c r="AX97" s="140"/>
      <c r="AY97" s="140"/>
      <c r="AZ97" s="140"/>
      <c r="BA97" s="140"/>
      <c r="BB97" s="140"/>
      <c r="BC97" s="141"/>
      <c r="BD97" s="127"/>
      <c r="BE97" s="127"/>
      <c r="BF97" s="142" t="s">
        <v>6</v>
      </c>
      <c r="BG97" s="155"/>
      <c r="BH97" s="155"/>
      <c r="BI97" s="155"/>
      <c r="BJ97" s="155"/>
      <c r="BK97" s="155"/>
      <c r="BL97" s="155"/>
      <c r="BM97" s="127"/>
      <c r="BN97" s="127"/>
      <c r="BO97" s="127"/>
      <c r="BP97" s="127"/>
      <c r="BQ97" s="138"/>
      <c r="BR97" s="129"/>
      <c r="BS97" s="134"/>
    </row>
    <row r="98" spans="1:144" ht="15.65" customHeight="1">
      <c r="A98" s="134"/>
      <c r="B98" s="134"/>
      <c r="C98" s="124"/>
      <c r="D98" s="199" t="s">
        <v>7</v>
      </c>
      <c r="E98" s="200"/>
      <c r="F98" s="200"/>
      <c r="G98" s="200"/>
      <c r="H98" s="200"/>
      <c r="I98" s="200"/>
      <c r="J98" s="200"/>
      <c r="K98" s="200"/>
      <c r="L98" s="200"/>
      <c r="M98" s="201"/>
      <c r="N98" s="208" t="str">
        <f>IF([3]回答表!X51="●","●","")</f>
        <v/>
      </c>
      <c r="O98" s="209"/>
      <c r="P98" s="209"/>
      <c r="Q98" s="210"/>
      <c r="R98" s="130"/>
      <c r="S98" s="130"/>
      <c r="T98" s="130"/>
      <c r="U98" s="190" t="str">
        <f>IF([3]回答表!X51="●",[3]回答表!B209,IF([3]回答表!AA51="●",[3]回答表!B237,""))</f>
        <v/>
      </c>
      <c r="V98" s="191"/>
      <c r="W98" s="191"/>
      <c r="X98" s="191"/>
      <c r="Y98" s="191"/>
      <c r="Z98" s="191"/>
      <c r="AA98" s="191"/>
      <c r="AB98" s="191"/>
      <c r="AC98" s="191"/>
      <c r="AD98" s="191"/>
      <c r="AE98" s="191"/>
      <c r="AF98" s="191"/>
      <c r="AG98" s="191"/>
      <c r="AH98" s="191"/>
      <c r="AI98" s="191"/>
      <c r="AJ98" s="192"/>
      <c r="AK98" s="143"/>
      <c r="AL98" s="143"/>
      <c r="AM98" s="293" t="s">
        <v>85</v>
      </c>
      <c r="AN98" s="294"/>
      <c r="AO98" s="294"/>
      <c r="AP98" s="294"/>
      <c r="AQ98" s="294"/>
      <c r="AR98" s="294"/>
      <c r="AS98" s="294"/>
      <c r="AT98" s="295"/>
      <c r="AU98" s="293" t="s">
        <v>86</v>
      </c>
      <c r="AV98" s="294"/>
      <c r="AW98" s="294"/>
      <c r="AX98" s="294"/>
      <c r="AY98" s="294"/>
      <c r="AZ98" s="294"/>
      <c r="BA98" s="294"/>
      <c r="BB98" s="295"/>
      <c r="BC98" s="131"/>
      <c r="BD98" s="126"/>
      <c r="BE98" s="126"/>
      <c r="BF98" s="253" t="str">
        <f>IF([3]回答表!X51="●",[3]回答表!B219,IF([3]回答表!AA51="●",[3]回答表!B247,""))</f>
        <v/>
      </c>
      <c r="BG98" s="254"/>
      <c r="BH98" s="254"/>
      <c r="BI98" s="254"/>
      <c r="BJ98" s="253"/>
      <c r="BK98" s="254"/>
      <c r="BL98" s="254"/>
      <c r="BM98" s="254"/>
      <c r="BN98" s="253"/>
      <c r="BO98" s="254"/>
      <c r="BP98" s="254"/>
      <c r="BQ98" s="255"/>
      <c r="BR98" s="129"/>
      <c r="BS98" s="134"/>
    </row>
    <row r="99" spans="1:144" ht="15.65" customHeight="1">
      <c r="A99" s="134"/>
      <c r="B99" s="134"/>
      <c r="C99" s="124"/>
      <c r="D99" s="202"/>
      <c r="E99" s="203"/>
      <c r="F99" s="203"/>
      <c r="G99" s="203"/>
      <c r="H99" s="203"/>
      <c r="I99" s="203"/>
      <c r="J99" s="203"/>
      <c r="K99" s="203"/>
      <c r="L99" s="203"/>
      <c r="M99" s="204"/>
      <c r="N99" s="211"/>
      <c r="O99" s="212"/>
      <c r="P99" s="212"/>
      <c r="Q99" s="213"/>
      <c r="R99" s="130"/>
      <c r="S99" s="130"/>
      <c r="T99" s="130"/>
      <c r="U99" s="193"/>
      <c r="V99" s="194"/>
      <c r="W99" s="194"/>
      <c r="X99" s="194"/>
      <c r="Y99" s="194"/>
      <c r="Z99" s="194"/>
      <c r="AA99" s="194"/>
      <c r="AB99" s="194"/>
      <c r="AC99" s="194"/>
      <c r="AD99" s="194"/>
      <c r="AE99" s="194"/>
      <c r="AF99" s="194"/>
      <c r="AG99" s="194"/>
      <c r="AH99" s="194"/>
      <c r="AI99" s="194"/>
      <c r="AJ99" s="195"/>
      <c r="AK99" s="143"/>
      <c r="AL99" s="143"/>
      <c r="AM99" s="299"/>
      <c r="AN99" s="300"/>
      <c r="AO99" s="300"/>
      <c r="AP99" s="300"/>
      <c r="AQ99" s="300"/>
      <c r="AR99" s="300"/>
      <c r="AS99" s="300"/>
      <c r="AT99" s="301"/>
      <c r="AU99" s="299"/>
      <c r="AV99" s="300"/>
      <c r="AW99" s="300"/>
      <c r="AX99" s="300"/>
      <c r="AY99" s="300"/>
      <c r="AZ99" s="300"/>
      <c r="BA99" s="300"/>
      <c r="BB99" s="301"/>
      <c r="BC99" s="131"/>
      <c r="BD99" s="126"/>
      <c r="BE99" s="126"/>
      <c r="BF99" s="217"/>
      <c r="BG99" s="218"/>
      <c r="BH99" s="218"/>
      <c r="BI99" s="218"/>
      <c r="BJ99" s="217"/>
      <c r="BK99" s="218"/>
      <c r="BL99" s="218"/>
      <c r="BM99" s="218"/>
      <c r="BN99" s="217"/>
      <c r="BO99" s="218"/>
      <c r="BP99" s="218"/>
      <c r="BQ99" s="221"/>
      <c r="BR99" s="129"/>
      <c r="BS99" s="134"/>
    </row>
    <row r="100" spans="1:144" ht="15.65" customHeight="1">
      <c r="A100" s="134"/>
      <c r="B100" s="134"/>
      <c r="C100" s="124"/>
      <c r="D100" s="202"/>
      <c r="E100" s="203"/>
      <c r="F100" s="203"/>
      <c r="G100" s="203"/>
      <c r="H100" s="203"/>
      <c r="I100" s="203"/>
      <c r="J100" s="203"/>
      <c r="K100" s="203"/>
      <c r="L100" s="203"/>
      <c r="M100" s="204"/>
      <c r="N100" s="211"/>
      <c r="O100" s="212"/>
      <c r="P100" s="212"/>
      <c r="Q100" s="213"/>
      <c r="R100" s="130"/>
      <c r="S100" s="130"/>
      <c r="T100" s="130"/>
      <c r="U100" s="193"/>
      <c r="V100" s="194"/>
      <c r="W100" s="194"/>
      <c r="X100" s="194"/>
      <c r="Y100" s="194"/>
      <c r="Z100" s="194"/>
      <c r="AA100" s="194"/>
      <c r="AB100" s="194"/>
      <c r="AC100" s="194"/>
      <c r="AD100" s="194"/>
      <c r="AE100" s="194"/>
      <c r="AF100" s="194"/>
      <c r="AG100" s="194"/>
      <c r="AH100" s="194"/>
      <c r="AI100" s="194"/>
      <c r="AJ100" s="195"/>
      <c r="AK100" s="143"/>
      <c r="AL100" s="143"/>
      <c r="AM100" s="283" t="str">
        <f>IF([3]回答表!X51="●",[3]回答表!G215,IF([3]回答表!AA51="●",[3]回答表!G243,""))</f>
        <v/>
      </c>
      <c r="AN100" s="284"/>
      <c r="AO100" s="284"/>
      <c r="AP100" s="284"/>
      <c r="AQ100" s="284"/>
      <c r="AR100" s="284"/>
      <c r="AS100" s="284"/>
      <c r="AT100" s="285"/>
      <c r="AU100" s="283" t="str">
        <f>IF([3]回答表!X51="●",[3]回答表!G216,IF([3]回答表!AA51="●",[3]回答表!G244,""))</f>
        <v/>
      </c>
      <c r="AV100" s="284"/>
      <c r="AW100" s="284"/>
      <c r="AX100" s="284"/>
      <c r="AY100" s="284"/>
      <c r="AZ100" s="284"/>
      <c r="BA100" s="284"/>
      <c r="BB100" s="285"/>
      <c r="BC100" s="131"/>
      <c r="BD100" s="126"/>
      <c r="BE100" s="126"/>
      <c r="BF100" s="217"/>
      <c r="BG100" s="218"/>
      <c r="BH100" s="218"/>
      <c r="BI100" s="218"/>
      <c r="BJ100" s="217"/>
      <c r="BK100" s="218"/>
      <c r="BL100" s="218"/>
      <c r="BM100" s="218"/>
      <c r="BN100" s="217"/>
      <c r="BO100" s="218"/>
      <c r="BP100" s="218"/>
      <c r="BQ100" s="221"/>
      <c r="BR100" s="129"/>
      <c r="BS100" s="134"/>
    </row>
    <row r="101" spans="1:144" ht="15.65" customHeight="1">
      <c r="A101" s="134"/>
      <c r="B101" s="134"/>
      <c r="C101" s="124"/>
      <c r="D101" s="205"/>
      <c r="E101" s="206"/>
      <c r="F101" s="206"/>
      <c r="G101" s="206"/>
      <c r="H101" s="206"/>
      <c r="I101" s="206"/>
      <c r="J101" s="206"/>
      <c r="K101" s="206"/>
      <c r="L101" s="206"/>
      <c r="M101" s="207"/>
      <c r="N101" s="214"/>
      <c r="O101" s="215"/>
      <c r="P101" s="215"/>
      <c r="Q101" s="216"/>
      <c r="R101" s="130"/>
      <c r="S101" s="130"/>
      <c r="T101" s="130"/>
      <c r="U101" s="193"/>
      <c r="V101" s="194"/>
      <c r="W101" s="194"/>
      <c r="X101" s="194"/>
      <c r="Y101" s="194"/>
      <c r="Z101" s="194"/>
      <c r="AA101" s="194"/>
      <c r="AB101" s="194"/>
      <c r="AC101" s="194"/>
      <c r="AD101" s="194"/>
      <c r="AE101" s="194"/>
      <c r="AF101" s="194"/>
      <c r="AG101" s="194"/>
      <c r="AH101" s="194"/>
      <c r="AI101" s="194"/>
      <c r="AJ101" s="195"/>
      <c r="AK101" s="143"/>
      <c r="AL101" s="143"/>
      <c r="AM101" s="286"/>
      <c r="AN101" s="287"/>
      <c r="AO101" s="287"/>
      <c r="AP101" s="287"/>
      <c r="AQ101" s="287"/>
      <c r="AR101" s="287"/>
      <c r="AS101" s="287"/>
      <c r="AT101" s="288"/>
      <c r="AU101" s="286"/>
      <c r="AV101" s="287"/>
      <c r="AW101" s="287"/>
      <c r="AX101" s="287"/>
      <c r="AY101" s="287"/>
      <c r="AZ101" s="287"/>
      <c r="BA101" s="287"/>
      <c r="BB101" s="288"/>
      <c r="BC101" s="131"/>
      <c r="BD101" s="126"/>
      <c r="BE101" s="126"/>
      <c r="BF101" s="217" t="str">
        <f>IF([3]回答表!X51="●",[3]回答表!E219,IF([3]回答表!AA51="●",[3]回答表!E247,""))</f>
        <v/>
      </c>
      <c r="BG101" s="218"/>
      <c r="BH101" s="218"/>
      <c r="BI101" s="218"/>
      <c r="BJ101" s="217" t="str">
        <f>IF([3]回答表!X51="●",[3]回答表!E220,IF([3]回答表!AA51="●",[3]回答表!E248,""))</f>
        <v/>
      </c>
      <c r="BK101" s="218"/>
      <c r="BL101" s="218"/>
      <c r="BM101" s="221"/>
      <c r="BN101" s="217" t="str">
        <f>IF([3]回答表!X51="●",[3]回答表!E221,IF([3]回答表!AA51="●",[3]回答表!E249,""))</f>
        <v/>
      </c>
      <c r="BO101" s="218"/>
      <c r="BP101" s="218"/>
      <c r="BQ101" s="221"/>
      <c r="BR101" s="129"/>
      <c r="BS101" s="134"/>
    </row>
    <row r="102" spans="1:144" ht="15.65" customHeight="1">
      <c r="A102" s="134"/>
      <c r="B102" s="134"/>
      <c r="C102" s="124"/>
      <c r="D102" s="144"/>
      <c r="E102" s="144"/>
      <c r="F102" s="144"/>
      <c r="G102" s="144"/>
      <c r="H102" s="144"/>
      <c r="I102" s="144"/>
      <c r="J102" s="144"/>
      <c r="K102" s="144"/>
      <c r="L102" s="144"/>
      <c r="M102" s="144"/>
      <c r="N102" s="146"/>
      <c r="O102" s="146"/>
      <c r="P102" s="146"/>
      <c r="Q102" s="146"/>
      <c r="R102" s="146"/>
      <c r="S102" s="146"/>
      <c r="T102" s="146"/>
      <c r="U102" s="193"/>
      <c r="V102" s="194"/>
      <c r="W102" s="194"/>
      <c r="X102" s="194"/>
      <c r="Y102" s="194"/>
      <c r="Z102" s="194"/>
      <c r="AA102" s="194"/>
      <c r="AB102" s="194"/>
      <c r="AC102" s="194"/>
      <c r="AD102" s="194"/>
      <c r="AE102" s="194"/>
      <c r="AF102" s="194"/>
      <c r="AG102" s="194"/>
      <c r="AH102" s="194"/>
      <c r="AI102" s="194"/>
      <c r="AJ102" s="195"/>
      <c r="AK102" s="143"/>
      <c r="AL102" s="143"/>
      <c r="AM102" s="289"/>
      <c r="AN102" s="290"/>
      <c r="AO102" s="290"/>
      <c r="AP102" s="290"/>
      <c r="AQ102" s="290"/>
      <c r="AR102" s="290"/>
      <c r="AS102" s="290"/>
      <c r="AT102" s="291"/>
      <c r="AU102" s="289"/>
      <c r="AV102" s="290"/>
      <c r="AW102" s="290"/>
      <c r="AX102" s="290"/>
      <c r="AY102" s="290"/>
      <c r="AZ102" s="290"/>
      <c r="BA102" s="290"/>
      <c r="BB102" s="291"/>
      <c r="BC102" s="131"/>
      <c r="BD102" s="131"/>
      <c r="BE102" s="131"/>
      <c r="BF102" s="217"/>
      <c r="BG102" s="218"/>
      <c r="BH102" s="218"/>
      <c r="BI102" s="218"/>
      <c r="BJ102" s="217"/>
      <c r="BK102" s="218"/>
      <c r="BL102" s="218"/>
      <c r="BM102" s="221"/>
      <c r="BN102" s="217"/>
      <c r="BO102" s="218"/>
      <c r="BP102" s="218"/>
      <c r="BQ102" s="221"/>
      <c r="BR102" s="129"/>
      <c r="BS102" s="134"/>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row>
    <row r="103" spans="1:144" ht="15.65" customHeight="1">
      <c r="A103" s="134"/>
      <c r="B103" s="134"/>
      <c r="C103" s="124"/>
      <c r="D103" s="144"/>
      <c r="E103" s="144"/>
      <c r="F103" s="144"/>
      <c r="G103" s="144"/>
      <c r="H103" s="144"/>
      <c r="I103" s="144"/>
      <c r="J103" s="144"/>
      <c r="K103" s="144"/>
      <c r="L103" s="144"/>
      <c r="M103" s="144"/>
      <c r="N103" s="146"/>
      <c r="O103" s="146"/>
      <c r="P103" s="146"/>
      <c r="Q103" s="146"/>
      <c r="R103" s="146"/>
      <c r="S103" s="146"/>
      <c r="T103" s="146"/>
      <c r="U103" s="193"/>
      <c r="V103" s="194"/>
      <c r="W103" s="194"/>
      <c r="X103" s="194"/>
      <c r="Y103" s="194"/>
      <c r="Z103" s="194"/>
      <c r="AA103" s="194"/>
      <c r="AB103" s="194"/>
      <c r="AC103" s="194"/>
      <c r="AD103" s="194"/>
      <c r="AE103" s="194"/>
      <c r="AF103" s="194"/>
      <c r="AG103" s="194"/>
      <c r="AH103" s="194"/>
      <c r="AI103" s="194"/>
      <c r="AJ103" s="195"/>
      <c r="AK103" s="143"/>
      <c r="AL103" s="143"/>
      <c r="AM103" s="126"/>
      <c r="AN103" s="126"/>
      <c r="AO103" s="126"/>
      <c r="AP103" s="126"/>
      <c r="AQ103" s="126"/>
      <c r="AR103" s="126"/>
      <c r="AS103" s="126"/>
      <c r="AT103" s="126"/>
      <c r="AU103" s="126"/>
      <c r="AV103" s="126"/>
      <c r="AW103" s="126"/>
      <c r="AX103" s="126"/>
      <c r="AY103" s="126"/>
      <c r="AZ103" s="126"/>
      <c r="BA103" s="126"/>
      <c r="BB103" s="126"/>
      <c r="BC103" s="131"/>
      <c r="BD103" s="126"/>
      <c r="BE103" s="126"/>
      <c r="BF103" s="217"/>
      <c r="BG103" s="218"/>
      <c r="BH103" s="218"/>
      <c r="BI103" s="218"/>
      <c r="BJ103" s="217"/>
      <c r="BK103" s="218"/>
      <c r="BL103" s="218"/>
      <c r="BM103" s="221"/>
      <c r="BN103" s="217"/>
      <c r="BO103" s="218"/>
      <c r="BP103" s="218"/>
      <c r="BQ103" s="221"/>
      <c r="BR103" s="129"/>
      <c r="BS103" s="134"/>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row>
    <row r="104" spans="1:144" ht="15.65" customHeight="1">
      <c r="A104" s="134"/>
      <c r="B104" s="134"/>
      <c r="C104" s="124"/>
      <c r="D104" s="243" t="s">
        <v>8</v>
      </c>
      <c r="E104" s="244"/>
      <c r="F104" s="244"/>
      <c r="G104" s="244"/>
      <c r="H104" s="244"/>
      <c r="I104" s="244"/>
      <c r="J104" s="244"/>
      <c r="K104" s="244"/>
      <c r="L104" s="244"/>
      <c r="M104" s="245"/>
      <c r="N104" s="208" t="str">
        <f>IF([3]回答表!AA51="●","●","")</f>
        <v/>
      </c>
      <c r="O104" s="209"/>
      <c r="P104" s="209"/>
      <c r="Q104" s="210"/>
      <c r="R104" s="130"/>
      <c r="S104" s="130"/>
      <c r="T104" s="130"/>
      <c r="U104" s="193"/>
      <c r="V104" s="194"/>
      <c r="W104" s="194"/>
      <c r="X104" s="194"/>
      <c r="Y104" s="194"/>
      <c r="Z104" s="194"/>
      <c r="AA104" s="194"/>
      <c r="AB104" s="194"/>
      <c r="AC104" s="194"/>
      <c r="AD104" s="194"/>
      <c r="AE104" s="194"/>
      <c r="AF104" s="194"/>
      <c r="AG104" s="194"/>
      <c r="AH104" s="194"/>
      <c r="AI104" s="194"/>
      <c r="AJ104" s="195"/>
      <c r="AK104" s="143"/>
      <c r="AL104" s="143"/>
      <c r="AM104" s="126"/>
      <c r="AN104" s="126"/>
      <c r="AO104" s="126"/>
      <c r="AP104" s="126"/>
      <c r="AQ104" s="126"/>
      <c r="AR104" s="126"/>
      <c r="AS104" s="126"/>
      <c r="AT104" s="126"/>
      <c r="AU104" s="126"/>
      <c r="AV104" s="126"/>
      <c r="AW104" s="126"/>
      <c r="AX104" s="126"/>
      <c r="AY104" s="126"/>
      <c r="AZ104" s="126"/>
      <c r="BA104" s="126"/>
      <c r="BB104" s="126"/>
      <c r="BC104" s="131"/>
      <c r="BD104" s="147"/>
      <c r="BE104" s="147"/>
      <c r="BF104" s="217"/>
      <c r="BG104" s="218"/>
      <c r="BH104" s="218"/>
      <c r="BI104" s="218"/>
      <c r="BJ104" s="217"/>
      <c r="BK104" s="218"/>
      <c r="BL104" s="218"/>
      <c r="BM104" s="221"/>
      <c r="BN104" s="217"/>
      <c r="BO104" s="218"/>
      <c r="BP104" s="218"/>
      <c r="BQ104" s="221"/>
      <c r="BR104" s="129"/>
      <c r="BS104" s="134"/>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row>
    <row r="105" spans="1:144" ht="15.65" customHeight="1">
      <c r="A105" s="134"/>
      <c r="B105" s="134"/>
      <c r="C105" s="124"/>
      <c r="D105" s="246"/>
      <c r="E105" s="247"/>
      <c r="F105" s="247"/>
      <c r="G105" s="247"/>
      <c r="H105" s="247"/>
      <c r="I105" s="247"/>
      <c r="J105" s="247"/>
      <c r="K105" s="247"/>
      <c r="L105" s="247"/>
      <c r="M105" s="248"/>
      <c r="N105" s="211"/>
      <c r="O105" s="212"/>
      <c r="P105" s="212"/>
      <c r="Q105" s="213"/>
      <c r="R105" s="130"/>
      <c r="S105" s="130"/>
      <c r="T105" s="130"/>
      <c r="U105" s="193"/>
      <c r="V105" s="194"/>
      <c r="W105" s="194"/>
      <c r="X105" s="194"/>
      <c r="Y105" s="194"/>
      <c r="Z105" s="194"/>
      <c r="AA105" s="194"/>
      <c r="AB105" s="194"/>
      <c r="AC105" s="194"/>
      <c r="AD105" s="194"/>
      <c r="AE105" s="194"/>
      <c r="AF105" s="194"/>
      <c r="AG105" s="194"/>
      <c r="AH105" s="194"/>
      <c r="AI105" s="194"/>
      <c r="AJ105" s="195"/>
      <c r="AK105" s="143"/>
      <c r="AL105" s="143"/>
      <c r="AM105" s="126"/>
      <c r="AN105" s="126"/>
      <c r="AO105" s="126"/>
      <c r="AP105" s="126"/>
      <c r="AQ105" s="126"/>
      <c r="AR105" s="126"/>
      <c r="AS105" s="126"/>
      <c r="AT105" s="126"/>
      <c r="AU105" s="126"/>
      <c r="AV105" s="126"/>
      <c r="AW105" s="126"/>
      <c r="AX105" s="126"/>
      <c r="AY105" s="126"/>
      <c r="AZ105" s="126"/>
      <c r="BA105" s="126"/>
      <c r="BB105" s="126"/>
      <c r="BC105" s="131"/>
      <c r="BD105" s="147"/>
      <c r="BE105" s="147"/>
      <c r="BF105" s="217" t="s">
        <v>9</v>
      </c>
      <c r="BG105" s="218"/>
      <c r="BH105" s="218"/>
      <c r="BI105" s="218"/>
      <c r="BJ105" s="217" t="s">
        <v>10</v>
      </c>
      <c r="BK105" s="218"/>
      <c r="BL105" s="218"/>
      <c r="BM105" s="218"/>
      <c r="BN105" s="217" t="s">
        <v>11</v>
      </c>
      <c r="BO105" s="218"/>
      <c r="BP105" s="218"/>
      <c r="BQ105" s="221"/>
      <c r="BR105" s="129"/>
      <c r="BS105" s="134"/>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row>
    <row r="106" spans="1:144" ht="15.65" customHeight="1">
      <c r="A106" s="134"/>
      <c r="B106" s="134"/>
      <c r="C106" s="124"/>
      <c r="D106" s="246"/>
      <c r="E106" s="247"/>
      <c r="F106" s="247"/>
      <c r="G106" s="247"/>
      <c r="H106" s="247"/>
      <c r="I106" s="247"/>
      <c r="J106" s="247"/>
      <c r="K106" s="247"/>
      <c r="L106" s="247"/>
      <c r="M106" s="248"/>
      <c r="N106" s="211"/>
      <c r="O106" s="212"/>
      <c r="P106" s="212"/>
      <c r="Q106" s="213"/>
      <c r="R106" s="130"/>
      <c r="S106" s="130"/>
      <c r="T106" s="130"/>
      <c r="U106" s="193"/>
      <c r="V106" s="194"/>
      <c r="W106" s="194"/>
      <c r="X106" s="194"/>
      <c r="Y106" s="194"/>
      <c r="Z106" s="194"/>
      <c r="AA106" s="194"/>
      <c r="AB106" s="194"/>
      <c r="AC106" s="194"/>
      <c r="AD106" s="194"/>
      <c r="AE106" s="194"/>
      <c r="AF106" s="194"/>
      <c r="AG106" s="194"/>
      <c r="AH106" s="194"/>
      <c r="AI106" s="194"/>
      <c r="AJ106" s="195"/>
      <c r="AK106" s="143"/>
      <c r="AL106" s="143"/>
      <c r="AM106" s="126"/>
      <c r="AN106" s="126"/>
      <c r="AO106" s="126"/>
      <c r="AP106" s="126"/>
      <c r="AQ106" s="126"/>
      <c r="AR106" s="126"/>
      <c r="AS106" s="126"/>
      <c r="AT106" s="126"/>
      <c r="AU106" s="126"/>
      <c r="AV106" s="126"/>
      <c r="AW106" s="126"/>
      <c r="AX106" s="126"/>
      <c r="AY106" s="126"/>
      <c r="AZ106" s="126"/>
      <c r="BA106" s="126"/>
      <c r="BB106" s="126"/>
      <c r="BC106" s="131"/>
      <c r="BD106" s="147"/>
      <c r="BE106" s="147"/>
      <c r="BF106" s="217"/>
      <c r="BG106" s="218"/>
      <c r="BH106" s="218"/>
      <c r="BI106" s="218"/>
      <c r="BJ106" s="217"/>
      <c r="BK106" s="218"/>
      <c r="BL106" s="218"/>
      <c r="BM106" s="218"/>
      <c r="BN106" s="217"/>
      <c r="BO106" s="218"/>
      <c r="BP106" s="218"/>
      <c r="BQ106" s="221"/>
      <c r="BR106" s="129"/>
      <c r="BS106" s="134"/>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row>
    <row r="107" spans="1:144" ht="15.65" customHeight="1">
      <c r="A107" s="134"/>
      <c r="B107" s="134"/>
      <c r="C107" s="124"/>
      <c r="D107" s="249"/>
      <c r="E107" s="250"/>
      <c r="F107" s="250"/>
      <c r="G107" s="250"/>
      <c r="H107" s="250"/>
      <c r="I107" s="250"/>
      <c r="J107" s="250"/>
      <c r="K107" s="250"/>
      <c r="L107" s="250"/>
      <c r="M107" s="251"/>
      <c r="N107" s="214"/>
      <c r="O107" s="215"/>
      <c r="P107" s="215"/>
      <c r="Q107" s="216"/>
      <c r="R107" s="130"/>
      <c r="S107" s="130"/>
      <c r="T107" s="130"/>
      <c r="U107" s="196"/>
      <c r="V107" s="197"/>
      <c r="W107" s="197"/>
      <c r="X107" s="197"/>
      <c r="Y107" s="197"/>
      <c r="Z107" s="197"/>
      <c r="AA107" s="197"/>
      <c r="AB107" s="197"/>
      <c r="AC107" s="197"/>
      <c r="AD107" s="197"/>
      <c r="AE107" s="197"/>
      <c r="AF107" s="197"/>
      <c r="AG107" s="197"/>
      <c r="AH107" s="197"/>
      <c r="AI107" s="197"/>
      <c r="AJ107" s="198"/>
      <c r="AK107" s="143"/>
      <c r="AL107" s="143"/>
      <c r="AM107" s="126"/>
      <c r="AN107" s="126"/>
      <c r="AO107" s="126"/>
      <c r="AP107" s="126"/>
      <c r="AQ107" s="126"/>
      <c r="AR107" s="126"/>
      <c r="AS107" s="126"/>
      <c r="AT107" s="126"/>
      <c r="AU107" s="126"/>
      <c r="AV107" s="126"/>
      <c r="AW107" s="126"/>
      <c r="AX107" s="126"/>
      <c r="AY107" s="126"/>
      <c r="AZ107" s="126"/>
      <c r="BA107" s="126"/>
      <c r="BB107" s="126"/>
      <c r="BC107" s="131"/>
      <c r="BD107" s="147"/>
      <c r="BE107" s="147"/>
      <c r="BF107" s="219"/>
      <c r="BG107" s="220"/>
      <c r="BH107" s="220"/>
      <c r="BI107" s="220"/>
      <c r="BJ107" s="219"/>
      <c r="BK107" s="220"/>
      <c r="BL107" s="220"/>
      <c r="BM107" s="220"/>
      <c r="BN107" s="219"/>
      <c r="BO107" s="220"/>
      <c r="BP107" s="220"/>
      <c r="BQ107" s="222"/>
      <c r="BR107" s="129"/>
      <c r="BS107" s="134"/>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row>
    <row r="108" spans="1:144" ht="15.65" customHeight="1">
      <c r="A108" s="134"/>
      <c r="B108" s="134"/>
      <c r="C108" s="124"/>
      <c r="D108" s="144"/>
      <c r="E108" s="144"/>
      <c r="F108" s="144"/>
      <c r="G108" s="144"/>
      <c r="H108" s="144"/>
      <c r="I108" s="144"/>
      <c r="J108" s="144"/>
      <c r="K108" s="144"/>
      <c r="L108" s="144"/>
      <c r="M108" s="144"/>
      <c r="N108" s="144"/>
      <c r="O108" s="144"/>
      <c r="P108" s="144"/>
      <c r="Q108" s="144"/>
      <c r="R108" s="130"/>
      <c r="S108" s="130"/>
      <c r="T108" s="130"/>
      <c r="U108" s="130"/>
      <c r="V108" s="130"/>
      <c r="W108" s="130"/>
      <c r="X108" s="130"/>
      <c r="Y108" s="130"/>
      <c r="Z108" s="130"/>
      <c r="AA108" s="130"/>
      <c r="AB108" s="130"/>
      <c r="AC108" s="130"/>
      <c r="AD108" s="130"/>
      <c r="AE108" s="130"/>
      <c r="AF108" s="130"/>
      <c r="AG108" s="130"/>
      <c r="AH108" s="130"/>
      <c r="AI108" s="130"/>
      <c r="AJ108" s="130"/>
      <c r="AK108" s="143"/>
      <c r="AL108" s="143"/>
      <c r="AM108" s="156"/>
      <c r="AN108" s="156"/>
      <c r="AO108" s="156"/>
      <c r="AP108" s="156"/>
      <c r="AQ108" s="156"/>
      <c r="AR108" s="156"/>
      <c r="AS108" s="156"/>
      <c r="AT108" s="156"/>
      <c r="AU108" s="156"/>
      <c r="AV108" s="156"/>
      <c r="AW108" s="156"/>
      <c r="AX108" s="156"/>
      <c r="AY108" s="156"/>
      <c r="AZ108" s="156"/>
      <c r="BA108" s="156"/>
      <c r="BB108" s="156"/>
      <c r="BC108" s="131"/>
      <c r="BD108" s="147"/>
      <c r="BE108" s="147"/>
      <c r="BF108" s="110"/>
      <c r="BG108" s="110"/>
      <c r="BH108" s="110"/>
      <c r="BI108" s="110"/>
      <c r="BJ108" s="110"/>
      <c r="BK108" s="110"/>
      <c r="BL108" s="110"/>
      <c r="BM108" s="110"/>
      <c r="BN108" s="110"/>
      <c r="BO108" s="110"/>
      <c r="BP108" s="110"/>
      <c r="BQ108" s="110"/>
      <c r="BR108" s="129"/>
      <c r="BS108" s="116"/>
    </row>
    <row r="109" spans="1:144" ht="15.65" customHeight="1">
      <c r="A109" s="134"/>
      <c r="B109" s="134"/>
      <c r="C109" s="124"/>
      <c r="D109" s="144"/>
      <c r="E109" s="144"/>
      <c r="F109" s="144"/>
      <c r="G109" s="144"/>
      <c r="H109" s="144"/>
      <c r="I109" s="144"/>
      <c r="J109" s="144"/>
      <c r="K109" s="144"/>
      <c r="L109" s="144"/>
      <c r="M109" s="144"/>
      <c r="N109" s="144"/>
      <c r="O109" s="144"/>
      <c r="P109" s="144"/>
      <c r="Q109" s="144"/>
      <c r="R109" s="130"/>
      <c r="S109" s="130"/>
      <c r="T109" s="130"/>
      <c r="U109" s="135" t="s">
        <v>91</v>
      </c>
      <c r="V109" s="130"/>
      <c r="W109" s="130"/>
      <c r="X109" s="130"/>
      <c r="Y109" s="130"/>
      <c r="Z109" s="130"/>
      <c r="AA109" s="130"/>
      <c r="AB109" s="130"/>
      <c r="AC109" s="130"/>
      <c r="AD109" s="130"/>
      <c r="AE109" s="130"/>
      <c r="AF109" s="130"/>
      <c r="AG109" s="130"/>
      <c r="AH109" s="130"/>
      <c r="AI109" s="130"/>
      <c r="AJ109" s="130"/>
      <c r="AK109" s="143"/>
      <c r="AL109" s="143"/>
      <c r="AM109" s="135" t="s">
        <v>92</v>
      </c>
      <c r="AN109" s="127"/>
      <c r="AO109" s="127"/>
      <c r="AP109" s="127"/>
      <c r="AQ109" s="127"/>
      <c r="AR109" s="127"/>
      <c r="AS109" s="127"/>
      <c r="AT109" s="127"/>
      <c r="AU109" s="127"/>
      <c r="AV109" s="127"/>
      <c r="AW109" s="127"/>
      <c r="AX109" s="126"/>
      <c r="AY109" s="126"/>
      <c r="AZ109" s="126"/>
      <c r="BA109" s="126"/>
      <c r="BB109" s="126"/>
      <c r="BC109" s="126"/>
      <c r="BD109" s="126"/>
      <c r="BE109" s="126"/>
      <c r="BF109" s="126"/>
      <c r="BG109" s="126"/>
      <c r="BH109" s="126"/>
      <c r="BI109" s="126"/>
      <c r="BJ109" s="126"/>
      <c r="BK109" s="126"/>
      <c r="BL109" s="126"/>
      <c r="BM109" s="126"/>
      <c r="BN109" s="126"/>
      <c r="BO109" s="126"/>
      <c r="BP109" s="126"/>
      <c r="BQ109" s="110"/>
      <c r="BR109" s="129"/>
      <c r="BS109" s="116"/>
    </row>
    <row r="110" spans="1:144" ht="15.65" customHeight="1">
      <c r="A110" s="134"/>
      <c r="B110" s="134"/>
      <c r="C110" s="124"/>
      <c r="D110" s="144"/>
      <c r="E110" s="144"/>
      <c r="F110" s="144"/>
      <c r="G110" s="144"/>
      <c r="H110" s="144"/>
      <c r="I110" s="144"/>
      <c r="J110" s="144"/>
      <c r="K110" s="144"/>
      <c r="L110" s="144"/>
      <c r="M110" s="144"/>
      <c r="N110" s="144"/>
      <c r="O110" s="144"/>
      <c r="P110" s="144"/>
      <c r="Q110" s="144"/>
      <c r="R110" s="130"/>
      <c r="S110" s="130"/>
      <c r="T110" s="130"/>
      <c r="U110" s="182" t="str">
        <f>IF([3]回答表!X51="●",[3]回答表!E224,IF([3]回答表!AA51="●",[3]回答表!E252,""))</f>
        <v/>
      </c>
      <c r="V110" s="183"/>
      <c r="W110" s="183"/>
      <c r="X110" s="183"/>
      <c r="Y110" s="183"/>
      <c r="Z110" s="183"/>
      <c r="AA110" s="183"/>
      <c r="AB110" s="183"/>
      <c r="AC110" s="183"/>
      <c r="AD110" s="183"/>
      <c r="AE110" s="186" t="s">
        <v>93</v>
      </c>
      <c r="AF110" s="186"/>
      <c r="AG110" s="186"/>
      <c r="AH110" s="186"/>
      <c r="AI110" s="186"/>
      <c r="AJ110" s="187"/>
      <c r="AK110" s="143"/>
      <c r="AL110" s="143"/>
      <c r="AM110" s="190" t="str">
        <f>IF([3]回答表!X51="●",[3]回答表!B226,IF([3]回答表!AA51="●",[3]回答表!B254,""))</f>
        <v/>
      </c>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2"/>
      <c r="BR110" s="129"/>
      <c r="BS110" s="116"/>
    </row>
    <row r="111" spans="1:144" ht="15.65" customHeight="1">
      <c r="A111" s="134"/>
      <c r="B111" s="134"/>
      <c r="C111" s="124"/>
      <c r="D111" s="144"/>
      <c r="E111" s="144"/>
      <c r="F111" s="144"/>
      <c r="G111" s="144"/>
      <c r="H111" s="144"/>
      <c r="I111" s="144"/>
      <c r="J111" s="144"/>
      <c r="K111" s="144"/>
      <c r="L111" s="144"/>
      <c r="M111" s="144"/>
      <c r="N111" s="144"/>
      <c r="O111" s="144"/>
      <c r="P111" s="144"/>
      <c r="Q111" s="144"/>
      <c r="R111" s="130"/>
      <c r="S111" s="130"/>
      <c r="T111" s="130"/>
      <c r="U111" s="184"/>
      <c r="V111" s="185"/>
      <c r="W111" s="185"/>
      <c r="X111" s="185"/>
      <c r="Y111" s="185"/>
      <c r="Z111" s="185"/>
      <c r="AA111" s="185"/>
      <c r="AB111" s="185"/>
      <c r="AC111" s="185"/>
      <c r="AD111" s="185"/>
      <c r="AE111" s="188"/>
      <c r="AF111" s="188"/>
      <c r="AG111" s="188"/>
      <c r="AH111" s="188"/>
      <c r="AI111" s="188"/>
      <c r="AJ111" s="189"/>
      <c r="AK111" s="143"/>
      <c r="AL111" s="143"/>
      <c r="AM111" s="193"/>
      <c r="AN111" s="194"/>
      <c r="AO111" s="194"/>
      <c r="AP111" s="194"/>
      <c r="AQ111" s="194"/>
      <c r="AR111" s="194"/>
      <c r="AS111" s="194"/>
      <c r="AT111" s="194"/>
      <c r="AU111" s="194"/>
      <c r="AV111" s="194"/>
      <c r="AW111" s="194"/>
      <c r="AX111" s="194"/>
      <c r="AY111" s="194"/>
      <c r="AZ111" s="194"/>
      <c r="BA111" s="194"/>
      <c r="BB111" s="194"/>
      <c r="BC111" s="194"/>
      <c r="BD111" s="194"/>
      <c r="BE111" s="194"/>
      <c r="BF111" s="194"/>
      <c r="BG111" s="194"/>
      <c r="BH111" s="194"/>
      <c r="BI111" s="194"/>
      <c r="BJ111" s="194"/>
      <c r="BK111" s="194"/>
      <c r="BL111" s="194"/>
      <c r="BM111" s="194"/>
      <c r="BN111" s="194"/>
      <c r="BO111" s="194"/>
      <c r="BP111" s="194"/>
      <c r="BQ111" s="195"/>
      <c r="BR111" s="129"/>
      <c r="BS111" s="116"/>
    </row>
    <row r="112" spans="1:144" ht="15.65" customHeight="1">
      <c r="A112" s="134"/>
      <c r="B112" s="134"/>
      <c r="C112" s="124"/>
      <c r="D112" s="144"/>
      <c r="E112" s="144"/>
      <c r="F112" s="144"/>
      <c r="G112" s="144"/>
      <c r="H112" s="144"/>
      <c r="I112" s="144"/>
      <c r="J112" s="144"/>
      <c r="K112" s="144"/>
      <c r="L112" s="144"/>
      <c r="M112" s="144"/>
      <c r="N112" s="144"/>
      <c r="O112" s="144"/>
      <c r="P112" s="144"/>
      <c r="Q112" s="144"/>
      <c r="R112" s="130"/>
      <c r="S112" s="130"/>
      <c r="T112" s="130"/>
      <c r="U112" s="130"/>
      <c r="V112" s="130"/>
      <c r="W112" s="130"/>
      <c r="X112" s="130"/>
      <c r="Y112" s="130"/>
      <c r="Z112" s="130"/>
      <c r="AA112" s="130"/>
      <c r="AB112" s="130"/>
      <c r="AC112" s="130"/>
      <c r="AD112" s="130"/>
      <c r="AE112" s="130"/>
      <c r="AF112" s="130"/>
      <c r="AG112" s="130"/>
      <c r="AH112" s="130"/>
      <c r="AI112" s="130"/>
      <c r="AJ112" s="130"/>
      <c r="AK112" s="143"/>
      <c r="AL112" s="143"/>
      <c r="AM112" s="193"/>
      <c r="AN112" s="194"/>
      <c r="AO112" s="194"/>
      <c r="AP112" s="194"/>
      <c r="AQ112" s="194"/>
      <c r="AR112" s="194"/>
      <c r="AS112" s="194"/>
      <c r="AT112" s="194"/>
      <c r="AU112" s="194"/>
      <c r="AV112" s="194"/>
      <c r="AW112" s="194"/>
      <c r="AX112" s="194"/>
      <c r="AY112" s="194"/>
      <c r="AZ112" s="194"/>
      <c r="BA112" s="194"/>
      <c r="BB112" s="194"/>
      <c r="BC112" s="194"/>
      <c r="BD112" s="194"/>
      <c r="BE112" s="194"/>
      <c r="BF112" s="194"/>
      <c r="BG112" s="194"/>
      <c r="BH112" s="194"/>
      <c r="BI112" s="194"/>
      <c r="BJ112" s="194"/>
      <c r="BK112" s="194"/>
      <c r="BL112" s="194"/>
      <c r="BM112" s="194"/>
      <c r="BN112" s="194"/>
      <c r="BO112" s="194"/>
      <c r="BP112" s="194"/>
      <c r="BQ112" s="195"/>
      <c r="BR112" s="129"/>
      <c r="BS112" s="116"/>
    </row>
    <row r="113" spans="1:144" ht="15.65" customHeight="1">
      <c r="A113" s="134"/>
      <c r="B113" s="134"/>
      <c r="C113" s="124"/>
      <c r="D113" s="144"/>
      <c r="E113" s="144"/>
      <c r="F113" s="144"/>
      <c r="G113" s="144"/>
      <c r="H113" s="144"/>
      <c r="I113" s="144"/>
      <c r="J113" s="144"/>
      <c r="K113" s="144"/>
      <c r="L113" s="144"/>
      <c r="M113" s="144"/>
      <c r="N113" s="144"/>
      <c r="O113" s="144"/>
      <c r="P113" s="144"/>
      <c r="Q113" s="144"/>
      <c r="R113" s="130"/>
      <c r="S113" s="130"/>
      <c r="T113" s="130"/>
      <c r="U113" s="130"/>
      <c r="V113" s="130"/>
      <c r="W113" s="130"/>
      <c r="X113" s="130"/>
      <c r="Y113" s="130"/>
      <c r="Z113" s="130"/>
      <c r="AA113" s="130"/>
      <c r="AB113" s="130"/>
      <c r="AC113" s="130"/>
      <c r="AD113" s="130"/>
      <c r="AE113" s="130"/>
      <c r="AF113" s="130"/>
      <c r="AG113" s="130"/>
      <c r="AH113" s="130"/>
      <c r="AI113" s="130"/>
      <c r="AJ113" s="130"/>
      <c r="AK113" s="143"/>
      <c r="AL113" s="143"/>
      <c r="AM113" s="193"/>
      <c r="AN113" s="194"/>
      <c r="AO113" s="194"/>
      <c r="AP113" s="194"/>
      <c r="AQ113" s="194"/>
      <c r="AR113" s="194"/>
      <c r="AS113" s="194"/>
      <c r="AT113" s="194"/>
      <c r="AU113" s="194"/>
      <c r="AV113" s="194"/>
      <c r="AW113" s="194"/>
      <c r="AX113" s="194"/>
      <c r="AY113" s="194"/>
      <c r="AZ113" s="194"/>
      <c r="BA113" s="194"/>
      <c r="BB113" s="194"/>
      <c r="BC113" s="194"/>
      <c r="BD113" s="194"/>
      <c r="BE113" s="194"/>
      <c r="BF113" s="194"/>
      <c r="BG113" s="194"/>
      <c r="BH113" s="194"/>
      <c r="BI113" s="194"/>
      <c r="BJ113" s="194"/>
      <c r="BK113" s="194"/>
      <c r="BL113" s="194"/>
      <c r="BM113" s="194"/>
      <c r="BN113" s="194"/>
      <c r="BO113" s="194"/>
      <c r="BP113" s="194"/>
      <c r="BQ113" s="195"/>
      <c r="BR113" s="129"/>
      <c r="BS113" s="116"/>
    </row>
    <row r="114" spans="1:144" ht="15.65" customHeight="1">
      <c r="A114" s="134"/>
      <c r="B114" s="134"/>
      <c r="C114" s="124"/>
      <c r="D114" s="144"/>
      <c r="E114" s="144"/>
      <c r="F114" s="144"/>
      <c r="G114" s="144"/>
      <c r="H114" s="144"/>
      <c r="I114" s="144"/>
      <c r="J114" s="144"/>
      <c r="K114" s="144"/>
      <c r="L114" s="144"/>
      <c r="M114" s="144"/>
      <c r="N114" s="144"/>
      <c r="O114" s="144"/>
      <c r="P114" s="144"/>
      <c r="Q114" s="144"/>
      <c r="R114" s="130"/>
      <c r="S114" s="130"/>
      <c r="T114" s="130"/>
      <c r="U114" s="130"/>
      <c r="V114" s="130"/>
      <c r="W114" s="130"/>
      <c r="X114" s="130"/>
      <c r="Y114" s="130"/>
      <c r="Z114" s="130"/>
      <c r="AA114" s="130"/>
      <c r="AB114" s="130"/>
      <c r="AC114" s="130"/>
      <c r="AD114" s="130"/>
      <c r="AE114" s="130"/>
      <c r="AF114" s="130"/>
      <c r="AG114" s="130"/>
      <c r="AH114" s="130"/>
      <c r="AI114" s="130"/>
      <c r="AJ114" s="130"/>
      <c r="AK114" s="143"/>
      <c r="AL114" s="143"/>
      <c r="AM114" s="196"/>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8"/>
      <c r="BR114" s="129"/>
      <c r="BS114" s="116"/>
    </row>
    <row r="115" spans="1:144" ht="15.65" customHeight="1">
      <c r="A115" s="134"/>
      <c r="B115" s="134"/>
      <c r="C115" s="124"/>
      <c r="D115" s="144"/>
      <c r="E115" s="144"/>
      <c r="F115" s="144"/>
      <c r="G115" s="144"/>
      <c r="H115" s="144"/>
      <c r="I115" s="144"/>
      <c r="J115" s="144"/>
      <c r="K115" s="144"/>
      <c r="L115" s="144"/>
      <c r="M115" s="144"/>
      <c r="N115" s="130"/>
      <c r="O115" s="130"/>
      <c r="P115" s="130"/>
      <c r="Q115" s="130"/>
      <c r="R115" s="130"/>
      <c r="S115" s="130"/>
      <c r="T115" s="130"/>
      <c r="U115" s="130"/>
      <c r="V115" s="130"/>
      <c r="W115" s="130"/>
      <c r="X115" s="110"/>
      <c r="Y115" s="110"/>
      <c r="Z115" s="110"/>
      <c r="AA115" s="127"/>
      <c r="AB115" s="127"/>
      <c r="AC115" s="127"/>
      <c r="AD115" s="127"/>
      <c r="AE115" s="127"/>
      <c r="AF115" s="127"/>
      <c r="AG115" s="127"/>
      <c r="AH115" s="127"/>
      <c r="AI115" s="127"/>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29"/>
      <c r="BS115" s="134"/>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row>
    <row r="116" spans="1:144" ht="19.399999999999999" customHeight="1">
      <c r="A116" s="134"/>
      <c r="B116" s="134"/>
      <c r="C116" s="124"/>
      <c r="D116" s="144"/>
      <c r="E116" s="144"/>
      <c r="F116" s="144"/>
      <c r="G116" s="144"/>
      <c r="H116" s="144"/>
      <c r="I116" s="144"/>
      <c r="J116" s="144"/>
      <c r="K116" s="144"/>
      <c r="L116" s="144"/>
      <c r="M116" s="144"/>
      <c r="N116" s="130"/>
      <c r="O116" s="130"/>
      <c r="P116" s="130"/>
      <c r="Q116" s="130"/>
      <c r="R116" s="130"/>
      <c r="S116" s="130"/>
      <c r="T116" s="130"/>
      <c r="U116" s="135" t="s">
        <v>27</v>
      </c>
      <c r="V116" s="130"/>
      <c r="W116" s="130"/>
      <c r="X116" s="136"/>
      <c r="Y116" s="136"/>
      <c r="Z116" s="136"/>
      <c r="AA116" s="127"/>
      <c r="AB116" s="137"/>
      <c r="AC116" s="127"/>
      <c r="AD116" s="127"/>
      <c r="AE116" s="127"/>
      <c r="AF116" s="127"/>
      <c r="AG116" s="127"/>
      <c r="AH116" s="127"/>
      <c r="AI116" s="127"/>
      <c r="AJ116" s="127"/>
      <c r="AK116" s="127"/>
      <c r="AL116" s="127"/>
      <c r="AM116" s="135" t="s">
        <v>12</v>
      </c>
      <c r="AN116" s="127"/>
      <c r="AO116" s="127"/>
      <c r="AP116" s="127"/>
      <c r="AQ116" s="127"/>
      <c r="AR116" s="127"/>
      <c r="AS116" s="127"/>
      <c r="AT116" s="127"/>
      <c r="AU116" s="127"/>
      <c r="AV116" s="127"/>
      <c r="AW116" s="127"/>
      <c r="AX116" s="127"/>
      <c r="AY116" s="127"/>
      <c r="AZ116" s="127"/>
      <c r="BA116" s="126"/>
      <c r="BB116" s="126"/>
      <c r="BC116" s="126"/>
      <c r="BD116" s="126"/>
      <c r="BE116" s="126"/>
      <c r="BF116" s="126"/>
      <c r="BG116" s="126"/>
      <c r="BH116" s="126"/>
      <c r="BI116" s="126"/>
      <c r="BJ116" s="126"/>
      <c r="BK116" s="126"/>
      <c r="BL116" s="126"/>
      <c r="BM116" s="126"/>
      <c r="BN116" s="126"/>
      <c r="BO116" s="126"/>
      <c r="BP116" s="126"/>
      <c r="BQ116" s="110"/>
      <c r="BR116" s="129"/>
      <c r="BS116" s="134"/>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row>
    <row r="117" spans="1:144" ht="15.65" customHeight="1">
      <c r="A117" s="134"/>
      <c r="B117" s="134"/>
      <c r="C117" s="124"/>
      <c r="D117" s="199" t="s">
        <v>13</v>
      </c>
      <c r="E117" s="200"/>
      <c r="F117" s="200"/>
      <c r="G117" s="200"/>
      <c r="H117" s="200"/>
      <c r="I117" s="200"/>
      <c r="J117" s="200"/>
      <c r="K117" s="200"/>
      <c r="L117" s="200"/>
      <c r="M117" s="201"/>
      <c r="N117" s="208" t="str">
        <f>IF([3]回答表!AD51="●","●","")</f>
        <v/>
      </c>
      <c r="O117" s="209"/>
      <c r="P117" s="209"/>
      <c r="Q117" s="210"/>
      <c r="R117" s="130"/>
      <c r="S117" s="130"/>
      <c r="T117" s="130"/>
      <c r="U117" s="190" t="str">
        <f>IF([3]回答表!AD51="●",[3]回答表!B265,"")</f>
        <v/>
      </c>
      <c r="V117" s="191"/>
      <c r="W117" s="191"/>
      <c r="X117" s="191"/>
      <c r="Y117" s="191"/>
      <c r="Z117" s="191"/>
      <c r="AA117" s="191"/>
      <c r="AB117" s="191"/>
      <c r="AC117" s="191"/>
      <c r="AD117" s="191"/>
      <c r="AE117" s="191"/>
      <c r="AF117" s="191"/>
      <c r="AG117" s="191"/>
      <c r="AH117" s="191"/>
      <c r="AI117" s="191"/>
      <c r="AJ117" s="192"/>
      <c r="AK117" s="143"/>
      <c r="AL117" s="143"/>
      <c r="AM117" s="190" t="str">
        <f>IF([3]回答表!AD51="●",[3]回答表!B271,"")</f>
        <v/>
      </c>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2"/>
      <c r="BR117" s="129"/>
      <c r="BS117" s="134"/>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row>
    <row r="118" spans="1:144" ht="15.65" customHeight="1">
      <c r="A118" s="134"/>
      <c r="B118" s="134"/>
      <c r="C118" s="124"/>
      <c r="D118" s="202"/>
      <c r="E118" s="203"/>
      <c r="F118" s="203"/>
      <c r="G118" s="203"/>
      <c r="H118" s="203"/>
      <c r="I118" s="203"/>
      <c r="J118" s="203"/>
      <c r="K118" s="203"/>
      <c r="L118" s="203"/>
      <c r="M118" s="204"/>
      <c r="N118" s="211"/>
      <c r="O118" s="212"/>
      <c r="P118" s="212"/>
      <c r="Q118" s="213"/>
      <c r="R118" s="130"/>
      <c r="S118" s="130"/>
      <c r="T118" s="130"/>
      <c r="U118" s="193"/>
      <c r="V118" s="194"/>
      <c r="W118" s="194"/>
      <c r="X118" s="194"/>
      <c r="Y118" s="194"/>
      <c r="Z118" s="194"/>
      <c r="AA118" s="194"/>
      <c r="AB118" s="194"/>
      <c r="AC118" s="194"/>
      <c r="AD118" s="194"/>
      <c r="AE118" s="194"/>
      <c r="AF118" s="194"/>
      <c r="AG118" s="194"/>
      <c r="AH118" s="194"/>
      <c r="AI118" s="194"/>
      <c r="AJ118" s="195"/>
      <c r="AK118" s="143"/>
      <c r="AL118" s="143"/>
      <c r="AM118" s="193"/>
      <c r="AN118" s="194"/>
      <c r="AO118" s="194"/>
      <c r="AP118" s="194"/>
      <c r="AQ118" s="194"/>
      <c r="AR118" s="194"/>
      <c r="AS118" s="194"/>
      <c r="AT118" s="194"/>
      <c r="AU118" s="194"/>
      <c r="AV118" s="194"/>
      <c r="AW118" s="194"/>
      <c r="AX118" s="194"/>
      <c r="AY118" s="194"/>
      <c r="AZ118" s="194"/>
      <c r="BA118" s="194"/>
      <c r="BB118" s="194"/>
      <c r="BC118" s="194"/>
      <c r="BD118" s="194"/>
      <c r="BE118" s="194"/>
      <c r="BF118" s="194"/>
      <c r="BG118" s="194"/>
      <c r="BH118" s="194"/>
      <c r="BI118" s="194"/>
      <c r="BJ118" s="194"/>
      <c r="BK118" s="194"/>
      <c r="BL118" s="194"/>
      <c r="BM118" s="194"/>
      <c r="BN118" s="194"/>
      <c r="BO118" s="194"/>
      <c r="BP118" s="194"/>
      <c r="BQ118" s="195"/>
      <c r="BR118" s="129"/>
      <c r="BS118" s="134"/>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row>
    <row r="119" spans="1:144" ht="15.65" customHeight="1">
      <c r="A119" s="134"/>
      <c r="B119" s="134"/>
      <c r="C119" s="124"/>
      <c r="D119" s="202"/>
      <c r="E119" s="203"/>
      <c r="F119" s="203"/>
      <c r="G119" s="203"/>
      <c r="H119" s="203"/>
      <c r="I119" s="203"/>
      <c r="J119" s="203"/>
      <c r="K119" s="203"/>
      <c r="L119" s="203"/>
      <c r="M119" s="204"/>
      <c r="N119" s="211"/>
      <c r="O119" s="212"/>
      <c r="P119" s="212"/>
      <c r="Q119" s="213"/>
      <c r="R119" s="130"/>
      <c r="S119" s="130"/>
      <c r="T119" s="130"/>
      <c r="U119" s="193"/>
      <c r="V119" s="194"/>
      <c r="W119" s="194"/>
      <c r="X119" s="194"/>
      <c r="Y119" s="194"/>
      <c r="Z119" s="194"/>
      <c r="AA119" s="194"/>
      <c r="AB119" s="194"/>
      <c r="AC119" s="194"/>
      <c r="AD119" s="194"/>
      <c r="AE119" s="194"/>
      <c r="AF119" s="194"/>
      <c r="AG119" s="194"/>
      <c r="AH119" s="194"/>
      <c r="AI119" s="194"/>
      <c r="AJ119" s="195"/>
      <c r="AK119" s="143"/>
      <c r="AL119" s="143"/>
      <c r="AM119" s="193"/>
      <c r="AN119" s="194"/>
      <c r="AO119" s="194"/>
      <c r="AP119" s="194"/>
      <c r="AQ119" s="194"/>
      <c r="AR119" s="194"/>
      <c r="AS119" s="194"/>
      <c r="AT119" s="194"/>
      <c r="AU119" s="194"/>
      <c r="AV119" s="194"/>
      <c r="AW119" s="194"/>
      <c r="AX119" s="194"/>
      <c r="AY119" s="194"/>
      <c r="AZ119" s="194"/>
      <c r="BA119" s="194"/>
      <c r="BB119" s="194"/>
      <c r="BC119" s="194"/>
      <c r="BD119" s="194"/>
      <c r="BE119" s="194"/>
      <c r="BF119" s="194"/>
      <c r="BG119" s="194"/>
      <c r="BH119" s="194"/>
      <c r="BI119" s="194"/>
      <c r="BJ119" s="194"/>
      <c r="BK119" s="194"/>
      <c r="BL119" s="194"/>
      <c r="BM119" s="194"/>
      <c r="BN119" s="194"/>
      <c r="BO119" s="194"/>
      <c r="BP119" s="194"/>
      <c r="BQ119" s="195"/>
      <c r="BR119" s="129"/>
      <c r="BS119" s="134"/>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row>
    <row r="120" spans="1:144" ht="15.65" customHeight="1">
      <c r="C120" s="124"/>
      <c r="D120" s="205"/>
      <c r="E120" s="206"/>
      <c r="F120" s="206"/>
      <c r="G120" s="206"/>
      <c r="H120" s="206"/>
      <c r="I120" s="206"/>
      <c r="J120" s="206"/>
      <c r="K120" s="206"/>
      <c r="L120" s="206"/>
      <c r="M120" s="207"/>
      <c r="N120" s="214"/>
      <c r="O120" s="215"/>
      <c r="P120" s="215"/>
      <c r="Q120" s="216"/>
      <c r="R120" s="130"/>
      <c r="S120" s="130"/>
      <c r="T120" s="130"/>
      <c r="U120" s="196"/>
      <c r="V120" s="197"/>
      <c r="W120" s="197"/>
      <c r="X120" s="197"/>
      <c r="Y120" s="197"/>
      <c r="Z120" s="197"/>
      <c r="AA120" s="197"/>
      <c r="AB120" s="197"/>
      <c r="AC120" s="197"/>
      <c r="AD120" s="197"/>
      <c r="AE120" s="197"/>
      <c r="AF120" s="197"/>
      <c r="AG120" s="197"/>
      <c r="AH120" s="197"/>
      <c r="AI120" s="197"/>
      <c r="AJ120" s="198"/>
      <c r="AK120" s="143"/>
      <c r="AL120" s="143"/>
      <c r="AM120" s="196"/>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8"/>
      <c r="BR120" s="129"/>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row>
    <row r="121" spans="1:144" ht="15.65" customHeight="1">
      <c r="C121" s="151"/>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3"/>
      <c r="BV121" s="157"/>
      <c r="BW121" s="157"/>
      <c r="BX121" s="157"/>
      <c r="BY121" s="157"/>
      <c r="BZ121" s="157"/>
      <c r="CA121" s="157"/>
      <c r="CB121" s="157"/>
      <c r="CC121" s="157"/>
      <c r="CD121" s="15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row>
    <row r="122" spans="1:144" ht="15.65" customHeight="1">
      <c r="A122" s="116"/>
      <c r="B122" s="116"/>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16"/>
    </row>
    <row r="123" spans="1:144" ht="15.65" customHeight="1">
      <c r="C123" s="118"/>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256"/>
      <c r="AS123" s="256"/>
      <c r="AT123" s="256"/>
      <c r="AU123" s="256"/>
      <c r="AV123" s="256"/>
      <c r="AW123" s="256"/>
      <c r="AX123" s="256"/>
      <c r="AY123" s="256"/>
      <c r="AZ123" s="256"/>
      <c r="BA123" s="256"/>
      <c r="BB123" s="256"/>
      <c r="BC123" s="120"/>
      <c r="BD123" s="121"/>
      <c r="BE123" s="121"/>
      <c r="BF123" s="121"/>
      <c r="BG123" s="121"/>
      <c r="BH123" s="121"/>
      <c r="BI123" s="121"/>
      <c r="BJ123" s="121"/>
      <c r="BK123" s="121"/>
      <c r="BL123" s="121"/>
      <c r="BM123" s="121"/>
      <c r="BN123" s="121"/>
      <c r="BO123" s="121"/>
      <c r="BP123" s="121"/>
      <c r="BQ123" s="121"/>
      <c r="BR123" s="122"/>
    </row>
    <row r="124" spans="1:144" ht="15.65" customHeight="1">
      <c r="C124" s="124"/>
      <c r="D124" s="130"/>
      <c r="E124" s="130"/>
      <c r="F124" s="130"/>
      <c r="G124" s="130"/>
      <c r="H124" s="130"/>
      <c r="I124" s="130"/>
      <c r="J124" s="130"/>
      <c r="K124" s="130"/>
      <c r="L124" s="130"/>
      <c r="M124" s="130"/>
      <c r="N124" s="130"/>
      <c r="O124" s="130"/>
      <c r="P124" s="130"/>
      <c r="Q124" s="130"/>
      <c r="R124" s="130"/>
      <c r="S124" s="130"/>
      <c r="T124" s="130"/>
      <c r="U124" s="130"/>
      <c r="V124" s="130"/>
      <c r="W124" s="130"/>
      <c r="X124" s="110"/>
      <c r="Y124" s="110"/>
      <c r="Z124" s="110"/>
      <c r="AA124" s="126"/>
      <c r="AB124" s="131"/>
      <c r="AC124" s="131"/>
      <c r="AD124" s="131"/>
      <c r="AE124" s="131"/>
      <c r="AF124" s="131"/>
      <c r="AG124" s="131"/>
      <c r="AH124" s="131"/>
      <c r="AI124" s="131"/>
      <c r="AJ124" s="131"/>
      <c r="AK124" s="131"/>
      <c r="AL124" s="131"/>
      <c r="AM124" s="131"/>
      <c r="AN124" s="128"/>
      <c r="AO124" s="131"/>
      <c r="AP124" s="132"/>
      <c r="AQ124" s="132"/>
      <c r="AR124" s="292"/>
      <c r="AS124" s="292"/>
      <c r="AT124" s="292"/>
      <c r="AU124" s="292"/>
      <c r="AV124" s="292"/>
      <c r="AW124" s="292"/>
      <c r="AX124" s="292"/>
      <c r="AY124" s="292"/>
      <c r="AZ124" s="292"/>
      <c r="BA124" s="292"/>
      <c r="BB124" s="292"/>
      <c r="BC124" s="125"/>
      <c r="BD124" s="126"/>
      <c r="BE124" s="126"/>
      <c r="BF124" s="126"/>
      <c r="BG124" s="126"/>
      <c r="BH124" s="126"/>
      <c r="BI124" s="126"/>
      <c r="BJ124" s="126"/>
      <c r="BK124" s="126"/>
      <c r="BL124" s="126"/>
      <c r="BM124" s="126"/>
      <c r="BN124" s="127"/>
      <c r="BO124" s="127"/>
      <c r="BP124" s="127"/>
      <c r="BQ124" s="128"/>
      <c r="BR124" s="129"/>
    </row>
    <row r="125" spans="1:144" ht="15.65" customHeight="1">
      <c r="C125" s="124"/>
      <c r="D125" s="258" t="s">
        <v>4</v>
      </c>
      <c r="E125" s="259"/>
      <c r="F125" s="259"/>
      <c r="G125" s="259"/>
      <c r="H125" s="259"/>
      <c r="I125" s="259"/>
      <c r="J125" s="259"/>
      <c r="K125" s="259"/>
      <c r="L125" s="259"/>
      <c r="M125" s="259"/>
      <c r="N125" s="259"/>
      <c r="O125" s="259"/>
      <c r="P125" s="259"/>
      <c r="Q125" s="260"/>
      <c r="R125" s="199" t="s">
        <v>30</v>
      </c>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1"/>
      <c r="BC125" s="125"/>
      <c r="BD125" s="126"/>
      <c r="BE125" s="126"/>
      <c r="BF125" s="126"/>
      <c r="BG125" s="126"/>
      <c r="BH125" s="126"/>
      <c r="BI125" s="126"/>
      <c r="BJ125" s="126"/>
      <c r="BK125" s="126"/>
      <c r="BL125" s="126"/>
      <c r="BM125" s="126"/>
      <c r="BN125" s="127"/>
      <c r="BO125" s="127"/>
      <c r="BP125" s="127"/>
      <c r="BQ125" s="128"/>
      <c r="BR125" s="129"/>
    </row>
    <row r="126" spans="1:144" ht="15.65" customHeight="1">
      <c r="C126" s="124"/>
      <c r="D126" s="261"/>
      <c r="E126" s="262"/>
      <c r="F126" s="262"/>
      <c r="G126" s="262"/>
      <c r="H126" s="262"/>
      <c r="I126" s="262"/>
      <c r="J126" s="262"/>
      <c r="K126" s="262"/>
      <c r="L126" s="262"/>
      <c r="M126" s="262"/>
      <c r="N126" s="262"/>
      <c r="O126" s="262"/>
      <c r="P126" s="262"/>
      <c r="Q126" s="263"/>
      <c r="R126" s="205"/>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7"/>
      <c r="BC126" s="125"/>
      <c r="BD126" s="126"/>
      <c r="BE126" s="126"/>
      <c r="BF126" s="126"/>
      <c r="BG126" s="126"/>
      <c r="BH126" s="126"/>
      <c r="BI126" s="126"/>
      <c r="BJ126" s="126"/>
      <c r="BK126" s="126"/>
      <c r="BL126" s="126"/>
      <c r="BM126" s="126"/>
      <c r="BN126" s="127"/>
      <c r="BO126" s="127"/>
      <c r="BP126" s="127"/>
      <c r="BQ126" s="128"/>
      <c r="BR126" s="129"/>
    </row>
    <row r="127" spans="1:144" ht="15.65" customHeight="1">
      <c r="C127" s="124"/>
      <c r="D127" s="130"/>
      <c r="E127" s="130"/>
      <c r="F127" s="130"/>
      <c r="G127" s="130"/>
      <c r="H127" s="130"/>
      <c r="I127" s="130"/>
      <c r="J127" s="130"/>
      <c r="K127" s="130"/>
      <c r="L127" s="130"/>
      <c r="M127" s="130"/>
      <c r="N127" s="130"/>
      <c r="O127" s="130"/>
      <c r="P127" s="130"/>
      <c r="Q127" s="130"/>
      <c r="R127" s="130"/>
      <c r="S127" s="130"/>
      <c r="T127" s="130"/>
      <c r="U127" s="130"/>
      <c r="V127" s="130"/>
      <c r="W127" s="130"/>
      <c r="X127" s="110"/>
      <c r="Y127" s="110"/>
      <c r="Z127" s="110"/>
      <c r="AA127" s="126"/>
      <c r="AB127" s="131"/>
      <c r="AC127" s="131"/>
      <c r="AD127" s="131"/>
      <c r="AE127" s="131"/>
      <c r="AF127" s="131"/>
      <c r="AG127" s="131"/>
      <c r="AH127" s="131"/>
      <c r="AI127" s="131"/>
      <c r="AJ127" s="131"/>
      <c r="AK127" s="131"/>
      <c r="AL127" s="131"/>
      <c r="AM127" s="131"/>
      <c r="AN127" s="128"/>
      <c r="AO127" s="131"/>
      <c r="AP127" s="132"/>
      <c r="AQ127" s="132"/>
      <c r="AR127" s="133"/>
      <c r="AS127" s="133"/>
      <c r="AT127" s="133"/>
      <c r="AU127" s="133"/>
      <c r="AV127" s="133"/>
      <c r="AW127" s="133"/>
      <c r="AX127" s="133"/>
      <c r="AY127" s="133"/>
      <c r="AZ127" s="133"/>
      <c r="BA127" s="133"/>
      <c r="BB127" s="133"/>
      <c r="BC127" s="125"/>
      <c r="BD127" s="126"/>
      <c r="BE127" s="126"/>
      <c r="BF127" s="126"/>
      <c r="BG127" s="126"/>
      <c r="BH127" s="126"/>
      <c r="BI127" s="126"/>
      <c r="BJ127" s="126"/>
      <c r="BK127" s="126"/>
      <c r="BL127" s="126"/>
      <c r="BM127" s="126"/>
      <c r="BN127" s="127"/>
      <c r="BO127" s="127"/>
      <c r="BP127" s="127"/>
      <c r="BQ127" s="128"/>
      <c r="BR127" s="129"/>
    </row>
    <row r="128" spans="1:144" ht="19">
      <c r="C128" s="124"/>
      <c r="D128" s="130"/>
      <c r="E128" s="130"/>
      <c r="F128" s="130"/>
      <c r="G128" s="130"/>
      <c r="H128" s="130"/>
      <c r="I128" s="130"/>
      <c r="J128" s="130"/>
      <c r="K128" s="130"/>
      <c r="L128" s="130"/>
      <c r="M128" s="130"/>
      <c r="N128" s="130"/>
      <c r="O128" s="130"/>
      <c r="P128" s="130"/>
      <c r="Q128" s="130"/>
      <c r="R128" s="130"/>
      <c r="S128" s="130"/>
      <c r="T128" s="130"/>
      <c r="U128" s="135" t="s">
        <v>31</v>
      </c>
      <c r="V128" s="138"/>
      <c r="W128" s="137"/>
      <c r="X128" s="139"/>
      <c r="Y128" s="139"/>
      <c r="Z128" s="140"/>
      <c r="AA128" s="140"/>
      <c r="AB128" s="140"/>
      <c r="AC128" s="140"/>
      <c r="AD128" s="140"/>
      <c r="AE128" s="140"/>
      <c r="AF128" s="140"/>
      <c r="AG128" s="140"/>
      <c r="AH128" s="140"/>
      <c r="AI128" s="140"/>
      <c r="AJ128" s="140"/>
      <c r="AK128" s="137"/>
      <c r="AL128" s="137"/>
      <c r="AM128" s="135" t="s">
        <v>27</v>
      </c>
      <c r="AN128" s="130"/>
      <c r="AO128" s="130"/>
      <c r="AP128" s="136"/>
      <c r="AQ128" s="136"/>
      <c r="AR128" s="136"/>
      <c r="AS128" s="127"/>
      <c r="AT128" s="137"/>
      <c r="AU128" s="137"/>
      <c r="AV128" s="137"/>
      <c r="AW128" s="137"/>
      <c r="AX128" s="137"/>
      <c r="AY128" s="137"/>
      <c r="AZ128" s="137"/>
      <c r="BA128" s="137"/>
      <c r="BB128" s="137"/>
      <c r="BC128" s="141"/>
      <c r="BD128" s="127"/>
      <c r="BE128" s="127"/>
      <c r="BF128" s="142" t="s">
        <v>6</v>
      </c>
      <c r="BG128" s="155"/>
      <c r="BH128" s="155"/>
      <c r="BI128" s="155"/>
      <c r="BJ128" s="155"/>
      <c r="BK128" s="155"/>
      <c r="BL128" s="155"/>
      <c r="BM128" s="127"/>
      <c r="BN128" s="127"/>
      <c r="BO128" s="127"/>
      <c r="BP128" s="127"/>
      <c r="BQ128" s="128"/>
      <c r="BR128" s="129"/>
    </row>
    <row r="129" spans="1:71" ht="19.399999999999999" customHeight="1">
      <c r="C129" s="124"/>
      <c r="D129" s="281" t="s">
        <v>7</v>
      </c>
      <c r="E129" s="281"/>
      <c r="F129" s="281"/>
      <c r="G129" s="281"/>
      <c r="H129" s="281"/>
      <c r="I129" s="281"/>
      <c r="J129" s="281"/>
      <c r="K129" s="281"/>
      <c r="L129" s="281"/>
      <c r="M129" s="281"/>
      <c r="N129" s="208" t="str">
        <f>IF([3]回答表!F18="水道事業",IF([3]回答表!X52="●","●",""),"")</f>
        <v/>
      </c>
      <c r="O129" s="209"/>
      <c r="P129" s="209"/>
      <c r="Q129" s="210"/>
      <c r="R129" s="130"/>
      <c r="S129" s="130"/>
      <c r="T129" s="130"/>
      <c r="U129" s="326" t="s">
        <v>51</v>
      </c>
      <c r="V129" s="327"/>
      <c r="W129" s="327"/>
      <c r="X129" s="327"/>
      <c r="Y129" s="327"/>
      <c r="Z129" s="327"/>
      <c r="AA129" s="327"/>
      <c r="AB129" s="327"/>
      <c r="AC129" s="318" t="s">
        <v>52</v>
      </c>
      <c r="AD129" s="319"/>
      <c r="AE129" s="319"/>
      <c r="AF129" s="319"/>
      <c r="AG129" s="319"/>
      <c r="AH129" s="319"/>
      <c r="AI129" s="319"/>
      <c r="AJ129" s="322"/>
      <c r="AK129" s="143"/>
      <c r="AL129" s="143"/>
      <c r="AM129" s="190" t="str">
        <f>IF([3]回答表!F18="水道事業",IF([3]回答表!X52="●",[3]回答表!B282,IF([3]回答表!AA52="●",[3]回答表!B352,"")),"")</f>
        <v/>
      </c>
      <c r="AN129" s="191"/>
      <c r="AO129" s="191"/>
      <c r="AP129" s="191"/>
      <c r="AQ129" s="191"/>
      <c r="AR129" s="191"/>
      <c r="AS129" s="191"/>
      <c r="AT129" s="191"/>
      <c r="AU129" s="191"/>
      <c r="AV129" s="191"/>
      <c r="AW129" s="191"/>
      <c r="AX129" s="191"/>
      <c r="AY129" s="191"/>
      <c r="AZ129" s="191"/>
      <c r="BA129" s="191"/>
      <c r="BB129" s="191"/>
      <c r="BC129" s="192"/>
      <c r="BD129" s="126"/>
      <c r="BE129" s="126"/>
      <c r="BF129" s="253" t="str">
        <f>IF([3]回答表!F18="水道事業",IF([3]回答表!X52="●",[3]回答表!B330,IF([3]回答表!AA52="●",[3]回答表!B399,"")),"")</f>
        <v/>
      </c>
      <c r="BG129" s="254"/>
      <c r="BH129" s="254"/>
      <c r="BI129" s="254"/>
      <c r="BJ129" s="253"/>
      <c r="BK129" s="254"/>
      <c r="BL129" s="254"/>
      <c r="BM129" s="254"/>
      <c r="BN129" s="253"/>
      <c r="BO129" s="254"/>
      <c r="BP129" s="254"/>
      <c r="BQ129" s="255"/>
      <c r="BR129" s="129"/>
    </row>
    <row r="130" spans="1:71" ht="19.399999999999999" customHeight="1">
      <c r="C130" s="124"/>
      <c r="D130" s="281"/>
      <c r="E130" s="281"/>
      <c r="F130" s="281"/>
      <c r="G130" s="281"/>
      <c r="H130" s="281"/>
      <c r="I130" s="281"/>
      <c r="J130" s="281"/>
      <c r="K130" s="281"/>
      <c r="L130" s="281"/>
      <c r="M130" s="281"/>
      <c r="N130" s="211"/>
      <c r="O130" s="212"/>
      <c r="P130" s="212"/>
      <c r="Q130" s="213"/>
      <c r="R130" s="130"/>
      <c r="S130" s="130"/>
      <c r="T130" s="130"/>
      <c r="U130" s="336"/>
      <c r="V130" s="337"/>
      <c r="W130" s="337"/>
      <c r="X130" s="337"/>
      <c r="Y130" s="337"/>
      <c r="Z130" s="337"/>
      <c r="AA130" s="337"/>
      <c r="AB130" s="337"/>
      <c r="AC130" s="320"/>
      <c r="AD130" s="321"/>
      <c r="AE130" s="321"/>
      <c r="AF130" s="321"/>
      <c r="AG130" s="321"/>
      <c r="AH130" s="321"/>
      <c r="AI130" s="321"/>
      <c r="AJ130" s="339"/>
      <c r="AK130" s="143"/>
      <c r="AL130" s="143"/>
      <c r="AM130" s="193"/>
      <c r="AN130" s="194"/>
      <c r="AO130" s="194"/>
      <c r="AP130" s="194"/>
      <c r="AQ130" s="194"/>
      <c r="AR130" s="194"/>
      <c r="AS130" s="194"/>
      <c r="AT130" s="194"/>
      <c r="AU130" s="194"/>
      <c r="AV130" s="194"/>
      <c r="AW130" s="194"/>
      <c r="AX130" s="194"/>
      <c r="AY130" s="194"/>
      <c r="AZ130" s="194"/>
      <c r="BA130" s="194"/>
      <c r="BB130" s="194"/>
      <c r="BC130" s="195"/>
      <c r="BD130" s="126"/>
      <c r="BE130" s="126"/>
      <c r="BF130" s="217"/>
      <c r="BG130" s="218"/>
      <c r="BH130" s="218"/>
      <c r="BI130" s="218"/>
      <c r="BJ130" s="217"/>
      <c r="BK130" s="218"/>
      <c r="BL130" s="218"/>
      <c r="BM130" s="218"/>
      <c r="BN130" s="217"/>
      <c r="BO130" s="218"/>
      <c r="BP130" s="218"/>
      <c r="BQ130" s="221"/>
      <c r="BR130" s="129"/>
    </row>
    <row r="131" spans="1:71" ht="15.65" customHeight="1">
      <c r="C131" s="124"/>
      <c r="D131" s="281"/>
      <c r="E131" s="281"/>
      <c r="F131" s="281"/>
      <c r="G131" s="281"/>
      <c r="H131" s="281"/>
      <c r="I131" s="281"/>
      <c r="J131" s="281"/>
      <c r="K131" s="281"/>
      <c r="L131" s="281"/>
      <c r="M131" s="281"/>
      <c r="N131" s="211"/>
      <c r="O131" s="212"/>
      <c r="P131" s="212"/>
      <c r="Q131" s="213"/>
      <c r="R131" s="130"/>
      <c r="S131" s="130"/>
      <c r="T131" s="130"/>
      <c r="U131" s="283" t="str">
        <f>IF([3]回答表!F18="水道事業",IF([3]回答表!X52="●",[3]回答表!J290,IF([3]回答表!AA52="●",[3]回答表!J360,"")),"")</f>
        <v/>
      </c>
      <c r="V131" s="284"/>
      <c r="W131" s="284"/>
      <c r="X131" s="284"/>
      <c r="Y131" s="284"/>
      <c r="Z131" s="284"/>
      <c r="AA131" s="284"/>
      <c r="AB131" s="285"/>
      <c r="AC131" s="283" t="str">
        <f>IF([3]回答表!F18="水道事業",IF([3]回答表!X52="●",[3]回答表!J292,IF([3]回答表!AA52="●",[3]回答表!J362,"")),"")</f>
        <v/>
      </c>
      <c r="AD131" s="284"/>
      <c r="AE131" s="284"/>
      <c r="AF131" s="284"/>
      <c r="AG131" s="284"/>
      <c r="AH131" s="284"/>
      <c r="AI131" s="284"/>
      <c r="AJ131" s="285"/>
      <c r="AK131" s="143"/>
      <c r="AL131" s="143"/>
      <c r="AM131" s="193"/>
      <c r="AN131" s="194"/>
      <c r="AO131" s="194"/>
      <c r="AP131" s="194"/>
      <c r="AQ131" s="194"/>
      <c r="AR131" s="194"/>
      <c r="AS131" s="194"/>
      <c r="AT131" s="194"/>
      <c r="AU131" s="194"/>
      <c r="AV131" s="194"/>
      <c r="AW131" s="194"/>
      <c r="AX131" s="194"/>
      <c r="AY131" s="194"/>
      <c r="AZ131" s="194"/>
      <c r="BA131" s="194"/>
      <c r="BB131" s="194"/>
      <c r="BC131" s="195"/>
      <c r="BD131" s="126"/>
      <c r="BE131" s="126"/>
      <c r="BF131" s="217"/>
      <c r="BG131" s="218"/>
      <c r="BH131" s="218"/>
      <c r="BI131" s="218"/>
      <c r="BJ131" s="217"/>
      <c r="BK131" s="218"/>
      <c r="BL131" s="218"/>
      <c r="BM131" s="218"/>
      <c r="BN131" s="217"/>
      <c r="BO131" s="218"/>
      <c r="BP131" s="218"/>
      <c r="BQ131" s="221"/>
      <c r="BR131" s="129"/>
    </row>
    <row r="132" spans="1:71" ht="15.65" customHeight="1">
      <c r="C132" s="124"/>
      <c r="D132" s="281"/>
      <c r="E132" s="281"/>
      <c r="F132" s="281"/>
      <c r="G132" s="281"/>
      <c r="H132" s="281"/>
      <c r="I132" s="281"/>
      <c r="J132" s="281"/>
      <c r="K132" s="281"/>
      <c r="L132" s="281"/>
      <c r="M132" s="281"/>
      <c r="N132" s="214"/>
      <c r="O132" s="215"/>
      <c r="P132" s="215"/>
      <c r="Q132" s="216"/>
      <c r="R132" s="130"/>
      <c r="S132" s="130"/>
      <c r="T132" s="130"/>
      <c r="U132" s="286"/>
      <c r="V132" s="287"/>
      <c r="W132" s="287"/>
      <c r="X132" s="287"/>
      <c r="Y132" s="287"/>
      <c r="Z132" s="287"/>
      <c r="AA132" s="287"/>
      <c r="AB132" s="288"/>
      <c r="AC132" s="286"/>
      <c r="AD132" s="287"/>
      <c r="AE132" s="287"/>
      <c r="AF132" s="287"/>
      <c r="AG132" s="287"/>
      <c r="AH132" s="287"/>
      <c r="AI132" s="287"/>
      <c r="AJ132" s="288"/>
      <c r="AK132" s="143"/>
      <c r="AL132" s="143"/>
      <c r="AM132" s="193"/>
      <c r="AN132" s="194"/>
      <c r="AO132" s="194"/>
      <c r="AP132" s="194"/>
      <c r="AQ132" s="194"/>
      <c r="AR132" s="194"/>
      <c r="AS132" s="194"/>
      <c r="AT132" s="194"/>
      <c r="AU132" s="194"/>
      <c r="AV132" s="194"/>
      <c r="AW132" s="194"/>
      <c r="AX132" s="194"/>
      <c r="AY132" s="194"/>
      <c r="AZ132" s="194"/>
      <c r="BA132" s="194"/>
      <c r="BB132" s="194"/>
      <c r="BC132" s="195"/>
      <c r="BD132" s="126"/>
      <c r="BE132" s="126"/>
      <c r="BF132" s="217" t="str">
        <f>IF([3]回答表!F18="水道事業",IF([3]回答表!X52="●",[3]回答表!E330,IF([3]回答表!AA52="●",[3]回答表!E399,"")),"")</f>
        <v/>
      </c>
      <c r="BG132" s="218"/>
      <c r="BH132" s="218"/>
      <c r="BI132" s="218"/>
      <c r="BJ132" s="217" t="str">
        <f>IF([3]回答表!F18="水道事業",IF([3]回答表!X52="●",[3]回答表!E331,IF([3]回答表!AA52="●",[3]回答表!E400,"")),"")</f>
        <v/>
      </c>
      <c r="BK132" s="218"/>
      <c r="BL132" s="218"/>
      <c r="BM132" s="218"/>
      <c r="BN132" s="217" t="str">
        <f>IF([3]回答表!F18="水道事業",IF([3]回答表!X52="●",[3]回答表!E332,IF([3]回答表!AA52="●",[3]回答表!E401,"")),"")</f>
        <v/>
      </c>
      <c r="BO132" s="218"/>
      <c r="BP132" s="218"/>
      <c r="BQ132" s="221"/>
      <c r="BR132" s="129"/>
    </row>
    <row r="133" spans="1:71" ht="15.65" customHeight="1">
      <c r="C133" s="124"/>
      <c r="D133" s="144"/>
      <c r="E133" s="144"/>
      <c r="F133" s="144"/>
      <c r="G133" s="144"/>
      <c r="H133" s="144"/>
      <c r="I133" s="144"/>
      <c r="J133" s="144"/>
      <c r="K133" s="144"/>
      <c r="L133" s="144"/>
      <c r="M133" s="144"/>
      <c r="N133" s="145"/>
      <c r="O133" s="145"/>
      <c r="P133" s="145"/>
      <c r="Q133" s="145"/>
      <c r="R133" s="146"/>
      <c r="S133" s="146"/>
      <c r="T133" s="146"/>
      <c r="U133" s="289"/>
      <c r="V133" s="290"/>
      <c r="W133" s="290"/>
      <c r="X133" s="290"/>
      <c r="Y133" s="290"/>
      <c r="Z133" s="290"/>
      <c r="AA133" s="290"/>
      <c r="AB133" s="291"/>
      <c r="AC133" s="289"/>
      <c r="AD133" s="290"/>
      <c r="AE133" s="290"/>
      <c r="AF133" s="290"/>
      <c r="AG133" s="290"/>
      <c r="AH133" s="290"/>
      <c r="AI133" s="290"/>
      <c r="AJ133" s="291"/>
      <c r="AK133" s="143"/>
      <c r="AL133" s="143"/>
      <c r="AM133" s="193"/>
      <c r="AN133" s="194"/>
      <c r="AO133" s="194"/>
      <c r="AP133" s="194"/>
      <c r="AQ133" s="194"/>
      <c r="AR133" s="194"/>
      <c r="AS133" s="194"/>
      <c r="AT133" s="194"/>
      <c r="AU133" s="194"/>
      <c r="AV133" s="194"/>
      <c r="AW133" s="194"/>
      <c r="AX133" s="194"/>
      <c r="AY133" s="194"/>
      <c r="AZ133" s="194"/>
      <c r="BA133" s="194"/>
      <c r="BB133" s="194"/>
      <c r="BC133" s="195"/>
      <c r="BD133" s="131"/>
      <c r="BE133" s="131"/>
      <c r="BF133" s="217"/>
      <c r="BG133" s="218"/>
      <c r="BH133" s="218"/>
      <c r="BI133" s="218"/>
      <c r="BJ133" s="217"/>
      <c r="BK133" s="218"/>
      <c r="BL133" s="218"/>
      <c r="BM133" s="218"/>
      <c r="BN133" s="217"/>
      <c r="BO133" s="218"/>
      <c r="BP133" s="218"/>
      <c r="BQ133" s="221"/>
      <c r="BR133" s="129"/>
    </row>
    <row r="134" spans="1:71" ht="19.399999999999999" customHeight="1">
      <c r="C134" s="124"/>
      <c r="D134" s="144"/>
      <c r="E134" s="144"/>
      <c r="F134" s="144"/>
      <c r="G134" s="144"/>
      <c r="H134" s="144"/>
      <c r="I134" s="144"/>
      <c r="J134" s="144"/>
      <c r="K134" s="144"/>
      <c r="L134" s="144"/>
      <c r="M134" s="144"/>
      <c r="N134" s="145"/>
      <c r="O134" s="145"/>
      <c r="P134" s="145"/>
      <c r="Q134" s="145"/>
      <c r="R134" s="146"/>
      <c r="S134" s="146"/>
      <c r="T134" s="146"/>
      <c r="U134" s="326" t="s">
        <v>32</v>
      </c>
      <c r="V134" s="327"/>
      <c r="W134" s="327"/>
      <c r="X134" s="327"/>
      <c r="Y134" s="327"/>
      <c r="Z134" s="327"/>
      <c r="AA134" s="327"/>
      <c r="AB134" s="327"/>
      <c r="AC134" s="326" t="s">
        <v>33</v>
      </c>
      <c r="AD134" s="327"/>
      <c r="AE134" s="327"/>
      <c r="AF134" s="327"/>
      <c r="AG134" s="327"/>
      <c r="AH134" s="327"/>
      <c r="AI134" s="327"/>
      <c r="AJ134" s="328"/>
      <c r="AK134" s="143"/>
      <c r="AL134" s="143"/>
      <c r="AM134" s="193"/>
      <c r="AN134" s="194"/>
      <c r="AO134" s="194"/>
      <c r="AP134" s="194"/>
      <c r="AQ134" s="194"/>
      <c r="AR134" s="194"/>
      <c r="AS134" s="194"/>
      <c r="AT134" s="194"/>
      <c r="AU134" s="194"/>
      <c r="AV134" s="194"/>
      <c r="AW134" s="194"/>
      <c r="AX134" s="194"/>
      <c r="AY134" s="194"/>
      <c r="AZ134" s="194"/>
      <c r="BA134" s="194"/>
      <c r="BB134" s="194"/>
      <c r="BC134" s="195"/>
      <c r="BD134" s="126"/>
      <c r="BE134" s="126"/>
      <c r="BF134" s="217"/>
      <c r="BG134" s="218"/>
      <c r="BH134" s="218"/>
      <c r="BI134" s="218"/>
      <c r="BJ134" s="217"/>
      <c r="BK134" s="218"/>
      <c r="BL134" s="218"/>
      <c r="BM134" s="218"/>
      <c r="BN134" s="217"/>
      <c r="BO134" s="218"/>
      <c r="BP134" s="218"/>
      <c r="BQ134" s="221"/>
      <c r="BR134" s="129"/>
    </row>
    <row r="135" spans="1:71" ht="19.399999999999999" customHeight="1">
      <c r="C135" s="124"/>
      <c r="D135" s="302" t="s">
        <v>8</v>
      </c>
      <c r="E135" s="281"/>
      <c r="F135" s="281"/>
      <c r="G135" s="281"/>
      <c r="H135" s="281"/>
      <c r="I135" s="281"/>
      <c r="J135" s="281"/>
      <c r="K135" s="281"/>
      <c r="L135" s="281"/>
      <c r="M135" s="282"/>
      <c r="N135" s="208" t="str">
        <f>IF([3]回答表!F18="水道事業",IF([3]回答表!AA52="●","●",""),"")</f>
        <v/>
      </c>
      <c r="O135" s="209"/>
      <c r="P135" s="209"/>
      <c r="Q135" s="210"/>
      <c r="R135" s="130"/>
      <c r="S135" s="130"/>
      <c r="T135" s="130"/>
      <c r="U135" s="336"/>
      <c r="V135" s="337"/>
      <c r="W135" s="337"/>
      <c r="X135" s="337"/>
      <c r="Y135" s="337"/>
      <c r="Z135" s="337"/>
      <c r="AA135" s="337"/>
      <c r="AB135" s="337"/>
      <c r="AC135" s="336"/>
      <c r="AD135" s="337"/>
      <c r="AE135" s="337"/>
      <c r="AF135" s="337"/>
      <c r="AG135" s="337"/>
      <c r="AH135" s="337"/>
      <c r="AI135" s="337"/>
      <c r="AJ135" s="338"/>
      <c r="AK135" s="143"/>
      <c r="AL135" s="143"/>
      <c r="AM135" s="193"/>
      <c r="AN135" s="194"/>
      <c r="AO135" s="194"/>
      <c r="AP135" s="194"/>
      <c r="AQ135" s="194"/>
      <c r="AR135" s="194"/>
      <c r="AS135" s="194"/>
      <c r="AT135" s="194"/>
      <c r="AU135" s="194"/>
      <c r="AV135" s="194"/>
      <c r="AW135" s="194"/>
      <c r="AX135" s="194"/>
      <c r="AY135" s="194"/>
      <c r="AZ135" s="194"/>
      <c r="BA135" s="194"/>
      <c r="BB135" s="194"/>
      <c r="BC135" s="195"/>
      <c r="BD135" s="147"/>
      <c r="BE135" s="147"/>
      <c r="BF135" s="217"/>
      <c r="BG135" s="218"/>
      <c r="BH135" s="218"/>
      <c r="BI135" s="218"/>
      <c r="BJ135" s="217"/>
      <c r="BK135" s="218"/>
      <c r="BL135" s="218"/>
      <c r="BM135" s="218"/>
      <c r="BN135" s="217"/>
      <c r="BO135" s="218"/>
      <c r="BP135" s="218"/>
      <c r="BQ135" s="221"/>
      <c r="BR135" s="129"/>
    </row>
    <row r="136" spans="1:71" ht="15.65" customHeight="1">
      <c r="C136" s="124"/>
      <c r="D136" s="281"/>
      <c r="E136" s="281"/>
      <c r="F136" s="281"/>
      <c r="G136" s="281"/>
      <c r="H136" s="281"/>
      <c r="I136" s="281"/>
      <c r="J136" s="281"/>
      <c r="K136" s="281"/>
      <c r="L136" s="281"/>
      <c r="M136" s="282"/>
      <c r="N136" s="211"/>
      <c r="O136" s="212"/>
      <c r="P136" s="212"/>
      <c r="Q136" s="213"/>
      <c r="R136" s="130"/>
      <c r="S136" s="130"/>
      <c r="T136" s="130"/>
      <c r="U136" s="283" t="str">
        <f>IF([3]回答表!F18="水道事業",IF([3]回答表!X52="●",[3]回答表!J294,IF([3]回答表!AA52="●",[3]回答表!J364,"")),"")</f>
        <v/>
      </c>
      <c r="V136" s="284"/>
      <c r="W136" s="284"/>
      <c r="X136" s="284"/>
      <c r="Y136" s="284"/>
      <c r="Z136" s="284"/>
      <c r="AA136" s="284"/>
      <c r="AB136" s="285"/>
      <c r="AC136" s="283" t="str">
        <f>IF([3]回答表!F18="水道事業",IF([3]回答表!X52="●",[3]回答表!J296,IF([3]回答表!AA52="●",[3]回答表!J366,"")),"")</f>
        <v/>
      </c>
      <c r="AD136" s="284"/>
      <c r="AE136" s="284"/>
      <c r="AF136" s="284"/>
      <c r="AG136" s="284"/>
      <c r="AH136" s="284"/>
      <c r="AI136" s="284"/>
      <c r="AJ136" s="285"/>
      <c r="AK136" s="143"/>
      <c r="AL136" s="143"/>
      <c r="AM136" s="193"/>
      <c r="AN136" s="194"/>
      <c r="AO136" s="194"/>
      <c r="AP136" s="194"/>
      <c r="AQ136" s="194"/>
      <c r="AR136" s="194"/>
      <c r="AS136" s="194"/>
      <c r="AT136" s="194"/>
      <c r="AU136" s="194"/>
      <c r="AV136" s="194"/>
      <c r="AW136" s="194"/>
      <c r="AX136" s="194"/>
      <c r="AY136" s="194"/>
      <c r="AZ136" s="194"/>
      <c r="BA136" s="194"/>
      <c r="BB136" s="194"/>
      <c r="BC136" s="195"/>
      <c r="BD136" s="147"/>
      <c r="BE136" s="147"/>
      <c r="BF136" s="217" t="s">
        <v>9</v>
      </c>
      <c r="BG136" s="218"/>
      <c r="BH136" s="218"/>
      <c r="BI136" s="218"/>
      <c r="BJ136" s="217" t="s">
        <v>10</v>
      </c>
      <c r="BK136" s="218"/>
      <c r="BL136" s="218"/>
      <c r="BM136" s="218"/>
      <c r="BN136" s="217" t="s">
        <v>11</v>
      </c>
      <c r="BO136" s="218"/>
      <c r="BP136" s="218"/>
      <c r="BQ136" s="221"/>
      <c r="BR136" s="129"/>
    </row>
    <row r="137" spans="1:71" ht="15.65" customHeight="1">
      <c r="C137" s="124"/>
      <c r="D137" s="281"/>
      <c r="E137" s="281"/>
      <c r="F137" s="281"/>
      <c r="G137" s="281"/>
      <c r="H137" s="281"/>
      <c r="I137" s="281"/>
      <c r="J137" s="281"/>
      <c r="K137" s="281"/>
      <c r="L137" s="281"/>
      <c r="M137" s="282"/>
      <c r="N137" s="211"/>
      <c r="O137" s="212"/>
      <c r="P137" s="212"/>
      <c r="Q137" s="213"/>
      <c r="R137" s="130"/>
      <c r="S137" s="130"/>
      <c r="T137" s="130"/>
      <c r="U137" s="286"/>
      <c r="V137" s="287"/>
      <c r="W137" s="287"/>
      <c r="X137" s="287"/>
      <c r="Y137" s="287"/>
      <c r="Z137" s="287"/>
      <c r="AA137" s="287"/>
      <c r="AB137" s="288"/>
      <c r="AC137" s="286"/>
      <c r="AD137" s="287"/>
      <c r="AE137" s="287"/>
      <c r="AF137" s="287"/>
      <c r="AG137" s="287"/>
      <c r="AH137" s="287"/>
      <c r="AI137" s="287"/>
      <c r="AJ137" s="288"/>
      <c r="AK137" s="143"/>
      <c r="AL137" s="143"/>
      <c r="AM137" s="193"/>
      <c r="AN137" s="194"/>
      <c r="AO137" s="194"/>
      <c r="AP137" s="194"/>
      <c r="AQ137" s="194"/>
      <c r="AR137" s="194"/>
      <c r="AS137" s="194"/>
      <c r="AT137" s="194"/>
      <c r="AU137" s="194"/>
      <c r="AV137" s="194"/>
      <c r="AW137" s="194"/>
      <c r="AX137" s="194"/>
      <c r="AY137" s="194"/>
      <c r="AZ137" s="194"/>
      <c r="BA137" s="194"/>
      <c r="BB137" s="194"/>
      <c r="BC137" s="195"/>
      <c r="BD137" s="147"/>
      <c r="BE137" s="147"/>
      <c r="BF137" s="217"/>
      <c r="BG137" s="218"/>
      <c r="BH137" s="218"/>
      <c r="BI137" s="218"/>
      <c r="BJ137" s="217"/>
      <c r="BK137" s="218"/>
      <c r="BL137" s="218"/>
      <c r="BM137" s="218"/>
      <c r="BN137" s="217"/>
      <c r="BO137" s="218"/>
      <c r="BP137" s="218"/>
      <c r="BQ137" s="221"/>
      <c r="BR137" s="129"/>
    </row>
    <row r="138" spans="1:71" ht="15.65" customHeight="1">
      <c r="C138" s="124"/>
      <c r="D138" s="281"/>
      <c r="E138" s="281"/>
      <c r="F138" s="281"/>
      <c r="G138" s="281"/>
      <c r="H138" s="281"/>
      <c r="I138" s="281"/>
      <c r="J138" s="281"/>
      <c r="K138" s="281"/>
      <c r="L138" s="281"/>
      <c r="M138" s="282"/>
      <c r="N138" s="214"/>
      <c r="O138" s="215"/>
      <c r="P138" s="215"/>
      <c r="Q138" s="216"/>
      <c r="R138" s="130"/>
      <c r="S138" s="130"/>
      <c r="T138" s="130"/>
      <c r="U138" s="289"/>
      <c r="V138" s="290"/>
      <c r="W138" s="290"/>
      <c r="X138" s="290"/>
      <c r="Y138" s="290"/>
      <c r="Z138" s="290"/>
      <c r="AA138" s="290"/>
      <c r="AB138" s="291"/>
      <c r="AC138" s="289"/>
      <c r="AD138" s="290"/>
      <c r="AE138" s="290"/>
      <c r="AF138" s="290"/>
      <c r="AG138" s="290"/>
      <c r="AH138" s="290"/>
      <c r="AI138" s="290"/>
      <c r="AJ138" s="291"/>
      <c r="AK138" s="143"/>
      <c r="AL138" s="143"/>
      <c r="AM138" s="196"/>
      <c r="AN138" s="197"/>
      <c r="AO138" s="197"/>
      <c r="AP138" s="197"/>
      <c r="AQ138" s="197"/>
      <c r="AR138" s="197"/>
      <c r="AS138" s="197"/>
      <c r="AT138" s="197"/>
      <c r="AU138" s="197"/>
      <c r="AV138" s="197"/>
      <c r="AW138" s="197"/>
      <c r="AX138" s="197"/>
      <c r="AY138" s="197"/>
      <c r="AZ138" s="197"/>
      <c r="BA138" s="197"/>
      <c r="BB138" s="197"/>
      <c r="BC138" s="198"/>
      <c r="BD138" s="147"/>
      <c r="BE138" s="147"/>
      <c r="BF138" s="219"/>
      <c r="BG138" s="220"/>
      <c r="BH138" s="220"/>
      <c r="BI138" s="220"/>
      <c r="BJ138" s="219"/>
      <c r="BK138" s="220"/>
      <c r="BL138" s="220"/>
      <c r="BM138" s="220"/>
      <c r="BN138" s="219"/>
      <c r="BO138" s="220"/>
      <c r="BP138" s="220"/>
      <c r="BQ138" s="222"/>
      <c r="BR138" s="129"/>
    </row>
    <row r="139" spans="1:71" ht="15.65" customHeight="1">
      <c r="A139" s="134"/>
      <c r="B139" s="134"/>
      <c r="C139" s="124"/>
      <c r="D139" s="144"/>
      <c r="E139" s="144"/>
      <c r="F139" s="144"/>
      <c r="G139" s="144"/>
      <c r="H139" s="144"/>
      <c r="I139" s="144"/>
      <c r="J139" s="144"/>
      <c r="K139" s="144"/>
      <c r="L139" s="144"/>
      <c r="M139" s="144"/>
      <c r="N139" s="144"/>
      <c r="O139" s="144"/>
      <c r="P139" s="144"/>
      <c r="Q139" s="144"/>
      <c r="R139" s="130"/>
      <c r="S139" s="130"/>
      <c r="T139" s="130"/>
      <c r="U139" s="130"/>
      <c r="V139" s="130"/>
      <c r="W139" s="130"/>
      <c r="X139" s="130"/>
      <c r="Y139" s="130"/>
      <c r="Z139" s="130"/>
      <c r="AA139" s="130"/>
      <c r="AB139" s="130"/>
      <c r="AC139" s="130"/>
      <c r="AD139" s="130"/>
      <c r="AE139" s="130"/>
      <c r="AF139" s="130"/>
      <c r="AG139" s="130"/>
      <c r="AH139" s="130"/>
      <c r="AI139" s="130"/>
      <c r="AJ139" s="130"/>
      <c r="AK139" s="143"/>
      <c r="AL139" s="143"/>
      <c r="AM139" s="156"/>
      <c r="AN139" s="156"/>
      <c r="AO139" s="156"/>
      <c r="AP139" s="156"/>
      <c r="AQ139" s="156"/>
      <c r="AR139" s="156"/>
      <c r="AS139" s="156"/>
      <c r="AT139" s="156"/>
      <c r="AU139" s="156"/>
      <c r="AV139" s="156"/>
      <c r="AW139" s="156"/>
      <c r="AX139" s="156"/>
      <c r="AY139" s="156"/>
      <c r="AZ139" s="156"/>
      <c r="BA139" s="156"/>
      <c r="BB139" s="156"/>
      <c r="BC139" s="131"/>
      <c r="BD139" s="147"/>
      <c r="BE139" s="147"/>
      <c r="BF139" s="110"/>
      <c r="BG139" s="110"/>
      <c r="BH139" s="110"/>
      <c r="BI139" s="110"/>
      <c r="BJ139" s="110"/>
      <c r="BK139" s="110"/>
      <c r="BL139" s="110"/>
      <c r="BM139" s="110"/>
      <c r="BN139" s="110"/>
      <c r="BO139" s="110"/>
      <c r="BP139" s="110"/>
      <c r="BQ139" s="110"/>
      <c r="BR139" s="129"/>
      <c r="BS139" s="116"/>
    </row>
    <row r="140" spans="1:71" ht="15.65" customHeight="1">
      <c r="A140" s="134"/>
      <c r="B140" s="134"/>
      <c r="C140" s="124"/>
      <c r="D140" s="144"/>
      <c r="E140" s="144"/>
      <c r="F140" s="144"/>
      <c r="G140" s="144"/>
      <c r="H140" s="144"/>
      <c r="I140" s="144"/>
      <c r="J140" s="144"/>
      <c r="K140" s="144"/>
      <c r="L140" s="144"/>
      <c r="M140" s="144"/>
      <c r="N140" s="144"/>
      <c r="O140" s="144"/>
      <c r="P140" s="144"/>
      <c r="Q140" s="144"/>
      <c r="R140" s="130"/>
      <c r="S140" s="130"/>
      <c r="T140" s="130"/>
      <c r="U140" s="135" t="s">
        <v>91</v>
      </c>
      <c r="V140" s="130"/>
      <c r="W140" s="130"/>
      <c r="X140" s="130"/>
      <c r="Y140" s="130"/>
      <c r="Z140" s="130"/>
      <c r="AA140" s="130"/>
      <c r="AB140" s="130"/>
      <c r="AC140" s="130"/>
      <c r="AD140" s="130"/>
      <c r="AE140" s="130"/>
      <c r="AF140" s="130"/>
      <c r="AG140" s="130"/>
      <c r="AH140" s="130"/>
      <c r="AI140" s="130"/>
      <c r="AJ140" s="130"/>
      <c r="AK140" s="143"/>
      <c r="AL140" s="143"/>
      <c r="AM140" s="135" t="s">
        <v>92</v>
      </c>
      <c r="AN140" s="127"/>
      <c r="AO140" s="127"/>
      <c r="AP140" s="127"/>
      <c r="AQ140" s="127"/>
      <c r="AR140" s="127"/>
      <c r="AS140" s="127"/>
      <c r="AT140" s="127"/>
      <c r="AU140" s="127"/>
      <c r="AV140" s="127"/>
      <c r="AW140" s="127"/>
      <c r="AX140" s="126"/>
      <c r="AY140" s="126"/>
      <c r="AZ140" s="126"/>
      <c r="BA140" s="126"/>
      <c r="BB140" s="126"/>
      <c r="BC140" s="126"/>
      <c r="BD140" s="126"/>
      <c r="BE140" s="126"/>
      <c r="BF140" s="126"/>
      <c r="BG140" s="126"/>
      <c r="BH140" s="126"/>
      <c r="BI140" s="126"/>
      <c r="BJ140" s="126"/>
      <c r="BK140" s="126"/>
      <c r="BL140" s="126"/>
      <c r="BM140" s="126"/>
      <c r="BN140" s="126"/>
      <c r="BO140" s="126"/>
      <c r="BP140" s="126"/>
      <c r="BQ140" s="110"/>
      <c r="BR140" s="129"/>
      <c r="BS140" s="116"/>
    </row>
    <row r="141" spans="1:71" ht="15.65" customHeight="1">
      <c r="A141" s="134"/>
      <c r="B141" s="134"/>
      <c r="C141" s="124"/>
      <c r="D141" s="144"/>
      <c r="E141" s="144"/>
      <c r="F141" s="144"/>
      <c r="G141" s="144"/>
      <c r="H141" s="144"/>
      <c r="I141" s="144"/>
      <c r="J141" s="144"/>
      <c r="K141" s="144"/>
      <c r="L141" s="144"/>
      <c r="M141" s="144"/>
      <c r="N141" s="144"/>
      <c r="O141" s="144"/>
      <c r="P141" s="144"/>
      <c r="Q141" s="144"/>
      <c r="R141" s="130"/>
      <c r="S141" s="130"/>
      <c r="T141" s="130"/>
      <c r="U141" s="182" t="str">
        <f>IF([3]回答表!F18="水道事業",IF([3]回答表!X52="●",[3]回答表!E339,IF([3]回答表!AA52="●",[3]回答表!E408,"")),"")</f>
        <v/>
      </c>
      <c r="V141" s="183"/>
      <c r="W141" s="183"/>
      <c r="X141" s="183"/>
      <c r="Y141" s="183"/>
      <c r="Z141" s="183"/>
      <c r="AA141" s="183"/>
      <c r="AB141" s="183"/>
      <c r="AC141" s="183"/>
      <c r="AD141" s="183"/>
      <c r="AE141" s="186" t="s">
        <v>93</v>
      </c>
      <c r="AF141" s="186"/>
      <c r="AG141" s="186"/>
      <c r="AH141" s="186"/>
      <c r="AI141" s="186"/>
      <c r="AJ141" s="187"/>
      <c r="AK141" s="143"/>
      <c r="AL141" s="143"/>
      <c r="AM141" s="190" t="str">
        <f>IF([3]回答表!F18="水道事業",IF([3]回答表!X52="●",[3]回答表!B341,IF([3]回答表!AA52="●",[3]回答表!B410,"")),"")</f>
        <v/>
      </c>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2"/>
      <c r="BR141" s="129"/>
      <c r="BS141" s="116"/>
    </row>
    <row r="142" spans="1:71" ht="15.65" customHeight="1">
      <c r="A142" s="134"/>
      <c r="B142" s="134"/>
      <c r="C142" s="124"/>
      <c r="D142" s="144"/>
      <c r="E142" s="144"/>
      <c r="F142" s="144"/>
      <c r="G142" s="144"/>
      <c r="H142" s="144"/>
      <c r="I142" s="144"/>
      <c r="J142" s="144"/>
      <c r="K142" s="144"/>
      <c r="L142" s="144"/>
      <c r="M142" s="144"/>
      <c r="N142" s="144"/>
      <c r="O142" s="144"/>
      <c r="P142" s="144"/>
      <c r="Q142" s="144"/>
      <c r="R142" s="130"/>
      <c r="S142" s="130"/>
      <c r="T142" s="130"/>
      <c r="U142" s="184"/>
      <c r="V142" s="185"/>
      <c r="W142" s="185"/>
      <c r="X142" s="185"/>
      <c r="Y142" s="185"/>
      <c r="Z142" s="185"/>
      <c r="AA142" s="185"/>
      <c r="AB142" s="185"/>
      <c r="AC142" s="185"/>
      <c r="AD142" s="185"/>
      <c r="AE142" s="188"/>
      <c r="AF142" s="188"/>
      <c r="AG142" s="188"/>
      <c r="AH142" s="188"/>
      <c r="AI142" s="188"/>
      <c r="AJ142" s="189"/>
      <c r="AK142" s="143"/>
      <c r="AL142" s="143"/>
      <c r="AM142" s="193"/>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5"/>
      <c r="BR142" s="129"/>
      <c r="BS142" s="116"/>
    </row>
    <row r="143" spans="1:71" ht="15.65" customHeight="1">
      <c r="A143" s="134"/>
      <c r="B143" s="134"/>
      <c r="C143" s="124"/>
      <c r="D143" s="144"/>
      <c r="E143" s="144"/>
      <c r="F143" s="144"/>
      <c r="G143" s="144"/>
      <c r="H143" s="144"/>
      <c r="I143" s="144"/>
      <c r="J143" s="144"/>
      <c r="K143" s="144"/>
      <c r="L143" s="144"/>
      <c r="M143" s="144"/>
      <c r="N143" s="144"/>
      <c r="O143" s="144"/>
      <c r="P143" s="144"/>
      <c r="Q143" s="144"/>
      <c r="R143" s="130"/>
      <c r="S143" s="130"/>
      <c r="T143" s="130"/>
      <c r="U143" s="130"/>
      <c r="V143" s="130"/>
      <c r="W143" s="130"/>
      <c r="X143" s="130"/>
      <c r="Y143" s="130"/>
      <c r="Z143" s="130"/>
      <c r="AA143" s="130"/>
      <c r="AB143" s="130"/>
      <c r="AC143" s="130"/>
      <c r="AD143" s="130"/>
      <c r="AE143" s="130"/>
      <c r="AF143" s="130"/>
      <c r="AG143" s="130"/>
      <c r="AH143" s="130"/>
      <c r="AI143" s="130"/>
      <c r="AJ143" s="130"/>
      <c r="AK143" s="143"/>
      <c r="AL143" s="143"/>
      <c r="AM143" s="193"/>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c r="BJ143" s="194"/>
      <c r="BK143" s="194"/>
      <c r="BL143" s="194"/>
      <c r="BM143" s="194"/>
      <c r="BN143" s="194"/>
      <c r="BO143" s="194"/>
      <c r="BP143" s="194"/>
      <c r="BQ143" s="195"/>
      <c r="BR143" s="129"/>
      <c r="BS143" s="116"/>
    </row>
    <row r="144" spans="1:71" ht="15.65" customHeight="1">
      <c r="A144" s="134"/>
      <c r="B144" s="134"/>
      <c r="C144" s="124"/>
      <c r="D144" s="144"/>
      <c r="E144" s="144"/>
      <c r="F144" s="144"/>
      <c r="G144" s="144"/>
      <c r="H144" s="144"/>
      <c r="I144" s="144"/>
      <c r="J144" s="144"/>
      <c r="K144" s="144"/>
      <c r="L144" s="144"/>
      <c r="M144" s="144"/>
      <c r="N144" s="144"/>
      <c r="O144" s="144"/>
      <c r="P144" s="144"/>
      <c r="Q144" s="144"/>
      <c r="R144" s="130"/>
      <c r="S144" s="130"/>
      <c r="T144" s="130"/>
      <c r="U144" s="130"/>
      <c r="V144" s="130"/>
      <c r="W144" s="130"/>
      <c r="X144" s="130"/>
      <c r="Y144" s="130"/>
      <c r="Z144" s="130"/>
      <c r="AA144" s="130"/>
      <c r="AB144" s="130"/>
      <c r="AC144" s="130"/>
      <c r="AD144" s="130"/>
      <c r="AE144" s="130"/>
      <c r="AF144" s="130"/>
      <c r="AG144" s="130"/>
      <c r="AH144" s="130"/>
      <c r="AI144" s="130"/>
      <c r="AJ144" s="130"/>
      <c r="AK144" s="143"/>
      <c r="AL144" s="143"/>
      <c r="AM144" s="193"/>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5"/>
      <c r="BR144" s="129"/>
      <c r="BS144" s="116"/>
    </row>
    <row r="145" spans="1:71" ht="15.65" customHeight="1">
      <c r="A145" s="134"/>
      <c r="B145" s="134"/>
      <c r="C145" s="124"/>
      <c r="D145" s="144"/>
      <c r="E145" s="144"/>
      <c r="F145" s="144"/>
      <c r="G145" s="144"/>
      <c r="H145" s="144"/>
      <c r="I145" s="144"/>
      <c r="J145" s="144"/>
      <c r="K145" s="144"/>
      <c r="L145" s="144"/>
      <c r="M145" s="144"/>
      <c r="N145" s="144"/>
      <c r="O145" s="144"/>
      <c r="P145" s="144"/>
      <c r="Q145" s="144"/>
      <c r="R145" s="130"/>
      <c r="S145" s="130"/>
      <c r="T145" s="130"/>
      <c r="U145" s="130"/>
      <c r="V145" s="130"/>
      <c r="W145" s="130"/>
      <c r="X145" s="130"/>
      <c r="Y145" s="130"/>
      <c r="Z145" s="130"/>
      <c r="AA145" s="130"/>
      <c r="AB145" s="130"/>
      <c r="AC145" s="130"/>
      <c r="AD145" s="130"/>
      <c r="AE145" s="130"/>
      <c r="AF145" s="130"/>
      <c r="AG145" s="130"/>
      <c r="AH145" s="130"/>
      <c r="AI145" s="130"/>
      <c r="AJ145" s="130"/>
      <c r="AK145" s="143"/>
      <c r="AL145" s="143"/>
      <c r="AM145" s="196"/>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8"/>
      <c r="BR145" s="129"/>
      <c r="BS145" s="116"/>
    </row>
    <row r="146" spans="1:71" ht="15.65" customHeight="1">
      <c r="C146" s="124"/>
      <c r="D146" s="144"/>
      <c r="E146" s="144"/>
      <c r="F146" s="144"/>
      <c r="G146" s="144"/>
      <c r="H146" s="144"/>
      <c r="I146" s="144"/>
      <c r="J146" s="144"/>
      <c r="K146" s="144"/>
      <c r="L146" s="144"/>
      <c r="M146" s="144"/>
      <c r="N146" s="149"/>
      <c r="O146" s="149"/>
      <c r="P146" s="149"/>
      <c r="Q146" s="149"/>
      <c r="R146" s="130"/>
      <c r="S146" s="130"/>
      <c r="T146" s="130"/>
      <c r="U146" s="130"/>
      <c r="V146" s="130"/>
      <c r="W146" s="130"/>
      <c r="X146" s="110"/>
      <c r="Y146" s="110"/>
      <c r="Z146" s="110"/>
      <c r="AA146" s="127"/>
      <c r="AB146" s="127"/>
      <c r="AC146" s="127"/>
      <c r="AD146" s="127"/>
      <c r="AE146" s="127"/>
      <c r="AF146" s="127"/>
      <c r="AG146" s="127"/>
      <c r="AH146" s="127"/>
      <c r="AI146" s="127"/>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29"/>
    </row>
    <row r="147" spans="1:71" ht="18.649999999999999" customHeight="1">
      <c r="C147" s="124"/>
      <c r="D147" s="144"/>
      <c r="E147" s="144"/>
      <c r="F147" s="144"/>
      <c r="G147" s="144"/>
      <c r="H147" s="144"/>
      <c r="I147" s="144"/>
      <c r="J147" s="144"/>
      <c r="K147" s="144"/>
      <c r="L147" s="144"/>
      <c r="M147" s="144"/>
      <c r="N147" s="149"/>
      <c r="O147" s="149"/>
      <c r="P147" s="149"/>
      <c r="Q147" s="149"/>
      <c r="R147" s="130"/>
      <c r="S147" s="130"/>
      <c r="T147" s="130"/>
      <c r="U147" s="135" t="s">
        <v>27</v>
      </c>
      <c r="V147" s="130"/>
      <c r="W147" s="130"/>
      <c r="X147" s="136"/>
      <c r="Y147" s="136"/>
      <c r="Z147" s="136"/>
      <c r="AA147" s="127"/>
      <c r="AB147" s="137"/>
      <c r="AC147" s="127"/>
      <c r="AD147" s="127"/>
      <c r="AE147" s="127"/>
      <c r="AF147" s="127"/>
      <c r="AG147" s="127"/>
      <c r="AH147" s="127"/>
      <c r="AI147" s="127"/>
      <c r="AJ147" s="127"/>
      <c r="AK147" s="127"/>
      <c r="AL147" s="127"/>
      <c r="AM147" s="135" t="s">
        <v>12</v>
      </c>
      <c r="AN147" s="127"/>
      <c r="AO147" s="127"/>
      <c r="AP147" s="127"/>
      <c r="AQ147" s="127"/>
      <c r="AR147" s="127"/>
      <c r="AS147" s="127"/>
      <c r="AT147" s="127"/>
      <c r="AU147" s="127"/>
      <c r="AV147" s="127"/>
      <c r="AW147" s="127"/>
      <c r="AX147" s="127"/>
      <c r="AY147" s="126"/>
      <c r="AZ147" s="126"/>
      <c r="BA147" s="126"/>
      <c r="BB147" s="126"/>
      <c r="BC147" s="126"/>
      <c r="BD147" s="126"/>
      <c r="BE147" s="126"/>
      <c r="BF147" s="126"/>
      <c r="BG147" s="126"/>
      <c r="BH147" s="126"/>
      <c r="BI147" s="126"/>
      <c r="BJ147" s="126"/>
      <c r="BK147" s="126"/>
      <c r="BL147" s="126"/>
      <c r="BM147" s="126"/>
      <c r="BN147" s="126"/>
      <c r="BO147" s="126"/>
      <c r="BP147" s="126"/>
      <c r="BQ147" s="110"/>
      <c r="BR147" s="129"/>
    </row>
    <row r="148" spans="1:71" ht="15.65" customHeight="1">
      <c r="C148" s="124"/>
      <c r="D148" s="281" t="s">
        <v>13</v>
      </c>
      <c r="E148" s="281"/>
      <c r="F148" s="281"/>
      <c r="G148" s="281"/>
      <c r="H148" s="281"/>
      <c r="I148" s="281"/>
      <c r="J148" s="281"/>
      <c r="K148" s="281"/>
      <c r="L148" s="281"/>
      <c r="M148" s="282"/>
      <c r="N148" s="208" t="str">
        <f>IF([3]回答表!F18="水道事業",IF([3]回答表!AD52="●","●",""),"")</f>
        <v/>
      </c>
      <c r="O148" s="209"/>
      <c r="P148" s="209"/>
      <c r="Q148" s="210"/>
      <c r="R148" s="130"/>
      <c r="S148" s="130"/>
      <c r="T148" s="130"/>
      <c r="U148" s="190" t="str">
        <f>IF([3]回答表!F18="水道事業",IF([3]回答表!AD52="●",[3]回答表!B421,""),"")</f>
        <v/>
      </c>
      <c r="V148" s="191"/>
      <c r="W148" s="191"/>
      <c r="X148" s="191"/>
      <c r="Y148" s="191"/>
      <c r="Z148" s="191"/>
      <c r="AA148" s="191"/>
      <c r="AB148" s="191"/>
      <c r="AC148" s="191"/>
      <c r="AD148" s="191"/>
      <c r="AE148" s="191"/>
      <c r="AF148" s="191"/>
      <c r="AG148" s="191"/>
      <c r="AH148" s="191"/>
      <c r="AI148" s="191"/>
      <c r="AJ148" s="192"/>
      <c r="AK148" s="150"/>
      <c r="AL148" s="150"/>
      <c r="AM148" s="190" t="str">
        <f>IF([3]回答表!F18="水道事業",IF([3]回答表!AD52="●",[3]回答表!B427,""),"")</f>
        <v/>
      </c>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2"/>
      <c r="BR148" s="129"/>
    </row>
    <row r="149" spans="1:71" ht="15.65" customHeight="1">
      <c r="C149" s="124"/>
      <c r="D149" s="281"/>
      <c r="E149" s="281"/>
      <c r="F149" s="281"/>
      <c r="G149" s="281"/>
      <c r="H149" s="281"/>
      <c r="I149" s="281"/>
      <c r="J149" s="281"/>
      <c r="K149" s="281"/>
      <c r="L149" s="281"/>
      <c r="M149" s="282"/>
      <c r="N149" s="211"/>
      <c r="O149" s="212"/>
      <c r="P149" s="212"/>
      <c r="Q149" s="213"/>
      <c r="R149" s="130"/>
      <c r="S149" s="130"/>
      <c r="T149" s="130"/>
      <c r="U149" s="193"/>
      <c r="V149" s="194"/>
      <c r="W149" s="194"/>
      <c r="X149" s="194"/>
      <c r="Y149" s="194"/>
      <c r="Z149" s="194"/>
      <c r="AA149" s="194"/>
      <c r="AB149" s="194"/>
      <c r="AC149" s="194"/>
      <c r="AD149" s="194"/>
      <c r="AE149" s="194"/>
      <c r="AF149" s="194"/>
      <c r="AG149" s="194"/>
      <c r="AH149" s="194"/>
      <c r="AI149" s="194"/>
      <c r="AJ149" s="195"/>
      <c r="AK149" s="150"/>
      <c r="AL149" s="150"/>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4"/>
      <c r="BQ149" s="195"/>
      <c r="BR149" s="129"/>
    </row>
    <row r="150" spans="1:71" ht="15.65" customHeight="1">
      <c r="C150" s="124"/>
      <c r="D150" s="281"/>
      <c r="E150" s="281"/>
      <c r="F150" s="281"/>
      <c r="G150" s="281"/>
      <c r="H150" s="281"/>
      <c r="I150" s="281"/>
      <c r="J150" s="281"/>
      <c r="K150" s="281"/>
      <c r="L150" s="281"/>
      <c r="M150" s="282"/>
      <c r="N150" s="211"/>
      <c r="O150" s="212"/>
      <c r="P150" s="212"/>
      <c r="Q150" s="213"/>
      <c r="R150" s="130"/>
      <c r="S150" s="130"/>
      <c r="T150" s="130"/>
      <c r="U150" s="193"/>
      <c r="V150" s="194"/>
      <c r="W150" s="194"/>
      <c r="X150" s="194"/>
      <c r="Y150" s="194"/>
      <c r="Z150" s="194"/>
      <c r="AA150" s="194"/>
      <c r="AB150" s="194"/>
      <c r="AC150" s="194"/>
      <c r="AD150" s="194"/>
      <c r="AE150" s="194"/>
      <c r="AF150" s="194"/>
      <c r="AG150" s="194"/>
      <c r="AH150" s="194"/>
      <c r="AI150" s="194"/>
      <c r="AJ150" s="195"/>
      <c r="AK150" s="150"/>
      <c r="AL150" s="150"/>
      <c r="AM150" s="193"/>
      <c r="AN150" s="194"/>
      <c r="AO150" s="194"/>
      <c r="AP150" s="194"/>
      <c r="AQ150" s="194"/>
      <c r="AR150" s="194"/>
      <c r="AS150" s="194"/>
      <c r="AT150" s="194"/>
      <c r="AU150" s="194"/>
      <c r="AV150" s="194"/>
      <c r="AW150" s="194"/>
      <c r="AX150" s="194"/>
      <c r="AY150" s="194"/>
      <c r="AZ150" s="194"/>
      <c r="BA150" s="194"/>
      <c r="BB150" s="194"/>
      <c r="BC150" s="194"/>
      <c r="BD150" s="194"/>
      <c r="BE150" s="194"/>
      <c r="BF150" s="194"/>
      <c r="BG150" s="194"/>
      <c r="BH150" s="194"/>
      <c r="BI150" s="194"/>
      <c r="BJ150" s="194"/>
      <c r="BK150" s="194"/>
      <c r="BL150" s="194"/>
      <c r="BM150" s="194"/>
      <c r="BN150" s="194"/>
      <c r="BO150" s="194"/>
      <c r="BP150" s="194"/>
      <c r="BQ150" s="195"/>
      <c r="BR150" s="129"/>
    </row>
    <row r="151" spans="1:71" ht="15.65" customHeight="1">
      <c r="C151" s="124"/>
      <c r="D151" s="281"/>
      <c r="E151" s="281"/>
      <c r="F151" s="281"/>
      <c r="G151" s="281"/>
      <c r="H151" s="281"/>
      <c r="I151" s="281"/>
      <c r="J151" s="281"/>
      <c r="K151" s="281"/>
      <c r="L151" s="281"/>
      <c r="M151" s="282"/>
      <c r="N151" s="214"/>
      <c r="O151" s="215"/>
      <c r="P151" s="215"/>
      <c r="Q151" s="216"/>
      <c r="R151" s="130"/>
      <c r="S151" s="130"/>
      <c r="T151" s="130"/>
      <c r="U151" s="196"/>
      <c r="V151" s="197"/>
      <c r="W151" s="197"/>
      <c r="X151" s="197"/>
      <c r="Y151" s="197"/>
      <c r="Z151" s="197"/>
      <c r="AA151" s="197"/>
      <c r="AB151" s="197"/>
      <c r="AC151" s="197"/>
      <c r="AD151" s="197"/>
      <c r="AE151" s="197"/>
      <c r="AF151" s="197"/>
      <c r="AG151" s="197"/>
      <c r="AH151" s="197"/>
      <c r="AI151" s="197"/>
      <c r="AJ151" s="198"/>
      <c r="AK151" s="150"/>
      <c r="AL151" s="150"/>
      <c r="AM151" s="196"/>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8"/>
      <c r="BR151" s="129"/>
    </row>
    <row r="152" spans="1:71" ht="15.65" customHeight="1">
      <c r="C152" s="151"/>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c r="BP152" s="152"/>
      <c r="BQ152" s="152"/>
      <c r="BR152" s="153"/>
    </row>
    <row r="153" spans="1:71" s="97" customFormat="1" ht="15.65" customHeight="1">
      <c r="A153" s="116"/>
      <c r="B153" s="116"/>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16"/>
    </row>
    <row r="154" spans="1:71" ht="15.65" customHeight="1">
      <c r="C154" s="118"/>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256"/>
      <c r="AS154" s="256"/>
      <c r="AT154" s="256"/>
      <c r="AU154" s="256"/>
      <c r="AV154" s="256"/>
      <c r="AW154" s="256"/>
      <c r="AX154" s="256"/>
      <c r="AY154" s="256"/>
      <c r="AZ154" s="256"/>
      <c r="BA154" s="256"/>
      <c r="BB154" s="256"/>
      <c r="BC154" s="120"/>
      <c r="BD154" s="121"/>
      <c r="BE154" s="121"/>
      <c r="BF154" s="121"/>
      <c r="BG154" s="121"/>
      <c r="BH154" s="121"/>
      <c r="BI154" s="121"/>
      <c r="BJ154" s="121"/>
      <c r="BK154" s="121"/>
      <c r="BL154" s="121"/>
      <c r="BM154" s="121"/>
      <c r="BN154" s="121"/>
      <c r="BO154" s="121"/>
      <c r="BP154" s="121"/>
      <c r="BQ154" s="121"/>
      <c r="BR154" s="122"/>
    </row>
    <row r="155" spans="1:71" ht="15.65" customHeight="1">
      <c r="C155" s="124"/>
      <c r="D155" s="130"/>
      <c r="E155" s="130"/>
      <c r="F155" s="130"/>
      <c r="G155" s="130"/>
      <c r="H155" s="130"/>
      <c r="I155" s="130"/>
      <c r="J155" s="130"/>
      <c r="K155" s="130"/>
      <c r="L155" s="130"/>
      <c r="M155" s="130"/>
      <c r="N155" s="130"/>
      <c r="O155" s="130"/>
      <c r="P155" s="130"/>
      <c r="Q155" s="130"/>
      <c r="R155" s="130"/>
      <c r="S155" s="130"/>
      <c r="T155" s="130"/>
      <c r="U155" s="130"/>
      <c r="V155" s="130"/>
      <c r="W155" s="130"/>
      <c r="X155" s="110"/>
      <c r="Y155" s="110"/>
      <c r="Z155" s="110"/>
      <c r="AA155" s="126"/>
      <c r="AB155" s="131"/>
      <c r="AC155" s="131"/>
      <c r="AD155" s="131"/>
      <c r="AE155" s="131"/>
      <c r="AF155" s="131"/>
      <c r="AG155" s="131"/>
      <c r="AH155" s="131"/>
      <c r="AI155" s="131"/>
      <c r="AJ155" s="131"/>
      <c r="AK155" s="131"/>
      <c r="AL155" s="131"/>
      <c r="AM155" s="131"/>
      <c r="AN155" s="128"/>
      <c r="AO155" s="131"/>
      <c r="AP155" s="132"/>
      <c r="AQ155" s="132"/>
      <c r="AR155" s="292"/>
      <c r="AS155" s="292"/>
      <c r="AT155" s="292"/>
      <c r="AU155" s="292"/>
      <c r="AV155" s="292"/>
      <c r="AW155" s="292"/>
      <c r="AX155" s="292"/>
      <c r="AY155" s="292"/>
      <c r="AZ155" s="292"/>
      <c r="BA155" s="292"/>
      <c r="BB155" s="292"/>
      <c r="BC155" s="125"/>
      <c r="BD155" s="126"/>
      <c r="BE155" s="126"/>
      <c r="BF155" s="126"/>
      <c r="BG155" s="126"/>
      <c r="BH155" s="126"/>
      <c r="BI155" s="126"/>
      <c r="BJ155" s="126"/>
      <c r="BK155" s="126"/>
      <c r="BL155" s="126"/>
      <c r="BM155" s="126"/>
      <c r="BN155" s="127"/>
      <c r="BO155" s="127"/>
      <c r="BP155" s="127"/>
      <c r="BQ155" s="128"/>
      <c r="BR155" s="129"/>
    </row>
    <row r="156" spans="1:71" ht="15.65" customHeight="1">
      <c r="C156" s="124"/>
      <c r="D156" s="258" t="s">
        <v>4</v>
      </c>
      <c r="E156" s="259"/>
      <c r="F156" s="259"/>
      <c r="G156" s="259"/>
      <c r="H156" s="259"/>
      <c r="I156" s="259"/>
      <c r="J156" s="259"/>
      <c r="K156" s="259"/>
      <c r="L156" s="259"/>
      <c r="M156" s="259"/>
      <c r="N156" s="259"/>
      <c r="O156" s="259"/>
      <c r="P156" s="259"/>
      <c r="Q156" s="260"/>
      <c r="R156" s="199" t="s">
        <v>53</v>
      </c>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1"/>
      <c r="BC156" s="125"/>
      <c r="BD156" s="126"/>
      <c r="BE156" s="126"/>
      <c r="BF156" s="126"/>
      <c r="BG156" s="126"/>
      <c r="BH156" s="126"/>
      <c r="BI156" s="126"/>
      <c r="BJ156" s="126"/>
      <c r="BK156" s="126"/>
      <c r="BL156" s="126"/>
      <c r="BM156" s="126"/>
      <c r="BN156" s="127"/>
      <c r="BO156" s="127"/>
      <c r="BP156" s="127"/>
      <c r="BQ156" s="128"/>
      <c r="BR156" s="129"/>
    </row>
    <row r="157" spans="1:71" ht="15.65" customHeight="1">
      <c r="C157" s="124"/>
      <c r="D157" s="261"/>
      <c r="E157" s="262"/>
      <c r="F157" s="262"/>
      <c r="G157" s="262"/>
      <c r="H157" s="262"/>
      <c r="I157" s="262"/>
      <c r="J157" s="262"/>
      <c r="K157" s="262"/>
      <c r="L157" s="262"/>
      <c r="M157" s="262"/>
      <c r="N157" s="262"/>
      <c r="O157" s="262"/>
      <c r="P157" s="262"/>
      <c r="Q157" s="263"/>
      <c r="R157" s="205"/>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7"/>
      <c r="BC157" s="125"/>
      <c r="BD157" s="126"/>
      <c r="BE157" s="126"/>
      <c r="BF157" s="126"/>
      <c r="BG157" s="126"/>
      <c r="BH157" s="126"/>
      <c r="BI157" s="126"/>
      <c r="BJ157" s="126"/>
      <c r="BK157" s="126"/>
      <c r="BL157" s="126"/>
      <c r="BM157" s="126"/>
      <c r="BN157" s="127"/>
      <c r="BO157" s="127"/>
      <c r="BP157" s="127"/>
      <c r="BQ157" s="128"/>
      <c r="BR157" s="129"/>
    </row>
    <row r="158" spans="1:71" ht="15.65" customHeight="1">
      <c r="C158" s="124"/>
      <c r="D158" s="130"/>
      <c r="E158" s="130"/>
      <c r="F158" s="130"/>
      <c r="G158" s="130"/>
      <c r="H158" s="130"/>
      <c r="I158" s="130"/>
      <c r="J158" s="130"/>
      <c r="K158" s="130"/>
      <c r="L158" s="130"/>
      <c r="M158" s="130"/>
      <c r="N158" s="130"/>
      <c r="O158" s="130"/>
      <c r="P158" s="130"/>
      <c r="Q158" s="130"/>
      <c r="R158" s="130"/>
      <c r="S158" s="130"/>
      <c r="T158" s="130"/>
      <c r="U158" s="130"/>
      <c r="V158" s="130"/>
      <c r="W158" s="130"/>
      <c r="X158" s="110"/>
      <c r="Y158" s="110"/>
      <c r="Z158" s="110"/>
      <c r="AA158" s="126"/>
      <c r="AB158" s="131"/>
      <c r="AC158" s="131"/>
      <c r="AD158" s="131"/>
      <c r="AE158" s="131"/>
      <c r="AF158" s="131"/>
      <c r="AG158" s="131"/>
      <c r="AH158" s="131"/>
      <c r="AI158" s="131"/>
      <c r="AJ158" s="131"/>
      <c r="AK158" s="131"/>
      <c r="AL158" s="131"/>
      <c r="AM158" s="131"/>
      <c r="AN158" s="128"/>
      <c r="AO158" s="131"/>
      <c r="AP158" s="132"/>
      <c r="AQ158" s="132"/>
      <c r="AR158" s="133"/>
      <c r="AS158" s="133"/>
      <c r="AT158" s="133"/>
      <c r="AU158" s="133"/>
      <c r="AV158" s="133"/>
      <c r="AW158" s="133"/>
      <c r="AX158" s="133"/>
      <c r="AY158" s="133"/>
      <c r="AZ158" s="133"/>
      <c r="BA158" s="133"/>
      <c r="BB158" s="133"/>
      <c r="BC158" s="125"/>
      <c r="BD158" s="126"/>
      <c r="BE158" s="126"/>
      <c r="BF158" s="126"/>
      <c r="BG158" s="126"/>
      <c r="BH158" s="126"/>
      <c r="BI158" s="126"/>
      <c r="BJ158" s="126"/>
      <c r="BK158" s="126"/>
      <c r="BL158" s="126"/>
      <c r="BM158" s="126"/>
      <c r="BN158" s="127"/>
      <c r="BO158" s="127"/>
      <c r="BP158" s="127"/>
      <c r="BQ158" s="128"/>
      <c r="BR158" s="129"/>
    </row>
    <row r="159" spans="1:71" ht="19">
      <c r="C159" s="124"/>
      <c r="D159" s="130"/>
      <c r="E159" s="130"/>
      <c r="F159" s="130"/>
      <c r="G159" s="130"/>
      <c r="H159" s="130"/>
      <c r="I159" s="130"/>
      <c r="J159" s="130"/>
      <c r="K159" s="130"/>
      <c r="L159" s="130"/>
      <c r="M159" s="130"/>
      <c r="N159" s="130"/>
      <c r="O159" s="130"/>
      <c r="P159" s="130"/>
      <c r="Q159" s="130"/>
      <c r="R159" s="130"/>
      <c r="S159" s="130"/>
      <c r="T159" s="130"/>
      <c r="U159" s="135" t="s">
        <v>31</v>
      </c>
      <c r="V159" s="138"/>
      <c r="W159" s="137"/>
      <c r="X159" s="139"/>
      <c r="Y159" s="139"/>
      <c r="Z159" s="140"/>
      <c r="AA159" s="140"/>
      <c r="AB159" s="140"/>
      <c r="AC159" s="140"/>
      <c r="AD159" s="140"/>
      <c r="AE159" s="140"/>
      <c r="AF159" s="140"/>
      <c r="AG159" s="140"/>
      <c r="AH159" s="140"/>
      <c r="AI159" s="140"/>
      <c r="AJ159" s="140"/>
      <c r="AK159" s="137"/>
      <c r="AL159" s="137"/>
      <c r="AM159" s="135" t="s">
        <v>27</v>
      </c>
      <c r="AN159" s="130"/>
      <c r="AO159" s="130"/>
      <c r="AP159" s="136"/>
      <c r="AQ159" s="136"/>
      <c r="AR159" s="136"/>
      <c r="AS159" s="127"/>
      <c r="AT159" s="137"/>
      <c r="AU159" s="137"/>
      <c r="AV159" s="137"/>
      <c r="AW159" s="137"/>
      <c r="AX159" s="137"/>
      <c r="AY159" s="137"/>
      <c r="AZ159" s="137"/>
      <c r="BA159" s="137"/>
      <c r="BB159" s="137"/>
      <c r="BC159" s="141"/>
      <c r="BD159" s="127"/>
      <c r="BE159" s="127"/>
      <c r="BF159" s="142" t="s">
        <v>6</v>
      </c>
      <c r="BG159" s="155"/>
      <c r="BH159" s="155"/>
      <c r="BI159" s="155"/>
      <c r="BJ159" s="155"/>
      <c r="BK159" s="155"/>
      <c r="BL159" s="155"/>
      <c r="BM159" s="127"/>
      <c r="BN159" s="127"/>
      <c r="BO159" s="127"/>
      <c r="BP159" s="127"/>
      <c r="BQ159" s="128"/>
      <c r="BR159" s="129"/>
    </row>
    <row r="160" spans="1:71" ht="19.399999999999999" customHeight="1">
      <c r="C160" s="124"/>
      <c r="D160" s="110"/>
      <c r="E160" s="110"/>
      <c r="F160" s="110"/>
      <c r="G160" s="110"/>
      <c r="H160" s="110"/>
      <c r="I160" s="110"/>
      <c r="J160" s="110"/>
      <c r="K160" s="110"/>
      <c r="L160" s="110"/>
      <c r="M160" s="110"/>
      <c r="N160" s="110"/>
      <c r="O160" s="110"/>
      <c r="P160" s="110"/>
      <c r="Q160" s="110"/>
      <c r="R160" s="130"/>
      <c r="S160" s="130"/>
      <c r="T160" s="130"/>
      <c r="U160" s="326" t="s">
        <v>54</v>
      </c>
      <c r="V160" s="327"/>
      <c r="W160" s="327"/>
      <c r="X160" s="327"/>
      <c r="Y160" s="327"/>
      <c r="Z160" s="327"/>
      <c r="AA160" s="327"/>
      <c r="AB160" s="327"/>
      <c r="AC160" s="327"/>
      <c r="AD160" s="327"/>
      <c r="AE160" s="327"/>
      <c r="AF160" s="327"/>
      <c r="AG160" s="327"/>
      <c r="AH160" s="327"/>
      <c r="AI160" s="327"/>
      <c r="AJ160" s="328"/>
      <c r="AK160" s="143"/>
      <c r="AL160" s="143"/>
      <c r="AM160" s="190" t="str">
        <f>IF([3]回答表!F18="簡易水道事業",IF([3]回答表!X52="●",[3]回答表!B282,IF([3]回答表!AA52="●",[3]回答表!B352,"")),"")</f>
        <v/>
      </c>
      <c r="AN160" s="191"/>
      <c r="AO160" s="191"/>
      <c r="AP160" s="191"/>
      <c r="AQ160" s="191"/>
      <c r="AR160" s="191"/>
      <c r="AS160" s="191"/>
      <c r="AT160" s="191"/>
      <c r="AU160" s="191"/>
      <c r="AV160" s="191"/>
      <c r="AW160" s="191"/>
      <c r="AX160" s="191"/>
      <c r="AY160" s="191"/>
      <c r="AZ160" s="191"/>
      <c r="BA160" s="191"/>
      <c r="BB160" s="192"/>
      <c r="BC160" s="131"/>
      <c r="BD160" s="126"/>
      <c r="BE160" s="126"/>
      <c r="BF160" s="253" t="str">
        <f>IF([3]回答表!F18="簡易水道事業",IF([3]回答表!X52="●",[3]回答表!B330,IF([3]回答表!AA52="●",[3]回答表!B399,"")),"")</f>
        <v/>
      </c>
      <c r="BG160" s="254"/>
      <c r="BH160" s="254"/>
      <c r="BI160" s="254"/>
      <c r="BJ160" s="253"/>
      <c r="BK160" s="254"/>
      <c r="BL160" s="254"/>
      <c r="BM160" s="254"/>
      <c r="BN160" s="253"/>
      <c r="BO160" s="254"/>
      <c r="BP160" s="254"/>
      <c r="BQ160" s="255"/>
      <c r="BR160" s="129"/>
    </row>
    <row r="161" spans="1:83" ht="19.399999999999999" customHeight="1">
      <c r="C161" s="124"/>
      <c r="D161" s="110"/>
      <c r="E161" s="110"/>
      <c r="F161" s="110"/>
      <c r="G161" s="110"/>
      <c r="H161" s="110"/>
      <c r="I161" s="110"/>
      <c r="J161" s="110"/>
      <c r="K161" s="110"/>
      <c r="L161" s="110"/>
      <c r="M161" s="110"/>
      <c r="N161" s="110"/>
      <c r="O161" s="110"/>
      <c r="P161" s="110"/>
      <c r="Q161" s="110"/>
      <c r="R161" s="130"/>
      <c r="S161" s="130"/>
      <c r="T161" s="130"/>
      <c r="U161" s="329"/>
      <c r="V161" s="330"/>
      <c r="W161" s="330"/>
      <c r="X161" s="330"/>
      <c r="Y161" s="330"/>
      <c r="Z161" s="330"/>
      <c r="AA161" s="330"/>
      <c r="AB161" s="330"/>
      <c r="AC161" s="330"/>
      <c r="AD161" s="330"/>
      <c r="AE161" s="330"/>
      <c r="AF161" s="330"/>
      <c r="AG161" s="330"/>
      <c r="AH161" s="330"/>
      <c r="AI161" s="330"/>
      <c r="AJ161" s="331"/>
      <c r="AK161" s="143"/>
      <c r="AL161" s="143"/>
      <c r="AM161" s="193"/>
      <c r="AN161" s="194"/>
      <c r="AO161" s="194"/>
      <c r="AP161" s="194"/>
      <c r="AQ161" s="194"/>
      <c r="AR161" s="194"/>
      <c r="AS161" s="194"/>
      <c r="AT161" s="194"/>
      <c r="AU161" s="194"/>
      <c r="AV161" s="194"/>
      <c r="AW161" s="194"/>
      <c r="AX161" s="194"/>
      <c r="AY161" s="194"/>
      <c r="AZ161" s="194"/>
      <c r="BA161" s="194"/>
      <c r="BB161" s="195"/>
      <c r="BC161" s="131"/>
      <c r="BD161" s="126"/>
      <c r="BE161" s="126"/>
      <c r="BF161" s="217"/>
      <c r="BG161" s="218"/>
      <c r="BH161" s="218"/>
      <c r="BI161" s="218"/>
      <c r="BJ161" s="217"/>
      <c r="BK161" s="218"/>
      <c r="BL161" s="218"/>
      <c r="BM161" s="218"/>
      <c r="BN161" s="217"/>
      <c r="BO161" s="218"/>
      <c r="BP161" s="218"/>
      <c r="BQ161" s="221"/>
      <c r="BR161" s="129"/>
    </row>
    <row r="162" spans="1:83" ht="15.65" customHeight="1">
      <c r="C162" s="124"/>
      <c r="D162" s="199" t="s">
        <v>7</v>
      </c>
      <c r="E162" s="200"/>
      <c r="F162" s="200"/>
      <c r="G162" s="200"/>
      <c r="H162" s="200"/>
      <c r="I162" s="200"/>
      <c r="J162" s="200"/>
      <c r="K162" s="200"/>
      <c r="L162" s="200"/>
      <c r="M162" s="201"/>
      <c r="N162" s="208" t="str">
        <f>IF([3]回答表!F18="簡易水道事業",IF([3]回答表!X52="●","●",""),"")</f>
        <v/>
      </c>
      <c r="O162" s="209"/>
      <c r="P162" s="209"/>
      <c r="Q162" s="210"/>
      <c r="R162" s="130"/>
      <c r="S162" s="130"/>
      <c r="T162" s="130"/>
      <c r="U162" s="283" t="str">
        <f>IF([3]回答表!F18="簡易水道事業",IF([3]回答表!X52="●",[3]回答表!S301,IF([3]回答表!AA52="●",[3]回答表!S371,"")),"")</f>
        <v/>
      </c>
      <c r="V162" s="284"/>
      <c r="W162" s="284"/>
      <c r="X162" s="284"/>
      <c r="Y162" s="284"/>
      <c r="Z162" s="284"/>
      <c r="AA162" s="284"/>
      <c r="AB162" s="284"/>
      <c r="AC162" s="284"/>
      <c r="AD162" s="284"/>
      <c r="AE162" s="284"/>
      <c r="AF162" s="284"/>
      <c r="AG162" s="284"/>
      <c r="AH162" s="284"/>
      <c r="AI162" s="284"/>
      <c r="AJ162" s="285"/>
      <c r="AK162" s="143"/>
      <c r="AL162" s="143"/>
      <c r="AM162" s="193"/>
      <c r="AN162" s="194"/>
      <c r="AO162" s="194"/>
      <c r="AP162" s="194"/>
      <c r="AQ162" s="194"/>
      <c r="AR162" s="194"/>
      <c r="AS162" s="194"/>
      <c r="AT162" s="194"/>
      <c r="AU162" s="194"/>
      <c r="AV162" s="194"/>
      <c r="AW162" s="194"/>
      <c r="AX162" s="194"/>
      <c r="AY162" s="194"/>
      <c r="AZ162" s="194"/>
      <c r="BA162" s="194"/>
      <c r="BB162" s="195"/>
      <c r="BC162" s="131"/>
      <c r="BD162" s="126"/>
      <c r="BE162" s="126"/>
      <c r="BF162" s="217"/>
      <c r="BG162" s="218"/>
      <c r="BH162" s="218"/>
      <c r="BI162" s="218"/>
      <c r="BJ162" s="217"/>
      <c r="BK162" s="218"/>
      <c r="BL162" s="218"/>
      <c r="BM162" s="218"/>
      <c r="BN162" s="217"/>
      <c r="BO162" s="218"/>
      <c r="BP162" s="218"/>
      <c r="BQ162" s="221"/>
      <c r="BR162" s="129"/>
    </row>
    <row r="163" spans="1:83" ht="15.65" customHeight="1">
      <c r="C163" s="124"/>
      <c r="D163" s="202"/>
      <c r="E163" s="203"/>
      <c r="F163" s="203"/>
      <c r="G163" s="203"/>
      <c r="H163" s="203"/>
      <c r="I163" s="203"/>
      <c r="J163" s="203"/>
      <c r="K163" s="203"/>
      <c r="L163" s="203"/>
      <c r="M163" s="204"/>
      <c r="N163" s="211"/>
      <c r="O163" s="212"/>
      <c r="P163" s="212"/>
      <c r="Q163" s="213"/>
      <c r="R163" s="130"/>
      <c r="S163" s="130"/>
      <c r="T163" s="130"/>
      <c r="U163" s="286"/>
      <c r="V163" s="287"/>
      <c r="W163" s="287"/>
      <c r="X163" s="287"/>
      <c r="Y163" s="287"/>
      <c r="Z163" s="287"/>
      <c r="AA163" s="287"/>
      <c r="AB163" s="287"/>
      <c r="AC163" s="287"/>
      <c r="AD163" s="287"/>
      <c r="AE163" s="287"/>
      <c r="AF163" s="287"/>
      <c r="AG163" s="287"/>
      <c r="AH163" s="287"/>
      <c r="AI163" s="287"/>
      <c r="AJ163" s="288"/>
      <c r="AK163" s="143"/>
      <c r="AL163" s="143"/>
      <c r="AM163" s="193"/>
      <c r="AN163" s="194"/>
      <c r="AO163" s="194"/>
      <c r="AP163" s="194"/>
      <c r="AQ163" s="194"/>
      <c r="AR163" s="194"/>
      <c r="AS163" s="194"/>
      <c r="AT163" s="194"/>
      <c r="AU163" s="194"/>
      <c r="AV163" s="194"/>
      <c r="AW163" s="194"/>
      <c r="AX163" s="194"/>
      <c r="AY163" s="194"/>
      <c r="AZ163" s="194"/>
      <c r="BA163" s="194"/>
      <c r="BB163" s="195"/>
      <c r="BC163" s="131"/>
      <c r="BD163" s="126"/>
      <c r="BE163" s="126"/>
      <c r="BF163" s="217" t="str">
        <f>IF([3]回答表!F18="簡易水道事業",IF([3]回答表!X52="●",[3]回答表!E330,IF([3]回答表!AA52="●",[3]回答表!E399,"")),"")</f>
        <v/>
      </c>
      <c r="BG163" s="218"/>
      <c r="BH163" s="218"/>
      <c r="BI163" s="218"/>
      <c r="BJ163" s="217" t="str">
        <f>IF([3]回答表!F18="簡易水道事業",IF([3]回答表!X52="●",[3]回答表!E331,IF([3]回答表!AA52="●",[3]回答表!E400,"")),"")</f>
        <v/>
      </c>
      <c r="BK163" s="218"/>
      <c r="BL163" s="218"/>
      <c r="BM163" s="218"/>
      <c r="BN163" s="217" t="str">
        <f>IF([3]回答表!F18="簡易水道事業",IF([3]回答表!X52="●",[3]回答表!E332,IF([3]回答表!AA52="●",[3]回答表!E401,"")),"")</f>
        <v/>
      </c>
      <c r="BO163" s="218"/>
      <c r="BP163" s="218"/>
      <c r="BQ163" s="221"/>
      <c r="BR163" s="129"/>
    </row>
    <row r="164" spans="1:83" ht="15.65" customHeight="1">
      <c r="C164" s="124"/>
      <c r="D164" s="202"/>
      <c r="E164" s="203"/>
      <c r="F164" s="203"/>
      <c r="G164" s="203"/>
      <c r="H164" s="203"/>
      <c r="I164" s="203"/>
      <c r="J164" s="203"/>
      <c r="K164" s="203"/>
      <c r="L164" s="203"/>
      <c r="M164" s="204"/>
      <c r="N164" s="211"/>
      <c r="O164" s="212"/>
      <c r="P164" s="212"/>
      <c r="Q164" s="213"/>
      <c r="R164" s="146"/>
      <c r="S164" s="146"/>
      <c r="T164" s="146"/>
      <c r="U164" s="289"/>
      <c r="V164" s="290"/>
      <c r="W164" s="290"/>
      <c r="X164" s="290"/>
      <c r="Y164" s="290"/>
      <c r="Z164" s="290"/>
      <c r="AA164" s="290"/>
      <c r="AB164" s="290"/>
      <c r="AC164" s="290"/>
      <c r="AD164" s="290"/>
      <c r="AE164" s="290"/>
      <c r="AF164" s="290"/>
      <c r="AG164" s="290"/>
      <c r="AH164" s="290"/>
      <c r="AI164" s="290"/>
      <c r="AJ164" s="291"/>
      <c r="AK164" s="143"/>
      <c r="AL164" s="143"/>
      <c r="AM164" s="193"/>
      <c r="AN164" s="194"/>
      <c r="AO164" s="194"/>
      <c r="AP164" s="194"/>
      <c r="AQ164" s="194"/>
      <c r="AR164" s="194"/>
      <c r="AS164" s="194"/>
      <c r="AT164" s="194"/>
      <c r="AU164" s="194"/>
      <c r="AV164" s="194"/>
      <c r="AW164" s="194"/>
      <c r="AX164" s="194"/>
      <c r="AY164" s="194"/>
      <c r="AZ164" s="194"/>
      <c r="BA164" s="194"/>
      <c r="BB164" s="195"/>
      <c r="BC164" s="131"/>
      <c r="BD164" s="131"/>
      <c r="BE164" s="131"/>
      <c r="BF164" s="217"/>
      <c r="BG164" s="218"/>
      <c r="BH164" s="218"/>
      <c r="BI164" s="218"/>
      <c r="BJ164" s="217"/>
      <c r="BK164" s="218"/>
      <c r="BL164" s="218"/>
      <c r="BM164" s="218"/>
      <c r="BN164" s="217"/>
      <c r="BO164" s="218"/>
      <c r="BP164" s="218"/>
      <c r="BQ164" s="221"/>
      <c r="BR164" s="129"/>
    </row>
    <row r="165" spans="1:83" ht="19.399999999999999" customHeight="1">
      <c r="C165" s="124"/>
      <c r="D165" s="205"/>
      <c r="E165" s="206"/>
      <c r="F165" s="206"/>
      <c r="G165" s="206"/>
      <c r="H165" s="206"/>
      <c r="I165" s="206"/>
      <c r="J165" s="206"/>
      <c r="K165" s="206"/>
      <c r="L165" s="206"/>
      <c r="M165" s="207"/>
      <c r="N165" s="214"/>
      <c r="O165" s="215"/>
      <c r="P165" s="215"/>
      <c r="Q165" s="216"/>
      <c r="R165" s="146"/>
      <c r="S165" s="146"/>
      <c r="T165" s="146"/>
      <c r="U165" s="326" t="s">
        <v>55</v>
      </c>
      <c r="V165" s="327"/>
      <c r="W165" s="327"/>
      <c r="X165" s="327"/>
      <c r="Y165" s="327"/>
      <c r="Z165" s="327"/>
      <c r="AA165" s="327"/>
      <c r="AB165" s="327"/>
      <c r="AC165" s="327"/>
      <c r="AD165" s="327"/>
      <c r="AE165" s="327"/>
      <c r="AF165" s="327"/>
      <c r="AG165" s="327"/>
      <c r="AH165" s="327"/>
      <c r="AI165" s="327"/>
      <c r="AJ165" s="328"/>
      <c r="AK165" s="143"/>
      <c r="AL165" s="143"/>
      <c r="AM165" s="193"/>
      <c r="AN165" s="194"/>
      <c r="AO165" s="194"/>
      <c r="AP165" s="194"/>
      <c r="AQ165" s="194"/>
      <c r="AR165" s="194"/>
      <c r="AS165" s="194"/>
      <c r="AT165" s="194"/>
      <c r="AU165" s="194"/>
      <c r="AV165" s="194"/>
      <c r="AW165" s="194"/>
      <c r="AX165" s="194"/>
      <c r="AY165" s="194"/>
      <c r="AZ165" s="194"/>
      <c r="BA165" s="194"/>
      <c r="BB165" s="195"/>
      <c r="BC165" s="131"/>
      <c r="BD165" s="126"/>
      <c r="BE165" s="126"/>
      <c r="BF165" s="217"/>
      <c r="BG165" s="218"/>
      <c r="BH165" s="218"/>
      <c r="BI165" s="218"/>
      <c r="BJ165" s="217"/>
      <c r="BK165" s="218"/>
      <c r="BL165" s="218"/>
      <c r="BM165" s="218"/>
      <c r="BN165" s="217"/>
      <c r="BO165" s="218"/>
      <c r="BP165" s="218"/>
      <c r="BQ165" s="221"/>
      <c r="BR165" s="129"/>
    </row>
    <row r="166" spans="1:83" ht="19.399999999999999" customHeight="1">
      <c r="C166" s="124"/>
      <c r="D166" s="130"/>
      <c r="E166" s="130"/>
      <c r="F166" s="130"/>
      <c r="G166" s="130"/>
      <c r="H166" s="130"/>
      <c r="I166" s="130"/>
      <c r="J166" s="130"/>
      <c r="K166" s="130"/>
      <c r="L166" s="130"/>
      <c r="M166" s="130"/>
      <c r="N166" s="130"/>
      <c r="O166" s="130"/>
      <c r="P166" s="130"/>
      <c r="Q166" s="130"/>
      <c r="R166" s="130"/>
      <c r="S166" s="130"/>
      <c r="T166" s="130"/>
      <c r="U166" s="329"/>
      <c r="V166" s="330"/>
      <c r="W166" s="330"/>
      <c r="X166" s="330"/>
      <c r="Y166" s="330"/>
      <c r="Z166" s="330"/>
      <c r="AA166" s="330"/>
      <c r="AB166" s="330"/>
      <c r="AC166" s="330"/>
      <c r="AD166" s="330"/>
      <c r="AE166" s="330"/>
      <c r="AF166" s="330"/>
      <c r="AG166" s="330"/>
      <c r="AH166" s="330"/>
      <c r="AI166" s="330"/>
      <c r="AJ166" s="331"/>
      <c r="AK166" s="143"/>
      <c r="AL166" s="143"/>
      <c r="AM166" s="193"/>
      <c r="AN166" s="194"/>
      <c r="AO166" s="194"/>
      <c r="AP166" s="194"/>
      <c r="AQ166" s="194"/>
      <c r="AR166" s="194"/>
      <c r="AS166" s="194"/>
      <c r="AT166" s="194"/>
      <c r="AU166" s="194"/>
      <c r="AV166" s="194"/>
      <c r="AW166" s="194"/>
      <c r="AX166" s="194"/>
      <c r="AY166" s="194"/>
      <c r="AZ166" s="194"/>
      <c r="BA166" s="194"/>
      <c r="BB166" s="195"/>
      <c r="BC166" s="131"/>
      <c r="BD166" s="147"/>
      <c r="BE166" s="147"/>
      <c r="BF166" s="217"/>
      <c r="BG166" s="218"/>
      <c r="BH166" s="218"/>
      <c r="BI166" s="218"/>
      <c r="BJ166" s="217"/>
      <c r="BK166" s="218"/>
      <c r="BL166" s="218"/>
      <c r="BM166" s="218"/>
      <c r="BN166" s="217"/>
      <c r="BO166" s="218"/>
      <c r="BP166" s="218"/>
      <c r="BQ166" s="221"/>
      <c r="BR166" s="129"/>
    </row>
    <row r="167" spans="1:83" ht="15.65" customHeight="1">
      <c r="C167" s="124"/>
      <c r="D167" s="110"/>
      <c r="E167" s="110"/>
      <c r="F167" s="110"/>
      <c r="G167" s="110"/>
      <c r="H167" s="110"/>
      <c r="I167" s="110"/>
      <c r="J167" s="110"/>
      <c r="K167" s="110"/>
      <c r="L167" s="110"/>
      <c r="M167" s="110"/>
      <c r="N167" s="110"/>
      <c r="O167" s="110"/>
      <c r="P167" s="110"/>
      <c r="Q167" s="110"/>
      <c r="R167" s="130"/>
      <c r="S167" s="130"/>
      <c r="T167" s="130"/>
      <c r="U167" s="283" t="str">
        <f>IF([3]回答表!F18="簡易水道事業",IF([3]回答表!X52="●",[3]回答表!S302,IF([3]回答表!AA52="●",[3]回答表!S372,"")),"")</f>
        <v/>
      </c>
      <c r="V167" s="284"/>
      <c r="W167" s="284"/>
      <c r="X167" s="284"/>
      <c r="Y167" s="284"/>
      <c r="Z167" s="284"/>
      <c r="AA167" s="284"/>
      <c r="AB167" s="284"/>
      <c r="AC167" s="284"/>
      <c r="AD167" s="284"/>
      <c r="AE167" s="284"/>
      <c r="AF167" s="284"/>
      <c r="AG167" s="284"/>
      <c r="AH167" s="284"/>
      <c r="AI167" s="284"/>
      <c r="AJ167" s="285"/>
      <c r="AK167" s="143"/>
      <c r="AL167" s="143"/>
      <c r="AM167" s="193"/>
      <c r="AN167" s="194"/>
      <c r="AO167" s="194"/>
      <c r="AP167" s="194"/>
      <c r="AQ167" s="194"/>
      <c r="AR167" s="194"/>
      <c r="AS167" s="194"/>
      <c r="AT167" s="194"/>
      <c r="AU167" s="194"/>
      <c r="AV167" s="194"/>
      <c r="AW167" s="194"/>
      <c r="AX167" s="194"/>
      <c r="AY167" s="194"/>
      <c r="AZ167" s="194"/>
      <c r="BA167" s="194"/>
      <c r="BB167" s="195"/>
      <c r="BC167" s="131"/>
      <c r="BD167" s="147"/>
      <c r="BE167" s="147"/>
      <c r="BF167" s="217" t="s">
        <v>9</v>
      </c>
      <c r="BG167" s="218"/>
      <c r="BH167" s="218"/>
      <c r="BI167" s="218"/>
      <c r="BJ167" s="217" t="s">
        <v>10</v>
      </c>
      <c r="BK167" s="218"/>
      <c r="BL167" s="218"/>
      <c r="BM167" s="218"/>
      <c r="BN167" s="217" t="s">
        <v>11</v>
      </c>
      <c r="BO167" s="218"/>
      <c r="BP167" s="218"/>
      <c r="BQ167" s="221"/>
      <c r="BR167" s="129"/>
    </row>
    <row r="168" spans="1:83" ht="15.65" customHeight="1">
      <c r="C168" s="124"/>
      <c r="D168" s="110"/>
      <c r="E168" s="110"/>
      <c r="F168" s="110"/>
      <c r="G168" s="110"/>
      <c r="H168" s="110"/>
      <c r="I168" s="110"/>
      <c r="J168" s="110"/>
      <c r="K168" s="110"/>
      <c r="L168" s="110"/>
      <c r="M168" s="110"/>
      <c r="N168" s="110"/>
      <c r="O168" s="110"/>
      <c r="P168" s="110"/>
      <c r="Q168" s="110"/>
      <c r="R168" s="130"/>
      <c r="S168" s="130"/>
      <c r="T168" s="130"/>
      <c r="U168" s="286"/>
      <c r="V168" s="287"/>
      <c r="W168" s="287"/>
      <c r="X168" s="287"/>
      <c r="Y168" s="287"/>
      <c r="Z168" s="287"/>
      <c r="AA168" s="287"/>
      <c r="AB168" s="287"/>
      <c r="AC168" s="287"/>
      <c r="AD168" s="287"/>
      <c r="AE168" s="287"/>
      <c r="AF168" s="287"/>
      <c r="AG168" s="287"/>
      <c r="AH168" s="287"/>
      <c r="AI168" s="287"/>
      <c r="AJ168" s="288"/>
      <c r="AK168" s="143"/>
      <c r="AL168" s="143"/>
      <c r="AM168" s="196"/>
      <c r="AN168" s="197"/>
      <c r="AO168" s="197"/>
      <c r="AP168" s="197"/>
      <c r="AQ168" s="197"/>
      <c r="AR168" s="197"/>
      <c r="AS168" s="197"/>
      <c r="AT168" s="197"/>
      <c r="AU168" s="197"/>
      <c r="AV168" s="197"/>
      <c r="AW168" s="197"/>
      <c r="AX168" s="197"/>
      <c r="AY168" s="197"/>
      <c r="AZ168" s="197"/>
      <c r="BA168" s="197"/>
      <c r="BB168" s="198"/>
      <c r="BC168" s="131"/>
      <c r="BD168" s="147"/>
      <c r="BE168" s="147"/>
      <c r="BF168" s="217"/>
      <c r="BG168" s="218"/>
      <c r="BH168" s="218"/>
      <c r="BI168" s="218"/>
      <c r="BJ168" s="217"/>
      <c r="BK168" s="218"/>
      <c r="BL168" s="218"/>
      <c r="BM168" s="218"/>
      <c r="BN168" s="217"/>
      <c r="BO168" s="218"/>
      <c r="BP168" s="218"/>
      <c r="BQ168" s="221"/>
      <c r="BR168" s="129"/>
    </row>
    <row r="169" spans="1:83" ht="15.65" customHeight="1">
      <c r="C169" s="124"/>
      <c r="D169" s="243" t="s">
        <v>8</v>
      </c>
      <c r="E169" s="244"/>
      <c r="F169" s="244"/>
      <c r="G169" s="244"/>
      <c r="H169" s="244"/>
      <c r="I169" s="244"/>
      <c r="J169" s="244"/>
      <c r="K169" s="244"/>
      <c r="L169" s="244"/>
      <c r="M169" s="245"/>
      <c r="N169" s="208" t="str">
        <f>IF([3]回答表!F18="簡易水道事業",IF([3]回答表!AA52="●","●",""),"")</f>
        <v/>
      </c>
      <c r="O169" s="209"/>
      <c r="P169" s="209"/>
      <c r="Q169" s="210"/>
      <c r="R169" s="130"/>
      <c r="S169" s="130"/>
      <c r="T169" s="130"/>
      <c r="U169" s="289"/>
      <c r="V169" s="290"/>
      <c r="W169" s="290"/>
      <c r="X169" s="290"/>
      <c r="Y169" s="290"/>
      <c r="Z169" s="290"/>
      <c r="AA169" s="290"/>
      <c r="AB169" s="290"/>
      <c r="AC169" s="290"/>
      <c r="AD169" s="290"/>
      <c r="AE169" s="290"/>
      <c r="AF169" s="290"/>
      <c r="AG169" s="290"/>
      <c r="AH169" s="290"/>
      <c r="AI169" s="290"/>
      <c r="AJ169" s="291"/>
      <c r="AK169" s="143"/>
      <c r="AL169" s="143"/>
      <c r="AM169" s="110"/>
      <c r="AN169" s="110"/>
      <c r="AO169" s="110"/>
      <c r="AP169" s="110"/>
      <c r="AQ169" s="110"/>
      <c r="AR169" s="110"/>
      <c r="AS169" s="110"/>
      <c r="AT169" s="110"/>
      <c r="AU169" s="110"/>
      <c r="AV169" s="110"/>
      <c r="AW169" s="110"/>
      <c r="AX169" s="110"/>
      <c r="AY169" s="110"/>
      <c r="AZ169" s="110"/>
      <c r="BA169" s="110"/>
      <c r="BB169" s="110"/>
      <c r="BC169" s="131"/>
      <c r="BD169" s="147"/>
      <c r="BE169" s="147"/>
      <c r="BF169" s="219"/>
      <c r="BG169" s="220"/>
      <c r="BH169" s="220"/>
      <c r="BI169" s="220"/>
      <c r="BJ169" s="219"/>
      <c r="BK169" s="220"/>
      <c r="BL169" s="220"/>
      <c r="BM169" s="220"/>
      <c r="BN169" s="219"/>
      <c r="BO169" s="220"/>
      <c r="BP169" s="220"/>
      <c r="BQ169" s="222"/>
      <c r="BR169" s="129"/>
    </row>
    <row r="170" spans="1:83" ht="15.65" customHeight="1">
      <c r="C170" s="124"/>
      <c r="D170" s="246"/>
      <c r="E170" s="247"/>
      <c r="F170" s="247"/>
      <c r="G170" s="247"/>
      <c r="H170" s="247"/>
      <c r="I170" s="247"/>
      <c r="J170" s="247"/>
      <c r="K170" s="247"/>
      <c r="L170" s="247"/>
      <c r="M170" s="248"/>
      <c r="N170" s="211"/>
      <c r="O170" s="212"/>
      <c r="P170" s="212"/>
      <c r="Q170" s="213"/>
      <c r="R170" s="130"/>
      <c r="S170" s="130"/>
      <c r="T170" s="130"/>
      <c r="U170" s="326" t="s">
        <v>56</v>
      </c>
      <c r="V170" s="327"/>
      <c r="W170" s="327"/>
      <c r="X170" s="327"/>
      <c r="Y170" s="327"/>
      <c r="Z170" s="327"/>
      <c r="AA170" s="327"/>
      <c r="AB170" s="327"/>
      <c r="AC170" s="327"/>
      <c r="AD170" s="327"/>
      <c r="AE170" s="327"/>
      <c r="AF170" s="327"/>
      <c r="AG170" s="327"/>
      <c r="AH170" s="327"/>
      <c r="AI170" s="327"/>
      <c r="AJ170" s="328"/>
      <c r="AK170" s="110"/>
      <c r="AL170" s="110"/>
      <c r="AM170" s="311" t="s">
        <v>57</v>
      </c>
      <c r="AN170" s="312"/>
      <c r="AO170" s="312"/>
      <c r="AP170" s="312"/>
      <c r="AQ170" s="312"/>
      <c r="AR170" s="315"/>
      <c r="AS170" s="311" t="s">
        <v>58</v>
      </c>
      <c r="AT170" s="312"/>
      <c r="AU170" s="312"/>
      <c r="AV170" s="312"/>
      <c r="AW170" s="312"/>
      <c r="AX170" s="315"/>
      <c r="AY170" s="225" t="s">
        <v>59</v>
      </c>
      <c r="AZ170" s="226"/>
      <c r="BA170" s="226"/>
      <c r="BB170" s="226"/>
      <c r="BC170" s="226"/>
      <c r="BD170" s="227"/>
      <c r="BE170" s="110"/>
      <c r="BF170" s="110"/>
      <c r="BG170" s="110"/>
      <c r="BH170" s="110"/>
      <c r="BI170" s="110"/>
      <c r="BJ170" s="110"/>
      <c r="BK170" s="110"/>
      <c r="BL170" s="110"/>
      <c r="BM170" s="110"/>
      <c r="BN170" s="110"/>
      <c r="BO170" s="110"/>
      <c r="BP170" s="110"/>
      <c r="BQ170" s="110"/>
      <c r="BR170" s="129"/>
    </row>
    <row r="171" spans="1:83" ht="15.65" customHeight="1">
      <c r="C171" s="124"/>
      <c r="D171" s="246"/>
      <c r="E171" s="247"/>
      <c r="F171" s="247"/>
      <c r="G171" s="247"/>
      <c r="H171" s="247"/>
      <c r="I171" s="247"/>
      <c r="J171" s="247"/>
      <c r="K171" s="247"/>
      <c r="L171" s="247"/>
      <c r="M171" s="248"/>
      <c r="N171" s="211"/>
      <c r="O171" s="212"/>
      <c r="P171" s="212"/>
      <c r="Q171" s="213"/>
      <c r="R171" s="130"/>
      <c r="S171" s="130"/>
      <c r="T171" s="130"/>
      <c r="U171" s="329"/>
      <c r="V171" s="330"/>
      <c r="W171" s="330"/>
      <c r="X171" s="330"/>
      <c r="Y171" s="330"/>
      <c r="Z171" s="330"/>
      <c r="AA171" s="330"/>
      <c r="AB171" s="330"/>
      <c r="AC171" s="330"/>
      <c r="AD171" s="330"/>
      <c r="AE171" s="330"/>
      <c r="AF171" s="330"/>
      <c r="AG171" s="330"/>
      <c r="AH171" s="330"/>
      <c r="AI171" s="330"/>
      <c r="AJ171" s="331"/>
      <c r="AK171" s="110"/>
      <c r="AL171" s="110"/>
      <c r="AM171" s="332"/>
      <c r="AN171" s="333"/>
      <c r="AO171" s="333"/>
      <c r="AP171" s="333"/>
      <c r="AQ171" s="333"/>
      <c r="AR171" s="334"/>
      <c r="AS171" s="332"/>
      <c r="AT171" s="333"/>
      <c r="AU171" s="333"/>
      <c r="AV171" s="333"/>
      <c r="AW171" s="333"/>
      <c r="AX171" s="334"/>
      <c r="AY171" s="228"/>
      <c r="AZ171" s="229"/>
      <c r="BA171" s="229"/>
      <c r="BB171" s="229"/>
      <c r="BC171" s="229"/>
      <c r="BD171" s="230"/>
      <c r="BE171" s="110"/>
      <c r="BF171" s="110"/>
      <c r="BG171" s="110"/>
      <c r="BH171" s="110"/>
      <c r="BI171" s="110"/>
      <c r="BJ171" s="110"/>
      <c r="BK171" s="110"/>
      <c r="BL171" s="110"/>
      <c r="BM171" s="110"/>
      <c r="BN171" s="110"/>
      <c r="BO171" s="110"/>
      <c r="BP171" s="110"/>
      <c r="BQ171" s="110"/>
      <c r="BR171" s="129"/>
    </row>
    <row r="172" spans="1:83" ht="15.65" customHeight="1">
      <c r="C172" s="124"/>
      <c r="D172" s="249"/>
      <c r="E172" s="250"/>
      <c r="F172" s="250"/>
      <c r="G172" s="250"/>
      <c r="H172" s="250"/>
      <c r="I172" s="250"/>
      <c r="J172" s="250"/>
      <c r="K172" s="250"/>
      <c r="L172" s="250"/>
      <c r="M172" s="251"/>
      <c r="N172" s="214"/>
      <c r="O172" s="215"/>
      <c r="P172" s="215"/>
      <c r="Q172" s="216"/>
      <c r="R172" s="130"/>
      <c r="S172" s="130"/>
      <c r="T172" s="130"/>
      <c r="U172" s="283" t="str">
        <f>IF([3]回答表!F18="簡易水道事業",IF([3]回答表!X52="●",[3]回答表!S303,IF([3]回答表!AA52="●",[3]回答表!S373,"")),"")</f>
        <v/>
      </c>
      <c r="V172" s="284"/>
      <c r="W172" s="284"/>
      <c r="X172" s="284"/>
      <c r="Y172" s="284"/>
      <c r="Z172" s="284"/>
      <c r="AA172" s="284"/>
      <c r="AB172" s="284"/>
      <c r="AC172" s="284"/>
      <c r="AD172" s="284"/>
      <c r="AE172" s="284"/>
      <c r="AF172" s="284"/>
      <c r="AG172" s="284"/>
      <c r="AH172" s="284"/>
      <c r="AI172" s="284"/>
      <c r="AJ172" s="285"/>
      <c r="AK172" s="110"/>
      <c r="AL172" s="110"/>
      <c r="AM172" s="335" t="str">
        <f>IF([3]回答表!F18="簡易水道事業",IF([3]回答表!X52="●",[3]回答表!Y305,IF([3]回答表!AA52="●",[3]回答表!Y375,"")),"")</f>
        <v/>
      </c>
      <c r="AN172" s="335"/>
      <c r="AO172" s="335"/>
      <c r="AP172" s="335"/>
      <c r="AQ172" s="335"/>
      <c r="AR172" s="335"/>
      <c r="AS172" s="335" t="str">
        <f>IF([3]回答表!F18="簡易水道事業",IF([3]回答表!X52="●",[3]回答表!Y306,IF([3]回答表!AA52="●",[3]回答表!Y376,"")),"")</f>
        <v/>
      </c>
      <c r="AT172" s="335"/>
      <c r="AU172" s="335"/>
      <c r="AV172" s="335"/>
      <c r="AW172" s="335"/>
      <c r="AX172" s="335"/>
      <c r="AY172" s="335" t="str">
        <f>IF([3]回答表!F18="簡易水道事業",IF([3]回答表!X52="●",[3]回答表!Y307,IF([3]回答表!AA52="●",[3]回答表!Y377,"")),"")</f>
        <v/>
      </c>
      <c r="AZ172" s="335"/>
      <c r="BA172" s="335"/>
      <c r="BB172" s="335"/>
      <c r="BC172" s="335"/>
      <c r="BD172" s="335"/>
      <c r="BE172" s="110"/>
      <c r="BF172" s="110"/>
      <c r="BG172" s="110"/>
      <c r="BH172" s="110"/>
      <c r="BI172" s="110"/>
      <c r="BJ172" s="110"/>
      <c r="BK172" s="110"/>
      <c r="BL172" s="110"/>
      <c r="BM172" s="110"/>
      <c r="BN172" s="110"/>
      <c r="BO172" s="110"/>
      <c r="BP172" s="110"/>
      <c r="BQ172" s="110"/>
      <c r="BR172" s="129"/>
    </row>
    <row r="173" spans="1:83" ht="15.65" customHeight="1">
      <c r="C173" s="124"/>
      <c r="D173" s="110"/>
      <c r="E173" s="110"/>
      <c r="F173" s="110"/>
      <c r="G173" s="110"/>
      <c r="H173" s="110"/>
      <c r="I173" s="110"/>
      <c r="J173" s="110"/>
      <c r="K173" s="110"/>
      <c r="L173" s="110"/>
      <c r="M173" s="110"/>
      <c r="N173" s="110"/>
      <c r="O173" s="110"/>
      <c r="P173" s="110"/>
      <c r="Q173" s="110"/>
      <c r="R173" s="130"/>
      <c r="S173" s="130"/>
      <c r="T173" s="130"/>
      <c r="U173" s="286"/>
      <c r="V173" s="287"/>
      <c r="W173" s="287"/>
      <c r="X173" s="287"/>
      <c r="Y173" s="287"/>
      <c r="Z173" s="287"/>
      <c r="AA173" s="287"/>
      <c r="AB173" s="287"/>
      <c r="AC173" s="287"/>
      <c r="AD173" s="287"/>
      <c r="AE173" s="287"/>
      <c r="AF173" s="287"/>
      <c r="AG173" s="287"/>
      <c r="AH173" s="287"/>
      <c r="AI173" s="287"/>
      <c r="AJ173" s="288"/>
      <c r="AK173" s="110"/>
      <c r="AL173" s="110"/>
      <c r="AM173" s="335"/>
      <c r="AN173" s="335"/>
      <c r="AO173" s="335"/>
      <c r="AP173" s="335"/>
      <c r="AQ173" s="335"/>
      <c r="AR173" s="335"/>
      <c r="AS173" s="335"/>
      <c r="AT173" s="335"/>
      <c r="AU173" s="335"/>
      <c r="AV173" s="335"/>
      <c r="AW173" s="335"/>
      <c r="AX173" s="335"/>
      <c r="AY173" s="335"/>
      <c r="AZ173" s="335"/>
      <c r="BA173" s="335"/>
      <c r="BB173" s="335"/>
      <c r="BC173" s="335"/>
      <c r="BD173" s="335"/>
      <c r="BE173" s="110"/>
      <c r="BF173" s="110"/>
      <c r="BG173" s="110"/>
      <c r="BH173" s="110"/>
      <c r="BI173" s="110"/>
      <c r="BJ173" s="110"/>
      <c r="BK173" s="110"/>
      <c r="BL173" s="110"/>
      <c r="BM173" s="110"/>
      <c r="BN173" s="110"/>
      <c r="BO173" s="110"/>
      <c r="BP173" s="110"/>
      <c r="BQ173" s="110"/>
      <c r="BR173" s="129"/>
    </row>
    <row r="174" spans="1:83" ht="15.65" customHeight="1">
      <c r="C174" s="124"/>
      <c r="D174" s="144"/>
      <c r="E174" s="144"/>
      <c r="F174" s="144"/>
      <c r="G174" s="144"/>
      <c r="H174" s="144"/>
      <c r="I174" s="144"/>
      <c r="J174" s="144"/>
      <c r="K174" s="144"/>
      <c r="L174" s="144"/>
      <c r="M174" s="144"/>
      <c r="N174" s="149"/>
      <c r="O174" s="149"/>
      <c r="P174" s="149"/>
      <c r="Q174" s="149"/>
      <c r="R174" s="130"/>
      <c r="S174" s="130"/>
      <c r="T174" s="158"/>
      <c r="U174" s="289"/>
      <c r="V174" s="290"/>
      <c r="W174" s="290"/>
      <c r="X174" s="290"/>
      <c r="Y174" s="290"/>
      <c r="Z174" s="290"/>
      <c r="AA174" s="290"/>
      <c r="AB174" s="290"/>
      <c r="AC174" s="290"/>
      <c r="AD174" s="290"/>
      <c r="AE174" s="290"/>
      <c r="AF174" s="290"/>
      <c r="AG174" s="290"/>
      <c r="AH174" s="290"/>
      <c r="AI174" s="290"/>
      <c r="AJ174" s="291"/>
      <c r="AK174" s="110"/>
      <c r="AL174" s="129"/>
      <c r="AM174" s="335"/>
      <c r="AN174" s="335"/>
      <c r="AO174" s="335"/>
      <c r="AP174" s="335"/>
      <c r="AQ174" s="335"/>
      <c r="AR174" s="335"/>
      <c r="AS174" s="335"/>
      <c r="AT174" s="335"/>
      <c r="AU174" s="335"/>
      <c r="AV174" s="335"/>
      <c r="AW174" s="335"/>
      <c r="AX174" s="335"/>
      <c r="AY174" s="335"/>
      <c r="AZ174" s="335"/>
      <c r="BA174" s="335"/>
      <c r="BB174" s="335"/>
      <c r="BC174" s="335"/>
      <c r="BD174" s="335"/>
      <c r="BE174" s="110"/>
      <c r="BF174" s="110"/>
      <c r="BG174" s="110"/>
      <c r="BH174" s="110"/>
      <c r="BI174" s="110"/>
      <c r="BJ174" s="110"/>
      <c r="BK174" s="110"/>
      <c r="BL174" s="110"/>
      <c r="BM174" s="110"/>
      <c r="BN174" s="110"/>
      <c r="BO174" s="110"/>
      <c r="BP174" s="110"/>
      <c r="BQ174" s="110"/>
      <c r="BR174" s="129"/>
      <c r="BW174" s="92"/>
      <c r="CE174" s="92"/>
    </row>
    <row r="175" spans="1:83" ht="15.65" customHeight="1">
      <c r="A175" s="134"/>
      <c r="B175" s="134"/>
      <c r="C175" s="124"/>
      <c r="D175" s="144"/>
      <c r="E175" s="144"/>
      <c r="F175" s="144"/>
      <c r="G175" s="144"/>
      <c r="H175" s="144"/>
      <c r="I175" s="144"/>
      <c r="J175" s="144"/>
      <c r="K175" s="144"/>
      <c r="L175" s="144"/>
      <c r="M175" s="144"/>
      <c r="N175" s="144"/>
      <c r="O175" s="144"/>
      <c r="P175" s="144"/>
      <c r="Q175" s="144"/>
      <c r="R175" s="130"/>
      <c r="S175" s="130"/>
      <c r="T175" s="130"/>
      <c r="U175" s="130"/>
      <c r="V175" s="130"/>
      <c r="W175" s="130"/>
      <c r="X175" s="130"/>
      <c r="Y175" s="130"/>
      <c r="Z175" s="130"/>
      <c r="AA175" s="130"/>
      <c r="AB175" s="130"/>
      <c r="AC175" s="130"/>
      <c r="AD175" s="130"/>
      <c r="AE175" s="130"/>
      <c r="AF175" s="130"/>
      <c r="AG175" s="130"/>
      <c r="AH175" s="130"/>
      <c r="AI175" s="130"/>
      <c r="AJ175" s="130"/>
      <c r="AK175" s="143"/>
      <c r="AL175" s="143"/>
      <c r="AM175" s="156"/>
      <c r="AN175" s="156"/>
      <c r="AO175" s="156"/>
      <c r="AP175" s="156"/>
      <c r="AQ175" s="156"/>
      <c r="AR175" s="156"/>
      <c r="AS175" s="156"/>
      <c r="AT175" s="156"/>
      <c r="AU175" s="156"/>
      <c r="AV175" s="156"/>
      <c r="AW175" s="156"/>
      <c r="AX175" s="156"/>
      <c r="AY175" s="156"/>
      <c r="AZ175" s="156"/>
      <c r="BA175" s="156"/>
      <c r="BB175" s="156"/>
      <c r="BC175" s="131"/>
      <c r="BD175" s="147"/>
      <c r="BE175" s="147"/>
      <c r="BF175" s="110"/>
      <c r="BG175" s="110"/>
      <c r="BH175" s="110"/>
      <c r="BI175" s="110"/>
      <c r="BJ175" s="110"/>
      <c r="BK175" s="110"/>
      <c r="BL175" s="110"/>
      <c r="BM175" s="110"/>
      <c r="BN175" s="110"/>
      <c r="BO175" s="110"/>
      <c r="BP175" s="110"/>
      <c r="BQ175" s="110"/>
      <c r="BR175" s="129"/>
      <c r="BS175" s="116"/>
    </row>
    <row r="176" spans="1:83" ht="15.65" customHeight="1">
      <c r="A176" s="134"/>
      <c r="B176" s="134"/>
      <c r="C176" s="124"/>
      <c r="D176" s="144"/>
      <c r="E176" s="144"/>
      <c r="F176" s="144"/>
      <c r="G176" s="144"/>
      <c r="H176" s="144"/>
      <c r="I176" s="144"/>
      <c r="J176" s="144"/>
      <c r="K176" s="144"/>
      <c r="L176" s="144"/>
      <c r="M176" s="144"/>
      <c r="N176" s="144"/>
      <c r="O176" s="144"/>
      <c r="P176" s="144"/>
      <c r="Q176" s="144"/>
      <c r="R176" s="130"/>
      <c r="S176" s="130"/>
      <c r="T176" s="130"/>
      <c r="U176" s="135" t="s">
        <v>91</v>
      </c>
      <c r="V176" s="130"/>
      <c r="W176" s="130"/>
      <c r="X176" s="130"/>
      <c r="Y176" s="130"/>
      <c r="Z176" s="130"/>
      <c r="AA176" s="130"/>
      <c r="AB176" s="130"/>
      <c r="AC176" s="130"/>
      <c r="AD176" s="130"/>
      <c r="AE176" s="130"/>
      <c r="AF176" s="130"/>
      <c r="AG176" s="130"/>
      <c r="AH176" s="130"/>
      <c r="AI176" s="130"/>
      <c r="AJ176" s="130"/>
      <c r="AK176" s="143"/>
      <c r="AL176" s="143"/>
      <c r="AM176" s="135" t="s">
        <v>92</v>
      </c>
      <c r="AN176" s="127"/>
      <c r="AO176" s="127"/>
      <c r="AP176" s="127"/>
      <c r="AQ176" s="127"/>
      <c r="AR176" s="127"/>
      <c r="AS176" s="127"/>
      <c r="AT176" s="127"/>
      <c r="AU176" s="127"/>
      <c r="AV176" s="127"/>
      <c r="AW176" s="127"/>
      <c r="AX176" s="126"/>
      <c r="AY176" s="126"/>
      <c r="AZ176" s="126"/>
      <c r="BA176" s="126"/>
      <c r="BB176" s="126"/>
      <c r="BC176" s="126"/>
      <c r="BD176" s="126"/>
      <c r="BE176" s="126"/>
      <c r="BF176" s="126"/>
      <c r="BG176" s="126"/>
      <c r="BH176" s="126"/>
      <c r="BI176" s="126"/>
      <c r="BJ176" s="126"/>
      <c r="BK176" s="126"/>
      <c r="BL176" s="126"/>
      <c r="BM176" s="126"/>
      <c r="BN176" s="126"/>
      <c r="BO176" s="126"/>
      <c r="BP176" s="126"/>
      <c r="BQ176" s="110"/>
      <c r="BR176" s="129"/>
      <c r="BS176" s="116"/>
    </row>
    <row r="177" spans="1:71" ht="15.65" customHeight="1">
      <c r="A177" s="134"/>
      <c r="B177" s="134"/>
      <c r="C177" s="124"/>
      <c r="D177" s="144"/>
      <c r="E177" s="144"/>
      <c r="F177" s="144"/>
      <c r="G177" s="144"/>
      <c r="H177" s="144"/>
      <c r="I177" s="144"/>
      <c r="J177" s="144"/>
      <c r="K177" s="144"/>
      <c r="L177" s="144"/>
      <c r="M177" s="144"/>
      <c r="N177" s="144"/>
      <c r="O177" s="144"/>
      <c r="P177" s="144"/>
      <c r="Q177" s="144"/>
      <c r="R177" s="130"/>
      <c r="S177" s="130"/>
      <c r="T177" s="130"/>
      <c r="U177" s="182" t="str">
        <f>IF([3]回答表!F18="簡易水道事業",IF([3]回答表!X52="●",[3]回答表!E339,IF([3]回答表!AA52="●",[3]回答表!E408,"")),"")</f>
        <v/>
      </c>
      <c r="V177" s="183"/>
      <c r="W177" s="183"/>
      <c r="X177" s="183"/>
      <c r="Y177" s="183"/>
      <c r="Z177" s="183"/>
      <c r="AA177" s="183"/>
      <c r="AB177" s="183"/>
      <c r="AC177" s="183"/>
      <c r="AD177" s="183"/>
      <c r="AE177" s="186" t="s">
        <v>93</v>
      </c>
      <c r="AF177" s="186"/>
      <c r="AG177" s="186"/>
      <c r="AH177" s="186"/>
      <c r="AI177" s="186"/>
      <c r="AJ177" s="187"/>
      <c r="AK177" s="143"/>
      <c r="AL177" s="143"/>
      <c r="AM177" s="190" t="str">
        <f>IF([3]回答表!F18="簡易水道事業",IF([3]回答表!X52="●",[3]回答表!B341,IF([3]回答表!AA52="●",[3]回答表!B410,"")),"")</f>
        <v/>
      </c>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2"/>
      <c r="BR177" s="129"/>
      <c r="BS177" s="116"/>
    </row>
    <row r="178" spans="1:71" ht="15.65" customHeight="1">
      <c r="A178" s="134"/>
      <c r="B178" s="134"/>
      <c r="C178" s="124"/>
      <c r="D178" s="144"/>
      <c r="E178" s="144"/>
      <c r="F178" s="144"/>
      <c r="G178" s="144"/>
      <c r="H178" s="144"/>
      <c r="I178" s="144"/>
      <c r="J178" s="144"/>
      <c r="K178" s="144"/>
      <c r="L178" s="144"/>
      <c r="M178" s="144"/>
      <c r="N178" s="144"/>
      <c r="O178" s="144"/>
      <c r="P178" s="144"/>
      <c r="Q178" s="144"/>
      <c r="R178" s="130"/>
      <c r="S178" s="130"/>
      <c r="T178" s="130"/>
      <c r="U178" s="184"/>
      <c r="V178" s="185"/>
      <c r="W178" s="185"/>
      <c r="X178" s="185"/>
      <c r="Y178" s="185"/>
      <c r="Z178" s="185"/>
      <c r="AA178" s="185"/>
      <c r="AB178" s="185"/>
      <c r="AC178" s="185"/>
      <c r="AD178" s="185"/>
      <c r="AE178" s="188"/>
      <c r="AF178" s="188"/>
      <c r="AG178" s="188"/>
      <c r="AH178" s="188"/>
      <c r="AI178" s="188"/>
      <c r="AJ178" s="189"/>
      <c r="AK178" s="143"/>
      <c r="AL178" s="143"/>
      <c r="AM178" s="193"/>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5"/>
      <c r="BR178" s="129"/>
      <c r="BS178" s="116"/>
    </row>
    <row r="179" spans="1:71" ht="15.65" customHeight="1">
      <c r="A179" s="134"/>
      <c r="B179" s="134"/>
      <c r="C179" s="124"/>
      <c r="D179" s="144"/>
      <c r="E179" s="144"/>
      <c r="F179" s="144"/>
      <c r="G179" s="144"/>
      <c r="H179" s="144"/>
      <c r="I179" s="144"/>
      <c r="J179" s="144"/>
      <c r="K179" s="144"/>
      <c r="L179" s="144"/>
      <c r="M179" s="144"/>
      <c r="N179" s="144"/>
      <c r="O179" s="144"/>
      <c r="P179" s="144"/>
      <c r="Q179" s="144"/>
      <c r="R179" s="130"/>
      <c r="S179" s="130"/>
      <c r="T179" s="130"/>
      <c r="U179" s="130"/>
      <c r="V179" s="130"/>
      <c r="W179" s="130"/>
      <c r="X179" s="130"/>
      <c r="Y179" s="130"/>
      <c r="Z179" s="130"/>
      <c r="AA179" s="130"/>
      <c r="AB179" s="130"/>
      <c r="AC179" s="130"/>
      <c r="AD179" s="130"/>
      <c r="AE179" s="130"/>
      <c r="AF179" s="130"/>
      <c r="AG179" s="130"/>
      <c r="AH179" s="130"/>
      <c r="AI179" s="130"/>
      <c r="AJ179" s="130"/>
      <c r="AK179" s="143"/>
      <c r="AL179" s="143"/>
      <c r="AM179" s="193"/>
      <c r="AN179" s="194"/>
      <c r="AO179" s="194"/>
      <c r="AP179" s="194"/>
      <c r="AQ179" s="194"/>
      <c r="AR179" s="194"/>
      <c r="AS179" s="194"/>
      <c r="AT179" s="194"/>
      <c r="AU179" s="194"/>
      <c r="AV179" s="194"/>
      <c r="AW179" s="194"/>
      <c r="AX179" s="194"/>
      <c r="AY179" s="194"/>
      <c r="AZ179" s="194"/>
      <c r="BA179" s="194"/>
      <c r="BB179" s="194"/>
      <c r="BC179" s="194"/>
      <c r="BD179" s="194"/>
      <c r="BE179" s="194"/>
      <c r="BF179" s="194"/>
      <c r="BG179" s="194"/>
      <c r="BH179" s="194"/>
      <c r="BI179" s="194"/>
      <c r="BJ179" s="194"/>
      <c r="BK179" s="194"/>
      <c r="BL179" s="194"/>
      <c r="BM179" s="194"/>
      <c r="BN179" s="194"/>
      <c r="BO179" s="194"/>
      <c r="BP179" s="194"/>
      <c r="BQ179" s="195"/>
      <c r="BR179" s="129"/>
      <c r="BS179" s="116"/>
    </row>
    <row r="180" spans="1:71" ht="15.65" customHeight="1">
      <c r="A180" s="134"/>
      <c r="B180" s="134"/>
      <c r="C180" s="124"/>
      <c r="D180" s="144"/>
      <c r="E180" s="144"/>
      <c r="F180" s="144"/>
      <c r="G180" s="144"/>
      <c r="H180" s="144"/>
      <c r="I180" s="144"/>
      <c r="J180" s="144"/>
      <c r="K180" s="144"/>
      <c r="L180" s="144"/>
      <c r="M180" s="144"/>
      <c r="N180" s="144"/>
      <c r="O180" s="144"/>
      <c r="P180" s="144"/>
      <c r="Q180" s="144"/>
      <c r="R180" s="130"/>
      <c r="S180" s="130"/>
      <c r="T180" s="130"/>
      <c r="U180" s="130"/>
      <c r="V180" s="130"/>
      <c r="W180" s="130"/>
      <c r="X180" s="130"/>
      <c r="Y180" s="130"/>
      <c r="Z180" s="130"/>
      <c r="AA180" s="130"/>
      <c r="AB180" s="130"/>
      <c r="AC180" s="130"/>
      <c r="AD180" s="130"/>
      <c r="AE180" s="130"/>
      <c r="AF180" s="130"/>
      <c r="AG180" s="130"/>
      <c r="AH180" s="130"/>
      <c r="AI180" s="130"/>
      <c r="AJ180" s="130"/>
      <c r="AK180" s="143"/>
      <c r="AL180" s="143"/>
      <c r="AM180" s="193"/>
      <c r="AN180" s="194"/>
      <c r="AO180" s="194"/>
      <c r="AP180" s="194"/>
      <c r="AQ180" s="194"/>
      <c r="AR180" s="194"/>
      <c r="AS180" s="194"/>
      <c r="AT180" s="194"/>
      <c r="AU180" s="194"/>
      <c r="AV180" s="194"/>
      <c r="AW180" s="194"/>
      <c r="AX180" s="194"/>
      <c r="AY180" s="194"/>
      <c r="AZ180" s="194"/>
      <c r="BA180" s="194"/>
      <c r="BB180" s="194"/>
      <c r="BC180" s="194"/>
      <c r="BD180" s="194"/>
      <c r="BE180" s="194"/>
      <c r="BF180" s="194"/>
      <c r="BG180" s="194"/>
      <c r="BH180" s="194"/>
      <c r="BI180" s="194"/>
      <c r="BJ180" s="194"/>
      <c r="BK180" s="194"/>
      <c r="BL180" s="194"/>
      <c r="BM180" s="194"/>
      <c r="BN180" s="194"/>
      <c r="BO180" s="194"/>
      <c r="BP180" s="194"/>
      <c r="BQ180" s="195"/>
      <c r="BR180" s="129"/>
      <c r="BS180" s="116"/>
    </row>
    <row r="181" spans="1:71" ht="15.65" customHeight="1">
      <c r="A181" s="134"/>
      <c r="B181" s="134"/>
      <c r="C181" s="124"/>
      <c r="D181" s="144"/>
      <c r="E181" s="144"/>
      <c r="F181" s="144"/>
      <c r="G181" s="144"/>
      <c r="H181" s="144"/>
      <c r="I181" s="144"/>
      <c r="J181" s="144"/>
      <c r="K181" s="144"/>
      <c r="L181" s="144"/>
      <c r="M181" s="144"/>
      <c r="N181" s="144"/>
      <c r="O181" s="144"/>
      <c r="P181" s="144"/>
      <c r="Q181" s="144"/>
      <c r="R181" s="130"/>
      <c r="S181" s="130"/>
      <c r="T181" s="130"/>
      <c r="U181" s="130"/>
      <c r="V181" s="130"/>
      <c r="W181" s="130"/>
      <c r="X181" s="130"/>
      <c r="Y181" s="130"/>
      <c r="Z181" s="130"/>
      <c r="AA181" s="130"/>
      <c r="AB181" s="130"/>
      <c r="AC181" s="130"/>
      <c r="AD181" s="130"/>
      <c r="AE181" s="130"/>
      <c r="AF181" s="130"/>
      <c r="AG181" s="130"/>
      <c r="AH181" s="130"/>
      <c r="AI181" s="130"/>
      <c r="AJ181" s="130"/>
      <c r="AK181" s="143"/>
      <c r="AL181" s="143"/>
      <c r="AM181" s="196"/>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8"/>
      <c r="BR181" s="129"/>
      <c r="BS181" s="116"/>
    </row>
    <row r="182" spans="1:71" ht="15.65" customHeight="1">
      <c r="C182" s="124"/>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25"/>
      <c r="BD182" s="131"/>
      <c r="BE182" s="131"/>
      <c r="BF182" s="131"/>
      <c r="BG182" s="131"/>
      <c r="BH182" s="131"/>
      <c r="BI182" s="131"/>
      <c r="BJ182" s="131"/>
      <c r="BK182" s="131"/>
      <c r="BL182" s="131"/>
      <c r="BM182" s="131"/>
      <c r="BN182" s="131"/>
      <c r="BO182" s="131"/>
      <c r="BP182" s="131"/>
      <c r="BQ182" s="131"/>
      <c r="BR182" s="129"/>
    </row>
    <row r="183" spans="1:71" ht="18.649999999999999" customHeight="1">
      <c r="C183" s="124"/>
      <c r="D183" s="159"/>
      <c r="E183" s="144"/>
      <c r="F183" s="144"/>
      <c r="G183" s="144"/>
      <c r="H183" s="144"/>
      <c r="I183" s="144"/>
      <c r="J183" s="144"/>
      <c r="K183" s="144"/>
      <c r="L183" s="144"/>
      <c r="M183" s="144"/>
      <c r="N183" s="149"/>
      <c r="O183" s="149"/>
      <c r="P183" s="149"/>
      <c r="Q183" s="149"/>
      <c r="R183" s="130"/>
      <c r="S183" s="130"/>
      <c r="T183" s="130"/>
      <c r="U183" s="135" t="s">
        <v>27</v>
      </c>
      <c r="V183" s="130"/>
      <c r="W183" s="130"/>
      <c r="X183" s="136"/>
      <c r="Y183" s="136"/>
      <c r="Z183" s="136"/>
      <c r="AA183" s="127"/>
      <c r="AB183" s="137"/>
      <c r="AC183" s="127"/>
      <c r="AD183" s="127"/>
      <c r="AE183" s="127"/>
      <c r="AF183" s="127"/>
      <c r="AG183" s="127"/>
      <c r="AH183" s="127"/>
      <c r="AI183" s="127"/>
      <c r="AJ183" s="127"/>
      <c r="AK183" s="127"/>
      <c r="AL183" s="127"/>
      <c r="AM183" s="135" t="s">
        <v>12</v>
      </c>
      <c r="AN183" s="127"/>
      <c r="AO183" s="127"/>
      <c r="AP183" s="127"/>
      <c r="AQ183" s="127"/>
      <c r="AR183" s="127"/>
      <c r="AS183" s="127"/>
      <c r="AT183" s="127"/>
      <c r="AU183" s="127"/>
      <c r="AV183" s="127"/>
      <c r="AW183" s="127"/>
      <c r="AX183" s="127"/>
      <c r="AY183" s="126"/>
      <c r="AZ183" s="126"/>
      <c r="BA183" s="126"/>
      <c r="BB183" s="126"/>
      <c r="BC183" s="126"/>
      <c r="BD183" s="126"/>
      <c r="BE183" s="126"/>
      <c r="BF183" s="126"/>
      <c r="BG183" s="126"/>
      <c r="BH183" s="126"/>
      <c r="BI183" s="126"/>
      <c r="BJ183" s="126"/>
      <c r="BK183" s="126"/>
      <c r="BL183" s="126"/>
      <c r="BM183" s="126"/>
      <c r="BN183" s="126"/>
      <c r="BO183" s="126"/>
      <c r="BP183" s="126"/>
      <c r="BQ183" s="110"/>
      <c r="BR183" s="129"/>
    </row>
    <row r="184" spans="1:71" ht="15.65" customHeight="1">
      <c r="C184" s="124"/>
      <c r="D184" s="281" t="s">
        <v>13</v>
      </c>
      <c r="E184" s="281"/>
      <c r="F184" s="281"/>
      <c r="G184" s="281"/>
      <c r="H184" s="281"/>
      <c r="I184" s="281"/>
      <c r="J184" s="281"/>
      <c r="K184" s="281"/>
      <c r="L184" s="281"/>
      <c r="M184" s="282"/>
      <c r="N184" s="208" t="str">
        <f>IF([3]回答表!F18="簡易水道事業",IF([3]回答表!AD52="●","●",""),"")</f>
        <v/>
      </c>
      <c r="O184" s="209"/>
      <c r="P184" s="209"/>
      <c r="Q184" s="210"/>
      <c r="R184" s="130"/>
      <c r="S184" s="130"/>
      <c r="T184" s="130"/>
      <c r="U184" s="190" t="str">
        <f>IF([3]回答表!F18="簡易水道事業",IF([3]回答表!AD52="●",[3]回答表!B421,""),"")</f>
        <v/>
      </c>
      <c r="V184" s="191"/>
      <c r="W184" s="191"/>
      <c r="X184" s="191"/>
      <c r="Y184" s="191"/>
      <c r="Z184" s="191"/>
      <c r="AA184" s="191"/>
      <c r="AB184" s="191"/>
      <c r="AC184" s="191"/>
      <c r="AD184" s="191"/>
      <c r="AE184" s="191"/>
      <c r="AF184" s="191"/>
      <c r="AG184" s="191"/>
      <c r="AH184" s="191"/>
      <c r="AI184" s="191"/>
      <c r="AJ184" s="192"/>
      <c r="AK184" s="150"/>
      <c r="AL184" s="150"/>
      <c r="AM184" s="190" t="str">
        <f>IF([3]回答表!F18="簡易水道事業",IF([3]回答表!AD52="●",[3]回答表!B427,""),"")</f>
        <v/>
      </c>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2"/>
      <c r="BR184" s="129"/>
    </row>
    <row r="185" spans="1:71" ht="15.65" customHeight="1">
      <c r="C185" s="124"/>
      <c r="D185" s="281"/>
      <c r="E185" s="281"/>
      <c r="F185" s="281"/>
      <c r="G185" s="281"/>
      <c r="H185" s="281"/>
      <c r="I185" s="281"/>
      <c r="J185" s="281"/>
      <c r="K185" s="281"/>
      <c r="L185" s="281"/>
      <c r="M185" s="282"/>
      <c r="N185" s="211"/>
      <c r="O185" s="212"/>
      <c r="P185" s="212"/>
      <c r="Q185" s="213"/>
      <c r="R185" s="130"/>
      <c r="S185" s="130"/>
      <c r="T185" s="130"/>
      <c r="U185" s="193"/>
      <c r="V185" s="194"/>
      <c r="W185" s="194"/>
      <c r="X185" s="194"/>
      <c r="Y185" s="194"/>
      <c r="Z185" s="194"/>
      <c r="AA185" s="194"/>
      <c r="AB185" s="194"/>
      <c r="AC185" s="194"/>
      <c r="AD185" s="194"/>
      <c r="AE185" s="194"/>
      <c r="AF185" s="194"/>
      <c r="AG185" s="194"/>
      <c r="AH185" s="194"/>
      <c r="AI185" s="194"/>
      <c r="AJ185" s="195"/>
      <c r="AK185" s="150"/>
      <c r="AL185" s="150"/>
      <c r="AM185" s="193"/>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c r="BJ185" s="194"/>
      <c r="BK185" s="194"/>
      <c r="BL185" s="194"/>
      <c r="BM185" s="194"/>
      <c r="BN185" s="194"/>
      <c r="BO185" s="194"/>
      <c r="BP185" s="194"/>
      <c r="BQ185" s="195"/>
      <c r="BR185" s="129"/>
    </row>
    <row r="186" spans="1:71" ht="15.65" customHeight="1">
      <c r="C186" s="124"/>
      <c r="D186" s="281"/>
      <c r="E186" s="281"/>
      <c r="F186" s="281"/>
      <c r="G186" s="281"/>
      <c r="H186" s="281"/>
      <c r="I186" s="281"/>
      <c r="J186" s="281"/>
      <c r="K186" s="281"/>
      <c r="L186" s="281"/>
      <c r="M186" s="282"/>
      <c r="N186" s="211"/>
      <c r="O186" s="212"/>
      <c r="P186" s="212"/>
      <c r="Q186" s="213"/>
      <c r="R186" s="130"/>
      <c r="S186" s="130"/>
      <c r="T186" s="130"/>
      <c r="U186" s="193"/>
      <c r="V186" s="194"/>
      <c r="W186" s="194"/>
      <c r="X186" s="194"/>
      <c r="Y186" s="194"/>
      <c r="Z186" s="194"/>
      <c r="AA186" s="194"/>
      <c r="AB186" s="194"/>
      <c r="AC186" s="194"/>
      <c r="AD186" s="194"/>
      <c r="AE186" s="194"/>
      <c r="AF186" s="194"/>
      <c r="AG186" s="194"/>
      <c r="AH186" s="194"/>
      <c r="AI186" s="194"/>
      <c r="AJ186" s="195"/>
      <c r="AK186" s="150"/>
      <c r="AL186" s="150"/>
      <c r="AM186" s="193"/>
      <c r="AN186" s="194"/>
      <c r="AO186" s="194"/>
      <c r="AP186" s="194"/>
      <c r="AQ186" s="194"/>
      <c r="AR186" s="194"/>
      <c r="AS186" s="194"/>
      <c r="AT186" s="194"/>
      <c r="AU186" s="194"/>
      <c r="AV186" s="194"/>
      <c r="AW186" s="194"/>
      <c r="AX186" s="194"/>
      <c r="AY186" s="194"/>
      <c r="AZ186" s="194"/>
      <c r="BA186" s="194"/>
      <c r="BB186" s="194"/>
      <c r="BC186" s="194"/>
      <c r="BD186" s="194"/>
      <c r="BE186" s="194"/>
      <c r="BF186" s="194"/>
      <c r="BG186" s="194"/>
      <c r="BH186" s="194"/>
      <c r="BI186" s="194"/>
      <c r="BJ186" s="194"/>
      <c r="BK186" s="194"/>
      <c r="BL186" s="194"/>
      <c r="BM186" s="194"/>
      <c r="BN186" s="194"/>
      <c r="BO186" s="194"/>
      <c r="BP186" s="194"/>
      <c r="BQ186" s="195"/>
      <c r="BR186" s="129"/>
    </row>
    <row r="187" spans="1:71" ht="15.65" customHeight="1">
      <c r="C187" s="124"/>
      <c r="D187" s="281"/>
      <c r="E187" s="281"/>
      <c r="F187" s="281"/>
      <c r="G187" s="281"/>
      <c r="H187" s="281"/>
      <c r="I187" s="281"/>
      <c r="J187" s="281"/>
      <c r="K187" s="281"/>
      <c r="L187" s="281"/>
      <c r="M187" s="282"/>
      <c r="N187" s="214"/>
      <c r="O187" s="215"/>
      <c r="P187" s="215"/>
      <c r="Q187" s="216"/>
      <c r="R187" s="130"/>
      <c r="S187" s="130"/>
      <c r="T187" s="130"/>
      <c r="U187" s="196"/>
      <c r="V187" s="197"/>
      <c r="W187" s="197"/>
      <c r="X187" s="197"/>
      <c r="Y187" s="197"/>
      <c r="Z187" s="197"/>
      <c r="AA187" s="197"/>
      <c r="AB187" s="197"/>
      <c r="AC187" s="197"/>
      <c r="AD187" s="197"/>
      <c r="AE187" s="197"/>
      <c r="AF187" s="197"/>
      <c r="AG187" s="197"/>
      <c r="AH187" s="197"/>
      <c r="AI187" s="197"/>
      <c r="AJ187" s="198"/>
      <c r="AK187" s="150"/>
      <c r="AL187" s="150"/>
      <c r="AM187" s="196"/>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8"/>
      <c r="BR187" s="129"/>
    </row>
    <row r="188" spans="1:71" ht="15.65" customHeight="1">
      <c r="C188" s="151"/>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3"/>
    </row>
    <row r="189" spans="1:71" s="97" customFormat="1" ht="15.65" customHeight="1">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row>
    <row r="190" spans="1:71" ht="15.65" customHeight="1">
      <c r="C190" s="118"/>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256"/>
      <c r="AS190" s="256"/>
      <c r="AT190" s="256"/>
      <c r="AU190" s="256"/>
      <c r="AV190" s="256"/>
      <c r="AW190" s="256"/>
      <c r="AX190" s="256"/>
      <c r="AY190" s="256"/>
      <c r="AZ190" s="256"/>
      <c r="BA190" s="256"/>
      <c r="BB190" s="256"/>
      <c r="BC190" s="120"/>
      <c r="BD190" s="121"/>
      <c r="BE190" s="121"/>
      <c r="BF190" s="121"/>
      <c r="BG190" s="121"/>
      <c r="BH190" s="121"/>
      <c r="BI190" s="121"/>
      <c r="BJ190" s="121"/>
      <c r="BK190" s="121"/>
      <c r="BL190" s="121"/>
      <c r="BM190" s="121"/>
      <c r="BN190" s="121"/>
      <c r="BO190" s="121"/>
      <c r="BP190" s="121"/>
      <c r="BQ190" s="121"/>
      <c r="BR190" s="122"/>
    </row>
    <row r="191" spans="1:71" ht="15.65" customHeight="1">
      <c r="C191" s="124"/>
      <c r="D191" s="130"/>
      <c r="E191" s="130"/>
      <c r="F191" s="130"/>
      <c r="G191" s="130"/>
      <c r="H191" s="130"/>
      <c r="I191" s="130"/>
      <c r="J191" s="130"/>
      <c r="K191" s="130"/>
      <c r="L191" s="130"/>
      <c r="M191" s="130"/>
      <c r="N191" s="130"/>
      <c r="O191" s="130"/>
      <c r="P191" s="130"/>
      <c r="Q191" s="130"/>
      <c r="R191" s="130"/>
      <c r="S191" s="130"/>
      <c r="T191" s="130"/>
      <c r="U191" s="130"/>
      <c r="V191" s="130"/>
      <c r="W191" s="130"/>
      <c r="X191" s="110"/>
      <c r="Y191" s="110"/>
      <c r="Z191" s="110"/>
      <c r="AA191" s="126"/>
      <c r="AB191" s="131"/>
      <c r="AC191" s="131"/>
      <c r="AD191" s="131"/>
      <c r="AE191" s="131"/>
      <c r="AF191" s="131"/>
      <c r="AG191" s="131"/>
      <c r="AH191" s="131"/>
      <c r="AI191" s="131"/>
      <c r="AJ191" s="131"/>
      <c r="AK191" s="131"/>
      <c r="AL191" s="131"/>
      <c r="AM191" s="131"/>
      <c r="AN191" s="128"/>
      <c r="AO191" s="131"/>
      <c r="AP191" s="132"/>
      <c r="AQ191" s="132"/>
      <c r="AR191" s="292"/>
      <c r="AS191" s="292"/>
      <c r="AT191" s="292"/>
      <c r="AU191" s="292"/>
      <c r="AV191" s="292"/>
      <c r="AW191" s="292"/>
      <c r="AX191" s="292"/>
      <c r="AY191" s="292"/>
      <c r="AZ191" s="292"/>
      <c r="BA191" s="292"/>
      <c r="BB191" s="292"/>
      <c r="BC191" s="125"/>
      <c r="BD191" s="126"/>
      <c r="BE191" s="126"/>
      <c r="BF191" s="126"/>
      <c r="BG191" s="126"/>
      <c r="BH191" s="126"/>
      <c r="BI191" s="126"/>
      <c r="BJ191" s="126"/>
      <c r="BK191" s="126"/>
      <c r="BL191" s="126"/>
      <c r="BM191" s="126"/>
      <c r="BN191" s="127"/>
      <c r="BO191" s="127"/>
      <c r="BP191" s="127"/>
      <c r="BQ191" s="128"/>
      <c r="BR191" s="129"/>
    </row>
    <row r="192" spans="1:71" ht="15.65" customHeight="1">
      <c r="C192" s="124"/>
      <c r="D192" s="258" t="s">
        <v>4</v>
      </c>
      <c r="E192" s="259"/>
      <c r="F192" s="259"/>
      <c r="G192" s="259"/>
      <c r="H192" s="259"/>
      <c r="I192" s="259"/>
      <c r="J192" s="259"/>
      <c r="K192" s="259"/>
      <c r="L192" s="259"/>
      <c r="M192" s="259"/>
      <c r="N192" s="259"/>
      <c r="O192" s="259"/>
      <c r="P192" s="259"/>
      <c r="Q192" s="260"/>
      <c r="R192" s="199" t="s">
        <v>60</v>
      </c>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1"/>
      <c r="BC192" s="125"/>
      <c r="BD192" s="126"/>
      <c r="BE192" s="126"/>
      <c r="BF192" s="126"/>
      <c r="BG192" s="126"/>
      <c r="BH192" s="126"/>
      <c r="BI192" s="126"/>
      <c r="BJ192" s="126"/>
      <c r="BK192" s="126"/>
      <c r="BL192" s="126"/>
      <c r="BM192" s="126"/>
      <c r="BN192" s="127"/>
      <c r="BO192" s="127"/>
      <c r="BP192" s="127"/>
      <c r="BQ192" s="128"/>
      <c r="BR192" s="129"/>
    </row>
    <row r="193" spans="3:100" ht="15.65" customHeight="1">
      <c r="C193" s="124"/>
      <c r="D193" s="261"/>
      <c r="E193" s="262"/>
      <c r="F193" s="262"/>
      <c r="G193" s="262"/>
      <c r="H193" s="262"/>
      <c r="I193" s="262"/>
      <c r="J193" s="262"/>
      <c r="K193" s="262"/>
      <c r="L193" s="262"/>
      <c r="M193" s="262"/>
      <c r="N193" s="262"/>
      <c r="O193" s="262"/>
      <c r="P193" s="262"/>
      <c r="Q193" s="263"/>
      <c r="R193" s="205"/>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7"/>
      <c r="BC193" s="125"/>
      <c r="BD193" s="126"/>
      <c r="BE193" s="126"/>
      <c r="BF193" s="126"/>
      <c r="BG193" s="126"/>
      <c r="BH193" s="126"/>
      <c r="BI193" s="126"/>
      <c r="BJ193" s="126"/>
      <c r="BK193" s="126"/>
      <c r="BL193" s="126"/>
      <c r="BM193" s="126"/>
      <c r="BN193" s="127"/>
      <c r="BO193" s="127"/>
      <c r="BP193" s="127"/>
      <c r="BQ193" s="128"/>
      <c r="BR193" s="129"/>
    </row>
    <row r="194" spans="3:100" ht="15.65" customHeight="1">
      <c r="C194" s="124"/>
      <c r="D194" s="130"/>
      <c r="E194" s="130"/>
      <c r="F194" s="130"/>
      <c r="G194" s="130"/>
      <c r="H194" s="130"/>
      <c r="I194" s="130"/>
      <c r="J194" s="130"/>
      <c r="K194" s="130"/>
      <c r="L194" s="130"/>
      <c r="M194" s="130"/>
      <c r="N194" s="130"/>
      <c r="O194" s="130"/>
      <c r="P194" s="130"/>
      <c r="Q194" s="130"/>
      <c r="R194" s="130"/>
      <c r="S194" s="130"/>
      <c r="T194" s="130"/>
      <c r="U194" s="130"/>
      <c r="V194" s="130"/>
      <c r="W194" s="130"/>
      <c r="X194" s="110"/>
      <c r="Y194" s="110"/>
      <c r="Z194" s="110"/>
      <c r="AA194" s="126"/>
      <c r="AB194" s="131"/>
      <c r="AC194" s="131"/>
      <c r="AD194" s="131"/>
      <c r="AE194" s="131"/>
      <c r="AF194" s="131"/>
      <c r="AG194" s="131"/>
      <c r="AH194" s="131"/>
      <c r="AI194" s="131"/>
      <c r="AJ194" s="131"/>
      <c r="AK194" s="131"/>
      <c r="AL194" s="131"/>
      <c r="AM194" s="131"/>
      <c r="AN194" s="128"/>
      <c r="AO194" s="131"/>
      <c r="AP194" s="132"/>
      <c r="AQ194" s="132"/>
      <c r="AR194" s="133"/>
      <c r="AS194" s="133"/>
      <c r="AT194" s="133"/>
      <c r="AU194" s="133"/>
      <c r="AV194" s="133"/>
      <c r="AW194" s="133"/>
      <c r="AX194" s="133"/>
      <c r="AY194" s="133"/>
      <c r="AZ194" s="133"/>
      <c r="BA194" s="133"/>
      <c r="BB194" s="133"/>
      <c r="BC194" s="125"/>
      <c r="BD194" s="126"/>
      <c r="BE194" s="126"/>
      <c r="BF194" s="126"/>
      <c r="BG194" s="126"/>
      <c r="BH194" s="126"/>
      <c r="BI194" s="126"/>
      <c r="BJ194" s="126"/>
      <c r="BK194" s="126"/>
      <c r="BL194" s="126"/>
      <c r="BM194" s="126"/>
      <c r="BN194" s="127"/>
      <c r="BO194" s="127"/>
      <c r="BP194" s="127"/>
      <c r="BQ194" s="128"/>
      <c r="BR194" s="129"/>
    </row>
    <row r="195" spans="3:100" ht="19">
      <c r="C195" s="124"/>
      <c r="D195" s="130"/>
      <c r="E195" s="130"/>
      <c r="F195" s="130"/>
      <c r="G195" s="130"/>
      <c r="H195" s="130"/>
      <c r="I195" s="130"/>
      <c r="J195" s="130"/>
      <c r="K195" s="130"/>
      <c r="L195" s="130"/>
      <c r="M195" s="130"/>
      <c r="N195" s="130"/>
      <c r="O195" s="130"/>
      <c r="P195" s="130"/>
      <c r="Q195" s="130"/>
      <c r="R195" s="130"/>
      <c r="S195" s="130"/>
      <c r="T195" s="130"/>
      <c r="U195" s="135" t="s">
        <v>31</v>
      </c>
      <c r="V195" s="138"/>
      <c r="W195" s="137"/>
      <c r="X195" s="139"/>
      <c r="Y195" s="139"/>
      <c r="Z195" s="140"/>
      <c r="AA195" s="140"/>
      <c r="AB195" s="140"/>
      <c r="AC195" s="141"/>
      <c r="AD195" s="141"/>
      <c r="AE195" s="141"/>
      <c r="AF195" s="141"/>
      <c r="AG195" s="141"/>
      <c r="AH195" s="141"/>
      <c r="AI195" s="141"/>
      <c r="AJ195" s="141"/>
      <c r="AK195" s="137"/>
      <c r="AL195" s="137"/>
      <c r="AM195" s="135" t="s">
        <v>27</v>
      </c>
      <c r="AN195" s="130"/>
      <c r="AO195" s="130"/>
      <c r="AP195" s="136"/>
      <c r="AQ195" s="136"/>
      <c r="AR195" s="136"/>
      <c r="AS195" s="127"/>
      <c r="AT195" s="137"/>
      <c r="AU195" s="137"/>
      <c r="AV195" s="137"/>
      <c r="AW195" s="137"/>
      <c r="AX195" s="137"/>
      <c r="AY195" s="137"/>
      <c r="AZ195" s="137"/>
      <c r="BA195" s="137"/>
      <c r="BB195" s="137"/>
      <c r="BC195" s="141"/>
      <c r="BD195" s="127"/>
      <c r="BE195" s="127"/>
      <c r="BF195" s="142" t="s">
        <v>6</v>
      </c>
      <c r="BG195" s="155"/>
      <c r="BH195" s="155"/>
      <c r="BI195" s="155"/>
      <c r="BJ195" s="155"/>
      <c r="BK195" s="155"/>
      <c r="BL195" s="155"/>
      <c r="BM195" s="127"/>
      <c r="BN195" s="127"/>
      <c r="BO195" s="127"/>
      <c r="BP195" s="127"/>
      <c r="BQ195" s="128"/>
      <c r="BR195" s="129"/>
    </row>
    <row r="196" spans="3:100" ht="19.399999999999999" customHeight="1">
      <c r="C196" s="124"/>
      <c r="D196" s="281" t="s">
        <v>7</v>
      </c>
      <c r="E196" s="281"/>
      <c r="F196" s="281"/>
      <c r="G196" s="281"/>
      <c r="H196" s="281"/>
      <c r="I196" s="281"/>
      <c r="J196" s="281"/>
      <c r="K196" s="281"/>
      <c r="L196" s="281"/>
      <c r="M196" s="281"/>
      <c r="N196" s="208" t="str">
        <f>IF([3]回答表!F18="下水道事業",IF([3]回答表!X52="●","●",""),"")</f>
        <v/>
      </c>
      <c r="O196" s="209"/>
      <c r="P196" s="209"/>
      <c r="Q196" s="210"/>
      <c r="R196" s="130"/>
      <c r="S196" s="130"/>
      <c r="T196" s="130"/>
      <c r="U196" s="318" t="s">
        <v>61</v>
      </c>
      <c r="V196" s="319"/>
      <c r="W196" s="319"/>
      <c r="X196" s="319"/>
      <c r="Y196" s="319"/>
      <c r="Z196" s="319"/>
      <c r="AA196" s="319"/>
      <c r="AB196" s="319"/>
      <c r="AC196" s="124"/>
      <c r="AD196" s="110"/>
      <c r="AE196" s="110"/>
      <c r="AF196" s="110"/>
      <c r="AG196" s="110"/>
      <c r="AH196" s="110"/>
      <c r="AI196" s="110"/>
      <c r="AJ196" s="110"/>
      <c r="AK196" s="143"/>
      <c r="AL196" s="110"/>
      <c r="AM196" s="190" t="str">
        <f>IF([3]回答表!F18="下水道事業",IF([3]回答表!X52="●",[3]回答表!B282,IF([3]回答表!AA52="●",[3]回答表!B352,"")),"")</f>
        <v/>
      </c>
      <c r="AN196" s="191"/>
      <c r="AO196" s="191"/>
      <c r="AP196" s="191"/>
      <c r="AQ196" s="191"/>
      <c r="AR196" s="191"/>
      <c r="AS196" s="191"/>
      <c r="AT196" s="191"/>
      <c r="AU196" s="191"/>
      <c r="AV196" s="191"/>
      <c r="AW196" s="191"/>
      <c r="AX196" s="191"/>
      <c r="AY196" s="191"/>
      <c r="AZ196" s="191"/>
      <c r="BA196" s="191"/>
      <c r="BB196" s="191"/>
      <c r="BC196" s="192"/>
      <c r="BD196" s="126"/>
      <c r="BE196" s="126"/>
      <c r="BF196" s="253" t="str">
        <f>IF([3]回答表!F18="下水道事業",IF([3]回答表!X52="●",[3]回答表!B330,IF([3]回答表!AA52="●",[3]回答表!B399,"")),"")</f>
        <v/>
      </c>
      <c r="BG196" s="254"/>
      <c r="BH196" s="254"/>
      <c r="BI196" s="254"/>
      <c r="BJ196" s="253"/>
      <c r="BK196" s="254"/>
      <c r="BL196" s="254"/>
      <c r="BM196" s="254"/>
      <c r="BN196" s="253"/>
      <c r="BO196" s="254"/>
      <c r="BP196" s="254"/>
      <c r="BQ196" s="255"/>
      <c r="BR196" s="129"/>
      <c r="BW196" s="92"/>
      <c r="BX196" s="92"/>
      <c r="BY196" s="92"/>
      <c r="BZ196" s="92"/>
      <c r="CA196" s="92"/>
      <c r="CB196" s="92"/>
      <c r="CC196" s="92"/>
      <c r="CD196" s="92"/>
      <c r="CE196" s="92"/>
      <c r="CF196" s="92"/>
      <c r="CG196" s="92"/>
      <c r="CH196" s="92"/>
      <c r="CI196" s="92"/>
      <c r="CJ196" s="92"/>
      <c r="CK196" s="92"/>
      <c r="CL196" s="92"/>
      <c r="CM196" s="92"/>
      <c r="CN196" s="92"/>
      <c r="CO196" s="92"/>
      <c r="CP196" s="92"/>
      <c r="CV196" s="92"/>
    </row>
    <row r="197" spans="3:100" ht="19.399999999999999" customHeight="1">
      <c r="C197" s="124"/>
      <c r="D197" s="281"/>
      <c r="E197" s="281"/>
      <c r="F197" s="281"/>
      <c r="G197" s="281"/>
      <c r="H197" s="281"/>
      <c r="I197" s="281"/>
      <c r="J197" s="281"/>
      <c r="K197" s="281"/>
      <c r="L197" s="281"/>
      <c r="M197" s="281"/>
      <c r="N197" s="211"/>
      <c r="O197" s="212"/>
      <c r="P197" s="212"/>
      <c r="Q197" s="213"/>
      <c r="R197" s="130"/>
      <c r="S197" s="130"/>
      <c r="T197" s="130"/>
      <c r="U197" s="320"/>
      <c r="V197" s="321"/>
      <c r="W197" s="321"/>
      <c r="X197" s="321"/>
      <c r="Y197" s="321"/>
      <c r="Z197" s="321"/>
      <c r="AA197" s="321"/>
      <c r="AB197" s="321"/>
      <c r="AC197" s="124"/>
      <c r="AD197" s="110"/>
      <c r="AE197" s="110"/>
      <c r="AF197" s="110"/>
      <c r="AG197" s="110"/>
      <c r="AH197" s="110"/>
      <c r="AI197" s="110"/>
      <c r="AJ197" s="110"/>
      <c r="AK197" s="143"/>
      <c r="AL197" s="110"/>
      <c r="AM197" s="193"/>
      <c r="AN197" s="194"/>
      <c r="AO197" s="194"/>
      <c r="AP197" s="194"/>
      <c r="AQ197" s="194"/>
      <c r="AR197" s="194"/>
      <c r="AS197" s="194"/>
      <c r="AT197" s="194"/>
      <c r="AU197" s="194"/>
      <c r="AV197" s="194"/>
      <c r="AW197" s="194"/>
      <c r="AX197" s="194"/>
      <c r="AY197" s="194"/>
      <c r="AZ197" s="194"/>
      <c r="BA197" s="194"/>
      <c r="BB197" s="194"/>
      <c r="BC197" s="195"/>
      <c r="BD197" s="126"/>
      <c r="BE197" s="126"/>
      <c r="BF197" s="217"/>
      <c r="BG197" s="218"/>
      <c r="BH197" s="218"/>
      <c r="BI197" s="218"/>
      <c r="BJ197" s="217"/>
      <c r="BK197" s="218"/>
      <c r="BL197" s="218"/>
      <c r="BM197" s="218"/>
      <c r="BN197" s="217"/>
      <c r="BO197" s="218"/>
      <c r="BP197" s="218"/>
      <c r="BQ197" s="221"/>
      <c r="BR197" s="129"/>
      <c r="BW197" s="92"/>
      <c r="BX197" s="92"/>
      <c r="BY197" s="92"/>
      <c r="BZ197" s="92"/>
      <c r="CA197" s="92"/>
      <c r="CB197" s="92"/>
      <c r="CC197" s="92"/>
      <c r="CD197" s="92"/>
      <c r="CE197" s="92"/>
      <c r="CF197" s="92"/>
      <c r="CG197" s="92"/>
      <c r="CH197" s="92"/>
      <c r="CI197" s="92"/>
      <c r="CJ197" s="92"/>
      <c r="CK197" s="92"/>
      <c r="CL197" s="92"/>
      <c r="CM197" s="92"/>
      <c r="CN197" s="92"/>
      <c r="CO197" s="92"/>
      <c r="CP197" s="92"/>
    </row>
    <row r="198" spans="3:100" ht="15.65" customHeight="1">
      <c r="C198" s="124"/>
      <c r="D198" s="281"/>
      <c r="E198" s="281"/>
      <c r="F198" s="281"/>
      <c r="G198" s="281"/>
      <c r="H198" s="281"/>
      <c r="I198" s="281"/>
      <c r="J198" s="281"/>
      <c r="K198" s="281"/>
      <c r="L198" s="281"/>
      <c r="M198" s="281"/>
      <c r="N198" s="211"/>
      <c r="O198" s="212"/>
      <c r="P198" s="212"/>
      <c r="Q198" s="213"/>
      <c r="R198" s="130"/>
      <c r="S198" s="130"/>
      <c r="T198" s="130"/>
      <c r="U198" s="283" t="str">
        <f>IF([3]回答表!F18="下水道事業",IF([3]回答表!X52="●",[3]回答表!N311,IF([3]回答表!AA52="●",[3]回答表!N381,"")),"")</f>
        <v/>
      </c>
      <c r="V198" s="284"/>
      <c r="W198" s="284"/>
      <c r="X198" s="284"/>
      <c r="Y198" s="284"/>
      <c r="Z198" s="284"/>
      <c r="AA198" s="284"/>
      <c r="AB198" s="285"/>
      <c r="AC198" s="110"/>
      <c r="AD198" s="110"/>
      <c r="AE198" s="110"/>
      <c r="AF198" s="110"/>
      <c r="AG198" s="110"/>
      <c r="AH198" s="110"/>
      <c r="AI198" s="110"/>
      <c r="AJ198" s="110"/>
      <c r="AK198" s="143"/>
      <c r="AL198" s="110"/>
      <c r="AM198" s="193"/>
      <c r="AN198" s="194"/>
      <c r="AO198" s="194"/>
      <c r="AP198" s="194"/>
      <c r="AQ198" s="194"/>
      <c r="AR198" s="194"/>
      <c r="AS198" s="194"/>
      <c r="AT198" s="194"/>
      <c r="AU198" s="194"/>
      <c r="AV198" s="194"/>
      <c r="AW198" s="194"/>
      <c r="AX198" s="194"/>
      <c r="AY198" s="194"/>
      <c r="AZ198" s="194"/>
      <c r="BA198" s="194"/>
      <c r="BB198" s="194"/>
      <c r="BC198" s="195"/>
      <c r="BD198" s="126"/>
      <c r="BE198" s="126"/>
      <c r="BF198" s="217"/>
      <c r="BG198" s="218"/>
      <c r="BH198" s="218"/>
      <c r="BI198" s="218"/>
      <c r="BJ198" s="217"/>
      <c r="BK198" s="218"/>
      <c r="BL198" s="218"/>
      <c r="BM198" s="218"/>
      <c r="BN198" s="217"/>
      <c r="BO198" s="218"/>
      <c r="BP198" s="218"/>
      <c r="BQ198" s="221"/>
      <c r="BR198" s="129"/>
      <c r="BW198" s="92"/>
      <c r="BX198" s="92"/>
      <c r="BY198" s="92"/>
      <c r="BZ198" s="92"/>
      <c r="CA198" s="92"/>
      <c r="CB198" s="92"/>
      <c r="CC198" s="92"/>
      <c r="CD198" s="92"/>
      <c r="CE198" s="92"/>
      <c r="CF198" s="92"/>
      <c r="CG198" s="92"/>
      <c r="CH198" s="92"/>
      <c r="CI198" s="92"/>
      <c r="CJ198" s="92"/>
      <c r="CK198" s="92"/>
      <c r="CL198" s="92"/>
      <c r="CM198" s="92"/>
      <c r="CN198" s="92"/>
      <c r="CO198" s="92"/>
      <c r="CP198" s="92"/>
    </row>
    <row r="199" spans="3:100" ht="15.65" customHeight="1">
      <c r="C199" s="124"/>
      <c r="D199" s="281"/>
      <c r="E199" s="281"/>
      <c r="F199" s="281"/>
      <c r="G199" s="281"/>
      <c r="H199" s="281"/>
      <c r="I199" s="281"/>
      <c r="J199" s="281"/>
      <c r="K199" s="281"/>
      <c r="L199" s="281"/>
      <c r="M199" s="281"/>
      <c r="N199" s="214"/>
      <c r="O199" s="215"/>
      <c r="P199" s="215"/>
      <c r="Q199" s="216"/>
      <c r="R199" s="130"/>
      <c r="S199" s="130"/>
      <c r="T199" s="130"/>
      <c r="U199" s="286"/>
      <c r="V199" s="287"/>
      <c r="W199" s="287"/>
      <c r="X199" s="287"/>
      <c r="Y199" s="287"/>
      <c r="Z199" s="287"/>
      <c r="AA199" s="287"/>
      <c r="AB199" s="288"/>
      <c r="AC199" s="126"/>
      <c r="AD199" s="126"/>
      <c r="AE199" s="126"/>
      <c r="AF199" s="126"/>
      <c r="AG199" s="126"/>
      <c r="AH199" s="126"/>
      <c r="AI199" s="126"/>
      <c r="AJ199" s="127"/>
      <c r="AK199" s="143"/>
      <c r="AL199" s="110"/>
      <c r="AM199" s="193"/>
      <c r="AN199" s="194"/>
      <c r="AO199" s="194"/>
      <c r="AP199" s="194"/>
      <c r="AQ199" s="194"/>
      <c r="AR199" s="194"/>
      <c r="AS199" s="194"/>
      <c r="AT199" s="194"/>
      <c r="AU199" s="194"/>
      <c r="AV199" s="194"/>
      <c r="AW199" s="194"/>
      <c r="AX199" s="194"/>
      <c r="AY199" s="194"/>
      <c r="AZ199" s="194"/>
      <c r="BA199" s="194"/>
      <c r="BB199" s="194"/>
      <c r="BC199" s="195"/>
      <c r="BD199" s="126"/>
      <c r="BE199" s="126"/>
      <c r="BF199" s="217" t="str">
        <f>IF([3]回答表!F18="下水道事業",IF([3]回答表!X52="●",[3]回答表!E330,IF([3]回答表!AA52="●",[3]回答表!E399,"")),"")</f>
        <v/>
      </c>
      <c r="BG199" s="218"/>
      <c r="BH199" s="218"/>
      <c r="BI199" s="218"/>
      <c r="BJ199" s="217" t="str">
        <f>IF([3]回答表!F18="下水道事業",IF([3]回答表!X52="●",[3]回答表!E331,IF([3]回答表!AA52="●",[3]回答表!E400,"")),"")</f>
        <v/>
      </c>
      <c r="BK199" s="218"/>
      <c r="BL199" s="218"/>
      <c r="BM199" s="218"/>
      <c r="BN199" s="217" t="str">
        <f>IF([3]回答表!F18="下水道事業",IF([3]回答表!X52="●",[3]回答表!E332,IF([3]回答表!AA52="●",[3]回答表!E401,"")),"")</f>
        <v/>
      </c>
      <c r="BO199" s="218"/>
      <c r="BP199" s="218"/>
      <c r="BQ199" s="221"/>
      <c r="BR199" s="129"/>
      <c r="BW199" s="92"/>
      <c r="BX199" s="317" t="str">
        <f>IF([3]回答表!AQ21="下水道事業",IF([3]回答表!BI54="○",[3]回答表!AM285,IF([3]回答表!BL54="○",[3]回答表!AM355,"")),"")</f>
        <v/>
      </c>
      <c r="BY199" s="317"/>
      <c r="BZ199" s="317"/>
      <c r="CA199" s="317"/>
      <c r="CB199" s="317"/>
      <c r="CC199" s="317"/>
      <c r="CD199" s="317"/>
      <c r="CE199" s="317"/>
      <c r="CF199" s="317"/>
      <c r="CG199" s="317"/>
      <c r="CH199" s="317"/>
      <c r="CI199" s="317"/>
      <c r="CJ199" s="317"/>
      <c r="CK199" s="317"/>
      <c r="CL199" s="317"/>
      <c r="CM199" s="317"/>
      <c r="CN199" s="317"/>
      <c r="CO199" s="92"/>
      <c r="CP199" s="92"/>
    </row>
    <row r="200" spans="3:100" ht="15.65" customHeight="1">
      <c r="C200" s="124"/>
      <c r="D200" s="144"/>
      <c r="E200" s="144"/>
      <c r="F200" s="144"/>
      <c r="G200" s="144"/>
      <c r="H200" s="144"/>
      <c r="I200" s="144"/>
      <c r="J200" s="144"/>
      <c r="K200" s="144"/>
      <c r="L200" s="144"/>
      <c r="M200" s="144"/>
      <c r="N200" s="145"/>
      <c r="O200" s="145"/>
      <c r="P200" s="145"/>
      <c r="Q200" s="145"/>
      <c r="R200" s="146"/>
      <c r="S200" s="146"/>
      <c r="T200" s="146"/>
      <c r="U200" s="289"/>
      <c r="V200" s="290"/>
      <c r="W200" s="290"/>
      <c r="X200" s="290"/>
      <c r="Y200" s="290"/>
      <c r="Z200" s="290"/>
      <c r="AA200" s="290"/>
      <c r="AB200" s="291"/>
      <c r="AC200" s="126"/>
      <c r="AD200" s="126"/>
      <c r="AE200" s="126"/>
      <c r="AF200" s="126"/>
      <c r="AG200" s="126"/>
      <c r="AH200" s="126"/>
      <c r="AI200" s="126"/>
      <c r="AJ200" s="127"/>
      <c r="AK200" s="143"/>
      <c r="AL200" s="126"/>
      <c r="AM200" s="193"/>
      <c r="AN200" s="194"/>
      <c r="AO200" s="194"/>
      <c r="AP200" s="194"/>
      <c r="AQ200" s="194"/>
      <c r="AR200" s="194"/>
      <c r="AS200" s="194"/>
      <c r="AT200" s="194"/>
      <c r="AU200" s="194"/>
      <c r="AV200" s="194"/>
      <c r="AW200" s="194"/>
      <c r="AX200" s="194"/>
      <c r="AY200" s="194"/>
      <c r="AZ200" s="194"/>
      <c r="BA200" s="194"/>
      <c r="BB200" s="194"/>
      <c r="BC200" s="195"/>
      <c r="BD200" s="131"/>
      <c r="BE200" s="131"/>
      <c r="BF200" s="217"/>
      <c r="BG200" s="218"/>
      <c r="BH200" s="218"/>
      <c r="BI200" s="218"/>
      <c r="BJ200" s="217"/>
      <c r="BK200" s="218"/>
      <c r="BL200" s="218"/>
      <c r="BM200" s="218"/>
      <c r="BN200" s="217"/>
      <c r="BO200" s="218"/>
      <c r="BP200" s="218"/>
      <c r="BQ200" s="221"/>
      <c r="BR200" s="129"/>
      <c r="BW200" s="92"/>
      <c r="BX200" s="317"/>
      <c r="BY200" s="317"/>
      <c r="BZ200" s="317"/>
      <c r="CA200" s="317"/>
      <c r="CB200" s="317"/>
      <c r="CC200" s="317"/>
      <c r="CD200" s="317"/>
      <c r="CE200" s="317"/>
      <c r="CF200" s="317"/>
      <c r="CG200" s="317"/>
      <c r="CH200" s="317"/>
      <c r="CI200" s="317"/>
      <c r="CJ200" s="317"/>
      <c r="CK200" s="317"/>
      <c r="CL200" s="317"/>
      <c r="CM200" s="317"/>
      <c r="CN200" s="317"/>
      <c r="CO200" s="92"/>
      <c r="CP200" s="92"/>
    </row>
    <row r="201" spans="3:100" ht="18" customHeight="1">
      <c r="C201" s="124"/>
      <c r="D201" s="110"/>
      <c r="E201" s="110"/>
      <c r="F201" s="110"/>
      <c r="G201" s="110"/>
      <c r="H201" s="110"/>
      <c r="I201" s="110"/>
      <c r="J201" s="110"/>
      <c r="K201" s="110"/>
      <c r="L201" s="110"/>
      <c r="M201" s="110"/>
      <c r="N201" s="110"/>
      <c r="O201" s="110"/>
      <c r="P201" s="126"/>
      <c r="Q201" s="126"/>
      <c r="R201" s="130"/>
      <c r="S201" s="130"/>
      <c r="T201" s="130"/>
      <c r="U201" s="110"/>
      <c r="V201" s="110"/>
      <c r="W201" s="110"/>
      <c r="X201" s="110"/>
      <c r="Y201" s="110"/>
      <c r="Z201" s="110"/>
      <c r="AA201" s="110"/>
      <c r="AB201" s="110"/>
      <c r="AC201" s="110"/>
      <c r="AD201" s="125"/>
      <c r="AE201" s="126"/>
      <c r="AF201" s="126"/>
      <c r="AG201" s="126"/>
      <c r="AH201" s="126"/>
      <c r="AI201" s="126"/>
      <c r="AJ201" s="126"/>
      <c r="AK201" s="126"/>
      <c r="AL201" s="126"/>
      <c r="AM201" s="193"/>
      <c r="AN201" s="194"/>
      <c r="AO201" s="194"/>
      <c r="AP201" s="194"/>
      <c r="AQ201" s="194"/>
      <c r="AR201" s="194"/>
      <c r="AS201" s="194"/>
      <c r="AT201" s="194"/>
      <c r="AU201" s="194"/>
      <c r="AV201" s="194"/>
      <c r="AW201" s="194"/>
      <c r="AX201" s="194"/>
      <c r="AY201" s="194"/>
      <c r="AZ201" s="194"/>
      <c r="BA201" s="194"/>
      <c r="BB201" s="194"/>
      <c r="BC201" s="195"/>
      <c r="BD201" s="110"/>
      <c r="BE201" s="110"/>
      <c r="BF201" s="217"/>
      <c r="BG201" s="218"/>
      <c r="BH201" s="218"/>
      <c r="BI201" s="218"/>
      <c r="BJ201" s="217"/>
      <c r="BK201" s="218"/>
      <c r="BL201" s="218"/>
      <c r="BM201" s="218"/>
      <c r="BN201" s="217"/>
      <c r="BO201" s="218"/>
      <c r="BP201" s="218"/>
      <c r="BQ201" s="221"/>
      <c r="BR201" s="129"/>
      <c r="BS201" s="154"/>
      <c r="BT201" s="110"/>
      <c r="BU201" s="110"/>
      <c r="BV201" s="110"/>
      <c r="BW201" s="110"/>
      <c r="BX201" s="317"/>
      <c r="BY201" s="317"/>
      <c r="BZ201" s="317"/>
      <c r="CA201" s="317"/>
      <c r="CB201" s="317"/>
      <c r="CC201" s="317"/>
      <c r="CD201" s="317"/>
      <c r="CE201" s="317"/>
      <c r="CF201" s="317"/>
      <c r="CG201" s="317"/>
      <c r="CH201" s="317"/>
      <c r="CI201" s="317"/>
      <c r="CJ201" s="317"/>
      <c r="CK201" s="317"/>
      <c r="CL201" s="317"/>
      <c r="CM201" s="317"/>
      <c r="CN201" s="317"/>
      <c r="CO201" s="92"/>
      <c r="CP201" s="92"/>
    </row>
    <row r="202" spans="3:100" ht="19.399999999999999" customHeight="1">
      <c r="C202" s="124"/>
      <c r="D202" s="144"/>
      <c r="E202" s="144"/>
      <c r="F202" s="144"/>
      <c r="G202" s="144"/>
      <c r="H202" s="144"/>
      <c r="I202" s="144"/>
      <c r="J202" s="144"/>
      <c r="K202" s="144"/>
      <c r="L202" s="144"/>
      <c r="M202" s="144"/>
      <c r="N202" s="145"/>
      <c r="O202" s="145"/>
      <c r="P202" s="145"/>
      <c r="Q202" s="145"/>
      <c r="R202" s="146"/>
      <c r="S202" s="146"/>
      <c r="T202" s="146"/>
      <c r="U202" s="318" t="s">
        <v>62</v>
      </c>
      <c r="V202" s="319"/>
      <c r="W202" s="319"/>
      <c r="X202" s="319"/>
      <c r="Y202" s="319"/>
      <c r="Z202" s="319"/>
      <c r="AA202" s="319"/>
      <c r="AB202" s="319"/>
      <c r="AC202" s="318" t="s">
        <v>63</v>
      </c>
      <c r="AD202" s="319"/>
      <c r="AE202" s="319"/>
      <c r="AF202" s="319"/>
      <c r="AG202" s="319"/>
      <c r="AH202" s="319"/>
      <c r="AI202" s="319"/>
      <c r="AJ202" s="322"/>
      <c r="AK202" s="143"/>
      <c r="AL202" s="126"/>
      <c r="AM202" s="193"/>
      <c r="AN202" s="194"/>
      <c r="AO202" s="194"/>
      <c r="AP202" s="194"/>
      <c r="AQ202" s="194"/>
      <c r="AR202" s="194"/>
      <c r="AS202" s="194"/>
      <c r="AT202" s="194"/>
      <c r="AU202" s="194"/>
      <c r="AV202" s="194"/>
      <c r="AW202" s="194"/>
      <c r="AX202" s="194"/>
      <c r="AY202" s="194"/>
      <c r="AZ202" s="194"/>
      <c r="BA202" s="194"/>
      <c r="BB202" s="194"/>
      <c r="BC202" s="195"/>
      <c r="BD202" s="126"/>
      <c r="BE202" s="126"/>
      <c r="BF202" s="217"/>
      <c r="BG202" s="218"/>
      <c r="BH202" s="218"/>
      <c r="BI202" s="218"/>
      <c r="BJ202" s="217"/>
      <c r="BK202" s="218"/>
      <c r="BL202" s="218"/>
      <c r="BM202" s="218"/>
      <c r="BN202" s="217"/>
      <c r="BO202" s="218"/>
      <c r="BP202" s="218"/>
      <c r="BQ202" s="221"/>
      <c r="BR202" s="129"/>
      <c r="BW202" s="92"/>
      <c r="BX202" s="317"/>
      <c r="BY202" s="317"/>
      <c r="BZ202" s="317"/>
      <c r="CA202" s="317"/>
      <c r="CB202" s="317"/>
      <c r="CC202" s="317"/>
      <c r="CD202" s="317"/>
      <c r="CE202" s="317"/>
      <c r="CF202" s="317"/>
      <c r="CG202" s="317"/>
      <c r="CH202" s="317"/>
      <c r="CI202" s="317"/>
      <c r="CJ202" s="317"/>
      <c r="CK202" s="317"/>
      <c r="CL202" s="317"/>
      <c r="CM202" s="317"/>
      <c r="CN202" s="317"/>
      <c r="CO202" s="92"/>
      <c r="CP202" s="92"/>
    </row>
    <row r="203" spans="3:100" ht="19.399999999999999" customHeight="1">
      <c r="C203" s="124"/>
      <c r="D203" s="110"/>
      <c r="E203" s="110"/>
      <c r="F203" s="110"/>
      <c r="G203" s="110"/>
      <c r="H203" s="110"/>
      <c r="I203" s="110"/>
      <c r="J203" s="110"/>
      <c r="K203" s="110"/>
      <c r="L203" s="110"/>
      <c r="M203" s="110"/>
      <c r="N203" s="110"/>
      <c r="O203" s="110"/>
      <c r="P203" s="126"/>
      <c r="Q203" s="126"/>
      <c r="R203" s="126"/>
      <c r="S203" s="130"/>
      <c r="T203" s="130"/>
      <c r="U203" s="320"/>
      <c r="V203" s="321"/>
      <c r="W203" s="321"/>
      <c r="X203" s="321"/>
      <c r="Y203" s="321"/>
      <c r="Z203" s="321"/>
      <c r="AA203" s="321"/>
      <c r="AB203" s="321"/>
      <c r="AC203" s="323"/>
      <c r="AD203" s="324"/>
      <c r="AE203" s="324"/>
      <c r="AF203" s="324"/>
      <c r="AG203" s="324"/>
      <c r="AH203" s="324"/>
      <c r="AI203" s="324"/>
      <c r="AJ203" s="325"/>
      <c r="AK203" s="143"/>
      <c r="AL203" s="126"/>
      <c r="AM203" s="193"/>
      <c r="AN203" s="194"/>
      <c r="AO203" s="194"/>
      <c r="AP203" s="194"/>
      <c r="AQ203" s="194"/>
      <c r="AR203" s="194"/>
      <c r="AS203" s="194"/>
      <c r="AT203" s="194"/>
      <c r="AU203" s="194"/>
      <c r="AV203" s="194"/>
      <c r="AW203" s="194"/>
      <c r="AX203" s="194"/>
      <c r="AY203" s="194"/>
      <c r="AZ203" s="194"/>
      <c r="BA203" s="194"/>
      <c r="BB203" s="194"/>
      <c r="BC203" s="195"/>
      <c r="BD203" s="147"/>
      <c r="BE203" s="147"/>
      <c r="BF203" s="217"/>
      <c r="BG203" s="218"/>
      <c r="BH203" s="218"/>
      <c r="BI203" s="218"/>
      <c r="BJ203" s="217"/>
      <c r="BK203" s="218"/>
      <c r="BL203" s="218"/>
      <c r="BM203" s="218"/>
      <c r="BN203" s="217"/>
      <c r="BO203" s="218"/>
      <c r="BP203" s="218"/>
      <c r="BQ203" s="221"/>
      <c r="BR203" s="129"/>
      <c r="BW203" s="92"/>
      <c r="BX203" s="317"/>
      <c r="BY203" s="317"/>
      <c r="BZ203" s="317"/>
      <c r="CA203" s="317"/>
      <c r="CB203" s="317"/>
      <c r="CC203" s="317"/>
      <c r="CD203" s="317"/>
      <c r="CE203" s="317"/>
      <c r="CF203" s="317"/>
      <c r="CG203" s="317"/>
      <c r="CH203" s="317"/>
      <c r="CI203" s="317"/>
      <c r="CJ203" s="317"/>
      <c r="CK203" s="317"/>
      <c r="CL203" s="317"/>
      <c r="CM203" s="317"/>
      <c r="CN203" s="317"/>
      <c r="CO203" s="92"/>
      <c r="CP203" s="92"/>
    </row>
    <row r="204" spans="3:100" ht="15.65" customHeight="1">
      <c r="C204" s="124"/>
      <c r="D204" s="110"/>
      <c r="E204" s="110"/>
      <c r="F204" s="110"/>
      <c r="G204" s="110"/>
      <c r="H204" s="110"/>
      <c r="I204" s="110"/>
      <c r="J204" s="110"/>
      <c r="K204" s="110"/>
      <c r="L204" s="110"/>
      <c r="M204" s="110"/>
      <c r="N204" s="110"/>
      <c r="O204" s="110"/>
      <c r="P204" s="126"/>
      <c r="Q204" s="126"/>
      <c r="R204" s="126"/>
      <c r="S204" s="130"/>
      <c r="T204" s="130"/>
      <c r="U204" s="283" t="str">
        <f>IF([3]回答表!F18="下水道事業",IF([3]回答表!X52="●",[3]回答表!Y313,IF([3]回答表!AA52="●",[3]回答表!Y383,"")),"")</f>
        <v/>
      </c>
      <c r="V204" s="284"/>
      <c r="W204" s="284"/>
      <c r="X204" s="284"/>
      <c r="Y204" s="284"/>
      <c r="Z204" s="284"/>
      <c r="AA204" s="284"/>
      <c r="AB204" s="285"/>
      <c r="AC204" s="283" t="str">
        <f>IF([3]回答表!F18="下水道事業",IF([3]回答表!X52="●",[3]回答表!Y314,IF([3]回答表!AA52="●",[3]回答表!Y384,"")),"")</f>
        <v/>
      </c>
      <c r="AD204" s="284"/>
      <c r="AE204" s="284"/>
      <c r="AF204" s="284"/>
      <c r="AG204" s="284"/>
      <c r="AH204" s="284"/>
      <c r="AI204" s="284"/>
      <c r="AJ204" s="285"/>
      <c r="AK204" s="143"/>
      <c r="AL204" s="126"/>
      <c r="AM204" s="193"/>
      <c r="AN204" s="194"/>
      <c r="AO204" s="194"/>
      <c r="AP204" s="194"/>
      <c r="AQ204" s="194"/>
      <c r="AR204" s="194"/>
      <c r="AS204" s="194"/>
      <c r="AT204" s="194"/>
      <c r="AU204" s="194"/>
      <c r="AV204" s="194"/>
      <c r="AW204" s="194"/>
      <c r="AX204" s="194"/>
      <c r="AY204" s="194"/>
      <c r="AZ204" s="194"/>
      <c r="BA204" s="194"/>
      <c r="BB204" s="194"/>
      <c r="BC204" s="195"/>
      <c r="BD204" s="147"/>
      <c r="BE204" s="147"/>
      <c r="BF204" s="217" t="s">
        <v>9</v>
      </c>
      <c r="BG204" s="218"/>
      <c r="BH204" s="218"/>
      <c r="BI204" s="218"/>
      <c r="BJ204" s="217" t="s">
        <v>10</v>
      </c>
      <c r="BK204" s="218"/>
      <c r="BL204" s="218"/>
      <c r="BM204" s="218"/>
      <c r="BN204" s="217" t="s">
        <v>11</v>
      </c>
      <c r="BO204" s="218"/>
      <c r="BP204" s="218"/>
      <c r="BQ204" s="221"/>
      <c r="BR204" s="129"/>
      <c r="BW204" s="92"/>
      <c r="BX204" s="317"/>
      <c r="BY204" s="317"/>
      <c r="BZ204" s="317"/>
      <c r="CA204" s="317"/>
      <c r="CB204" s="317"/>
      <c r="CC204" s="317"/>
      <c r="CD204" s="317"/>
      <c r="CE204" s="317"/>
      <c r="CF204" s="317"/>
      <c r="CG204" s="317"/>
      <c r="CH204" s="317"/>
      <c r="CI204" s="317"/>
      <c r="CJ204" s="317"/>
      <c r="CK204" s="317"/>
      <c r="CL204" s="317"/>
      <c r="CM204" s="317"/>
      <c r="CN204" s="317"/>
      <c r="CO204" s="92"/>
      <c r="CP204" s="92"/>
    </row>
    <row r="205" spans="3:100" ht="15.65" customHeight="1">
      <c r="C205" s="124"/>
      <c r="D205" s="110"/>
      <c r="E205" s="110"/>
      <c r="F205" s="110"/>
      <c r="G205" s="110"/>
      <c r="H205" s="110"/>
      <c r="I205" s="110"/>
      <c r="J205" s="110"/>
      <c r="K205" s="110"/>
      <c r="L205" s="110"/>
      <c r="M205" s="110"/>
      <c r="N205" s="110"/>
      <c r="O205" s="110"/>
      <c r="P205" s="126"/>
      <c r="Q205" s="126"/>
      <c r="R205" s="126"/>
      <c r="S205" s="130"/>
      <c r="T205" s="130"/>
      <c r="U205" s="286"/>
      <c r="V205" s="287"/>
      <c r="W205" s="287"/>
      <c r="X205" s="287"/>
      <c r="Y205" s="287"/>
      <c r="Z205" s="287"/>
      <c r="AA205" s="287"/>
      <c r="AB205" s="288"/>
      <c r="AC205" s="286"/>
      <c r="AD205" s="287"/>
      <c r="AE205" s="287"/>
      <c r="AF205" s="287"/>
      <c r="AG205" s="287"/>
      <c r="AH205" s="287"/>
      <c r="AI205" s="287"/>
      <c r="AJ205" s="288"/>
      <c r="AK205" s="143"/>
      <c r="AL205" s="126"/>
      <c r="AM205" s="196"/>
      <c r="AN205" s="197"/>
      <c r="AO205" s="197"/>
      <c r="AP205" s="197"/>
      <c r="AQ205" s="197"/>
      <c r="AR205" s="197"/>
      <c r="AS205" s="197"/>
      <c r="AT205" s="197"/>
      <c r="AU205" s="197"/>
      <c r="AV205" s="197"/>
      <c r="AW205" s="197"/>
      <c r="AX205" s="197"/>
      <c r="AY205" s="197"/>
      <c r="AZ205" s="197"/>
      <c r="BA205" s="197"/>
      <c r="BB205" s="197"/>
      <c r="BC205" s="198"/>
      <c r="BD205" s="147"/>
      <c r="BE205" s="147"/>
      <c r="BF205" s="217"/>
      <c r="BG205" s="218"/>
      <c r="BH205" s="218"/>
      <c r="BI205" s="218"/>
      <c r="BJ205" s="217"/>
      <c r="BK205" s="218"/>
      <c r="BL205" s="218"/>
      <c r="BM205" s="218"/>
      <c r="BN205" s="217"/>
      <c r="BO205" s="218"/>
      <c r="BP205" s="218"/>
      <c r="BQ205" s="221"/>
      <c r="BR205" s="129"/>
      <c r="BW205" s="92"/>
      <c r="BX205" s="317"/>
      <c r="BY205" s="317"/>
      <c r="BZ205" s="317"/>
      <c r="CA205" s="317"/>
      <c r="CB205" s="317"/>
      <c r="CC205" s="317"/>
      <c r="CD205" s="317"/>
      <c r="CE205" s="317"/>
      <c r="CF205" s="317"/>
      <c r="CG205" s="317"/>
      <c r="CH205" s="317"/>
      <c r="CI205" s="317"/>
      <c r="CJ205" s="317"/>
      <c r="CK205" s="317"/>
      <c r="CL205" s="317"/>
      <c r="CM205" s="317"/>
      <c r="CN205" s="317"/>
      <c r="CO205" s="92"/>
      <c r="CP205" s="92"/>
    </row>
    <row r="206" spans="3:100" ht="15.65" customHeight="1">
      <c r="C206" s="124"/>
      <c r="D206" s="110"/>
      <c r="E206" s="110"/>
      <c r="F206" s="110"/>
      <c r="G206" s="110"/>
      <c r="H206" s="110"/>
      <c r="I206" s="110"/>
      <c r="J206" s="110"/>
      <c r="K206" s="110"/>
      <c r="L206" s="110"/>
      <c r="M206" s="110"/>
      <c r="N206" s="110"/>
      <c r="O206" s="110"/>
      <c r="P206" s="126"/>
      <c r="Q206" s="126"/>
      <c r="R206" s="126"/>
      <c r="S206" s="130"/>
      <c r="T206" s="130"/>
      <c r="U206" s="289"/>
      <c r="V206" s="290"/>
      <c r="W206" s="290"/>
      <c r="X206" s="290"/>
      <c r="Y206" s="290"/>
      <c r="Z206" s="290"/>
      <c r="AA206" s="290"/>
      <c r="AB206" s="291"/>
      <c r="AC206" s="289"/>
      <c r="AD206" s="290"/>
      <c r="AE206" s="290"/>
      <c r="AF206" s="290"/>
      <c r="AG206" s="290"/>
      <c r="AH206" s="290"/>
      <c r="AI206" s="290"/>
      <c r="AJ206" s="291"/>
      <c r="AK206" s="143"/>
      <c r="AL206" s="126"/>
      <c r="AM206" s="110"/>
      <c r="AN206" s="110"/>
      <c r="AO206" s="110"/>
      <c r="AP206" s="110"/>
      <c r="AQ206" s="110"/>
      <c r="AR206" s="110"/>
      <c r="AS206" s="110"/>
      <c r="AT206" s="110"/>
      <c r="AU206" s="110"/>
      <c r="AV206" s="110"/>
      <c r="AW206" s="110"/>
      <c r="AX206" s="110"/>
      <c r="AY206" s="110"/>
      <c r="AZ206" s="110"/>
      <c r="BA206" s="110"/>
      <c r="BB206" s="110"/>
      <c r="BC206" s="131"/>
      <c r="BD206" s="147"/>
      <c r="BE206" s="147"/>
      <c r="BF206" s="219"/>
      <c r="BG206" s="220"/>
      <c r="BH206" s="220"/>
      <c r="BI206" s="220"/>
      <c r="BJ206" s="219"/>
      <c r="BK206" s="220"/>
      <c r="BL206" s="220"/>
      <c r="BM206" s="220"/>
      <c r="BN206" s="219"/>
      <c r="BO206" s="220"/>
      <c r="BP206" s="220"/>
      <c r="BQ206" s="222"/>
      <c r="BR206" s="129"/>
      <c r="BW206" s="92"/>
      <c r="BX206" s="317"/>
      <c r="BY206" s="317"/>
      <c r="BZ206" s="317"/>
      <c r="CA206" s="317"/>
      <c r="CB206" s="317"/>
      <c r="CC206" s="317"/>
      <c r="CD206" s="317"/>
      <c r="CE206" s="317"/>
      <c r="CF206" s="317"/>
      <c r="CG206" s="317"/>
      <c r="CH206" s="317"/>
      <c r="CI206" s="317"/>
      <c r="CJ206" s="317"/>
      <c r="CK206" s="317"/>
      <c r="CL206" s="317"/>
      <c r="CM206" s="317"/>
      <c r="CN206" s="317"/>
      <c r="CO206" s="92"/>
      <c r="CP206" s="92"/>
    </row>
    <row r="207" spans="3:100" ht="18" customHeight="1">
      <c r="C207" s="124"/>
      <c r="D207" s="110"/>
      <c r="E207" s="110"/>
      <c r="F207" s="110"/>
      <c r="G207" s="110"/>
      <c r="H207" s="110"/>
      <c r="I207" s="110"/>
      <c r="J207" s="110"/>
      <c r="K207" s="110"/>
      <c r="L207" s="110"/>
      <c r="M207" s="110"/>
      <c r="N207" s="110"/>
      <c r="O207" s="110"/>
      <c r="P207" s="126"/>
      <c r="Q207" s="126"/>
      <c r="R207" s="130"/>
      <c r="S207" s="130"/>
      <c r="T207" s="130"/>
      <c r="U207" s="110"/>
      <c r="V207" s="110"/>
      <c r="W207" s="110"/>
      <c r="X207" s="110"/>
      <c r="Y207" s="110"/>
      <c r="Z207" s="110"/>
      <c r="AA207" s="110"/>
      <c r="AB207" s="110"/>
      <c r="AC207" s="110"/>
      <c r="AD207" s="125"/>
      <c r="AE207" s="126"/>
      <c r="AF207" s="126"/>
      <c r="AG207" s="126"/>
      <c r="AH207" s="126"/>
      <c r="AI207" s="126"/>
      <c r="AJ207" s="126"/>
      <c r="AK207" s="126"/>
      <c r="AL207" s="126"/>
      <c r="AM207" s="126"/>
      <c r="AN207" s="127"/>
      <c r="AO207" s="127"/>
      <c r="AP207" s="127"/>
      <c r="AQ207" s="128"/>
      <c r="AR207" s="110"/>
      <c r="AS207" s="152"/>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29"/>
      <c r="BS207" s="154"/>
      <c r="BT207" s="110"/>
      <c r="BU207" s="110"/>
      <c r="BV207" s="110"/>
      <c r="BW207" s="110"/>
      <c r="BX207" s="317"/>
      <c r="BY207" s="317"/>
      <c r="BZ207" s="317"/>
      <c r="CA207" s="317"/>
      <c r="CB207" s="317"/>
      <c r="CC207" s="317"/>
      <c r="CD207" s="317"/>
      <c r="CE207" s="317"/>
      <c r="CF207" s="317"/>
      <c r="CG207" s="317"/>
      <c r="CH207" s="317"/>
      <c r="CI207" s="317"/>
      <c r="CJ207" s="317"/>
      <c r="CK207" s="317"/>
      <c r="CL207" s="317"/>
      <c r="CM207" s="317"/>
      <c r="CN207" s="317"/>
      <c r="CO207" s="92"/>
      <c r="CP207" s="92"/>
    </row>
    <row r="208" spans="3:100" ht="19" customHeight="1">
      <c r="C208" s="124"/>
      <c r="D208" s="144"/>
      <c r="E208" s="144"/>
      <c r="F208" s="144"/>
      <c r="G208" s="144"/>
      <c r="H208" s="144"/>
      <c r="I208" s="144"/>
      <c r="J208" s="144"/>
      <c r="K208" s="144"/>
      <c r="L208" s="144"/>
      <c r="M208" s="144"/>
      <c r="N208" s="145"/>
      <c r="O208" s="145"/>
      <c r="P208" s="145"/>
      <c r="Q208" s="145"/>
      <c r="R208" s="130"/>
      <c r="S208" s="130"/>
      <c r="T208" s="130"/>
      <c r="U208" s="311" t="s">
        <v>64</v>
      </c>
      <c r="V208" s="312"/>
      <c r="W208" s="312"/>
      <c r="X208" s="312"/>
      <c r="Y208" s="312"/>
      <c r="Z208" s="312"/>
      <c r="AA208" s="312"/>
      <c r="AB208" s="312"/>
      <c r="AC208" s="311" t="s">
        <v>65</v>
      </c>
      <c r="AD208" s="312"/>
      <c r="AE208" s="312"/>
      <c r="AF208" s="312"/>
      <c r="AG208" s="312"/>
      <c r="AH208" s="312"/>
      <c r="AI208" s="312"/>
      <c r="AJ208" s="315"/>
      <c r="AK208" s="311" t="s">
        <v>66</v>
      </c>
      <c r="AL208" s="312"/>
      <c r="AM208" s="312"/>
      <c r="AN208" s="312"/>
      <c r="AO208" s="312"/>
      <c r="AP208" s="312"/>
      <c r="AQ208" s="312"/>
      <c r="AR208" s="312"/>
      <c r="AS208" s="311" t="s">
        <v>107</v>
      </c>
      <c r="AT208" s="312"/>
      <c r="AU208" s="312"/>
      <c r="AV208" s="312"/>
      <c r="AW208" s="312"/>
      <c r="AX208" s="312"/>
      <c r="AY208" s="312"/>
      <c r="AZ208" s="315"/>
      <c r="BA208" s="311" t="s">
        <v>67</v>
      </c>
      <c r="BB208" s="312"/>
      <c r="BC208" s="312"/>
      <c r="BD208" s="312"/>
      <c r="BE208" s="312"/>
      <c r="BF208" s="312"/>
      <c r="BG208" s="312"/>
      <c r="BH208" s="315"/>
      <c r="BI208" s="110"/>
      <c r="BJ208" s="110"/>
      <c r="BK208" s="110"/>
      <c r="BL208" s="110"/>
      <c r="BM208" s="110"/>
      <c r="BN208" s="110"/>
      <c r="BO208" s="110"/>
      <c r="BP208" s="110"/>
      <c r="BQ208" s="110"/>
      <c r="BR208" s="129"/>
      <c r="BS208" s="154"/>
      <c r="BT208" s="110"/>
      <c r="BU208" s="110"/>
      <c r="BV208" s="110"/>
      <c r="BW208" s="110"/>
      <c r="BX208" s="317"/>
      <c r="BY208" s="317"/>
      <c r="BZ208" s="317"/>
      <c r="CA208" s="317"/>
      <c r="CB208" s="317"/>
      <c r="CC208" s="317"/>
      <c r="CD208" s="317"/>
      <c r="CE208" s="317"/>
      <c r="CF208" s="317"/>
      <c r="CG208" s="317"/>
      <c r="CH208" s="317"/>
      <c r="CI208" s="317"/>
      <c r="CJ208" s="317"/>
      <c r="CK208" s="317"/>
      <c r="CL208" s="317"/>
      <c r="CM208" s="317"/>
      <c r="CN208" s="317"/>
      <c r="CO208" s="92"/>
      <c r="CP208" s="92"/>
    </row>
    <row r="209" spans="1:94" ht="15.65" customHeight="1">
      <c r="C209" s="124"/>
      <c r="D209" s="110"/>
      <c r="E209" s="110"/>
      <c r="F209" s="110"/>
      <c r="G209" s="110"/>
      <c r="H209" s="110"/>
      <c r="I209" s="110"/>
      <c r="J209" s="110"/>
      <c r="K209" s="110"/>
      <c r="L209" s="110"/>
      <c r="M209" s="110"/>
      <c r="N209" s="110"/>
      <c r="O209" s="110"/>
      <c r="P209" s="126"/>
      <c r="Q209" s="126"/>
      <c r="R209" s="130"/>
      <c r="S209" s="130"/>
      <c r="T209" s="130"/>
      <c r="U209" s="313"/>
      <c r="V209" s="314"/>
      <c r="W209" s="314"/>
      <c r="X209" s="314"/>
      <c r="Y209" s="314"/>
      <c r="Z209" s="314"/>
      <c r="AA209" s="314"/>
      <c r="AB209" s="314"/>
      <c r="AC209" s="313"/>
      <c r="AD209" s="314"/>
      <c r="AE209" s="314"/>
      <c r="AF209" s="314"/>
      <c r="AG209" s="314"/>
      <c r="AH209" s="314"/>
      <c r="AI209" s="314"/>
      <c r="AJ209" s="316"/>
      <c r="AK209" s="313"/>
      <c r="AL209" s="314"/>
      <c r="AM209" s="314"/>
      <c r="AN209" s="314"/>
      <c r="AO209" s="314"/>
      <c r="AP209" s="314"/>
      <c r="AQ209" s="314"/>
      <c r="AR209" s="314"/>
      <c r="AS209" s="313"/>
      <c r="AT209" s="314"/>
      <c r="AU209" s="314"/>
      <c r="AV209" s="314"/>
      <c r="AW209" s="314"/>
      <c r="AX209" s="314"/>
      <c r="AY209" s="314"/>
      <c r="AZ209" s="316"/>
      <c r="BA209" s="313"/>
      <c r="BB209" s="314"/>
      <c r="BC209" s="314"/>
      <c r="BD209" s="314"/>
      <c r="BE209" s="314"/>
      <c r="BF209" s="314"/>
      <c r="BG209" s="314"/>
      <c r="BH209" s="316"/>
      <c r="BI209" s="110"/>
      <c r="BJ209" s="110"/>
      <c r="BK209" s="110"/>
      <c r="BL209" s="110"/>
      <c r="BM209" s="110"/>
      <c r="BN209" s="110"/>
      <c r="BO209" s="110"/>
      <c r="BP209" s="110"/>
      <c r="BQ209" s="110"/>
      <c r="BR209" s="129"/>
      <c r="BS209" s="154"/>
      <c r="BT209" s="110"/>
      <c r="BU209" s="110"/>
      <c r="BV209" s="110"/>
      <c r="BW209" s="110"/>
      <c r="BX209" s="110"/>
      <c r="BY209" s="110"/>
      <c r="BZ209" s="110"/>
      <c r="CA209" s="110"/>
      <c r="CB209" s="110"/>
      <c r="CC209" s="110"/>
      <c r="CD209" s="110"/>
      <c r="CE209" s="110"/>
      <c r="CF209" s="110"/>
      <c r="CG209" s="110"/>
      <c r="CH209" s="110"/>
      <c r="CI209" s="92"/>
      <c r="CJ209" s="92"/>
      <c r="CK209" s="92"/>
      <c r="CL209" s="92"/>
      <c r="CM209" s="92"/>
      <c r="CN209" s="92"/>
      <c r="CO209" s="92"/>
      <c r="CP209" s="92"/>
    </row>
    <row r="210" spans="1:94" ht="15.65" customHeight="1">
      <c r="C210" s="124"/>
      <c r="D210" s="110"/>
      <c r="E210" s="110"/>
      <c r="F210" s="110"/>
      <c r="G210" s="110"/>
      <c r="H210" s="110"/>
      <c r="I210" s="110"/>
      <c r="J210" s="110"/>
      <c r="K210" s="110"/>
      <c r="L210" s="110"/>
      <c r="M210" s="110"/>
      <c r="N210" s="110"/>
      <c r="O210" s="110"/>
      <c r="P210" s="126"/>
      <c r="Q210" s="126"/>
      <c r="R210" s="130"/>
      <c r="S210" s="130"/>
      <c r="T210" s="130"/>
      <c r="U210" s="283" t="str">
        <f>IF([3]回答表!F18="下水道事業",IF([3]回答表!X52="●",[3]回答表!Y316,IF([3]回答表!AA52="●",[3]回答表!Y386,"")),"")</f>
        <v/>
      </c>
      <c r="V210" s="284"/>
      <c r="W210" s="284"/>
      <c r="X210" s="284"/>
      <c r="Y210" s="284"/>
      <c r="Z210" s="284"/>
      <c r="AA210" s="284"/>
      <c r="AB210" s="285"/>
      <c r="AC210" s="283" t="str">
        <f>IF([3]回答表!F18="下水道事業",IF([3]回答表!X52="●",[3]回答表!Y317,IF([3]回答表!AA52="●",[3]回答表!Y387,"")),"")</f>
        <v/>
      </c>
      <c r="AD210" s="284"/>
      <c r="AE210" s="284"/>
      <c r="AF210" s="284"/>
      <c r="AG210" s="284"/>
      <c r="AH210" s="284"/>
      <c r="AI210" s="284"/>
      <c r="AJ210" s="285"/>
      <c r="AK210" s="283" t="str">
        <f>IF([3]回答表!F18="下水道事業",IF([3]回答表!X52="●",[3]回答表!Y318,IF([3]回答表!AA52="●",[3]回答表!Y388,"")),"")</f>
        <v/>
      </c>
      <c r="AL210" s="284"/>
      <c r="AM210" s="284"/>
      <c r="AN210" s="284"/>
      <c r="AO210" s="284"/>
      <c r="AP210" s="284"/>
      <c r="AQ210" s="284"/>
      <c r="AR210" s="285"/>
      <c r="AS210" s="283" t="str">
        <f>IF([3]回答表!F18="下水道事業",IF([3]回答表!X52="●",[3]回答表!Y319,IF([3]回答表!AA52="●",[3]回答表!Y389,"")),"")</f>
        <v/>
      </c>
      <c r="AT210" s="284"/>
      <c r="AU210" s="284"/>
      <c r="AV210" s="284"/>
      <c r="AW210" s="284"/>
      <c r="AX210" s="284"/>
      <c r="AY210" s="284"/>
      <c r="AZ210" s="285"/>
      <c r="BA210" s="283" t="str">
        <f>IF([3]回答表!F18="下水道事業",IF([3]回答表!X52="●",[3]回答表!Y320,IF([3]回答表!AA52="●",[3]回答表!Y390,"")),"")</f>
        <v/>
      </c>
      <c r="BB210" s="284"/>
      <c r="BC210" s="284"/>
      <c r="BD210" s="284"/>
      <c r="BE210" s="284"/>
      <c r="BF210" s="284"/>
      <c r="BG210" s="284"/>
      <c r="BH210" s="285"/>
      <c r="BI210" s="110"/>
      <c r="BJ210" s="110"/>
      <c r="BK210" s="110"/>
      <c r="BL210" s="110"/>
      <c r="BM210" s="110"/>
      <c r="BN210" s="110"/>
      <c r="BO210" s="110"/>
      <c r="BP210" s="110"/>
      <c r="BQ210" s="110"/>
      <c r="BR210" s="129"/>
      <c r="BS210" s="154"/>
      <c r="BT210" s="110"/>
      <c r="BU210" s="110"/>
      <c r="BV210" s="110"/>
      <c r="BW210" s="110"/>
      <c r="BX210" s="110"/>
      <c r="BY210" s="110"/>
      <c r="BZ210" s="110"/>
      <c r="CA210" s="110"/>
      <c r="CB210" s="110"/>
      <c r="CC210" s="110"/>
      <c r="CD210" s="110"/>
      <c r="CE210" s="110"/>
      <c r="CF210" s="110"/>
      <c r="CG210" s="110"/>
      <c r="CH210" s="110"/>
      <c r="CI210" s="92"/>
      <c r="CJ210" s="92"/>
      <c r="CK210" s="92"/>
      <c r="CL210" s="92"/>
      <c r="CM210" s="92"/>
      <c r="CN210" s="92"/>
      <c r="CO210" s="92"/>
      <c r="CP210" s="92"/>
    </row>
    <row r="211" spans="1:94" ht="15.65" customHeight="1">
      <c r="C211" s="124"/>
      <c r="D211" s="110"/>
      <c r="E211" s="110"/>
      <c r="F211" s="110"/>
      <c r="G211" s="110"/>
      <c r="H211" s="110"/>
      <c r="I211" s="110"/>
      <c r="J211" s="110"/>
      <c r="K211" s="110"/>
      <c r="L211" s="110"/>
      <c r="M211" s="110"/>
      <c r="N211" s="110"/>
      <c r="O211" s="110"/>
      <c r="P211" s="126"/>
      <c r="Q211" s="126"/>
      <c r="R211" s="130"/>
      <c r="S211" s="130"/>
      <c r="T211" s="130"/>
      <c r="U211" s="286"/>
      <c r="V211" s="287"/>
      <c r="W211" s="287"/>
      <c r="X211" s="287"/>
      <c r="Y211" s="287"/>
      <c r="Z211" s="287"/>
      <c r="AA211" s="287"/>
      <c r="AB211" s="288"/>
      <c r="AC211" s="286"/>
      <c r="AD211" s="287"/>
      <c r="AE211" s="287"/>
      <c r="AF211" s="287"/>
      <c r="AG211" s="287"/>
      <c r="AH211" s="287"/>
      <c r="AI211" s="287"/>
      <c r="AJ211" s="288"/>
      <c r="AK211" s="286"/>
      <c r="AL211" s="287"/>
      <c r="AM211" s="287"/>
      <c r="AN211" s="287"/>
      <c r="AO211" s="287"/>
      <c r="AP211" s="287"/>
      <c r="AQ211" s="287"/>
      <c r="AR211" s="288"/>
      <c r="AS211" s="286"/>
      <c r="AT211" s="287"/>
      <c r="AU211" s="287"/>
      <c r="AV211" s="287"/>
      <c r="AW211" s="287"/>
      <c r="AX211" s="287"/>
      <c r="AY211" s="287"/>
      <c r="AZ211" s="288"/>
      <c r="BA211" s="286"/>
      <c r="BB211" s="287"/>
      <c r="BC211" s="287"/>
      <c r="BD211" s="287"/>
      <c r="BE211" s="287"/>
      <c r="BF211" s="287"/>
      <c r="BG211" s="287"/>
      <c r="BH211" s="288"/>
      <c r="BI211" s="110"/>
      <c r="BJ211" s="110"/>
      <c r="BK211" s="110"/>
      <c r="BL211" s="110"/>
      <c r="BM211" s="110"/>
      <c r="BN211" s="110"/>
      <c r="BO211" s="110"/>
      <c r="BP211" s="110"/>
      <c r="BQ211" s="110"/>
      <c r="BR211" s="129"/>
      <c r="BS211" s="154"/>
      <c r="BT211" s="110"/>
      <c r="BU211" s="110"/>
      <c r="BV211" s="110"/>
      <c r="BW211" s="110"/>
      <c r="BX211" s="110"/>
      <c r="BY211" s="110"/>
      <c r="BZ211" s="110"/>
      <c r="CA211" s="110"/>
      <c r="CB211" s="110"/>
      <c r="CC211" s="110"/>
      <c r="CD211" s="110"/>
      <c r="CE211" s="110"/>
      <c r="CF211" s="110"/>
      <c r="CG211" s="110"/>
      <c r="CH211" s="110"/>
      <c r="CI211" s="92"/>
      <c r="CJ211" s="92"/>
      <c r="CK211" s="92"/>
      <c r="CL211" s="92"/>
      <c r="CM211" s="92"/>
      <c r="CN211" s="92"/>
      <c r="CO211" s="92"/>
      <c r="CP211" s="92"/>
    </row>
    <row r="212" spans="1:94" ht="15.65" customHeight="1">
      <c r="C212" s="124"/>
      <c r="D212" s="110"/>
      <c r="E212" s="110"/>
      <c r="F212" s="110"/>
      <c r="G212" s="110"/>
      <c r="H212" s="110"/>
      <c r="I212" s="110"/>
      <c r="J212" s="110"/>
      <c r="K212" s="110"/>
      <c r="L212" s="110"/>
      <c r="M212" s="110"/>
      <c r="N212" s="110"/>
      <c r="O212" s="110"/>
      <c r="P212" s="126"/>
      <c r="Q212" s="126"/>
      <c r="R212" s="130"/>
      <c r="S212" s="130"/>
      <c r="T212" s="130"/>
      <c r="U212" s="289"/>
      <c r="V212" s="290"/>
      <c r="W212" s="290"/>
      <c r="X212" s="290"/>
      <c r="Y212" s="290"/>
      <c r="Z212" s="290"/>
      <c r="AA212" s="290"/>
      <c r="AB212" s="291"/>
      <c r="AC212" s="289"/>
      <c r="AD212" s="290"/>
      <c r="AE212" s="290"/>
      <c r="AF212" s="290"/>
      <c r="AG212" s="290"/>
      <c r="AH212" s="290"/>
      <c r="AI212" s="290"/>
      <c r="AJ212" s="291"/>
      <c r="AK212" s="289"/>
      <c r="AL212" s="290"/>
      <c r="AM212" s="290"/>
      <c r="AN212" s="290"/>
      <c r="AO212" s="290"/>
      <c r="AP212" s="290"/>
      <c r="AQ212" s="290"/>
      <c r="AR212" s="291"/>
      <c r="AS212" s="289"/>
      <c r="AT212" s="290"/>
      <c r="AU212" s="290"/>
      <c r="AV212" s="290"/>
      <c r="AW212" s="290"/>
      <c r="AX212" s="290"/>
      <c r="AY212" s="290"/>
      <c r="AZ212" s="291"/>
      <c r="BA212" s="289"/>
      <c r="BB212" s="290"/>
      <c r="BC212" s="290"/>
      <c r="BD212" s="290"/>
      <c r="BE212" s="290"/>
      <c r="BF212" s="290"/>
      <c r="BG212" s="290"/>
      <c r="BH212" s="291"/>
      <c r="BI212" s="110"/>
      <c r="BJ212" s="110"/>
      <c r="BK212" s="110"/>
      <c r="BL212" s="110"/>
      <c r="BM212" s="110"/>
      <c r="BN212" s="110"/>
      <c r="BO212" s="110"/>
      <c r="BP212" s="110"/>
      <c r="BQ212" s="110"/>
      <c r="BR212" s="129"/>
      <c r="BS212" s="154"/>
      <c r="BT212" s="110"/>
      <c r="BU212" s="110"/>
      <c r="BV212" s="110"/>
      <c r="BW212" s="110"/>
      <c r="BX212" s="110"/>
      <c r="BY212" s="110"/>
      <c r="BZ212" s="110"/>
      <c r="CA212" s="110"/>
      <c r="CB212" s="110"/>
      <c r="CC212" s="110"/>
      <c r="CD212" s="110"/>
      <c r="CE212" s="110"/>
      <c r="CF212" s="110"/>
      <c r="CG212" s="110"/>
      <c r="CH212" s="110"/>
      <c r="CI212" s="92"/>
      <c r="CJ212" s="92"/>
      <c r="CK212" s="92"/>
      <c r="CL212" s="92"/>
      <c r="CM212" s="92"/>
      <c r="CN212" s="92"/>
      <c r="CO212" s="92"/>
      <c r="CP212" s="92"/>
    </row>
    <row r="213" spans="1:94" ht="29.5" customHeight="1">
      <c r="C213" s="124"/>
      <c r="D213" s="110"/>
      <c r="E213" s="110"/>
      <c r="F213" s="110"/>
      <c r="G213" s="110"/>
      <c r="H213" s="110"/>
      <c r="I213" s="110"/>
      <c r="J213" s="110"/>
      <c r="K213" s="110"/>
      <c r="L213" s="110"/>
      <c r="M213" s="110"/>
      <c r="N213" s="110"/>
      <c r="O213" s="110"/>
      <c r="P213" s="126"/>
      <c r="Q213" s="126"/>
      <c r="R213" s="130"/>
      <c r="S213" s="130"/>
      <c r="T213" s="130"/>
      <c r="U213" s="110"/>
      <c r="V213" s="110"/>
      <c r="W213" s="110"/>
      <c r="X213" s="110"/>
      <c r="Y213" s="110"/>
      <c r="Z213" s="110"/>
      <c r="AA213" s="110"/>
      <c r="AB213" s="110"/>
      <c r="AC213" s="110"/>
      <c r="AD213" s="125"/>
      <c r="AE213" s="126"/>
      <c r="AF213" s="126"/>
      <c r="AG213" s="126"/>
      <c r="AH213" s="126"/>
      <c r="AI213" s="126"/>
      <c r="AJ213" s="126"/>
      <c r="AK213" s="126"/>
      <c r="AL213" s="126"/>
      <c r="AM213" s="126"/>
      <c r="AN213" s="127"/>
      <c r="AO213" s="127"/>
      <c r="AP213" s="127"/>
      <c r="AQ213" s="128"/>
      <c r="AR213" s="110"/>
      <c r="AS213" s="119"/>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29"/>
      <c r="BS213" s="154"/>
      <c r="BT213" s="110"/>
      <c r="BU213" s="110"/>
      <c r="BV213" s="110"/>
      <c r="BW213" s="110"/>
      <c r="BX213" s="110"/>
      <c r="BY213" s="110"/>
      <c r="BZ213" s="110"/>
      <c r="CA213" s="110"/>
      <c r="CB213" s="110"/>
      <c r="CC213" s="110"/>
      <c r="CD213" s="110"/>
      <c r="CE213" s="110"/>
      <c r="CF213" s="110"/>
      <c r="CG213" s="110"/>
      <c r="CH213" s="110"/>
    </row>
    <row r="214" spans="1:94" ht="15.65" customHeight="1">
      <c r="C214" s="124"/>
      <c r="D214" s="126"/>
      <c r="E214" s="126"/>
      <c r="F214" s="126"/>
      <c r="G214" s="126"/>
      <c r="H214" s="126"/>
      <c r="I214" s="126"/>
      <c r="J214" s="126"/>
      <c r="K214" s="126"/>
      <c r="L214" s="127"/>
      <c r="M214" s="127"/>
      <c r="N214" s="127"/>
      <c r="O214" s="128"/>
      <c r="P214" s="149"/>
      <c r="Q214" s="149"/>
      <c r="R214" s="130"/>
      <c r="S214" s="130"/>
      <c r="T214" s="130"/>
      <c r="U214" s="303" t="s">
        <v>68</v>
      </c>
      <c r="V214" s="304"/>
      <c r="W214" s="304"/>
      <c r="X214" s="304"/>
      <c r="Y214" s="304"/>
      <c r="Z214" s="304"/>
      <c r="AA214" s="304"/>
      <c r="AB214" s="304"/>
      <c r="AC214" s="303" t="s">
        <v>69</v>
      </c>
      <c r="AD214" s="304"/>
      <c r="AE214" s="304"/>
      <c r="AF214" s="304"/>
      <c r="AG214" s="304"/>
      <c r="AH214" s="304"/>
      <c r="AI214" s="304"/>
      <c r="AJ214" s="304"/>
      <c r="AK214" s="303" t="s">
        <v>70</v>
      </c>
      <c r="AL214" s="304"/>
      <c r="AM214" s="304"/>
      <c r="AN214" s="304"/>
      <c r="AO214" s="304"/>
      <c r="AP214" s="304"/>
      <c r="AQ214" s="304"/>
      <c r="AR214" s="307"/>
      <c r="AS214" s="110"/>
      <c r="AT214" s="110"/>
      <c r="AU214" s="110"/>
      <c r="AV214" s="110"/>
      <c r="AW214" s="110"/>
      <c r="AX214" s="110"/>
      <c r="AY214" s="110"/>
      <c r="AZ214" s="110"/>
      <c r="BA214" s="110"/>
      <c r="BB214" s="110"/>
      <c r="BC214" s="125"/>
      <c r="BD214" s="126"/>
      <c r="BE214" s="126"/>
      <c r="BF214" s="126"/>
      <c r="BG214" s="126"/>
      <c r="BH214" s="126"/>
      <c r="BI214" s="126"/>
      <c r="BJ214" s="126"/>
      <c r="BK214" s="126"/>
      <c r="BL214" s="126"/>
      <c r="BM214" s="126"/>
      <c r="BN214" s="127"/>
      <c r="BO214" s="127"/>
      <c r="BP214" s="127"/>
      <c r="BQ214" s="128"/>
      <c r="BR214" s="129"/>
      <c r="BS214" s="97"/>
    </row>
    <row r="215" spans="1:94" ht="15.65" customHeight="1">
      <c r="C215" s="124"/>
      <c r="D215" s="302" t="s">
        <v>8</v>
      </c>
      <c r="E215" s="281"/>
      <c r="F215" s="281"/>
      <c r="G215" s="281"/>
      <c r="H215" s="281"/>
      <c r="I215" s="281"/>
      <c r="J215" s="281"/>
      <c r="K215" s="281"/>
      <c r="L215" s="281"/>
      <c r="M215" s="282"/>
      <c r="N215" s="208" t="str">
        <f>IF([3]回答表!F18="下水道事業",IF([3]回答表!AA52="●","●",""),"")</f>
        <v/>
      </c>
      <c r="O215" s="209"/>
      <c r="P215" s="209"/>
      <c r="Q215" s="210"/>
      <c r="R215" s="130"/>
      <c r="S215" s="130"/>
      <c r="T215" s="130"/>
      <c r="U215" s="305"/>
      <c r="V215" s="306"/>
      <c r="W215" s="306"/>
      <c r="X215" s="306"/>
      <c r="Y215" s="306"/>
      <c r="Z215" s="306"/>
      <c r="AA215" s="306"/>
      <c r="AB215" s="306"/>
      <c r="AC215" s="305"/>
      <c r="AD215" s="306"/>
      <c r="AE215" s="306"/>
      <c r="AF215" s="306"/>
      <c r="AG215" s="306"/>
      <c r="AH215" s="306"/>
      <c r="AI215" s="306"/>
      <c r="AJ215" s="306"/>
      <c r="AK215" s="308"/>
      <c r="AL215" s="309"/>
      <c r="AM215" s="309"/>
      <c r="AN215" s="309"/>
      <c r="AO215" s="309"/>
      <c r="AP215" s="309"/>
      <c r="AQ215" s="309"/>
      <c r="AR215" s="310"/>
      <c r="AS215" s="110"/>
      <c r="AT215" s="110"/>
      <c r="AU215" s="110"/>
      <c r="AV215" s="110"/>
      <c r="AW215" s="110"/>
      <c r="AX215" s="110"/>
      <c r="AY215" s="110"/>
      <c r="AZ215" s="110"/>
      <c r="BA215" s="110"/>
      <c r="BB215" s="110"/>
      <c r="BC215" s="125"/>
      <c r="BD215" s="126"/>
      <c r="BE215" s="126"/>
      <c r="BF215" s="126"/>
      <c r="BG215" s="126"/>
      <c r="BH215" s="126"/>
      <c r="BI215" s="126"/>
      <c r="BJ215" s="126"/>
      <c r="BK215" s="126"/>
      <c r="BL215" s="126"/>
      <c r="BM215" s="126"/>
      <c r="BN215" s="127"/>
      <c r="BO215" s="127"/>
      <c r="BP215" s="127"/>
      <c r="BQ215" s="128"/>
      <c r="BR215" s="129"/>
    </row>
    <row r="216" spans="1:94" ht="15.65" customHeight="1">
      <c r="C216" s="124"/>
      <c r="D216" s="281"/>
      <c r="E216" s="281"/>
      <c r="F216" s="281"/>
      <c r="G216" s="281"/>
      <c r="H216" s="281"/>
      <c r="I216" s="281"/>
      <c r="J216" s="281"/>
      <c r="K216" s="281"/>
      <c r="L216" s="281"/>
      <c r="M216" s="282"/>
      <c r="N216" s="211"/>
      <c r="O216" s="212"/>
      <c r="P216" s="212"/>
      <c r="Q216" s="213"/>
      <c r="R216" s="130"/>
      <c r="S216" s="130"/>
      <c r="T216" s="130"/>
      <c r="U216" s="283" t="str">
        <f>IF([3]回答表!F18="下水道事業",IF([3]回答表!X52="●",[3]回答表!N322,IF([3]回答表!AA52="●",[3]回答表!N392,"")),"")</f>
        <v/>
      </c>
      <c r="V216" s="284"/>
      <c r="W216" s="284"/>
      <c r="X216" s="284"/>
      <c r="Y216" s="284"/>
      <c r="Z216" s="284"/>
      <c r="AA216" s="284"/>
      <c r="AB216" s="285"/>
      <c r="AC216" s="283" t="str">
        <f>IF([3]回答表!F18="下水道事業",IF([3]回答表!X52="●",[3]回答表!N323,IF([3]回答表!AA52="●",[3]回答表!N393,"")),"")</f>
        <v/>
      </c>
      <c r="AD216" s="284"/>
      <c r="AE216" s="284"/>
      <c r="AF216" s="284"/>
      <c r="AG216" s="284"/>
      <c r="AH216" s="284"/>
      <c r="AI216" s="284"/>
      <c r="AJ216" s="285"/>
      <c r="AK216" s="283" t="str">
        <f>IF([3]回答表!F18="下水道事業",IF([3]回答表!X52="●",[3]回答表!N324,IF([3]回答表!AA52="●",[3]回答表!N394,"")),"")</f>
        <v/>
      </c>
      <c r="AL216" s="284"/>
      <c r="AM216" s="284"/>
      <c r="AN216" s="284"/>
      <c r="AO216" s="284"/>
      <c r="AP216" s="284"/>
      <c r="AQ216" s="284"/>
      <c r="AR216" s="285"/>
      <c r="AS216" s="110"/>
      <c r="AT216" s="110"/>
      <c r="AU216" s="110"/>
      <c r="AV216" s="110"/>
      <c r="AW216" s="110"/>
      <c r="AX216" s="110"/>
      <c r="AY216" s="110"/>
      <c r="AZ216" s="110"/>
      <c r="BA216" s="110"/>
      <c r="BB216" s="110"/>
      <c r="BC216" s="125"/>
      <c r="BD216" s="126"/>
      <c r="BE216" s="126"/>
      <c r="BF216" s="126"/>
      <c r="BG216" s="126"/>
      <c r="BH216" s="126"/>
      <c r="BI216" s="126"/>
      <c r="BJ216" s="126"/>
      <c r="BK216" s="126"/>
      <c r="BL216" s="126"/>
      <c r="BM216" s="126"/>
      <c r="BN216" s="127"/>
      <c r="BO216" s="127"/>
      <c r="BP216" s="127"/>
      <c r="BQ216" s="128"/>
      <c r="BR216" s="129"/>
    </row>
    <row r="217" spans="1:94" ht="15.65" customHeight="1">
      <c r="C217" s="124"/>
      <c r="D217" s="281"/>
      <c r="E217" s="281"/>
      <c r="F217" s="281"/>
      <c r="G217" s="281"/>
      <c r="H217" s="281"/>
      <c r="I217" s="281"/>
      <c r="J217" s="281"/>
      <c r="K217" s="281"/>
      <c r="L217" s="281"/>
      <c r="M217" s="282"/>
      <c r="N217" s="211"/>
      <c r="O217" s="212"/>
      <c r="P217" s="212"/>
      <c r="Q217" s="213"/>
      <c r="R217" s="130"/>
      <c r="S217" s="130"/>
      <c r="T217" s="130"/>
      <c r="U217" s="286"/>
      <c r="V217" s="287"/>
      <c r="W217" s="287"/>
      <c r="X217" s="287"/>
      <c r="Y217" s="287"/>
      <c r="Z217" s="287"/>
      <c r="AA217" s="287"/>
      <c r="AB217" s="288"/>
      <c r="AC217" s="286"/>
      <c r="AD217" s="287"/>
      <c r="AE217" s="287"/>
      <c r="AF217" s="287"/>
      <c r="AG217" s="287"/>
      <c r="AH217" s="287"/>
      <c r="AI217" s="287"/>
      <c r="AJ217" s="288"/>
      <c r="AK217" s="286"/>
      <c r="AL217" s="287"/>
      <c r="AM217" s="287"/>
      <c r="AN217" s="287"/>
      <c r="AO217" s="287"/>
      <c r="AP217" s="287"/>
      <c r="AQ217" s="287"/>
      <c r="AR217" s="288"/>
      <c r="AS217" s="110"/>
      <c r="AT217" s="110"/>
      <c r="AU217" s="110"/>
      <c r="AV217" s="110"/>
      <c r="AW217" s="110"/>
      <c r="AX217" s="110"/>
      <c r="AY217" s="110"/>
      <c r="AZ217" s="110"/>
      <c r="BA217" s="110"/>
      <c r="BB217" s="110"/>
      <c r="BC217" s="125"/>
      <c r="BD217" s="126"/>
      <c r="BE217" s="126"/>
      <c r="BF217" s="126"/>
      <c r="BG217" s="126"/>
      <c r="BH217" s="126"/>
      <c r="BI217" s="126"/>
      <c r="BJ217" s="126"/>
      <c r="BK217" s="126"/>
      <c r="BL217" s="126"/>
      <c r="BM217" s="126"/>
      <c r="BN217" s="127"/>
      <c r="BO217" s="127"/>
      <c r="BP217" s="127"/>
      <c r="BQ217" s="128"/>
      <c r="BR217" s="129"/>
    </row>
    <row r="218" spans="1:94" ht="15.65" customHeight="1">
      <c r="C218" s="124"/>
      <c r="D218" s="281"/>
      <c r="E218" s="281"/>
      <c r="F218" s="281"/>
      <c r="G218" s="281"/>
      <c r="H218" s="281"/>
      <c r="I218" s="281"/>
      <c r="J218" s="281"/>
      <c r="K218" s="281"/>
      <c r="L218" s="281"/>
      <c r="M218" s="282"/>
      <c r="N218" s="214"/>
      <c r="O218" s="215"/>
      <c r="P218" s="215"/>
      <c r="Q218" s="216"/>
      <c r="R218" s="130"/>
      <c r="S218" s="130"/>
      <c r="T218" s="130"/>
      <c r="U218" s="289"/>
      <c r="V218" s="290"/>
      <c r="W218" s="290"/>
      <c r="X218" s="290"/>
      <c r="Y218" s="290"/>
      <c r="Z218" s="290"/>
      <c r="AA218" s="290"/>
      <c r="AB218" s="291"/>
      <c r="AC218" s="289"/>
      <c r="AD218" s="290"/>
      <c r="AE218" s="290"/>
      <c r="AF218" s="290"/>
      <c r="AG218" s="290"/>
      <c r="AH218" s="290"/>
      <c r="AI218" s="290"/>
      <c r="AJ218" s="291"/>
      <c r="AK218" s="289"/>
      <c r="AL218" s="290"/>
      <c r="AM218" s="290"/>
      <c r="AN218" s="290"/>
      <c r="AO218" s="290"/>
      <c r="AP218" s="290"/>
      <c r="AQ218" s="290"/>
      <c r="AR218" s="291"/>
      <c r="AS218" s="110"/>
      <c r="AT218" s="110"/>
      <c r="AU218" s="110"/>
      <c r="AV218" s="110"/>
      <c r="AW218" s="110"/>
      <c r="AX218" s="110"/>
      <c r="AY218" s="110"/>
      <c r="AZ218" s="110"/>
      <c r="BA218" s="110"/>
      <c r="BB218" s="110"/>
      <c r="BC218" s="125"/>
      <c r="BD218" s="126"/>
      <c r="BE218" s="126"/>
      <c r="BF218" s="126"/>
      <c r="BG218" s="126"/>
      <c r="BH218" s="126"/>
      <c r="BI218" s="126"/>
      <c r="BJ218" s="126"/>
      <c r="BK218" s="126"/>
      <c r="BL218" s="126"/>
      <c r="BM218" s="126"/>
      <c r="BN218" s="127"/>
      <c r="BO218" s="127"/>
      <c r="BP218" s="127"/>
      <c r="BQ218" s="128"/>
      <c r="BR218" s="129"/>
    </row>
    <row r="219" spans="1:94" ht="15.65" customHeight="1">
      <c r="A219" s="134"/>
      <c r="B219" s="134"/>
      <c r="C219" s="124"/>
      <c r="D219" s="144"/>
      <c r="E219" s="144"/>
      <c r="F219" s="144"/>
      <c r="G219" s="144"/>
      <c r="H219" s="144"/>
      <c r="I219" s="144"/>
      <c r="J219" s="144"/>
      <c r="K219" s="144"/>
      <c r="L219" s="144"/>
      <c r="M219" s="144"/>
      <c r="N219" s="144"/>
      <c r="O219" s="144"/>
      <c r="P219" s="144"/>
      <c r="Q219" s="144"/>
      <c r="R219" s="130"/>
      <c r="S219" s="130"/>
      <c r="T219" s="130"/>
      <c r="U219" s="130"/>
      <c r="V219" s="130"/>
      <c r="W219" s="130"/>
      <c r="X219" s="130"/>
      <c r="Y219" s="130"/>
      <c r="Z219" s="130"/>
      <c r="AA219" s="130"/>
      <c r="AB219" s="130"/>
      <c r="AC219" s="130"/>
      <c r="AD219" s="130"/>
      <c r="AE219" s="130"/>
      <c r="AF219" s="130"/>
      <c r="AG219" s="130"/>
      <c r="AH219" s="130"/>
      <c r="AI219" s="130"/>
      <c r="AJ219" s="130"/>
      <c r="AK219" s="143"/>
      <c r="AL219" s="143"/>
      <c r="AM219" s="156"/>
      <c r="AN219" s="156"/>
      <c r="AO219" s="156"/>
      <c r="AP219" s="156"/>
      <c r="AQ219" s="156"/>
      <c r="AR219" s="156"/>
      <c r="AS219" s="156"/>
      <c r="AT219" s="156"/>
      <c r="AU219" s="156"/>
      <c r="AV219" s="156"/>
      <c r="AW219" s="156"/>
      <c r="AX219" s="156"/>
      <c r="AY219" s="156"/>
      <c r="AZ219" s="156"/>
      <c r="BA219" s="156"/>
      <c r="BB219" s="156"/>
      <c r="BC219" s="131"/>
      <c r="BD219" s="147"/>
      <c r="BE219" s="147"/>
      <c r="BF219" s="110"/>
      <c r="BG219" s="110"/>
      <c r="BH219" s="110"/>
      <c r="BI219" s="110"/>
      <c r="BJ219" s="110"/>
      <c r="BK219" s="110"/>
      <c r="BL219" s="110"/>
      <c r="BM219" s="110"/>
      <c r="BN219" s="110"/>
      <c r="BO219" s="110"/>
      <c r="BP219" s="110"/>
      <c r="BQ219" s="110"/>
      <c r="BR219" s="129"/>
      <c r="BS219" s="116"/>
    </row>
    <row r="220" spans="1:94" ht="15.65" customHeight="1">
      <c r="A220" s="134"/>
      <c r="B220" s="134"/>
      <c r="C220" s="124"/>
      <c r="D220" s="144"/>
      <c r="E220" s="144"/>
      <c r="F220" s="144"/>
      <c r="G220" s="144"/>
      <c r="H220" s="144"/>
      <c r="I220" s="144"/>
      <c r="J220" s="144"/>
      <c r="K220" s="144"/>
      <c r="L220" s="144"/>
      <c r="M220" s="144"/>
      <c r="N220" s="144"/>
      <c r="O220" s="144"/>
      <c r="P220" s="144"/>
      <c r="Q220" s="144"/>
      <c r="R220" s="130"/>
      <c r="S220" s="130"/>
      <c r="T220" s="130"/>
      <c r="U220" s="135" t="s">
        <v>91</v>
      </c>
      <c r="V220" s="130"/>
      <c r="W220" s="130"/>
      <c r="X220" s="130"/>
      <c r="Y220" s="130"/>
      <c r="Z220" s="130"/>
      <c r="AA220" s="130"/>
      <c r="AB220" s="130"/>
      <c r="AC220" s="130"/>
      <c r="AD220" s="130"/>
      <c r="AE220" s="130"/>
      <c r="AF220" s="130"/>
      <c r="AG220" s="130"/>
      <c r="AH220" s="130"/>
      <c r="AI220" s="130"/>
      <c r="AJ220" s="130"/>
      <c r="AK220" s="143"/>
      <c r="AL220" s="143"/>
      <c r="AM220" s="135" t="s">
        <v>92</v>
      </c>
      <c r="AN220" s="127"/>
      <c r="AO220" s="127"/>
      <c r="AP220" s="127"/>
      <c r="AQ220" s="127"/>
      <c r="AR220" s="127"/>
      <c r="AS220" s="127"/>
      <c r="AT220" s="127"/>
      <c r="AU220" s="127"/>
      <c r="AV220" s="127"/>
      <c r="AW220" s="127"/>
      <c r="AX220" s="126"/>
      <c r="AY220" s="126"/>
      <c r="AZ220" s="126"/>
      <c r="BA220" s="126"/>
      <c r="BB220" s="126"/>
      <c r="BC220" s="126"/>
      <c r="BD220" s="126"/>
      <c r="BE220" s="126"/>
      <c r="BF220" s="126"/>
      <c r="BG220" s="126"/>
      <c r="BH220" s="126"/>
      <c r="BI220" s="126"/>
      <c r="BJ220" s="126"/>
      <c r="BK220" s="126"/>
      <c r="BL220" s="126"/>
      <c r="BM220" s="126"/>
      <c r="BN220" s="126"/>
      <c r="BO220" s="126"/>
      <c r="BP220" s="126"/>
      <c r="BQ220" s="110"/>
      <c r="BR220" s="129"/>
      <c r="BS220" s="116"/>
    </row>
    <row r="221" spans="1:94" ht="15.65" customHeight="1">
      <c r="A221" s="134"/>
      <c r="B221" s="134"/>
      <c r="C221" s="124"/>
      <c r="D221" s="144"/>
      <c r="E221" s="144"/>
      <c r="F221" s="144"/>
      <c r="G221" s="144"/>
      <c r="H221" s="144"/>
      <c r="I221" s="144"/>
      <c r="J221" s="144"/>
      <c r="K221" s="144"/>
      <c r="L221" s="144"/>
      <c r="M221" s="144"/>
      <c r="N221" s="144"/>
      <c r="O221" s="144"/>
      <c r="P221" s="144"/>
      <c r="Q221" s="144"/>
      <c r="R221" s="130"/>
      <c r="S221" s="130"/>
      <c r="T221" s="130"/>
      <c r="U221" s="182" t="str">
        <f>IF([3]回答表!F18="下水道事業",IF([3]回答表!X52="●",[3]回答表!E339,IF([3]回答表!AA52="●",[3]回答表!E408,"")),"")</f>
        <v/>
      </c>
      <c r="V221" s="183"/>
      <c r="W221" s="183"/>
      <c r="X221" s="183"/>
      <c r="Y221" s="183"/>
      <c r="Z221" s="183"/>
      <c r="AA221" s="183"/>
      <c r="AB221" s="183"/>
      <c r="AC221" s="183"/>
      <c r="AD221" s="183"/>
      <c r="AE221" s="186" t="s">
        <v>93</v>
      </c>
      <c r="AF221" s="186"/>
      <c r="AG221" s="186"/>
      <c r="AH221" s="186"/>
      <c r="AI221" s="186"/>
      <c r="AJ221" s="187"/>
      <c r="AK221" s="143"/>
      <c r="AL221" s="143"/>
      <c r="AM221" s="190" t="str">
        <f>IF([3]回答表!F18="下水道事業",IF([3]回答表!X52="●",[3]回答表!B341,IF([3]回答表!AA52="●",[3]回答表!B410,"")),"")</f>
        <v/>
      </c>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2"/>
      <c r="BR221" s="129"/>
      <c r="BS221" s="116"/>
    </row>
    <row r="222" spans="1:94" ht="15.65" customHeight="1">
      <c r="A222" s="134"/>
      <c r="B222" s="134"/>
      <c r="C222" s="124"/>
      <c r="D222" s="144"/>
      <c r="E222" s="144"/>
      <c r="F222" s="144"/>
      <c r="G222" s="144"/>
      <c r="H222" s="144"/>
      <c r="I222" s="144"/>
      <c r="J222" s="144"/>
      <c r="K222" s="144"/>
      <c r="L222" s="144"/>
      <c r="M222" s="144"/>
      <c r="N222" s="144"/>
      <c r="O222" s="144"/>
      <c r="P222" s="144"/>
      <c r="Q222" s="144"/>
      <c r="R222" s="130"/>
      <c r="S222" s="130"/>
      <c r="T222" s="130"/>
      <c r="U222" s="184"/>
      <c r="V222" s="185"/>
      <c r="W222" s="185"/>
      <c r="X222" s="185"/>
      <c r="Y222" s="185"/>
      <c r="Z222" s="185"/>
      <c r="AA222" s="185"/>
      <c r="AB222" s="185"/>
      <c r="AC222" s="185"/>
      <c r="AD222" s="185"/>
      <c r="AE222" s="188"/>
      <c r="AF222" s="188"/>
      <c r="AG222" s="188"/>
      <c r="AH222" s="188"/>
      <c r="AI222" s="188"/>
      <c r="AJ222" s="189"/>
      <c r="AK222" s="143"/>
      <c r="AL222" s="143"/>
      <c r="AM222" s="193"/>
      <c r="AN222" s="194"/>
      <c r="AO222" s="194"/>
      <c r="AP222" s="194"/>
      <c r="AQ222" s="194"/>
      <c r="AR222" s="194"/>
      <c r="AS222" s="194"/>
      <c r="AT222" s="194"/>
      <c r="AU222" s="194"/>
      <c r="AV222" s="194"/>
      <c r="AW222" s="194"/>
      <c r="AX222" s="194"/>
      <c r="AY222" s="194"/>
      <c r="AZ222" s="194"/>
      <c r="BA222" s="194"/>
      <c r="BB222" s="194"/>
      <c r="BC222" s="194"/>
      <c r="BD222" s="194"/>
      <c r="BE222" s="194"/>
      <c r="BF222" s="194"/>
      <c r="BG222" s="194"/>
      <c r="BH222" s="194"/>
      <c r="BI222" s="194"/>
      <c r="BJ222" s="194"/>
      <c r="BK222" s="194"/>
      <c r="BL222" s="194"/>
      <c r="BM222" s="194"/>
      <c r="BN222" s="194"/>
      <c r="BO222" s="194"/>
      <c r="BP222" s="194"/>
      <c r="BQ222" s="195"/>
      <c r="BR222" s="129"/>
      <c r="BS222" s="116"/>
    </row>
    <row r="223" spans="1:94" ht="15.65" customHeight="1">
      <c r="A223" s="134"/>
      <c r="B223" s="134"/>
      <c r="C223" s="124"/>
      <c r="D223" s="144"/>
      <c r="E223" s="144"/>
      <c r="F223" s="144"/>
      <c r="G223" s="144"/>
      <c r="H223" s="144"/>
      <c r="I223" s="144"/>
      <c r="J223" s="144"/>
      <c r="K223" s="144"/>
      <c r="L223" s="144"/>
      <c r="M223" s="144"/>
      <c r="N223" s="144"/>
      <c r="O223" s="144"/>
      <c r="P223" s="144"/>
      <c r="Q223" s="144"/>
      <c r="R223" s="130"/>
      <c r="S223" s="130"/>
      <c r="T223" s="130"/>
      <c r="U223" s="130"/>
      <c r="V223" s="130"/>
      <c r="W223" s="130"/>
      <c r="X223" s="130"/>
      <c r="Y223" s="130"/>
      <c r="Z223" s="130"/>
      <c r="AA223" s="130"/>
      <c r="AB223" s="130"/>
      <c r="AC223" s="130"/>
      <c r="AD223" s="130"/>
      <c r="AE223" s="130"/>
      <c r="AF223" s="130"/>
      <c r="AG223" s="130"/>
      <c r="AH223" s="130"/>
      <c r="AI223" s="130"/>
      <c r="AJ223" s="130"/>
      <c r="AK223" s="143"/>
      <c r="AL223" s="143"/>
      <c r="AM223" s="193"/>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c r="BJ223" s="194"/>
      <c r="BK223" s="194"/>
      <c r="BL223" s="194"/>
      <c r="BM223" s="194"/>
      <c r="BN223" s="194"/>
      <c r="BO223" s="194"/>
      <c r="BP223" s="194"/>
      <c r="BQ223" s="195"/>
      <c r="BR223" s="129"/>
      <c r="BS223" s="116"/>
    </row>
    <row r="224" spans="1:94" ht="15.65" customHeight="1">
      <c r="A224" s="134"/>
      <c r="B224" s="134"/>
      <c r="C224" s="124"/>
      <c r="D224" s="144"/>
      <c r="E224" s="144"/>
      <c r="F224" s="144"/>
      <c r="G224" s="144"/>
      <c r="H224" s="144"/>
      <c r="I224" s="144"/>
      <c r="J224" s="144"/>
      <c r="K224" s="144"/>
      <c r="L224" s="144"/>
      <c r="M224" s="144"/>
      <c r="N224" s="144"/>
      <c r="O224" s="144"/>
      <c r="P224" s="144"/>
      <c r="Q224" s="144"/>
      <c r="R224" s="130"/>
      <c r="S224" s="130"/>
      <c r="T224" s="130"/>
      <c r="U224" s="130"/>
      <c r="V224" s="130"/>
      <c r="W224" s="130"/>
      <c r="X224" s="130"/>
      <c r="Y224" s="130"/>
      <c r="Z224" s="130"/>
      <c r="AA224" s="130"/>
      <c r="AB224" s="130"/>
      <c r="AC224" s="130"/>
      <c r="AD224" s="130"/>
      <c r="AE224" s="130"/>
      <c r="AF224" s="130"/>
      <c r="AG224" s="130"/>
      <c r="AH224" s="130"/>
      <c r="AI224" s="130"/>
      <c r="AJ224" s="130"/>
      <c r="AK224" s="143"/>
      <c r="AL224" s="143"/>
      <c r="AM224" s="193"/>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5"/>
      <c r="BR224" s="129"/>
      <c r="BS224" s="116"/>
    </row>
    <row r="225" spans="1:71" ht="15.65" customHeight="1">
      <c r="A225" s="134"/>
      <c r="B225" s="134"/>
      <c r="C225" s="124"/>
      <c r="D225" s="144"/>
      <c r="E225" s="144"/>
      <c r="F225" s="144"/>
      <c r="G225" s="144"/>
      <c r="H225" s="144"/>
      <c r="I225" s="144"/>
      <c r="J225" s="144"/>
      <c r="K225" s="144"/>
      <c r="L225" s="144"/>
      <c r="M225" s="144"/>
      <c r="N225" s="144"/>
      <c r="O225" s="144"/>
      <c r="P225" s="144"/>
      <c r="Q225" s="144"/>
      <c r="R225" s="130"/>
      <c r="S225" s="130"/>
      <c r="T225" s="130"/>
      <c r="U225" s="130"/>
      <c r="V225" s="130"/>
      <c r="W225" s="130"/>
      <c r="X225" s="130"/>
      <c r="Y225" s="130"/>
      <c r="Z225" s="130"/>
      <c r="AA225" s="130"/>
      <c r="AB225" s="130"/>
      <c r="AC225" s="130"/>
      <c r="AD225" s="130"/>
      <c r="AE225" s="130"/>
      <c r="AF225" s="130"/>
      <c r="AG225" s="130"/>
      <c r="AH225" s="130"/>
      <c r="AI225" s="130"/>
      <c r="AJ225" s="130"/>
      <c r="AK225" s="143"/>
      <c r="AL225" s="143"/>
      <c r="AM225" s="196"/>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8"/>
      <c r="BR225" s="129"/>
      <c r="BS225" s="116"/>
    </row>
    <row r="226" spans="1:71" ht="15.65" customHeight="1">
      <c r="C226" s="124"/>
      <c r="D226" s="130"/>
      <c r="E226" s="130"/>
      <c r="F226" s="130"/>
      <c r="G226" s="130"/>
      <c r="H226" s="130"/>
      <c r="I226" s="130"/>
      <c r="J226" s="130"/>
      <c r="K226" s="130"/>
      <c r="L226" s="130"/>
      <c r="M226" s="130"/>
      <c r="N226" s="130"/>
      <c r="O226" s="130"/>
      <c r="P226" s="130"/>
      <c r="Q226" s="130"/>
      <c r="R226" s="130"/>
      <c r="S226" s="130"/>
      <c r="T226" s="130"/>
      <c r="U226" s="110"/>
      <c r="V226" s="110"/>
      <c r="W226" s="110"/>
      <c r="X226" s="110"/>
      <c r="Y226" s="110"/>
      <c r="Z226" s="125"/>
      <c r="AA226" s="126"/>
      <c r="AB226" s="126"/>
      <c r="AC226" s="126"/>
      <c r="AD226" s="126"/>
      <c r="AE226" s="126"/>
      <c r="AF226" s="126"/>
      <c r="AG226" s="126"/>
      <c r="AH226" s="126"/>
      <c r="AI226" s="126"/>
      <c r="AJ226" s="132"/>
      <c r="AK226" s="110"/>
      <c r="AL226" s="131"/>
      <c r="AM226" s="131"/>
      <c r="AN226" s="128"/>
      <c r="AO226" s="131"/>
      <c r="AP226" s="132"/>
      <c r="AQ226" s="132"/>
      <c r="AR226" s="110"/>
      <c r="AS226" s="110"/>
      <c r="AT226" s="110"/>
      <c r="AU226" s="110"/>
      <c r="AV226" s="110"/>
      <c r="AW226" s="110"/>
      <c r="AX226" s="110"/>
      <c r="AY226" s="110"/>
      <c r="AZ226" s="110"/>
      <c r="BA226" s="110"/>
      <c r="BB226" s="110"/>
      <c r="BC226" s="125"/>
      <c r="BD226" s="126"/>
      <c r="BE226" s="126"/>
      <c r="BF226" s="126"/>
      <c r="BG226" s="126"/>
      <c r="BH226" s="126"/>
      <c r="BI226" s="126"/>
      <c r="BJ226" s="126"/>
      <c r="BK226" s="126"/>
      <c r="BL226" s="126"/>
      <c r="BM226" s="126"/>
      <c r="BN226" s="127"/>
      <c r="BO226" s="127"/>
      <c r="BP226" s="127"/>
      <c r="BQ226" s="128"/>
      <c r="BR226" s="129"/>
    </row>
    <row r="227" spans="1:71" ht="33.65" customHeight="1">
      <c r="C227" s="124"/>
      <c r="D227" s="144"/>
      <c r="E227" s="144"/>
      <c r="F227" s="144"/>
      <c r="G227" s="144"/>
      <c r="H227" s="144"/>
      <c r="I227" s="144"/>
      <c r="J227" s="144"/>
      <c r="K227" s="144"/>
      <c r="L227" s="144"/>
      <c r="M227" s="144"/>
      <c r="N227" s="149"/>
      <c r="O227" s="149"/>
      <c r="P227" s="149"/>
      <c r="Q227" s="149"/>
      <c r="R227" s="130"/>
      <c r="S227" s="130"/>
      <c r="T227" s="130"/>
      <c r="U227" s="135" t="s">
        <v>27</v>
      </c>
      <c r="V227" s="130"/>
      <c r="W227" s="130"/>
      <c r="X227" s="136"/>
      <c r="Y227" s="136"/>
      <c r="Z227" s="136"/>
      <c r="AA227" s="127"/>
      <c r="AB227" s="137"/>
      <c r="AC227" s="127"/>
      <c r="AD227" s="127"/>
      <c r="AE227" s="127"/>
      <c r="AF227" s="127"/>
      <c r="AG227" s="127"/>
      <c r="AH227" s="127"/>
      <c r="AI227" s="127"/>
      <c r="AJ227" s="127"/>
      <c r="AK227" s="127"/>
      <c r="AL227" s="127"/>
      <c r="AM227" s="135" t="s">
        <v>12</v>
      </c>
      <c r="AN227" s="127"/>
      <c r="AO227" s="127"/>
      <c r="AP227" s="127"/>
      <c r="AQ227" s="127"/>
      <c r="AR227" s="127"/>
      <c r="AS227" s="127"/>
      <c r="AT227" s="127"/>
      <c r="AU227" s="127"/>
      <c r="AV227" s="127"/>
      <c r="AW227" s="127"/>
      <c r="AX227" s="127"/>
      <c r="AY227" s="126"/>
      <c r="AZ227" s="126"/>
      <c r="BA227" s="126"/>
      <c r="BB227" s="126"/>
      <c r="BC227" s="126"/>
      <c r="BD227" s="126"/>
      <c r="BE227" s="126"/>
      <c r="BF227" s="126"/>
      <c r="BG227" s="126"/>
      <c r="BH227" s="126"/>
      <c r="BI227" s="126"/>
      <c r="BJ227" s="126"/>
      <c r="BK227" s="126"/>
      <c r="BL227" s="126"/>
      <c r="BM227" s="126"/>
      <c r="BN227" s="126"/>
      <c r="BO227" s="126"/>
      <c r="BP227" s="126"/>
      <c r="BQ227" s="110"/>
      <c r="BR227" s="129"/>
    </row>
    <row r="228" spans="1:71" ht="15.65" customHeight="1">
      <c r="C228" s="124"/>
      <c r="D228" s="281" t="s">
        <v>13</v>
      </c>
      <c r="E228" s="281"/>
      <c r="F228" s="281"/>
      <c r="G228" s="281"/>
      <c r="H228" s="281"/>
      <c r="I228" s="281"/>
      <c r="J228" s="281"/>
      <c r="K228" s="281"/>
      <c r="L228" s="281"/>
      <c r="M228" s="282"/>
      <c r="N228" s="208" t="str">
        <f>IF([3]回答表!F18="下水道事業",IF([3]回答表!AD52="●","●",""),"")</f>
        <v>●</v>
      </c>
      <c r="O228" s="209"/>
      <c r="P228" s="209"/>
      <c r="Q228" s="210"/>
      <c r="R228" s="130"/>
      <c r="S228" s="130"/>
      <c r="T228" s="130"/>
      <c r="U228" s="190" t="str">
        <f>IF([3]回答表!F18="下水道事業",IF([3]回答表!AD52="●",[3]回答表!B421,""),"")</f>
        <v>一部地域において、特定環境保全公共下水道処理施設及び農集集落排水処理施設と統合する検討を行っている。</v>
      </c>
      <c r="V228" s="191"/>
      <c r="W228" s="191"/>
      <c r="X228" s="191"/>
      <c r="Y228" s="191"/>
      <c r="Z228" s="191"/>
      <c r="AA228" s="191"/>
      <c r="AB228" s="191"/>
      <c r="AC228" s="191"/>
      <c r="AD228" s="191"/>
      <c r="AE228" s="191"/>
      <c r="AF228" s="191"/>
      <c r="AG228" s="191"/>
      <c r="AH228" s="191"/>
      <c r="AI228" s="191"/>
      <c r="AJ228" s="192"/>
      <c r="AK228" s="150"/>
      <c r="AL228" s="150"/>
      <c r="AM228" s="190" t="str">
        <f>IF([3]回答表!F18="下水道事業",IF([3]回答表!AD52="●",[3]回答表!B427,""),"")</f>
        <v>統合に向けて流入水量・処理量等について検討を行う予定であるが、現在の下水道処理施設の老朽化対策を早急に進める必要があり、進捗が遅れていることが課題である。</v>
      </c>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2"/>
      <c r="BR228" s="129"/>
    </row>
    <row r="229" spans="1:71" ht="15.65" customHeight="1">
      <c r="C229" s="124"/>
      <c r="D229" s="281"/>
      <c r="E229" s="281"/>
      <c r="F229" s="281"/>
      <c r="G229" s="281"/>
      <c r="H229" s="281"/>
      <c r="I229" s="281"/>
      <c r="J229" s="281"/>
      <c r="K229" s="281"/>
      <c r="L229" s="281"/>
      <c r="M229" s="282"/>
      <c r="N229" s="211"/>
      <c r="O229" s="212"/>
      <c r="P229" s="212"/>
      <c r="Q229" s="213"/>
      <c r="R229" s="130"/>
      <c r="S229" s="130"/>
      <c r="T229" s="130"/>
      <c r="U229" s="193"/>
      <c r="V229" s="194"/>
      <c r="W229" s="194"/>
      <c r="X229" s="194"/>
      <c r="Y229" s="194"/>
      <c r="Z229" s="194"/>
      <c r="AA229" s="194"/>
      <c r="AB229" s="194"/>
      <c r="AC229" s="194"/>
      <c r="AD229" s="194"/>
      <c r="AE229" s="194"/>
      <c r="AF229" s="194"/>
      <c r="AG229" s="194"/>
      <c r="AH229" s="194"/>
      <c r="AI229" s="194"/>
      <c r="AJ229" s="195"/>
      <c r="AK229" s="150"/>
      <c r="AL229" s="150"/>
      <c r="AM229" s="193"/>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c r="BK229" s="194"/>
      <c r="BL229" s="194"/>
      <c r="BM229" s="194"/>
      <c r="BN229" s="194"/>
      <c r="BO229" s="194"/>
      <c r="BP229" s="194"/>
      <c r="BQ229" s="195"/>
      <c r="BR229" s="129"/>
    </row>
    <row r="230" spans="1:71" ht="15.65" customHeight="1">
      <c r="C230" s="124"/>
      <c r="D230" s="281"/>
      <c r="E230" s="281"/>
      <c r="F230" s="281"/>
      <c r="G230" s="281"/>
      <c r="H230" s="281"/>
      <c r="I230" s="281"/>
      <c r="J230" s="281"/>
      <c r="K230" s="281"/>
      <c r="L230" s="281"/>
      <c r="M230" s="282"/>
      <c r="N230" s="211"/>
      <c r="O230" s="212"/>
      <c r="P230" s="212"/>
      <c r="Q230" s="213"/>
      <c r="R230" s="130"/>
      <c r="S230" s="130"/>
      <c r="T230" s="130"/>
      <c r="U230" s="193"/>
      <c r="V230" s="194"/>
      <c r="W230" s="194"/>
      <c r="X230" s="194"/>
      <c r="Y230" s="194"/>
      <c r="Z230" s="194"/>
      <c r="AA230" s="194"/>
      <c r="AB230" s="194"/>
      <c r="AC230" s="194"/>
      <c r="AD230" s="194"/>
      <c r="AE230" s="194"/>
      <c r="AF230" s="194"/>
      <c r="AG230" s="194"/>
      <c r="AH230" s="194"/>
      <c r="AI230" s="194"/>
      <c r="AJ230" s="195"/>
      <c r="AK230" s="150"/>
      <c r="AL230" s="150"/>
      <c r="AM230" s="193"/>
      <c r="AN230" s="194"/>
      <c r="AO230" s="194"/>
      <c r="AP230" s="194"/>
      <c r="AQ230" s="194"/>
      <c r="AR230" s="194"/>
      <c r="AS230" s="194"/>
      <c r="AT230" s="194"/>
      <c r="AU230" s="194"/>
      <c r="AV230" s="194"/>
      <c r="AW230" s="194"/>
      <c r="AX230" s="194"/>
      <c r="AY230" s="194"/>
      <c r="AZ230" s="194"/>
      <c r="BA230" s="194"/>
      <c r="BB230" s="194"/>
      <c r="BC230" s="194"/>
      <c r="BD230" s="194"/>
      <c r="BE230" s="194"/>
      <c r="BF230" s="194"/>
      <c r="BG230" s="194"/>
      <c r="BH230" s="194"/>
      <c r="BI230" s="194"/>
      <c r="BJ230" s="194"/>
      <c r="BK230" s="194"/>
      <c r="BL230" s="194"/>
      <c r="BM230" s="194"/>
      <c r="BN230" s="194"/>
      <c r="BO230" s="194"/>
      <c r="BP230" s="194"/>
      <c r="BQ230" s="195"/>
      <c r="BR230" s="129"/>
    </row>
    <row r="231" spans="1:71" ht="15.65" customHeight="1">
      <c r="C231" s="124"/>
      <c r="D231" s="281"/>
      <c r="E231" s="281"/>
      <c r="F231" s="281"/>
      <c r="G231" s="281"/>
      <c r="H231" s="281"/>
      <c r="I231" s="281"/>
      <c r="J231" s="281"/>
      <c r="K231" s="281"/>
      <c r="L231" s="281"/>
      <c r="M231" s="282"/>
      <c r="N231" s="214"/>
      <c r="O231" s="215"/>
      <c r="P231" s="215"/>
      <c r="Q231" s="216"/>
      <c r="R231" s="130"/>
      <c r="S231" s="130"/>
      <c r="T231" s="130"/>
      <c r="U231" s="196"/>
      <c r="V231" s="197"/>
      <c r="W231" s="197"/>
      <c r="X231" s="197"/>
      <c r="Y231" s="197"/>
      <c r="Z231" s="197"/>
      <c r="AA231" s="197"/>
      <c r="AB231" s="197"/>
      <c r="AC231" s="197"/>
      <c r="AD231" s="197"/>
      <c r="AE231" s="197"/>
      <c r="AF231" s="197"/>
      <c r="AG231" s="197"/>
      <c r="AH231" s="197"/>
      <c r="AI231" s="197"/>
      <c r="AJ231" s="198"/>
      <c r="AK231" s="150"/>
      <c r="AL231" s="150"/>
      <c r="AM231" s="196"/>
      <c r="AN231" s="197"/>
      <c r="AO231" s="197"/>
      <c r="AP231" s="197"/>
      <c r="AQ231" s="197"/>
      <c r="AR231" s="197"/>
      <c r="AS231" s="197"/>
      <c r="AT231" s="197"/>
      <c r="AU231" s="197"/>
      <c r="AV231" s="197"/>
      <c r="AW231" s="197"/>
      <c r="AX231" s="197"/>
      <c r="AY231" s="197"/>
      <c r="AZ231" s="197"/>
      <c r="BA231" s="197"/>
      <c r="BB231" s="197"/>
      <c r="BC231" s="197"/>
      <c r="BD231" s="197"/>
      <c r="BE231" s="197"/>
      <c r="BF231" s="197"/>
      <c r="BG231" s="197"/>
      <c r="BH231" s="197"/>
      <c r="BI231" s="197"/>
      <c r="BJ231" s="197"/>
      <c r="BK231" s="197"/>
      <c r="BL231" s="197"/>
      <c r="BM231" s="197"/>
      <c r="BN231" s="197"/>
      <c r="BO231" s="197"/>
      <c r="BP231" s="197"/>
      <c r="BQ231" s="198"/>
      <c r="BR231" s="129"/>
    </row>
    <row r="232" spans="1:71" ht="15.65" customHeight="1">
      <c r="C232" s="151"/>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c r="BI232" s="152"/>
      <c r="BJ232" s="152"/>
      <c r="BK232" s="152"/>
      <c r="BL232" s="152"/>
      <c r="BM232" s="152"/>
      <c r="BN232" s="152"/>
      <c r="BO232" s="152"/>
      <c r="BP232" s="152"/>
      <c r="BQ232" s="152"/>
      <c r="BR232" s="153"/>
    </row>
    <row r="233" spans="1:71" s="97" customFormat="1" ht="15.65" customHeight="1">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row>
    <row r="234" spans="1:71" ht="15.65" customHeight="1">
      <c r="C234" s="118"/>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256"/>
      <c r="AS234" s="256"/>
      <c r="AT234" s="256"/>
      <c r="AU234" s="256"/>
      <c r="AV234" s="256"/>
      <c r="AW234" s="256"/>
      <c r="AX234" s="256"/>
      <c r="AY234" s="256"/>
      <c r="AZ234" s="256"/>
      <c r="BA234" s="256"/>
      <c r="BB234" s="256"/>
      <c r="BC234" s="120"/>
      <c r="BD234" s="121"/>
      <c r="BE234" s="121"/>
      <c r="BF234" s="121"/>
      <c r="BG234" s="121"/>
      <c r="BH234" s="121"/>
      <c r="BI234" s="121"/>
      <c r="BJ234" s="121"/>
      <c r="BK234" s="121"/>
      <c r="BL234" s="121"/>
      <c r="BM234" s="121"/>
      <c r="BN234" s="121"/>
      <c r="BO234" s="121"/>
      <c r="BP234" s="121"/>
      <c r="BQ234" s="121"/>
      <c r="BR234" s="122"/>
    </row>
    <row r="235" spans="1:71" ht="15.65" customHeight="1">
      <c r="C235" s="124"/>
      <c r="D235" s="130"/>
      <c r="E235" s="130"/>
      <c r="F235" s="130"/>
      <c r="G235" s="130"/>
      <c r="H235" s="130"/>
      <c r="I235" s="130"/>
      <c r="J235" s="130"/>
      <c r="K235" s="130"/>
      <c r="L235" s="130"/>
      <c r="M235" s="130"/>
      <c r="N235" s="130"/>
      <c r="O235" s="130"/>
      <c r="P235" s="130"/>
      <c r="Q235" s="130"/>
      <c r="R235" s="130"/>
      <c r="S235" s="130"/>
      <c r="T235" s="130"/>
      <c r="U235" s="130"/>
      <c r="V235" s="130"/>
      <c r="W235" s="130"/>
      <c r="X235" s="110"/>
      <c r="Y235" s="110"/>
      <c r="Z235" s="110"/>
      <c r="AA235" s="126"/>
      <c r="AB235" s="131"/>
      <c r="AC235" s="131"/>
      <c r="AD235" s="131"/>
      <c r="AE235" s="131"/>
      <c r="AF235" s="131"/>
      <c r="AG235" s="131"/>
      <c r="AH235" s="131"/>
      <c r="AI235" s="131"/>
      <c r="AJ235" s="131"/>
      <c r="AK235" s="131"/>
      <c r="AL235" s="131"/>
      <c r="AM235" s="131"/>
      <c r="AN235" s="128"/>
      <c r="AO235" s="131"/>
      <c r="AP235" s="132"/>
      <c r="AQ235" s="132"/>
      <c r="AR235" s="292"/>
      <c r="AS235" s="292"/>
      <c r="AT235" s="292"/>
      <c r="AU235" s="292"/>
      <c r="AV235" s="292"/>
      <c r="AW235" s="292"/>
      <c r="AX235" s="292"/>
      <c r="AY235" s="292"/>
      <c r="AZ235" s="292"/>
      <c r="BA235" s="292"/>
      <c r="BB235" s="292"/>
      <c r="BC235" s="125"/>
      <c r="BD235" s="126"/>
      <c r="BE235" s="126"/>
      <c r="BF235" s="126"/>
      <c r="BG235" s="126"/>
      <c r="BH235" s="126"/>
      <c r="BI235" s="126"/>
      <c r="BJ235" s="126"/>
      <c r="BK235" s="126"/>
      <c r="BL235" s="126"/>
      <c r="BM235" s="126"/>
      <c r="BN235" s="127"/>
      <c r="BO235" s="127"/>
      <c r="BP235" s="127"/>
      <c r="BQ235" s="128"/>
      <c r="BR235" s="129"/>
    </row>
    <row r="236" spans="1:71" ht="15.65" customHeight="1">
      <c r="C236" s="124"/>
      <c r="D236" s="258" t="s">
        <v>4</v>
      </c>
      <c r="E236" s="259"/>
      <c r="F236" s="259"/>
      <c r="G236" s="259"/>
      <c r="H236" s="259"/>
      <c r="I236" s="259"/>
      <c r="J236" s="259"/>
      <c r="K236" s="259"/>
      <c r="L236" s="259"/>
      <c r="M236" s="259"/>
      <c r="N236" s="259"/>
      <c r="O236" s="259"/>
      <c r="P236" s="259"/>
      <c r="Q236" s="260"/>
      <c r="R236" s="199" t="s">
        <v>71</v>
      </c>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1"/>
      <c r="BC236" s="125"/>
      <c r="BD236" s="126"/>
      <c r="BE236" s="126"/>
      <c r="BF236" s="126"/>
      <c r="BG236" s="126"/>
      <c r="BH236" s="126"/>
      <c r="BI236" s="126"/>
      <c r="BJ236" s="126"/>
      <c r="BK236" s="126"/>
      <c r="BL236" s="126"/>
      <c r="BM236" s="126"/>
      <c r="BN236" s="127"/>
      <c r="BO236" s="127"/>
      <c r="BP236" s="127"/>
      <c r="BQ236" s="128"/>
      <c r="BR236" s="129"/>
    </row>
    <row r="237" spans="1:71" ht="15.65" customHeight="1">
      <c r="C237" s="124"/>
      <c r="D237" s="261"/>
      <c r="E237" s="262"/>
      <c r="F237" s="262"/>
      <c r="G237" s="262"/>
      <c r="H237" s="262"/>
      <c r="I237" s="262"/>
      <c r="J237" s="262"/>
      <c r="K237" s="262"/>
      <c r="L237" s="262"/>
      <c r="M237" s="262"/>
      <c r="N237" s="262"/>
      <c r="O237" s="262"/>
      <c r="P237" s="262"/>
      <c r="Q237" s="263"/>
      <c r="R237" s="205"/>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7"/>
      <c r="BC237" s="125"/>
      <c r="BD237" s="126"/>
      <c r="BE237" s="126"/>
      <c r="BF237" s="126"/>
      <c r="BG237" s="126"/>
      <c r="BH237" s="126"/>
      <c r="BI237" s="126"/>
      <c r="BJ237" s="126"/>
      <c r="BK237" s="126"/>
      <c r="BL237" s="126"/>
      <c r="BM237" s="126"/>
      <c r="BN237" s="127"/>
      <c r="BO237" s="127"/>
      <c r="BP237" s="127"/>
      <c r="BQ237" s="128"/>
      <c r="BR237" s="129"/>
    </row>
    <row r="238" spans="1:71" ht="15.65" customHeight="1">
      <c r="C238" s="124"/>
      <c r="D238" s="130"/>
      <c r="E238" s="130"/>
      <c r="F238" s="130"/>
      <c r="G238" s="130"/>
      <c r="H238" s="130"/>
      <c r="I238" s="130"/>
      <c r="J238" s="130"/>
      <c r="K238" s="130"/>
      <c r="L238" s="130"/>
      <c r="M238" s="130"/>
      <c r="N238" s="130"/>
      <c r="O238" s="130"/>
      <c r="P238" s="130"/>
      <c r="Q238" s="130"/>
      <c r="R238" s="130"/>
      <c r="S238" s="130"/>
      <c r="T238" s="130"/>
      <c r="U238" s="130"/>
      <c r="V238" s="130"/>
      <c r="W238" s="130"/>
      <c r="X238" s="110"/>
      <c r="Y238" s="110"/>
      <c r="Z238" s="110"/>
      <c r="AA238" s="126"/>
      <c r="AB238" s="131"/>
      <c r="AC238" s="131"/>
      <c r="AD238" s="131"/>
      <c r="AE238" s="131"/>
      <c r="AF238" s="131"/>
      <c r="AG238" s="131"/>
      <c r="AH238" s="131"/>
      <c r="AI238" s="131"/>
      <c r="AJ238" s="131"/>
      <c r="AK238" s="131"/>
      <c r="AL238" s="131"/>
      <c r="AM238" s="131"/>
      <c r="AN238" s="128"/>
      <c r="AO238" s="131"/>
      <c r="AP238" s="132"/>
      <c r="AQ238" s="132"/>
      <c r="AR238" s="133"/>
      <c r="AS238" s="133"/>
      <c r="AT238" s="133"/>
      <c r="AU238" s="133"/>
      <c r="AV238" s="133"/>
      <c r="AW238" s="133"/>
      <c r="AX238" s="133"/>
      <c r="AY238" s="133"/>
      <c r="AZ238" s="133"/>
      <c r="BA238" s="133"/>
      <c r="BB238" s="133"/>
      <c r="BC238" s="125"/>
      <c r="BD238" s="126"/>
      <c r="BE238" s="126"/>
      <c r="BF238" s="126"/>
      <c r="BG238" s="126"/>
      <c r="BH238" s="126"/>
      <c r="BI238" s="126"/>
      <c r="BJ238" s="126"/>
      <c r="BK238" s="126"/>
      <c r="BL238" s="126"/>
      <c r="BM238" s="126"/>
      <c r="BN238" s="127"/>
      <c r="BO238" s="127"/>
      <c r="BP238" s="127"/>
      <c r="BQ238" s="128"/>
      <c r="BR238" s="129"/>
    </row>
    <row r="239" spans="1:71" ht="19">
      <c r="C239" s="124"/>
      <c r="D239" s="130"/>
      <c r="E239" s="130"/>
      <c r="F239" s="130"/>
      <c r="G239" s="130"/>
      <c r="H239" s="130"/>
      <c r="I239" s="130"/>
      <c r="J239" s="130"/>
      <c r="K239" s="130"/>
      <c r="L239" s="130"/>
      <c r="M239" s="130"/>
      <c r="N239" s="130"/>
      <c r="O239" s="130"/>
      <c r="P239" s="130"/>
      <c r="Q239" s="130"/>
      <c r="R239" s="130"/>
      <c r="S239" s="130"/>
      <c r="T239" s="130"/>
      <c r="U239" s="135" t="s">
        <v>27</v>
      </c>
      <c r="V239" s="130"/>
      <c r="W239" s="130"/>
      <c r="X239" s="136"/>
      <c r="Y239" s="136"/>
      <c r="Z239" s="136"/>
      <c r="AA239" s="127"/>
      <c r="AB239" s="137"/>
      <c r="AC239" s="137"/>
      <c r="AD239" s="137"/>
      <c r="AE239" s="137"/>
      <c r="AF239" s="137"/>
      <c r="AG239" s="137"/>
      <c r="AH239" s="137"/>
      <c r="AI239" s="137"/>
      <c r="AJ239" s="137"/>
      <c r="AK239" s="137"/>
      <c r="AL239" s="137"/>
      <c r="AM239" s="142" t="s">
        <v>6</v>
      </c>
      <c r="AN239" s="155"/>
      <c r="AO239" s="155"/>
      <c r="AP239" s="155"/>
      <c r="AQ239" s="155"/>
      <c r="AR239" s="155"/>
      <c r="AS239" s="155"/>
      <c r="AT239" s="127"/>
      <c r="AU239" s="127"/>
      <c r="AV239" s="127"/>
      <c r="AW239" s="127"/>
      <c r="AX239" s="128"/>
      <c r="AY239" s="141"/>
      <c r="AZ239" s="141"/>
      <c r="BA239" s="141"/>
      <c r="BB239" s="141"/>
      <c r="BC239" s="141"/>
      <c r="BD239" s="127"/>
      <c r="BE239" s="127"/>
      <c r="BF239" s="142"/>
      <c r="BG239" s="127"/>
      <c r="BH239" s="127"/>
      <c r="BI239" s="127"/>
      <c r="BJ239" s="127"/>
      <c r="BK239" s="127"/>
      <c r="BL239" s="127"/>
      <c r="BM239" s="127"/>
      <c r="BN239" s="127"/>
      <c r="BO239" s="127"/>
      <c r="BP239" s="127"/>
      <c r="BQ239" s="128"/>
      <c r="BR239" s="129"/>
    </row>
    <row r="240" spans="1:71" ht="19.399999999999999" customHeight="1">
      <c r="C240" s="124"/>
      <c r="D240" s="281" t="s">
        <v>7</v>
      </c>
      <c r="E240" s="281"/>
      <c r="F240" s="281"/>
      <c r="G240" s="281"/>
      <c r="H240" s="281"/>
      <c r="I240" s="281"/>
      <c r="J240" s="281"/>
      <c r="K240" s="281"/>
      <c r="L240" s="281"/>
      <c r="M240" s="281"/>
      <c r="N240" s="208" t="str">
        <f>IF([3]回答表!BD18="●",IF([3]回答表!X52="●","●",""),"")</f>
        <v/>
      </c>
      <c r="O240" s="209"/>
      <c r="P240" s="209"/>
      <c r="Q240" s="210"/>
      <c r="R240" s="130"/>
      <c r="S240" s="130"/>
      <c r="T240" s="130"/>
      <c r="U240" s="190" t="str">
        <f>IF([3]回答表!BD18="●",IF([3]回答表!X52="●",[3]回答表!B282,IF([3]回答表!AA52="●",[3]回答表!B352,"")),"")</f>
        <v/>
      </c>
      <c r="V240" s="191"/>
      <c r="W240" s="191"/>
      <c r="X240" s="191"/>
      <c r="Y240" s="191"/>
      <c r="Z240" s="191"/>
      <c r="AA240" s="191"/>
      <c r="AB240" s="191"/>
      <c r="AC240" s="191"/>
      <c r="AD240" s="191"/>
      <c r="AE240" s="191"/>
      <c r="AF240" s="191"/>
      <c r="AG240" s="191"/>
      <c r="AH240" s="191"/>
      <c r="AI240" s="191"/>
      <c r="AJ240" s="192"/>
      <c r="AK240" s="143"/>
      <c r="AL240" s="143"/>
      <c r="AM240" s="253" t="str">
        <f>IF([3]回答表!BD18="●",IF([3]回答表!X52="●",[3]回答表!B330,IF([3]回答表!AA52="●",[3]回答表!B399,"")),"")</f>
        <v/>
      </c>
      <c r="AN240" s="254"/>
      <c r="AO240" s="254"/>
      <c r="AP240" s="254"/>
      <c r="AQ240" s="253"/>
      <c r="AR240" s="254"/>
      <c r="AS240" s="254"/>
      <c r="AT240" s="254"/>
      <c r="AU240" s="253"/>
      <c r="AV240" s="254"/>
      <c r="AW240" s="254"/>
      <c r="AX240" s="255"/>
      <c r="AY240" s="141"/>
      <c r="AZ240" s="141"/>
      <c r="BA240" s="141"/>
      <c r="BB240" s="141"/>
      <c r="BC240" s="141"/>
      <c r="BD240" s="126"/>
      <c r="BE240" s="126"/>
      <c r="BF240" s="126"/>
      <c r="BG240" s="126"/>
      <c r="BH240" s="126"/>
      <c r="BI240" s="126"/>
      <c r="BJ240" s="126"/>
      <c r="BK240" s="126"/>
      <c r="BL240" s="126"/>
      <c r="BM240" s="126"/>
      <c r="BN240" s="126"/>
      <c r="BO240" s="126"/>
      <c r="BP240" s="126"/>
      <c r="BQ240" s="126"/>
      <c r="BR240" s="129"/>
    </row>
    <row r="241" spans="1:71" ht="19.399999999999999" customHeight="1">
      <c r="C241" s="124"/>
      <c r="D241" s="281"/>
      <c r="E241" s="281"/>
      <c r="F241" s="281"/>
      <c r="G241" s="281"/>
      <c r="H241" s="281"/>
      <c r="I241" s="281"/>
      <c r="J241" s="281"/>
      <c r="K241" s="281"/>
      <c r="L241" s="281"/>
      <c r="M241" s="281"/>
      <c r="N241" s="211"/>
      <c r="O241" s="212"/>
      <c r="P241" s="212"/>
      <c r="Q241" s="213"/>
      <c r="R241" s="130"/>
      <c r="S241" s="130"/>
      <c r="T241" s="130"/>
      <c r="U241" s="193"/>
      <c r="V241" s="194"/>
      <c r="W241" s="194"/>
      <c r="X241" s="194"/>
      <c r="Y241" s="194"/>
      <c r="Z241" s="194"/>
      <c r="AA241" s="194"/>
      <c r="AB241" s="194"/>
      <c r="AC241" s="194"/>
      <c r="AD241" s="194"/>
      <c r="AE241" s="194"/>
      <c r="AF241" s="194"/>
      <c r="AG241" s="194"/>
      <c r="AH241" s="194"/>
      <c r="AI241" s="194"/>
      <c r="AJ241" s="195"/>
      <c r="AK241" s="143"/>
      <c r="AL241" s="143"/>
      <c r="AM241" s="217"/>
      <c r="AN241" s="218"/>
      <c r="AO241" s="218"/>
      <c r="AP241" s="218"/>
      <c r="AQ241" s="217"/>
      <c r="AR241" s="218"/>
      <c r="AS241" s="218"/>
      <c r="AT241" s="218"/>
      <c r="AU241" s="217"/>
      <c r="AV241" s="218"/>
      <c r="AW241" s="218"/>
      <c r="AX241" s="221"/>
      <c r="AY241" s="141"/>
      <c r="AZ241" s="141"/>
      <c r="BA241" s="141"/>
      <c r="BB241" s="141"/>
      <c r="BC241" s="141"/>
      <c r="BD241" s="126"/>
      <c r="BE241" s="126"/>
      <c r="BF241" s="126"/>
      <c r="BG241" s="126"/>
      <c r="BH241" s="126"/>
      <c r="BI241" s="126"/>
      <c r="BJ241" s="126"/>
      <c r="BK241" s="126"/>
      <c r="BL241" s="126"/>
      <c r="BM241" s="126"/>
      <c r="BN241" s="126"/>
      <c r="BO241" s="126"/>
      <c r="BP241" s="126"/>
      <c r="BQ241" s="126"/>
      <c r="BR241" s="129"/>
    </row>
    <row r="242" spans="1:71" ht="15.65" customHeight="1">
      <c r="C242" s="124"/>
      <c r="D242" s="281"/>
      <c r="E242" s="281"/>
      <c r="F242" s="281"/>
      <c r="G242" s="281"/>
      <c r="H242" s="281"/>
      <c r="I242" s="281"/>
      <c r="J242" s="281"/>
      <c r="K242" s="281"/>
      <c r="L242" s="281"/>
      <c r="M242" s="281"/>
      <c r="N242" s="211"/>
      <c r="O242" s="212"/>
      <c r="P242" s="212"/>
      <c r="Q242" s="213"/>
      <c r="R242" s="130"/>
      <c r="S242" s="130"/>
      <c r="T242" s="130"/>
      <c r="U242" s="193"/>
      <c r="V242" s="194"/>
      <c r="W242" s="194"/>
      <c r="X242" s="194"/>
      <c r="Y242" s="194"/>
      <c r="Z242" s="194"/>
      <c r="AA242" s="194"/>
      <c r="AB242" s="194"/>
      <c r="AC242" s="194"/>
      <c r="AD242" s="194"/>
      <c r="AE242" s="194"/>
      <c r="AF242" s="194"/>
      <c r="AG242" s="194"/>
      <c r="AH242" s="194"/>
      <c r="AI242" s="194"/>
      <c r="AJ242" s="195"/>
      <c r="AK242" s="143"/>
      <c r="AL242" s="143"/>
      <c r="AM242" s="217"/>
      <c r="AN242" s="218"/>
      <c r="AO242" s="218"/>
      <c r="AP242" s="218"/>
      <c r="AQ242" s="217"/>
      <c r="AR242" s="218"/>
      <c r="AS242" s="218"/>
      <c r="AT242" s="218"/>
      <c r="AU242" s="217"/>
      <c r="AV242" s="218"/>
      <c r="AW242" s="218"/>
      <c r="AX242" s="221"/>
      <c r="AY242" s="141"/>
      <c r="AZ242" s="141"/>
      <c r="BA242" s="141"/>
      <c r="BB242" s="141"/>
      <c r="BC242" s="141"/>
      <c r="BD242" s="126"/>
      <c r="BE242" s="126"/>
      <c r="BF242" s="126"/>
      <c r="BG242" s="126"/>
      <c r="BH242" s="126"/>
      <c r="BI242" s="126"/>
      <c r="BJ242" s="126"/>
      <c r="BK242" s="126"/>
      <c r="BL242" s="126"/>
      <c r="BM242" s="126"/>
      <c r="BN242" s="126"/>
      <c r="BO242" s="126"/>
      <c r="BP242" s="126"/>
      <c r="BQ242" s="126"/>
      <c r="BR242" s="129"/>
    </row>
    <row r="243" spans="1:71" ht="15.65" customHeight="1">
      <c r="C243" s="124"/>
      <c r="D243" s="281"/>
      <c r="E243" s="281"/>
      <c r="F243" s="281"/>
      <c r="G243" s="281"/>
      <c r="H243" s="281"/>
      <c r="I243" s="281"/>
      <c r="J243" s="281"/>
      <c r="K243" s="281"/>
      <c r="L243" s="281"/>
      <c r="M243" s="281"/>
      <c r="N243" s="214"/>
      <c r="O243" s="215"/>
      <c r="P243" s="215"/>
      <c r="Q243" s="216"/>
      <c r="R243" s="130"/>
      <c r="S243" s="130"/>
      <c r="T243" s="130"/>
      <c r="U243" s="193"/>
      <c r="V243" s="194"/>
      <c r="W243" s="194"/>
      <c r="X243" s="194"/>
      <c r="Y243" s="194"/>
      <c r="Z243" s="194"/>
      <c r="AA243" s="194"/>
      <c r="AB243" s="194"/>
      <c r="AC243" s="194"/>
      <c r="AD243" s="194"/>
      <c r="AE243" s="194"/>
      <c r="AF243" s="194"/>
      <c r="AG243" s="194"/>
      <c r="AH243" s="194"/>
      <c r="AI243" s="194"/>
      <c r="AJ243" s="195"/>
      <c r="AK243" s="143"/>
      <c r="AL243" s="143"/>
      <c r="AM243" s="217" t="str">
        <f>IF([3]回答表!BD18="●",IF([3]回答表!X52="●",[3]回答表!E330,IF([3]回答表!AA52="●",[3]回答表!E399,"")),"")</f>
        <v/>
      </c>
      <c r="AN243" s="218"/>
      <c r="AO243" s="218"/>
      <c r="AP243" s="218"/>
      <c r="AQ243" s="217" t="str">
        <f>IF([3]回答表!BD18="●",IF([3]回答表!X52="●",[3]回答表!E331,IF([3]回答表!AA52="●",[3]回答表!E400,"")),"")</f>
        <v/>
      </c>
      <c r="AR243" s="218"/>
      <c r="AS243" s="218"/>
      <c r="AT243" s="218"/>
      <c r="AU243" s="217" t="str">
        <f>IF([3]回答表!BD18="●",IF([3]回答表!X52="●",[3]回答表!E332,IF([3]回答表!AA52="●",[3]回答表!E401,"")),"")</f>
        <v/>
      </c>
      <c r="AV243" s="218"/>
      <c r="AW243" s="218"/>
      <c r="AX243" s="221"/>
      <c r="AY243" s="141"/>
      <c r="AZ243" s="141"/>
      <c r="BA243" s="141"/>
      <c r="BB243" s="141"/>
      <c r="BC243" s="141"/>
      <c r="BD243" s="126"/>
      <c r="BE243" s="126"/>
      <c r="BF243" s="126"/>
      <c r="BG243" s="126"/>
      <c r="BH243" s="126"/>
      <c r="BI243" s="126"/>
      <c r="BJ243" s="126"/>
      <c r="BK243" s="126"/>
      <c r="BL243" s="126"/>
      <c r="BM243" s="126"/>
      <c r="BN243" s="126"/>
      <c r="BO243" s="126"/>
      <c r="BP243" s="126"/>
      <c r="BQ243" s="126"/>
      <c r="BR243" s="129"/>
    </row>
    <row r="244" spans="1:71" ht="15.65" customHeight="1">
      <c r="C244" s="124"/>
      <c r="D244" s="144"/>
      <c r="E244" s="144"/>
      <c r="F244" s="144"/>
      <c r="G244" s="144"/>
      <c r="H244" s="144"/>
      <c r="I244" s="144"/>
      <c r="J244" s="144"/>
      <c r="K244" s="144"/>
      <c r="L244" s="144"/>
      <c r="M244" s="144"/>
      <c r="N244" s="145"/>
      <c r="O244" s="145"/>
      <c r="P244" s="145"/>
      <c r="Q244" s="145"/>
      <c r="R244" s="146"/>
      <c r="S244" s="146"/>
      <c r="T244" s="146"/>
      <c r="U244" s="193"/>
      <c r="V244" s="194"/>
      <c r="W244" s="194"/>
      <c r="X244" s="194"/>
      <c r="Y244" s="194"/>
      <c r="Z244" s="194"/>
      <c r="AA244" s="194"/>
      <c r="AB244" s="194"/>
      <c r="AC244" s="194"/>
      <c r="AD244" s="194"/>
      <c r="AE244" s="194"/>
      <c r="AF244" s="194"/>
      <c r="AG244" s="194"/>
      <c r="AH244" s="194"/>
      <c r="AI244" s="194"/>
      <c r="AJ244" s="195"/>
      <c r="AK244" s="143"/>
      <c r="AL244" s="143"/>
      <c r="AM244" s="217"/>
      <c r="AN244" s="218"/>
      <c r="AO244" s="218"/>
      <c r="AP244" s="218"/>
      <c r="AQ244" s="217"/>
      <c r="AR244" s="218"/>
      <c r="AS244" s="218"/>
      <c r="AT244" s="218"/>
      <c r="AU244" s="217"/>
      <c r="AV244" s="218"/>
      <c r="AW244" s="218"/>
      <c r="AX244" s="221"/>
      <c r="AY244" s="141"/>
      <c r="AZ244" s="141"/>
      <c r="BA244" s="141"/>
      <c r="BB244" s="141"/>
      <c r="BC244" s="141"/>
      <c r="BD244" s="131"/>
      <c r="BE244" s="131"/>
      <c r="BF244" s="126"/>
      <c r="BG244" s="126"/>
      <c r="BH244" s="126"/>
      <c r="BI244" s="126"/>
      <c r="BJ244" s="126"/>
      <c r="BK244" s="126"/>
      <c r="BL244" s="126"/>
      <c r="BM244" s="126"/>
      <c r="BN244" s="126"/>
      <c r="BO244" s="126"/>
      <c r="BP244" s="126"/>
      <c r="BQ244" s="126"/>
      <c r="BR244" s="129"/>
    </row>
    <row r="245" spans="1:71" ht="19.399999999999999" customHeight="1">
      <c r="C245" s="124"/>
      <c r="D245" s="144"/>
      <c r="E245" s="144"/>
      <c r="F245" s="144"/>
      <c r="G245" s="144"/>
      <c r="H245" s="144"/>
      <c r="I245" s="144"/>
      <c r="J245" s="144"/>
      <c r="K245" s="144"/>
      <c r="L245" s="144"/>
      <c r="M245" s="144"/>
      <c r="N245" s="145"/>
      <c r="O245" s="145"/>
      <c r="P245" s="145"/>
      <c r="Q245" s="145"/>
      <c r="R245" s="146"/>
      <c r="S245" s="146"/>
      <c r="T245" s="146"/>
      <c r="U245" s="193"/>
      <c r="V245" s="194"/>
      <c r="W245" s="194"/>
      <c r="X245" s="194"/>
      <c r="Y245" s="194"/>
      <c r="Z245" s="194"/>
      <c r="AA245" s="194"/>
      <c r="AB245" s="194"/>
      <c r="AC245" s="194"/>
      <c r="AD245" s="194"/>
      <c r="AE245" s="194"/>
      <c r="AF245" s="194"/>
      <c r="AG245" s="194"/>
      <c r="AH245" s="194"/>
      <c r="AI245" s="194"/>
      <c r="AJ245" s="195"/>
      <c r="AK245" s="143"/>
      <c r="AL245" s="143"/>
      <c r="AM245" s="217"/>
      <c r="AN245" s="218"/>
      <c r="AO245" s="218"/>
      <c r="AP245" s="218"/>
      <c r="AQ245" s="217"/>
      <c r="AR245" s="218"/>
      <c r="AS245" s="218"/>
      <c r="AT245" s="218"/>
      <c r="AU245" s="217"/>
      <c r="AV245" s="218"/>
      <c r="AW245" s="218"/>
      <c r="AX245" s="221"/>
      <c r="AY245" s="141"/>
      <c r="AZ245" s="141"/>
      <c r="BA245" s="141"/>
      <c r="BB245" s="141"/>
      <c r="BC245" s="141"/>
      <c r="BD245" s="126"/>
      <c r="BE245" s="126"/>
      <c r="BF245" s="126"/>
      <c r="BG245" s="126"/>
      <c r="BH245" s="126"/>
      <c r="BI245" s="126"/>
      <c r="BJ245" s="126"/>
      <c r="BK245" s="126"/>
      <c r="BL245" s="126"/>
      <c r="BM245" s="126"/>
      <c r="BN245" s="126"/>
      <c r="BO245" s="126"/>
      <c r="BP245" s="126"/>
      <c r="BQ245" s="126"/>
      <c r="BR245" s="129"/>
    </row>
    <row r="246" spans="1:71" ht="19.399999999999999" customHeight="1">
      <c r="C246" s="124"/>
      <c r="D246" s="302" t="s">
        <v>8</v>
      </c>
      <c r="E246" s="281"/>
      <c r="F246" s="281"/>
      <c r="G246" s="281"/>
      <c r="H246" s="281"/>
      <c r="I246" s="281"/>
      <c r="J246" s="281"/>
      <c r="K246" s="281"/>
      <c r="L246" s="281"/>
      <c r="M246" s="282"/>
      <c r="N246" s="208" t="str">
        <f>IF([3]回答表!BD18="●",IF([3]回答表!AA52="●","●",""),"")</f>
        <v/>
      </c>
      <c r="O246" s="209"/>
      <c r="P246" s="209"/>
      <c r="Q246" s="210"/>
      <c r="R246" s="130"/>
      <c r="S246" s="130"/>
      <c r="T246" s="130"/>
      <c r="U246" s="193"/>
      <c r="V246" s="194"/>
      <c r="W246" s="194"/>
      <c r="X246" s="194"/>
      <c r="Y246" s="194"/>
      <c r="Z246" s="194"/>
      <c r="AA246" s="194"/>
      <c r="AB246" s="194"/>
      <c r="AC246" s="194"/>
      <c r="AD246" s="194"/>
      <c r="AE246" s="194"/>
      <c r="AF246" s="194"/>
      <c r="AG246" s="194"/>
      <c r="AH246" s="194"/>
      <c r="AI246" s="194"/>
      <c r="AJ246" s="195"/>
      <c r="AK246" s="143"/>
      <c r="AL246" s="143"/>
      <c r="AM246" s="217"/>
      <c r="AN246" s="218"/>
      <c r="AO246" s="218"/>
      <c r="AP246" s="218"/>
      <c r="AQ246" s="217"/>
      <c r="AR246" s="218"/>
      <c r="AS246" s="218"/>
      <c r="AT246" s="218"/>
      <c r="AU246" s="217"/>
      <c r="AV246" s="218"/>
      <c r="AW246" s="218"/>
      <c r="AX246" s="221"/>
      <c r="AY246" s="141"/>
      <c r="AZ246" s="141"/>
      <c r="BA246" s="141"/>
      <c r="BB246" s="141"/>
      <c r="BC246" s="141"/>
      <c r="BD246" s="147"/>
      <c r="BE246" s="147"/>
      <c r="BF246" s="126"/>
      <c r="BG246" s="126"/>
      <c r="BH246" s="126"/>
      <c r="BI246" s="126"/>
      <c r="BJ246" s="126"/>
      <c r="BK246" s="126"/>
      <c r="BL246" s="126"/>
      <c r="BM246" s="126"/>
      <c r="BN246" s="126"/>
      <c r="BO246" s="126"/>
      <c r="BP246" s="126"/>
      <c r="BQ246" s="126"/>
      <c r="BR246" s="129"/>
    </row>
    <row r="247" spans="1:71" ht="15.65" customHeight="1">
      <c r="C247" s="124"/>
      <c r="D247" s="281"/>
      <c r="E247" s="281"/>
      <c r="F247" s="281"/>
      <c r="G247" s="281"/>
      <c r="H247" s="281"/>
      <c r="I247" s="281"/>
      <c r="J247" s="281"/>
      <c r="K247" s="281"/>
      <c r="L247" s="281"/>
      <c r="M247" s="282"/>
      <c r="N247" s="211"/>
      <c r="O247" s="212"/>
      <c r="P247" s="212"/>
      <c r="Q247" s="213"/>
      <c r="R247" s="130"/>
      <c r="S247" s="130"/>
      <c r="T247" s="130"/>
      <c r="U247" s="193"/>
      <c r="V247" s="194"/>
      <c r="W247" s="194"/>
      <c r="X247" s="194"/>
      <c r="Y247" s="194"/>
      <c r="Z247" s="194"/>
      <c r="AA247" s="194"/>
      <c r="AB247" s="194"/>
      <c r="AC247" s="194"/>
      <c r="AD247" s="194"/>
      <c r="AE247" s="194"/>
      <c r="AF247" s="194"/>
      <c r="AG247" s="194"/>
      <c r="AH247" s="194"/>
      <c r="AI247" s="194"/>
      <c r="AJ247" s="195"/>
      <c r="AK247" s="143"/>
      <c r="AL247" s="143"/>
      <c r="AM247" s="217" t="s">
        <v>9</v>
      </c>
      <c r="AN247" s="218"/>
      <c r="AO247" s="218"/>
      <c r="AP247" s="218"/>
      <c r="AQ247" s="217" t="s">
        <v>10</v>
      </c>
      <c r="AR247" s="218"/>
      <c r="AS247" s="218"/>
      <c r="AT247" s="218"/>
      <c r="AU247" s="217" t="s">
        <v>11</v>
      </c>
      <c r="AV247" s="218"/>
      <c r="AW247" s="218"/>
      <c r="AX247" s="221"/>
      <c r="AY247" s="141"/>
      <c r="AZ247" s="141"/>
      <c r="BA247" s="141"/>
      <c r="BB247" s="141"/>
      <c r="BC247" s="141"/>
      <c r="BD247" s="147"/>
      <c r="BE247" s="147"/>
      <c r="BF247" s="126"/>
      <c r="BG247" s="126"/>
      <c r="BH247" s="126"/>
      <c r="BI247" s="126"/>
      <c r="BJ247" s="126"/>
      <c r="BK247" s="126"/>
      <c r="BL247" s="126"/>
      <c r="BM247" s="126"/>
      <c r="BN247" s="126"/>
      <c r="BO247" s="126"/>
      <c r="BP247" s="126"/>
      <c r="BQ247" s="126"/>
      <c r="BR247" s="129"/>
    </row>
    <row r="248" spans="1:71" ht="15.65" customHeight="1">
      <c r="C248" s="124"/>
      <c r="D248" s="281"/>
      <c r="E248" s="281"/>
      <c r="F248" s="281"/>
      <c r="G248" s="281"/>
      <c r="H248" s="281"/>
      <c r="I248" s="281"/>
      <c r="J248" s="281"/>
      <c r="K248" s="281"/>
      <c r="L248" s="281"/>
      <c r="M248" s="282"/>
      <c r="N248" s="211"/>
      <c r="O248" s="212"/>
      <c r="P248" s="212"/>
      <c r="Q248" s="213"/>
      <c r="R248" s="130"/>
      <c r="S248" s="130"/>
      <c r="T248" s="130"/>
      <c r="U248" s="193"/>
      <c r="V248" s="194"/>
      <c r="W248" s="194"/>
      <c r="X248" s="194"/>
      <c r="Y248" s="194"/>
      <c r="Z248" s="194"/>
      <c r="AA248" s="194"/>
      <c r="AB248" s="194"/>
      <c r="AC248" s="194"/>
      <c r="AD248" s="194"/>
      <c r="AE248" s="194"/>
      <c r="AF248" s="194"/>
      <c r="AG248" s="194"/>
      <c r="AH248" s="194"/>
      <c r="AI248" s="194"/>
      <c r="AJ248" s="195"/>
      <c r="AK248" s="143"/>
      <c r="AL248" s="143"/>
      <c r="AM248" s="217"/>
      <c r="AN248" s="218"/>
      <c r="AO248" s="218"/>
      <c r="AP248" s="218"/>
      <c r="AQ248" s="217"/>
      <c r="AR248" s="218"/>
      <c r="AS248" s="218"/>
      <c r="AT248" s="218"/>
      <c r="AU248" s="217"/>
      <c r="AV248" s="218"/>
      <c r="AW248" s="218"/>
      <c r="AX248" s="221"/>
      <c r="AY248" s="141"/>
      <c r="AZ248" s="141"/>
      <c r="BA248" s="141"/>
      <c r="BB248" s="141"/>
      <c r="BC248" s="141"/>
      <c r="BD248" s="147"/>
      <c r="BE248" s="147"/>
      <c r="BF248" s="126"/>
      <c r="BG248" s="126"/>
      <c r="BH248" s="126"/>
      <c r="BI248" s="126"/>
      <c r="BJ248" s="126"/>
      <c r="BK248" s="126"/>
      <c r="BL248" s="126"/>
      <c r="BM248" s="126"/>
      <c r="BN248" s="126"/>
      <c r="BO248" s="126"/>
      <c r="BP248" s="126"/>
      <c r="BQ248" s="126"/>
      <c r="BR248" s="129"/>
    </row>
    <row r="249" spans="1:71" ht="15.65" customHeight="1">
      <c r="C249" s="124"/>
      <c r="D249" s="281"/>
      <c r="E249" s="281"/>
      <c r="F249" s="281"/>
      <c r="G249" s="281"/>
      <c r="H249" s="281"/>
      <c r="I249" s="281"/>
      <c r="J249" s="281"/>
      <c r="K249" s="281"/>
      <c r="L249" s="281"/>
      <c r="M249" s="282"/>
      <c r="N249" s="214"/>
      <c r="O249" s="215"/>
      <c r="P249" s="215"/>
      <c r="Q249" s="216"/>
      <c r="R249" s="130"/>
      <c r="S249" s="130"/>
      <c r="T249" s="130"/>
      <c r="U249" s="196"/>
      <c r="V249" s="197"/>
      <c r="W249" s="197"/>
      <c r="X249" s="197"/>
      <c r="Y249" s="197"/>
      <c r="Z249" s="197"/>
      <c r="AA249" s="197"/>
      <c r="AB249" s="197"/>
      <c r="AC249" s="197"/>
      <c r="AD249" s="197"/>
      <c r="AE249" s="197"/>
      <c r="AF249" s="197"/>
      <c r="AG249" s="197"/>
      <c r="AH249" s="197"/>
      <c r="AI249" s="197"/>
      <c r="AJ249" s="198"/>
      <c r="AK249" s="143"/>
      <c r="AL249" s="143"/>
      <c r="AM249" s="219"/>
      <c r="AN249" s="220"/>
      <c r="AO249" s="220"/>
      <c r="AP249" s="220"/>
      <c r="AQ249" s="219"/>
      <c r="AR249" s="220"/>
      <c r="AS249" s="220"/>
      <c r="AT249" s="220"/>
      <c r="AU249" s="219"/>
      <c r="AV249" s="220"/>
      <c r="AW249" s="220"/>
      <c r="AX249" s="222"/>
      <c r="AY249" s="141"/>
      <c r="AZ249" s="141"/>
      <c r="BA249" s="141"/>
      <c r="BB249" s="141"/>
      <c r="BC249" s="141"/>
      <c r="BD249" s="147"/>
      <c r="BE249" s="147"/>
      <c r="BF249" s="126"/>
      <c r="BG249" s="126"/>
      <c r="BH249" s="126"/>
      <c r="BI249" s="126"/>
      <c r="BJ249" s="126"/>
      <c r="BK249" s="126"/>
      <c r="BL249" s="126"/>
      <c r="BM249" s="126"/>
      <c r="BN249" s="126"/>
      <c r="BO249" s="126"/>
      <c r="BP249" s="126"/>
      <c r="BQ249" s="126"/>
      <c r="BR249" s="129"/>
    </row>
    <row r="250" spans="1:71" ht="15.65" customHeight="1">
      <c r="A250" s="134"/>
      <c r="B250" s="134"/>
      <c r="C250" s="124"/>
      <c r="D250" s="144"/>
      <c r="E250" s="144"/>
      <c r="F250" s="144"/>
      <c r="G250" s="144"/>
      <c r="H250" s="144"/>
      <c r="I250" s="144"/>
      <c r="J250" s="144"/>
      <c r="K250" s="144"/>
      <c r="L250" s="144"/>
      <c r="M250" s="144"/>
      <c r="N250" s="144"/>
      <c r="O250" s="144"/>
      <c r="P250" s="144"/>
      <c r="Q250" s="144"/>
      <c r="R250" s="130"/>
      <c r="S250" s="130"/>
      <c r="T250" s="130"/>
      <c r="U250" s="130"/>
      <c r="V250" s="130"/>
      <c r="W250" s="130"/>
      <c r="X250" s="130"/>
      <c r="Y250" s="130"/>
      <c r="Z250" s="130"/>
      <c r="AA250" s="130"/>
      <c r="AB250" s="130"/>
      <c r="AC250" s="130"/>
      <c r="AD250" s="130"/>
      <c r="AE250" s="130"/>
      <c r="AF250" s="130"/>
      <c r="AG250" s="130"/>
      <c r="AH250" s="130"/>
      <c r="AI250" s="130"/>
      <c r="AJ250" s="130"/>
      <c r="AK250" s="143"/>
      <c r="AL250" s="143"/>
      <c r="AM250" s="156"/>
      <c r="AN250" s="156"/>
      <c r="AO250" s="156"/>
      <c r="AP250" s="156"/>
      <c r="AQ250" s="156"/>
      <c r="AR250" s="156"/>
      <c r="AS250" s="156"/>
      <c r="AT250" s="156"/>
      <c r="AU250" s="156"/>
      <c r="AV250" s="156"/>
      <c r="AW250" s="156"/>
      <c r="AX250" s="156"/>
      <c r="AY250" s="156"/>
      <c r="AZ250" s="156"/>
      <c r="BA250" s="156"/>
      <c r="BB250" s="156"/>
      <c r="BC250" s="131"/>
      <c r="BD250" s="147"/>
      <c r="BE250" s="147"/>
      <c r="BF250" s="110"/>
      <c r="BG250" s="110"/>
      <c r="BH250" s="110"/>
      <c r="BI250" s="110"/>
      <c r="BJ250" s="110"/>
      <c r="BK250" s="110"/>
      <c r="BL250" s="110"/>
      <c r="BM250" s="110"/>
      <c r="BN250" s="110"/>
      <c r="BO250" s="110"/>
      <c r="BP250" s="110"/>
      <c r="BQ250" s="110"/>
      <c r="BR250" s="129"/>
      <c r="BS250" s="116"/>
    </row>
    <row r="251" spans="1:71" ht="15.65" customHeight="1">
      <c r="A251" s="134"/>
      <c r="B251" s="134"/>
      <c r="C251" s="124"/>
      <c r="D251" s="144"/>
      <c r="E251" s="144"/>
      <c r="F251" s="144"/>
      <c r="G251" s="144"/>
      <c r="H251" s="144"/>
      <c r="I251" s="144"/>
      <c r="J251" s="144"/>
      <c r="K251" s="144"/>
      <c r="L251" s="144"/>
      <c r="M251" s="144"/>
      <c r="N251" s="144"/>
      <c r="O251" s="144"/>
      <c r="P251" s="144"/>
      <c r="Q251" s="144"/>
      <c r="R251" s="130"/>
      <c r="S251" s="130"/>
      <c r="T251" s="130"/>
      <c r="U251" s="135" t="s">
        <v>91</v>
      </c>
      <c r="V251" s="130"/>
      <c r="W251" s="130"/>
      <c r="X251" s="130"/>
      <c r="Y251" s="130"/>
      <c r="Z251" s="130"/>
      <c r="AA251" s="130"/>
      <c r="AB251" s="130"/>
      <c r="AC251" s="130"/>
      <c r="AD251" s="130"/>
      <c r="AE251" s="130"/>
      <c r="AF251" s="130"/>
      <c r="AG251" s="130"/>
      <c r="AH251" s="130"/>
      <c r="AI251" s="130"/>
      <c r="AJ251" s="130"/>
      <c r="AK251" s="143"/>
      <c r="AL251" s="143"/>
      <c r="AM251" s="135" t="s">
        <v>92</v>
      </c>
      <c r="AN251" s="127"/>
      <c r="AO251" s="127"/>
      <c r="AP251" s="127"/>
      <c r="AQ251" s="127"/>
      <c r="AR251" s="127"/>
      <c r="AS251" s="127"/>
      <c r="AT251" s="127"/>
      <c r="AU251" s="127"/>
      <c r="AV251" s="127"/>
      <c r="AW251" s="127"/>
      <c r="AX251" s="126"/>
      <c r="AY251" s="126"/>
      <c r="AZ251" s="126"/>
      <c r="BA251" s="126"/>
      <c r="BB251" s="126"/>
      <c r="BC251" s="126"/>
      <c r="BD251" s="126"/>
      <c r="BE251" s="126"/>
      <c r="BF251" s="126"/>
      <c r="BG251" s="126"/>
      <c r="BH251" s="126"/>
      <c r="BI251" s="126"/>
      <c r="BJ251" s="126"/>
      <c r="BK251" s="126"/>
      <c r="BL251" s="126"/>
      <c r="BM251" s="126"/>
      <c r="BN251" s="126"/>
      <c r="BO251" s="126"/>
      <c r="BP251" s="126"/>
      <c r="BQ251" s="110"/>
      <c r="BR251" s="129"/>
      <c r="BS251" s="116"/>
    </row>
    <row r="252" spans="1:71" ht="15.65" customHeight="1">
      <c r="A252" s="134"/>
      <c r="B252" s="134"/>
      <c r="C252" s="124"/>
      <c r="D252" s="144"/>
      <c r="E252" s="144"/>
      <c r="F252" s="144"/>
      <c r="G252" s="144"/>
      <c r="H252" s="144"/>
      <c r="I252" s="144"/>
      <c r="J252" s="144"/>
      <c r="K252" s="144"/>
      <c r="L252" s="144"/>
      <c r="M252" s="144"/>
      <c r="N252" s="144"/>
      <c r="O252" s="144"/>
      <c r="P252" s="144"/>
      <c r="Q252" s="144"/>
      <c r="R252" s="130"/>
      <c r="S252" s="130"/>
      <c r="T252" s="130"/>
      <c r="U252" s="182" t="str">
        <f>IF([3]回答表!BD18="●",IF([3]回答表!X52="●",[3]回答表!E339,IF([3]回答表!AA52="●",[3]回答表!E408,"")),"")</f>
        <v/>
      </c>
      <c r="V252" s="183"/>
      <c r="W252" s="183"/>
      <c r="X252" s="183"/>
      <c r="Y252" s="183"/>
      <c r="Z252" s="183"/>
      <c r="AA252" s="183"/>
      <c r="AB252" s="183"/>
      <c r="AC252" s="183"/>
      <c r="AD252" s="183"/>
      <c r="AE252" s="186" t="s">
        <v>93</v>
      </c>
      <c r="AF252" s="186"/>
      <c r="AG252" s="186"/>
      <c r="AH252" s="186"/>
      <c r="AI252" s="186"/>
      <c r="AJ252" s="187"/>
      <c r="AK252" s="143"/>
      <c r="AL252" s="143"/>
      <c r="AM252" s="190" t="str">
        <f>IF([3]回答表!BD18="●",IF([3]回答表!X52="●",[3]回答表!B341,IF([3]回答表!AA52="●",[3]回答表!B410,"")),"")</f>
        <v/>
      </c>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2"/>
      <c r="BR252" s="129"/>
      <c r="BS252" s="116"/>
    </row>
    <row r="253" spans="1:71" ht="15.65" customHeight="1">
      <c r="A253" s="134"/>
      <c r="B253" s="134"/>
      <c r="C253" s="124"/>
      <c r="D253" s="144"/>
      <c r="E253" s="144"/>
      <c r="F253" s="144"/>
      <c r="G253" s="144"/>
      <c r="H253" s="144"/>
      <c r="I253" s="144"/>
      <c r="J253" s="144"/>
      <c r="K253" s="144"/>
      <c r="L253" s="144"/>
      <c r="M253" s="144"/>
      <c r="N253" s="144"/>
      <c r="O253" s="144"/>
      <c r="P253" s="144"/>
      <c r="Q253" s="144"/>
      <c r="R253" s="130"/>
      <c r="S253" s="130"/>
      <c r="T253" s="130"/>
      <c r="U253" s="184"/>
      <c r="V253" s="185"/>
      <c r="W253" s="185"/>
      <c r="X253" s="185"/>
      <c r="Y253" s="185"/>
      <c r="Z253" s="185"/>
      <c r="AA253" s="185"/>
      <c r="AB253" s="185"/>
      <c r="AC253" s="185"/>
      <c r="AD253" s="185"/>
      <c r="AE253" s="188"/>
      <c r="AF253" s="188"/>
      <c r="AG253" s="188"/>
      <c r="AH253" s="188"/>
      <c r="AI253" s="188"/>
      <c r="AJ253" s="189"/>
      <c r="AK253" s="143"/>
      <c r="AL253" s="143"/>
      <c r="AM253" s="193"/>
      <c r="AN253" s="194"/>
      <c r="AO253" s="194"/>
      <c r="AP253" s="194"/>
      <c r="AQ253" s="194"/>
      <c r="AR253" s="194"/>
      <c r="AS253" s="194"/>
      <c r="AT253" s="194"/>
      <c r="AU253" s="194"/>
      <c r="AV253" s="194"/>
      <c r="AW253" s="194"/>
      <c r="AX253" s="194"/>
      <c r="AY253" s="194"/>
      <c r="AZ253" s="194"/>
      <c r="BA253" s="194"/>
      <c r="BB253" s="194"/>
      <c r="BC253" s="194"/>
      <c r="BD253" s="194"/>
      <c r="BE253" s="194"/>
      <c r="BF253" s="194"/>
      <c r="BG253" s="194"/>
      <c r="BH253" s="194"/>
      <c r="BI253" s="194"/>
      <c r="BJ253" s="194"/>
      <c r="BK253" s="194"/>
      <c r="BL253" s="194"/>
      <c r="BM253" s="194"/>
      <c r="BN253" s="194"/>
      <c r="BO253" s="194"/>
      <c r="BP253" s="194"/>
      <c r="BQ253" s="195"/>
      <c r="BR253" s="129"/>
      <c r="BS253" s="116"/>
    </row>
    <row r="254" spans="1:71" ht="15.65" customHeight="1">
      <c r="A254" s="134"/>
      <c r="B254" s="134"/>
      <c r="C254" s="124"/>
      <c r="D254" s="144"/>
      <c r="E254" s="144"/>
      <c r="F254" s="144"/>
      <c r="G254" s="144"/>
      <c r="H254" s="144"/>
      <c r="I254" s="144"/>
      <c r="J254" s="144"/>
      <c r="K254" s="144"/>
      <c r="L254" s="144"/>
      <c r="M254" s="144"/>
      <c r="N254" s="144"/>
      <c r="O254" s="144"/>
      <c r="P254" s="144"/>
      <c r="Q254" s="144"/>
      <c r="R254" s="130"/>
      <c r="S254" s="130"/>
      <c r="T254" s="130"/>
      <c r="U254" s="130"/>
      <c r="V254" s="130"/>
      <c r="W254" s="130"/>
      <c r="X254" s="130"/>
      <c r="Y254" s="130"/>
      <c r="Z254" s="130"/>
      <c r="AA254" s="130"/>
      <c r="AB254" s="130"/>
      <c r="AC254" s="130"/>
      <c r="AD254" s="130"/>
      <c r="AE254" s="130"/>
      <c r="AF254" s="130"/>
      <c r="AG254" s="130"/>
      <c r="AH254" s="130"/>
      <c r="AI254" s="130"/>
      <c r="AJ254" s="130"/>
      <c r="AK254" s="143"/>
      <c r="AL254" s="143"/>
      <c r="AM254" s="193"/>
      <c r="AN254" s="194"/>
      <c r="AO254" s="194"/>
      <c r="AP254" s="194"/>
      <c r="AQ254" s="194"/>
      <c r="AR254" s="194"/>
      <c r="AS254" s="194"/>
      <c r="AT254" s="194"/>
      <c r="AU254" s="194"/>
      <c r="AV254" s="194"/>
      <c r="AW254" s="194"/>
      <c r="AX254" s="194"/>
      <c r="AY254" s="194"/>
      <c r="AZ254" s="194"/>
      <c r="BA254" s="194"/>
      <c r="BB254" s="194"/>
      <c r="BC254" s="194"/>
      <c r="BD254" s="194"/>
      <c r="BE254" s="194"/>
      <c r="BF254" s="194"/>
      <c r="BG254" s="194"/>
      <c r="BH254" s="194"/>
      <c r="BI254" s="194"/>
      <c r="BJ254" s="194"/>
      <c r="BK254" s="194"/>
      <c r="BL254" s="194"/>
      <c r="BM254" s="194"/>
      <c r="BN254" s="194"/>
      <c r="BO254" s="194"/>
      <c r="BP254" s="194"/>
      <c r="BQ254" s="195"/>
      <c r="BR254" s="129"/>
      <c r="BS254" s="116"/>
    </row>
    <row r="255" spans="1:71" ht="15.65" customHeight="1">
      <c r="A255" s="134"/>
      <c r="B255" s="134"/>
      <c r="C255" s="124"/>
      <c r="D255" s="144"/>
      <c r="E255" s="144"/>
      <c r="F255" s="144"/>
      <c r="G255" s="144"/>
      <c r="H255" s="144"/>
      <c r="I255" s="144"/>
      <c r="J255" s="144"/>
      <c r="K255" s="144"/>
      <c r="L255" s="144"/>
      <c r="M255" s="144"/>
      <c r="N255" s="144"/>
      <c r="O255" s="144"/>
      <c r="P255" s="144"/>
      <c r="Q255" s="144"/>
      <c r="R255" s="130"/>
      <c r="S255" s="130"/>
      <c r="T255" s="130"/>
      <c r="U255" s="130"/>
      <c r="V255" s="130"/>
      <c r="W255" s="130"/>
      <c r="X255" s="130"/>
      <c r="Y255" s="130"/>
      <c r="Z255" s="130"/>
      <c r="AA255" s="130"/>
      <c r="AB255" s="130"/>
      <c r="AC255" s="130"/>
      <c r="AD255" s="130"/>
      <c r="AE255" s="130"/>
      <c r="AF255" s="130"/>
      <c r="AG255" s="130"/>
      <c r="AH255" s="130"/>
      <c r="AI255" s="130"/>
      <c r="AJ255" s="130"/>
      <c r="AK255" s="143"/>
      <c r="AL255" s="143"/>
      <c r="AM255" s="193"/>
      <c r="AN255" s="194"/>
      <c r="AO255" s="194"/>
      <c r="AP255" s="194"/>
      <c r="AQ255" s="194"/>
      <c r="AR255" s="194"/>
      <c r="AS255" s="194"/>
      <c r="AT255" s="194"/>
      <c r="AU255" s="194"/>
      <c r="AV255" s="194"/>
      <c r="AW255" s="194"/>
      <c r="AX255" s="194"/>
      <c r="AY255" s="194"/>
      <c r="AZ255" s="194"/>
      <c r="BA255" s="194"/>
      <c r="BB255" s="194"/>
      <c r="BC255" s="194"/>
      <c r="BD255" s="194"/>
      <c r="BE255" s="194"/>
      <c r="BF255" s="194"/>
      <c r="BG255" s="194"/>
      <c r="BH255" s="194"/>
      <c r="BI255" s="194"/>
      <c r="BJ255" s="194"/>
      <c r="BK255" s="194"/>
      <c r="BL255" s="194"/>
      <c r="BM255" s="194"/>
      <c r="BN255" s="194"/>
      <c r="BO255" s="194"/>
      <c r="BP255" s="194"/>
      <c r="BQ255" s="195"/>
      <c r="BR255" s="129"/>
      <c r="BS255" s="116"/>
    </row>
    <row r="256" spans="1:71" ht="15.65" customHeight="1">
      <c r="A256" s="134"/>
      <c r="B256" s="134"/>
      <c r="C256" s="124"/>
      <c r="D256" s="144"/>
      <c r="E256" s="144"/>
      <c r="F256" s="144"/>
      <c r="G256" s="144"/>
      <c r="H256" s="144"/>
      <c r="I256" s="144"/>
      <c r="J256" s="144"/>
      <c r="K256" s="144"/>
      <c r="L256" s="144"/>
      <c r="M256" s="144"/>
      <c r="N256" s="144"/>
      <c r="O256" s="144"/>
      <c r="P256" s="144"/>
      <c r="Q256" s="144"/>
      <c r="R256" s="130"/>
      <c r="S256" s="130"/>
      <c r="T256" s="130"/>
      <c r="U256" s="130"/>
      <c r="V256" s="130"/>
      <c r="W256" s="130"/>
      <c r="X256" s="130"/>
      <c r="Y256" s="130"/>
      <c r="Z256" s="130"/>
      <c r="AA256" s="130"/>
      <c r="AB256" s="130"/>
      <c r="AC256" s="130"/>
      <c r="AD256" s="130"/>
      <c r="AE256" s="130"/>
      <c r="AF256" s="130"/>
      <c r="AG256" s="130"/>
      <c r="AH256" s="130"/>
      <c r="AI256" s="130"/>
      <c r="AJ256" s="130"/>
      <c r="AK256" s="143"/>
      <c r="AL256" s="143"/>
      <c r="AM256" s="196"/>
      <c r="AN256" s="197"/>
      <c r="AO256" s="197"/>
      <c r="AP256" s="197"/>
      <c r="AQ256" s="197"/>
      <c r="AR256" s="197"/>
      <c r="AS256" s="197"/>
      <c r="AT256" s="197"/>
      <c r="AU256" s="197"/>
      <c r="AV256" s="197"/>
      <c r="AW256" s="197"/>
      <c r="AX256" s="197"/>
      <c r="AY256" s="197"/>
      <c r="AZ256" s="197"/>
      <c r="BA256" s="197"/>
      <c r="BB256" s="197"/>
      <c r="BC256" s="197"/>
      <c r="BD256" s="197"/>
      <c r="BE256" s="197"/>
      <c r="BF256" s="197"/>
      <c r="BG256" s="197"/>
      <c r="BH256" s="197"/>
      <c r="BI256" s="197"/>
      <c r="BJ256" s="197"/>
      <c r="BK256" s="197"/>
      <c r="BL256" s="197"/>
      <c r="BM256" s="197"/>
      <c r="BN256" s="197"/>
      <c r="BO256" s="197"/>
      <c r="BP256" s="197"/>
      <c r="BQ256" s="198"/>
      <c r="BR256" s="129"/>
      <c r="BS256" s="116"/>
    </row>
    <row r="257" spans="1:144" ht="15.65" customHeight="1">
      <c r="C257" s="124"/>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29"/>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row>
    <row r="258" spans="1:144" ht="18.649999999999999" customHeight="1">
      <c r="C258" s="124"/>
      <c r="D258" s="144"/>
      <c r="E258" s="144"/>
      <c r="F258" s="144"/>
      <c r="G258" s="144"/>
      <c r="H258" s="144"/>
      <c r="I258" s="144"/>
      <c r="J258" s="144"/>
      <c r="K258" s="144"/>
      <c r="L258" s="144"/>
      <c r="M258" s="144"/>
      <c r="N258" s="130"/>
      <c r="O258" s="130"/>
      <c r="P258" s="130"/>
      <c r="Q258" s="130"/>
      <c r="R258" s="130"/>
      <c r="S258" s="130"/>
      <c r="T258" s="130"/>
      <c r="U258" s="135" t="s">
        <v>27</v>
      </c>
      <c r="V258" s="130"/>
      <c r="W258" s="130"/>
      <c r="X258" s="136"/>
      <c r="Y258" s="136"/>
      <c r="Z258" s="136"/>
      <c r="AA258" s="127"/>
      <c r="AB258" s="137"/>
      <c r="AC258" s="127"/>
      <c r="AD258" s="127"/>
      <c r="AE258" s="127"/>
      <c r="AF258" s="127"/>
      <c r="AG258" s="127"/>
      <c r="AH258" s="127"/>
      <c r="AI258" s="127"/>
      <c r="AJ258" s="127"/>
      <c r="AK258" s="127"/>
      <c r="AL258" s="127"/>
      <c r="AM258" s="135" t="s">
        <v>12</v>
      </c>
      <c r="AN258" s="127"/>
      <c r="AO258" s="127"/>
      <c r="AP258" s="127"/>
      <c r="AQ258" s="127"/>
      <c r="AR258" s="127"/>
      <c r="AS258" s="127"/>
      <c r="AT258" s="127"/>
      <c r="AU258" s="127"/>
      <c r="AV258" s="127"/>
      <c r="AW258" s="127"/>
      <c r="AX258" s="127"/>
      <c r="AY258" s="127"/>
      <c r="AZ258" s="126"/>
      <c r="BA258" s="126"/>
      <c r="BB258" s="126"/>
      <c r="BC258" s="126"/>
      <c r="BD258" s="126"/>
      <c r="BE258" s="126"/>
      <c r="BF258" s="126"/>
      <c r="BG258" s="126"/>
      <c r="BH258" s="126"/>
      <c r="BI258" s="126"/>
      <c r="BJ258" s="126"/>
      <c r="BK258" s="126"/>
      <c r="BL258" s="126"/>
      <c r="BM258" s="126"/>
      <c r="BN258" s="126"/>
      <c r="BO258" s="126"/>
      <c r="BP258" s="126"/>
      <c r="BQ258" s="110"/>
      <c r="BR258" s="129"/>
      <c r="BS258" s="116"/>
    </row>
    <row r="259" spans="1:144" ht="15.65" customHeight="1">
      <c r="C259" s="124"/>
      <c r="D259" s="281" t="s">
        <v>13</v>
      </c>
      <c r="E259" s="281"/>
      <c r="F259" s="281"/>
      <c r="G259" s="281"/>
      <c r="H259" s="281"/>
      <c r="I259" s="281"/>
      <c r="J259" s="281"/>
      <c r="K259" s="281"/>
      <c r="L259" s="281"/>
      <c r="M259" s="282"/>
      <c r="N259" s="208" t="str">
        <f>IF([3]回答表!BD18="●",IF([3]回答表!AD52="●","●",""),"")</f>
        <v/>
      </c>
      <c r="O259" s="209"/>
      <c r="P259" s="209"/>
      <c r="Q259" s="210"/>
      <c r="R259" s="130"/>
      <c r="S259" s="130"/>
      <c r="T259" s="130"/>
      <c r="U259" s="190" t="str">
        <f>IF([3]回答表!BD18="●",IF([3]回答表!AD52="●",[3]回答表!B421,""),"")</f>
        <v/>
      </c>
      <c r="V259" s="191"/>
      <c r="W259" s="191"/>
      <c r="X259" s="191"/>
      <c r="Y259" s="191"/>
      <c r="Z259" s="191"/>
      <c r="AA259" s="191"/>
      <c r="AB259" s="191"/>
      <c r="AC259" s="191"/>
      <c r="AD259" s="191"/>
      <c r="AE259" s="191"/>
      <c r="AF259" s="191"/>
      <c r="AG259" s="191"/>
      <c r="AH259" s="191"/>
      <c r="AI259" s="191"/>
      <c r="AJ259" s="192"/>
      <c r="AK259" s="160"/>
      <c r="AL259" s="160"/>
      <c r="AM259" s="190" t="str">
        <f>IF([3]回答表!BD18="●",IF([3]回答表!AD52="●",[3]回答表!B427,""),"")</f>
        <v/>
      </c>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2"/>
      <c r="BR259" s="129"/>
      <c r="BS259" s="116"/>
    </row>
    <row r="260" spans="1:144" ht="15.65" customHeight="1">
      <c r="C260" s="124"/>
      <c r="D260" s="281"/>
      <c r="E260" s="281"/>
      <c r="F260" s="281"/>
      <c r="G260" s="281"/>
      <c r="H260" s="281"/>
      <c r="I260" s="281"/>
      <c r="J260" s="281"/>
      <c r="K260" s="281"/>
      <c r="L260" s="281"/>
      <c r="M260" s="282"/>
      <c r="N260" s="211"/>
      <c r="O260" s="212"/>
      <c r="P260" s="212"/>
      <c r="Q260" s="213"/>
      <c r="R260" s="130"/>
      <c r="S260" s="130"/>
      <c r="T260" s="130"/>
      <c r="U260" s="193"/>
      <c r="V260" s="194"/>
      <c r="W260" s="194"/>
      <c r="X260" s="194"/>
      <c r="Y260" s="194"/>
      <c r="Z260" s="194"/>
      <c r="AA260" s="194"/>
      <c r="AB260" s="194"/>
      <c r="AC260" s="194"/>
      <c r="AD260" s="194"/>
      <c r="AE260" s="194"/>
      <c r="AF260" s="194"/>
      <c r="AG260" s="194"/>
      <c r="AH260" s="194"/>
      <c r="AI260" s="194"/>
      <c r="AJ260" s="195"/>
      <c r="AK260" s="160"/>
      <c r="AL260" s="160"/>
      <c r="AM260" s="193"/>
      <c r="AN260" s="194"/>
      <c r="AO260" s="194"/>
      <c r="AP260" s="194"/>
      <c r="AQ260" s="194"/>
      <c r="AR260" s="194"/>
      <c r="AS260" s="194"/>
      <c r="AT260" s="194"/>
      <c r="AU260" s="194"/>
      <c r="AV260" s="194"/>
      <c r="AW260" s="194"/>
      <c r="AX260" s="194"/>
      <c r="AY260" s="194"/>
      <c r="AZ260" s="194"/>
      <c r="BA260" s="194"/>
      <c r="BB260" s="194"/>
      <c r="BC260" s="194"/>
      <c r="BD260" s="194"/>
      <c r="BE260" s="194"/>
      <c r="BF260" s="194"/>
      <c r="BG260" s="194"/>
      <c r="BH260" s="194"/>
      <c r="BI260" s="194"/>
      <c r="BJ260" s="194"/>
      <c r="BK260" s="194"/>
      <c r="BL260" s="194"/>
      <c r="BM260" s="194"/>
      <c r="BN260" s="194"/>
      <c r="BO260" s="194"/>
      <c r="BP260" s="194"/>
      <c r="BQ260" s="195"/>
      <c r="BR260" s="129"/>
      <c r="BS260" s="116"/>
    </row>
    <row r="261" spans="1:144" ht="15.65" customHeight="1">
      <c r="C261" s="124"/>
      <c r="D261" s="281"/>
      <c r="E261" s="281"/>
      <c r="F261" s="281"/>
      <c r="G261" s="281"/>
      <c r="H261" s="281"/>
      <c r="I261" s="281"/>
      <c r="J261" s="281"/>
      <c r="K261" s="281"/>
      <c r="L261" s="281"/>
      <c r="M261" s="282"/>
      <c r="N261" s="211"/>
      <c r="O261" s="212"/>
      <c r="P261" s="212"/>
      <c r="Q261" s="213"/>
      <c r="R261" s="130"/>
      <c r="S261" s="130"/>
      <c r="T261" s="130"/>
      <c r="U261" s="193"/>
      <c r="V261" s="194"/>
      <c r="W261" s="194"/>
      <c r="X261" s="194"/>
      <c r="Y261" s="194"/>
      <c r="Z261" s="194"/>
      <c r="AA261" s="194"/>
      <c r="AB261" s="194"/>
      <c r="AC261" s="194"/>
      <c r="AD261" s="194"/>
      <c r="AE261" s="194"/>
      <c r="AF261" s="194"/>
      <c r="AG261" s="194"/>
      <c r="AH261" s="194"/>
      <c r="AI261" s="194"/>
      <c r="AJ261" s="195"/>
      <c r="AK261" s="160"/>
      <c r="AL261" s="160"/>
      <c r="AM261" s="193"/>
      <c r="AN261" s="194"/>
      <c r="AO261" s="194"/>
      <c r="AP261" s="194"/>
      <c r="AQ261" s="194"/>
      <c r="AR261" s="194"/>
      <c r="AS261" s="194"/>
      <c r="AT261" s="194"/>
      <c r="AU261" s="194"/>
      <c r="AV261" s="194"/>
      <c r="AW261" s="194"/>
      <c r="AX261" s="194"/>
      <c r="AY261" s="194"/>
      <c r="AZ261" s="194"/>
      <c r="BA261" s="194"/>
      <c r="BB261" s="194"/>
      <c r="BC261" s="194"/>
      <c r="BD261" s="194"/>
      <c r="BE261" s="194"/>
      <c r="BF261" s="194"/>
      <c r="BG261" s="194"/>
      <c r="BH261" s="194"/>
      <c r="BI261" s="194"/>
      <c r="BJ261" s="194"/>
      <c r="BK261" s="194"/>
      <c r="BL261" s="194"/>
      <c r="BM261" s="194"/>
      <c r="BN261" s="194"/>
      <c r="BO261" s="194"/>
      <c r="BP261" s="194"/>
      <c r="BQ261" s="195"/>
      <c r="BR261" s="129"/>
      <c r="BS261" s="116"/>
    </row>
    <row r="262" spans="1:144" ht="15.65" customHeight="1">
      <c r="C262" s="124"/>
      <c r="D262" s="281"/>
      <c r="E262" s="281"/>
      <c r="F262" s="281"/>
      <c r="G262" s="281"/>
      <c r="H262" s="281"/>
      <c r="I262" s="281"/>
      <c r="J262" s="281"/>
      <c r="K262" s="281"/>
      <c r="L262" s="281"/>
      <c r="M262" s="282"/>
      <c r="N262" s="214"/>
      <c r="O262" s="215"/>
      <c r="P262" s="215"/>
      <c r="Q262" s="216"/>
      <c r="R262" s="130"/>
      <c r="S262" s="130"/>
      <c r="T262" s="130"/>
      <c r="U262" s="196"/>
      <c r="V262" s="197"/>
      <c r="W262" s="197"/>
      <c r="X262" s="197"/>
      <c r="Y262" s="197"/>
      <c r="Z262" s="197"/>
      <c r="AA262" s="197"/>
      <c r="AB262" s="197"/>
      <c r="AC262" s="197"/>
      <c r="AD262" s="197"/>
      <c r="AE262" s="197"/>
      <c r="AF262" s="197"/>
      <c r="AG262" s="197"/>
      <c r="AH262" s="197"/>
      <c r="AI262" s="197"/>
      <c r="AJ262" s="198"/>
      <c r="AK262" s="160"/>
      <c r="AL262" s="160"/>
      <c r="AM262" s="196"/>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c r="BM262" s="197"/>
      <c r="BN262" s="197"/>
      <c r="BO262" s="197"/>
      <c r="BP262" s="197"/>
      <c r="BQ262" s="198"/>
      <c r="BR262" s="129"/>
      <c r="BS262" s="116"/>
    </row>
    <row r="263" spans="1:144" ht="15.65" customHeight="1">
      <c r="C263" s="151"/>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c r="BI263" s="152"/>
      <c r="BJ263" s="152"/>
      <c r="BK263" s="152"/>
      <c r="BL263" s="152"/>
      <c r="BM263" s="152"/>
      <c r="BN263" s="152"/>
      <c r="BO263" s="152"/>
      <c r="BP263" s="152"/>
      <c r="BQ263" s="152"/>
      <c r="BR263" s="153"/>
      <c r="BS263" s="116"/>
    </row>
    <row r="264" spans="1:144" s="97" customFormat="1" ht="15.65" customHeight="1">
      <c r="A264" s="116"/>
      <c r="B264" s="116"/>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16"/>
    </row>
    <row r="265" spans="1:144" ht="15.65" customHeight="1">
      <c r="C265" s="118"/>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256"/>
      <c r="AS265" s="256"/>
      <c r="AT265" s="256"/>
      <c r="AU265" s="256"/>
      <c r="AV265" s="256"/>
      <c r="AW265" s="256"/>
      <c r="AX265" s="256"/>
      <c r="AY265" s="256"/>
      <c r="AZ265" s="256"/>
      <c r="BA265" s="256"/>
      <c r="BB265" s="256"/>
      <c r="BC265" s="120"/>
      <c r="BD265" s="121"/>
      <c r="BE265" s="121"/>
      <c r="BF265" s="121"/>
      <c r="BG265" s="121"/>
      <c r="BH265" s="121"/>
      <c r="BI265" s="121"/>
      <c r="BJ265" s="121"/>
      <c r="BK265" s="121"/>
      <c r="BL265" s="121"/>
      <c r="BM265" s="121"/>
      <c r="BN265" s="121"/>
      <c r="BO265" s="121"/>
      <c r="BP265" s="121"/>
      <c r="BQ265" s="121"/>
      <c r="BR265" s="122"/>
      <c r="BS265" s="116"/>
    </row>
    <row r="266" spans="1:144" ht="15.65" customHeight="1">
      <c r="C266" s="124"/>
      <c r="D266" s="130"/>
      <c r="E266" s="130"/>
      <c r="F266" s="130"/>
      <c r="G266" s="130"/>
      <c r="H266" s="130"/>
      <c r="I266" s="130"/>
      <c r="J266" s="130"/>
      <c r="K266" s="130"/>
      <c r="L266" s="130"/>
      <c r="M266" s="130"/>
      <c r="N266" s="130"/>
      <c r="O266" s="130"/>
      <c r="P266" s="130"/>
      <c r="Q266" s="130"/>
      <c r="R266" s="130"/>
      <c r="S266" s="130"/>
      <c r="T266" s="130"/>
      <c r="U266" s="130"/>
      <c r="V266" s="130"/>
      <c r="W266" s="130"/>
      <c r="X266" s="110"/>
      <c r="Y266" s="110"/>
      <c r="Z266" s="110"/>
      <c r="AA266" s="126"/>
      <c r="AB266" s="131"/>
      <c r="AC266" s="131"/>
      <c r="AD266" s="131"/>
      <c r="AE266" s="131"/>
      <c r="AF266" s="131"/>
      <c r="AG266" s="131"/>
      <c r="AH266" s="131"/>
      <c r="AI266" s="131"/>
      <c r="AJ266" s="131"/>
      <c r="AK266" s="131"/>
      <c r="AL266" s="131"/>
      <c r="AM266" s="131"/>
      <c r="AN266" s="128"/>
      <c r="AO266" s="131"/>
      <c r="AP266" s="132"/>
      <c r="AQ266" s="132"/>
      <c r="AR266" s="292"/>
      <c r="AS266" s="292"/>
      <c r="AT266" s="292"/>
      <c r="AU266" s="292"/>
      <c r="AV266" s="292"/>
      <c r="AW266" s="292"/>
      <c r="AX266" s="292"/>
      <c r="AY266" s="292"/>
      <c r="AZ266" s="292"/>
      <c r="BA266" s="292"/>
      <c r="BB266" s="292"/>
      <c r="BC266" s="125"/>
      <c r="BD266" s="126"/>
      <c r="BE266" s="126"/>
      <c r="BF266" s="126"/>
      <c r="BG266" s="126"/>
      <c r="BH266" s="126"/>
      <c r="BI266" s="126"/>
      <c r="BJ266" s="126"/>
      <c r="BK266" s="126"/>
      <c r="BL266" s="126"/>
      <c r="BM266" s="126"/>
      <c r="BN266" s="127"/>
      <c r="BO266" s="127"/>
      <c r="BP266" s="127"/>
      <c r="BQ266" s="128"/>
      <c r="BR266" s="129"/>
      <c r="BS266" s="116"/>
    </row>
    <row r="267" spans="1:144" ht="15.65" customHeight="1">
      <c r="C267" s="124"/>
      <c r="D267" s="258" t="s">
        <v>4</v>
      </c>
      <c r="E267" s="259"/>
      <c r="F267" s="259"/>
      <c r="G267" s="259"/>
      <c r="H267" s="259"/>
      <c r="I267" s="259"/>
      <c r="J267" s="259"/>
      <c r="K267" s="259"/>
      <c r="L267" s="259"/>
      <c r="M267" s="259"/>
      <c r="N267" s="259"/>
      <c r="O267" s="259"/>
      <c r="P267" s="259"/>
      <c r="Q267" s="260"/>
      <c r="R267" s="199" t="s">
        <v>34</v>
      </c>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1"/>
      <c r="BC267" s="125"/>
      <c r="BD267" s="126"/>
      <c r="BE267" s="126"/>
      <c r="BF267" s="126"/>
      <c r="BG267" s="126"/>
      <c r="BH267" s="126"/>
      <c r="BI267" s="126"/>
      <c r="BJ267" s="126"/>
      <c r="BK267" s="126"/>
      <c r="BL267" s="126"/>
      <c r="BM267" s="126"/>
      <c r="BN267" s="127"/>
      <c r="BO267" s="127"/>
      <c r="BP267" s="127"/>
      <c r="BQ267" s="128"/>
      <c r="BR267" s="129"/>
      <c r="BS267" s="116"/>
    </row>
    <row r="268" spans="1:144" ht="15.65" customHeight="1">
      <c r="C268" s="124"/>
      <c r="D268" s="261"/>
      <c r="E268" s="262"/>
      <c r="F268" s="262"/>
      <c r="G268" s="262"/>
      <c r="H268" s="262"/>
      <c r="I268" s="262"/>
      <c r="J268" s="262"/>
      <c r="K268" s="262"/>
      <c r="L268" s="262"/>
      <c r="M268" s="262"/>
      <c r="N268" s="262"/>
      <c r="O268" s="262"/>
      <c r="P268" s="262"/>
      <c r="Q268" s="263"/>
      <c r="R268" s="205"/>
      <c r="S268" s="206"/>
      <c r="T268" s="206"/>
      <c r="U268" s="206"/>
      <c r="V268" s="206"/>
      <c r="W268" s="206"/>
      <c r="X268" s="206"/>
      <c r="Y268" s="206"/>
      <c r="Z268" s="206"/>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7"/>
      <c r="BC268" s="125"/>
      <c r="BD268" s="126"/>
      <c r="BE268" s="126"/>
      <c r="BF268" s="126"/>
      <c r="BG268" s="126"/>
      <c r="BH268" s="126"/>
      <c r="BI268" s="126"/>
      <c r="BJ268" s="126"/>
      <c r="BK268" s="126"/>
      <c r="BL268" s="126"/>
      <c r="BM268" s="126"/>
      <c r="BN268" s="127"/>
      <c r="BO268" s="127"/>
      <c r="BP268" s="127"/>
      <c r="BQ268" s="128"/>
      <c r="BR268" s="129"/>
      <c r="BS268" s="116"/>
    </row>
    <row r="269" spans="1:144" ht="15.65" customHeight="1">
      <c r="C269" s="124"/>
      <c r="D269" s="130"/>
      <c r="E269" s="130"/>
      <c r="F269" s="130"/>
      <c r="G269" s="130"/>
      <c r="H269" s="130"/>
      <c r="I269" s="130"/>
      <c r="J269" s="130"/>
      <c r="K269" s="130"/>
      <c r="L269" s="130"/>
      <c r="M269" s="130"/>
      <c r="N269" s="130"/>
      <c r="O269" s="130"/>
      <c r="P269" s="130"/>
      <c r="Q269" s="130"/>
      <c r="R269" s="130"/>
      <c r="S269" s="130"/>
      <c r="T269" s="130"/>
      <c r="U269" s="130"/>
      <c r="V269" s="130"/>
      <c r="W269" s="130"/>
      <c r="X269" s="110"/>
      <c r="Y269" s="110"/>
      <c r="Z269" s="110"/>
      <c r="AA269" s="126"/>
      <c r="AB269" s="131"/>
      <c r="AC269" s="131"/>
      <c r="AD269" s="131"/>
      <c r="AE269" s="131"/>
      <c r="AF269" s="131"/>
      <c r="AG269" s="131"/>
      <c r="AH269" s="131"/>
      <c r="AI269" s="131"/>
      <c r="AJ269" s="131"/>
      <c r="AK269" s="131"/>
      <c r="AL269" s="131"/>
      <c r="AM269" s="131"/>
      <c r="AN269" s="128"/>
      <c r="AO269" s="131"/>
      <c r="AP269" s="132"/>
      <c r="AQ269" s="132"/>
      <c r="AR269" s="133"/>
      <c r="AS269" s="133"/>
      <c r="AT269" s="133"/>
      <c r="AU269" s="133"/>
      <c r="AV269" s="133"/>
      <c r="AW269" s="133"/>
      <c r="AX269" s="133"/>
      <c r="AY269" s="133"/>
      <c r="AZ269" s="133"/>
      <c r="BA269" s="133"/>
      <c r="BB269" s="133"/>
      <c r="BC269" s="125"/>
      <c r="BD269" s="126"/>
      <c r="BE269" s="126"/>
      <c r="BF269" s="126"/>
      <c r="BG269" s="126"/>
      <c r="BH269" s="126"/>
      <c r="BI269" s="126"/>
      <c r="BJ269" s="126"/>
      <c r="BK269" s="126"/>
      <c r="BL269" s="126"/>
      <c r="BM269" s="126"/>
      <c r="BN269" s="127"/>
      <c r="BO269" s="127"/>
      <c r="BP269" s="127"/>
      <c r="BQ269" s="128"/>
      <c r="BR269" s="129"/>
      <c r="BS269" s="116"/>
    </row>
    <row r="270" spans="1:144" ht="19">
      <c r="C270" s="124"/>
      <c r="D270" s="130"/>
      <c r="E270" s="130"/>
      <c r="F270" s="130"/>
      <c r="G270" s="130"/>
      <c r="H270" s="130"/>
      <c r="I270" s="130"/>
      <c r="J270" s="130"/>
      <c r="K270" s="130"/>
      <c r="L270" s="130"/>
      <c r="M270" s="130"/>
      <c r="N270" s="130"/>
      <c r="O270" s="130"/>
      <c r="P270" s="130"/>
      <c r="Q270" s="130"/>
      <c r="R270" s="130"/>
      <c r="S270" s="130"/>
      <c r="T270" s="130"/>
      <c r="U270" s="135" t="s">
        <v>27</v>
      </c>
      <c r="V270" s="130"/>
      <c r="W270" s="130"/>
      <c r="X270" s="136"/>
      <c r="Y270" s="136"/>
      <c r="Z270" s="136"/>
      <c r="AA270" s="127"/>
      <c r="AB270" s="137"/>
      <c r="AC270" s="137"/>
      <c r="AD270" s="137"/>
      <c r="AE270" s="137"/>
      <c r="AF270" s="137"/>
      <c r="AG270" s="137"/>
      <c r="AH270" s="137"/>
      <c r="AI270" s="137"/>
      <c r="AJ270" s="137"/>
      <c r="AK270" s="137"/>
      <c r="AL270" s="137"/>
      <c r="AM270" s="135" t="s">
        <v>14</v>
      </c>
      <c r="AN270" s="138"/>
      <c r="AO270" s="137"/>
      <c r="AP270" s="139"/>
      <c r="AQ270" s="139"/>
      <c r="AR270" s="140"/>
      <c r="AS270" s="140"/>
      <c r="AT270" s="140"/>
      <c r="AU270" s="140"/>
      <c r="AV270" s="140"/>
      <c r="AW270" s="140"/>
      <c r="AX270" s="140"/>
      <c r="AY270" s="140"/>
      <c r="AZ270" s="140"/>
      <c r="BA270" s="140"/>
      <c r="BB270" s="140"/>
      <c r="BC270" s="141"/>
      <c r="BD270" s="127"/>
      <c r="BE270" s="127"/>
      <c r="BF270" s="142" t="s">
        <v>6</v>
      </c>
      <c r="BG270" s="155"/>
      <c r="BH270" s="155"/>
      <c r="BI270" s="155"/>
      <c r="BJ270" s="155"/>
      <c r="BK270" s="155"/>
      <c r="BL270" s="155"/>
      <c r="BM270" s="127"/>
      <c r="BN270" s="127"/>
      <c r="BO270" s="127"/>
      <c r="BP270" s="127"/>
      <c r="BQ270" s="138"/>
      <c r="BR270" s="129"/>
      <c r="BS270" s="116"/>
    </row>
    <row r="271" spans="1:144" ht="15.65" customHeight="1">
      <c r="C271" s="124"/>
      <c r="D271" s="281" t="s">
        <v>7</v>
      </c>
      <c r="E271" s="281"/>
      <c r="F271" s="281"/>
      <c r="G271" s="281"/>
      <c r="H271" s="281"/>
      <c r="I271" s="281"/>
      <c r="J271" s="281"/>
      <c r="K271" s="281"/>
      <c r="L271" s="281"/>
      <c r="M271" s="281"/>
      <c r="N271" s="208" t="str">
        <f>IF([3]回答表!X53="●","●","")</f>
        <v/>
      </c>
      <c r="O271" s="209"/>
      <c r="P271" s="209"/>
      <c r="Q271" s="210"/>
      <c r="R271" s="130"/>
      <c r="S271" s="130"/>
      <c r="T271" s="130"/>
      <c r="U271" s="190" t="str">
        <f>IF([3]回答表!X53="●",[3]回答表!B438,IF([3]回答表!AA53="●",[3]回答表!B466,""))</f>
        <v/>
      </c>
      <c r="V271" s="191"/>
      <c r="W271" s="191"/>
      <c r="X271" s="191"/>
      <c r="Y271" s="191"/>
      <c r="Z271" s="191"/>
      <c r="AA271" s="191"/>
      <c r="AB271" s="191"/>
      <c r="AC271" s="191"/>
      <c r="AD271" s="191"/>
      <c r="AE271" s="191"/>
      <c r="AF271" s="191"/>
      <c r="AG271" s="191"/>
      <c r="AH271" s="191"/>
      <c r="AI271" s="191"/>
      <c r="AJ271" s="192"/>
      <c r="AK271" s="143"/>
      <c r="AL271" s="143"/>
      <c r="AM271" s="293" t="s">
        <v>35</v>
      </c>
      <c r="AN271" s="294"/>
      <c r="AO271" s="294"/>
      <c r="AP271" s="294"/>
      <c r="AQ271" s="294"/>
      <c r="AR271" s="294"/>
      <c r="AS271" s="294"/>
      <c r="AT271" s="295"/>
      <c r="AU271" s="293" t="s">
        <v>36</v>
      </c>
      <c r="AV271" s="294"/>
      <c r="AW271" s="294"/>
      <c r="AX271" s="294"/>
      <c r="AY271" s="294"/>
      <c r="AZ271" s="294"/>
      <c r="BA271" s="294"/>
      <c r="BB271" s="295"/>
      <c r="BC271" s="131"/>
      <c r="BD271" s="126"/>
      <c r="BE271" s="126"/>
      <c r="BF271" s="253" t="str">
        <f>IF([3]回答表!X53="●",[3]回答表!U444,IF([3]回答表!AA53="●",[3]回答表!U472,""))</f>
        <v/>
      </c>
      <c r="BG271" s="254"/>
      <c r="BH271" s="254"/>
      <c r="BI271" s="254"/>
      <c r="BJ271" s="253"/>
      <c r="BK271" s="254"/>
      <c r="BL271" s="254"/>
      <c r="BM271" s="254"/>
      <c r="BN271" s="253"/>
      <c r="BO271" s="254"/>
      <c r="BP271" s="254"/>
      <c r="BQ271" s="255"/>
      <c r="BR271" s="129"/>
      <c r="BS271" s="116"/>
    </row>
    <row r="272" spans="1:144" ht="15.65" customHeight="1">
      <c r="C272" s="124"/>
      <c r="D272" s="281"/>
      <c r="E272" s="281"/>
      <c r="F272" s="281"/>
      <c r="G272" s="281"/>
      <c r="H272" s="281"/>
      <c r="I272" s="281"/>
      <c r="J272" s="281"/>
      <c r="K272" s="281"/>
      <c r="L272" s="281"/>
      <c r="M272" s="281"/>
      <c r="N272" s="211"/>
      <c r="O272" s="212"/>
      <c r="P272" s="212"/>
      <c r="Q272" s="213"/>
      <c r="R272" s="130"/>
      <c r="S272" s="130"/>
      <c r="T272" s="130"/>
      <c r="U272" s="193"/>
      <c r="V272" s="194"/>
      <c r="W272" s="194"/>
      <c r="X272" s="194"/>
      <c r="Y272" s="194"/>
      <c r="Z272" s="194"/>
      <c r="AA272" s="194"/>
      <c r="AB272" s="194"/>
      <c r="AC272" s="194"/>
      <c r="AD272" s="194"/>
      <c r="AE272" s="194"/>
      <c r="AF272" s="194"/>
      <c r="AG272" s="194"/>
      <c r="AH272" s="194"/>
      <c r="AI272" s="194"/>
      <c r="AJ272" s="195"/>
      <c r="AK272" s="143"/>
      <c r="AL272" s="143"/>
      <c r="AM272" s="296"/>
      <c r="AN272" s="297"/>
      <c r="AO272" s="297"/>
      <c r="AP272" s="297"/>
      <c r="AQ272" s="297"/>
      <c r="AR272" s="297"/>
      <c r="AS272" s="297"/>
      <c r="AT272" s="298"/>
      <c r="AU272" s="296"/>
      <c r="AV272" s="297"/>
      <c r="AW272" s="297"/>
      <c r="AX272" s="297"/>
      <c r="AY272" s="297"/>
      <c r="AZ272" s="297"/>
      <c r="BA272" s="297"/>
      <c r="BB272" s="298"/>
      <c r="BC272" s="131"/>
      <c r="BD272" s="126"/>
      <c r="BE272" s="126"/>
      <c r="BF272" s="217"/>
      <c r="BG272" s="218"/>
      <c r="BH272" s="218"/>
      <c r="BI272" s="218"/>
      <c r="BJ272" s="217"/>
      <c r="BK272" s="218"/>
      <c r="BL272" s="218"/>
      <c r="BM272" s="218"/>
      <c r="BN272" s="217"/>
      <c r="BO272" s="218"/>
      <c r="BP272" s="218"/>
      <c r="BQ272" s="221"/>
      <c r="BR272" s="129"/>
      <c r="BS272" s="116"/>
    </row>
    <row r="273" spans="1:71" ht="15.65" customHeight="1">
      <c r="C273" s="124"/>
      <c r="D273" s="281"/>
      <c r="E273" s="281"/>
      <c r="F273" s="281"/>
      <c r="G273" s="281"/>
      <c r="H273" s="281"/>
      <c r="I273" s="281"/>
      <c r="J273" s="281"/>
      <c r="K273" s="281"/>
      <c r="L273" s="281"/>
      <c r="M273" s="281"/>
      <c r="N273" s="211"/>
      <c r="O273" s="212"/>
      <c r="P273" s="212"/>
      <c r="Q273" s="213"/>
      <c r="R273" s="130"/>
      <c r="S273" s="130"/>
      <c r="T273" s="130"/>
      <c r="U273" s="193"/>
      <c r="V273" s="194"/>
      <c r="W273" s="194"/>
      <c r="X273" s="194"/>
      <c r="Y273" s="194"/>
      <c r="Z273" s="194"/>
      <c r="AA273" s="194"/>
      <c r="AB273" s="194"/>
      <c r="AC273" s="194"/>
      <c r="AD273" s="194"/>
      <c r="AE273" s="194"/>
      <c r="AF273" s="194"/>
      <c r="AG273" s="194"/>
      <c r="AH273" s="194"/>
      <c r="AI273" s="194"/>
      <c r="AJ273" s="195"/>
      <c r="AK273" s="143"/>
      <c r="AL273" s="143"/>
      <c r="AM273" s="299"/>
      <c r="AN273" s="300"/>
      <c r="AO273" s="300"/>
      <c r="AP273" s="300"/>
      <c r="AQ273" s="300"/>
      <c r="AR273" s="300"/>
      <c r="AS273" s="300"/>
      <c r="AT273" s="301"/>
      <c r="AU273" s="299"/>
      <c r="AV273" s="300"/>
      <c r="AW273" s="300"/>
      <c r="AX273" s="300"/>
      <c r="AY273" s="300"/>
      <c r="AZ273" s="300"/>
      <c r="BA273" s="300"/>
      <c r="BB273" s="301"/>
      <c r="BC273" s="131"/>
      <c r="BD273" s="126"/>
      <c r="BE273" s="126"/>
      <c r="BF273" s="217"/>
      <c r="BG273" s="218"/>
      <c r="BH273" s="218"/>
      <c r="BI273" s="218"/>
      <c r="BJ273" s="217"/>
      <c r="BK273" s="218"/>
      <c r="BL273" s="218"/>
      <c r="BM273" s="218"/>
      <c r="BN273" s="217"/>
      <c r="BO273" s="218"/>
      <c r="BP273" s="218"/>
      <c r="BQ273" s="221"/>
      <c r="BR273" s="129"/>
      <c r="BS273" s="116"/>
    </row>
    <row r="274" spans="1:71" ht="15.65" customHeight="1">
      <c r="C274" s="124"/>
      <c r="D274" s="281"/>
      <c r="E274" s="281"/>
      <c r="F274" s="281"/>
      <c r="G274" s="281"/>
      <c r="H274" s="281"/>
      <c r="I274" s="281"/>
      <c r="J274" s="281"/>
      <c r="K274" s="281"/>
      <c r="L274" s="281"/>
      <c r="M274" s="281"/>
      <c r="N274" s="214"/>
      <c r="O274" s="215"/>
      <c r="P274" s="215"/>
      <c r="Q274" s="216"/>
      <c r="R274" s="130"/>
      <c r="S274" s="130"/>
      <c r="T274" s="130"/>
      <c r="U274" s="193"/>
      <c r="V274" s="194"/>
      <c r="W274" s="194"/>
      <c r="X274" s="194"/>
      <c r="Y274" s="194"/>
      <c r="Z274" s="194"/>
      <c r="AA274" s="194"/>
      <c r="AB274" s="194"/>
      <c r="AC274" s="194"/>
      <c r="AD274" s="194"/>
      <c r="AE274" s="194"/>
      <c r="AF274" s="194"/>
      <c r="AG274" s="194"/>
      <c r="AH274" s="194"/>
      <c r="AI274" s="194"/>
      <c r="AJ274" s="195"/>
      <c r="AK274" s="143"/>
      <c r="AL274" s="143"/>
      <c r="AM274" s="283" t="str">
        <f>IF([3]回答表!X53="●",[3]回答表!G444,IF([3]回答表!AA53="●",[3]回答表!G472,""))</f>
        <v/>
      </c>
      <c r="AN274" s="284"/>
      <c r="AO274" s="284"/>
      <c r="AP274" s="284"/>
      <c r="AQ274" s="284"/>
      <c r="AR274" s="284"/>
      <c r="AS274" s="284"/>
      <c r="AT274" s="285"/>
      <c r="AU274" s="283" t="str">
        <f>IF([3]回答表!X53="●",[3]回答表!G445,IF([3]回答表!AA53="●",[3]回答表!G473,""))</f>
        <v/>
      </c>
      <c r="AV274" s="284"/>
      <c r="AW274" s="284"/>
      <c r="AX274" s="284"/>
      <c r="AY274" s="284"/>
      <c r="AZ274" s="284"/>
      <c r="BA274" s="284"/>
      <c r="BB274" s="285"/>
      <c r="BC274" s="131"/>
      <c r="BD274" s="126"/>
      <c r="BE274" s="126"/>
      <c r="BF274" s="217" t="str">
        <f>IF([3]回答表!X53="●",[3]回答表!X444,IF([3]回答表!AA53="●",[3]回答表!X472,""))</f>
        <v/>
      </c>
      <c r="BG274" s="218"/>
      <c r="BH274" s="218"/>
      <c r="BI274" s="218"/>
      <c r="BJ274" s="217" t="str">
        <f>IF([3]回答表!X53="●",[3]回答表!X445,IF([3]回答表!AA53="●",[3]回答表!X473,""))</f>
        <v/>
      </c>
      <c r="BK274" s="218"/>
      <c r="BL274" s="218"/>
      <c r="BM274" s="221"/>
      <c r="BN274" s="217" t="str">
        <f>IF([3]回答表!X53="●",[3]回答表!X446,IF([3]回答表!AA53="●",[3]回答表!X474,""))</f>
        <v/>
      </c>
      <c r="BO274" s="218"/>
      <c r="BP274" s="218"/>
      <c r="BQ274" s="221"/>
      <c r="BR274" s="129"/>
      <c r="BS274" s="116"/>
    </row>
    <row r="275" spans="1:71" ht="15.65" customHeight="1">
      <c r="C275" s="124"/>
      <c r="D275" s="144"/>
      <c r="E275" s="144"/>
      <c r="F275" s="144"/>
      <c r="G275" s="144"/>
      <c r="H275" s="144"/>
      <c r="I275" s="144"/>
      <c r="J275" s="144"/>
      <c r="K275" s="144"/>
      <c r="L275" s="144"/>
      <c r="M275" s="144"/>
      <c r="N275" s="146"/>
      <c r="O275" s="146"/>
      <c r="P275" s="146"/>
      <c r="Q275" s="146"/>
      <c r="R275" s="146"/>
      <c r="S275" s="146"/>
      <c r="T275" s="146"/>
      <c r="U275" s="193"/>
      <c r="V275" s="194"/>
      <c r="W275" s="194"/>
      <c r="X275" s="194"/>
      <c r="Y275" s="194"/>
      <c r="Z275" s="194"/>
      <c r="AA275" s="194"/>
      <c r="AB275" s="194"/>
      <c r="AC275" s="194"/>
      <c r="AD275" s="194"/>
      <c r="AE275" s="194"/>
      <c r="AF275" s="194"/>
      <c r="AG275" s="194"/>
      <c r="AH275" s="194"/>
      <c r="AI275" s="194"/>
      <c r="AJ275" s="195"/>
      <c r="AK275" s="143"/>
      <c r="AL275" s="143"/>
      <c r="AM275" s="286"/>
      <c r="AN275" s="287"/>
      <c r="AO275" s="287"/>
      <c r="AP275" s="287"/>
      <c r="AQ275" s="287"/>
      <c r="AR275" s="287"/>
      <c r="AS275" s="287"/>
      <c r="AT275" s="288"/>
      <c r="AU275" s="286"/>
      <c r="AV275" s="287"/>
      <c r="AW275" s="287"/>
      <c r="AX275" s="287"/>
      <c r="AY275" s="287"/>
      <c r="AZ275" s="287"/>
      <c r="BA275" s="287"/>
      <c r="BB275" s="288"/>
      <c r="BC275" s="131"/>
      <c r="BD275" s="131"/>
      <c r="BE275" s="131"/>
      <c r="BF275" s="217"/>
      <c r="BG275" s="218"/>
      <c r="BH275" s="218"/>
      <c r="BI275" s="218"/>
      <c r="BJ275" s="217"/>
      <c r="BK275" s="218"/>
      <c r="BL275" s="218"/>
      <c r="BM275" s="221"/>
      <c r="BN275" s="217"/>
      <c r="BO275" s="218"/>
      <c r="BP275" s="218"/>
      <c r="BQ275" s="221"/>
      <c r="BR275" s="129"/>
      <c r="BS275" s="116"/>
    </row>
    <row r="276" spans="1:71" ht="15.65" customHeight="1">
      <c r="C276" s="124"/>
      <c r="D276" s="144"/>
      <c r="E276" s="144"/>
      <c r="F276" s="144"/>
      <c r="G276" s="144"/>
      <c r="H276" s="144"/>
      <c r="I276" s="144"/>
      <c r="J276" s="144"/>
      <c r="K276" s="144"/>
      <c r="L276" s="144"/>
      <c r="M276" s="144"/>
      <c r="N276" s="146"/>
      <c r="O276" s="146"/>
      <c r="P276" s="146"/>
      <c r="Q276" s="146"/>
      <c r="R276" s="146"/>
      <c r="S276" s="146"/>
      <c r="T276" s="146"/>
      <c r="U276" s="193"/>
      <c r="V276" s="194"/>
      <c r="W276" s="194"/>
      <c r="X276" s="194"/>
      <c r="Y276" s="194"/>
      <c r="Z276" s="194"/>
      <c r="AA276" s="194"/>
      <c r="AB276" s="194"/>
      <c r="AC276" s="194"/>
      <c r="AD276" s="194"/>
      <c r="AE276" s="194"/>
      <c r="AF276" s="194"/>
      <c r="AG276" s="194"/>
      <c r="AH276" s="194"/>
      <c r="AI276" s="194"/>
      <c r="AJ276" s="195"/>
      <c r="AK276" s="143"/>
      <c r="AL276" s="143"/>
      <c r="AM276" s="289"/>
      <c r="AN276" s="290"/>
      <c r="AO276" s="290"/>
      <c r="AP276" s="290"/>
      <c r="AQ276" s="290"/>
      <c r="AR276" s="290"/>
      <c r="AS276" s="290"/>
      <c r="AT276" s="291"/>
      <c r="AU276" s="289"/>
      <c r="AV276" s="290"/>
      <c r="AW276" s="290"/>
      <c r="AX276" s="290"/>
      <c r="AY276" s="290"/>
      <c r="AZ276" s="290"/>
      <c r="BA276" s="290"/>
      <c r="BB276" s="291"/>
      <c r="BC276" s="131"/>
      <c r="BD276" s="126"/>
      <c r="BE276" s="126"/>
      <c r="BF276" s="217"/>
      <c r="BG276" s="218"/>
      <c r="BH276" s="218"/>
      <c r="BI276" s="218"/>
      <c r="BJ276" s="217"/>
      <c r="BK276" s="218"/>
      <c r="BL276" s="218"/>
      <c r="BM276" s="221"/>
      <c r="BN276" s="217"/>
      <c r="BO276" s="218"/>
      <c r="BP276" s="218"/>
      <c r="BQ276" s="221"/>
      <c r="BR276" s="129"/>
      <c r="BS276" s="116"/>
    </row>
    <row r="277" spans="1:71" ht="15.65" customHeight="1">
      <c r="C277" s="124"/>
      <c r="D277" s="302" t="s">
        <v>8</v>
      </c>
      <c r="E277" s="281"/>
      <c r="F277" s="281"/>
      <c r="G277" s="281"/>
      <c r="H277" s="281"/>
      <c r="I277" s="281"/>
      <c r="J277" s="281"/>
      <c r="K277" s="281"/>
      <c r="L277" s="281"/>
      <c r="M277" s="282"/>
      <c r="N277" s="208" t="str">
        <f>IF([3]回答表!AA53="●","●","")</f>
        <v/>
      </c>
      <c r="O277" s="209"/>
      <c r="P277" s="209"/>
      <c r="Q277" s="210"/>
      <c r="R277" s="130"/>
      <c r="S277" s="130"/>
      <c r="T277" s="130"/>
      <c r="U277" s="193"/>
      <c r="V277" s="194"/>
      <c r="W277" s="194"/>
      <c r="X277" s="194"/>
      <c r="Y277" s="194"/>
      <c r="Z277" s="194"/>
      <c r="AA277" s="194"/>
      <c r="AB277" s="194"/>
      <c r="AC277" s="194"/>
      <c r="AD277" s="194"/>
      <c r="AE277" s="194"/>
      <c r="AF277" s="194"/>
      <c r="AG277" s="194"/>
      <c r="AH277" s="194"/>
      <c r="AI277" s="194"/>
      <c r="AJ277" s="195"/>
      <c r="AK277" s="143"/>
      <c r="AL277" s="143"/>
      <c r="AM277" s="126"/>
      <c r="AN277" s="126"/>
      <c r="AO277" s="126"/>
      <c r="AP277" s="126"/>
      <c r="AQ277" s="126"/>
      <c r="AR277" s="126"/>
      <c r="AS277" s="126"/>
      <c r="AT277" s="126"/>
      <c r="AU277" s="126"/>
      <c r="AV277" s="126"/>
      <c r="AW277" s="126"/>
      <c r="AX277" s="126"/>
      <c r="AY277" s="126"/>
      <c r="AZ277" s="126"/>
      <c r="BA277" s="126"/>
      <c r="BB277" s="126"/>
      <c r="BC277" s="131"/>
      <c r="BD277" s="147"/>
      <c r="BE277" s="147"/>
      <c r="BF277" s="217"/>
      <c r="BG277" s="218"/>
      <c r="BH277" s="218"/>
      <c r="BI277" s="218"/>
      <c r="BJ277" s="217"/>
      <c r="BK277" s="218"/>
      <c r="BL277" s="218"/>
      <c r="BM277" s="221"/>
      <c r="BN277" s="217"/>
      <c r="BO277" s="218"/>
      <c r="BP277" s="218"/>
      <c r="BQ277" s="221"/>
      <c r="BR277" s="129"/>
      <c r="BS277" s="116"/>
    </row>
    <row r="278" spans="1:71" ht="15.65" customHeight="1">
      <c r="C278" s="124"/>
      <c r="D278" s="281"/>
      <c r="E278" s="281"/>
      <c r="F278" s="281"/>
      <c r="G278" s="281"/>
      <c r="H278" s="281"/>
      <c r="I278" s="281"/>
      <c r="J278" s="281"/>
      <c r="K278" s="281"/>
      <c r="L278" s="281"/>
      <c r="M278" s="282"/>
      <c r="N278" s="211"/>
      <c r="O278" s="212"/>
      <c r="P278" s="212"/>
      <c r="Q278" s="213"/>
      <c r="R278" s="130"/>
      <c r="S278" s="130"/>
      <c r="T278" s="130"/>
      <c r="U278" s="193"/>
      <c r="V278" s="194"/>
      <c r="W278" s="194"/>
      <c r="X278" s="194"/>
      <c r="Y278" s="194"/>
      <c r="Z278" s="194"/>
      <c r="AA278" s="194"/>
      <c r="AB278" s="194"/>
      <c r="AC278" s="194"/>
      <c r="AD278" s="194"/>
      <c r="AE278" s="194"/>
      <c r="AF278" s="194"/>
      <c r="AG278" s="194"/>
      <c r="AH278" s="194"/>
      <c r="AI278" s="194"/>
      <c r="AJ278" s="195"/>
      <c r="AK278" s="143"/>
      <c r="AL278" s="143"/>
      <c r="AM278" s="126"/>
      <c r="AN278" s="126"/>
      <c r="AO278" s="126"/>
      <c r="AP278" s="126"/>
      <c r="AQ278" s="126"/>
      <c r="AR278" s="126"/>
      <c r="AS278" s="126"/>
      <c r="AT278" s="126"/>
      <c r="AU278" s="126"/>
      <c r="AV278" s="126"/>
      <c r="AW278" s="126"/>
      <c r="AX278" s="126"/>
      <c r="AY278" s="126"/>
      <c r="AZ278" s="126"/>
      <c r="BA278" s="126"/>
      <c r="BB278" s="126"/>
      <c r="BC278" s="131"/>
      <c r="BD278" s="147"/>
      <c r="BE278" s="147"/>
      <c r="BF278" s="217" t="s">
        <v>9</v>
      </c>
      <c r="BG278" s="218"/>
      <c r="BH278" s="218"/>
      <c r="BI278" s="218"/>
      <c r="BJ278" s="217" t="s">
        <v>10</v>
      </c>
      <c r="BK278" s="218"/>
      <c r="BL278" s="218"/>
      <c r="BM278" s="218"/>
      <c r="BN278" s="217" t="s">
        <v>11</v>
      </c>
      <c r="BO278" s="218"/>
      <c r="BP278" s="218"/>
      <c r="BQ278" s="221"/>
      <c r="BR278" s="129"/>
      <c r="BS278" s="116"/>
    </row>
    <row r="279" spans="1:71" ht="15.65" customHeight="1">
      <c r="C279" s="124"/>
      <c r="D279" s="281"/>
      <c r="E279" s="281"/>
      <c r="F279" s="281"/>
      <c r="G279" s="281"/>
      <c r="H279" s="281"/>
      <c r="I279" s="281"/>
      <c r="J279" s="281"/>
      <c r="K279" s="281"/>
      <c r="L279" s="281"/>
      <c r="M279" s="282"/>
      <c r="N279" s="211"/>
      <c r="O279" s="212"/>
      <c r="P279" s="212"/>
      <c r="Q279" s="213"/>
      <c r="R279" s="130"/>
      <c r="S279" s="130"/>
      <c r="T279" s="130"/>
      <c r="U279" s="193"/>
      <c r="V279" s="194"/>
      <c r="W279" s="194"/>
      <c r="X279" s="194"/>
      <c r="Y279" s="194"/>
      <c r="Z279" s="194"/>
      <c r="AA279" s="194"/>
      <c r="AB279" s="194"/>
      <c r="AC279" s="194"/>
      <c r="AD279" s="194"/>
      <c r="AE279" s="194"/>
      <c r="AF279" s="194"/>
      <c r="AG279" s="194"/>
      <c r="AH279" s="194"/>
      <c r="AI279" s="194"/>
      <c r="AJ279" s="195"/>
      <c r="AK279" s="143"/>
      <c r="AL279" s="143"/>
      <c r="AM279" s="126"/>
      <c r="AN279" s="126"/>
      <c r="AO279" s="126"/>
      <c r="AP279" s="126"/>
      <c r="AQ279" s="126"/>
      <c r="AR279" s="126"/>
      <c r="AS279" s="126"/>
      <c r="AT279" s="126"/>
      <c r="AU279" s="126"/>
      <c r="AV279" s="126"/>
      <c r="AW279" s="126"/>
      <c r="AX279" s="126"/>
      <c r="AY279" s="126"/>
      <c r="AZ279" s="126"/>
      <c r="BA279" s="126"/>
      <c r="BB279" s="126"/>
      <c r="BC279" s="131"/>
      <c r="BD279" s="147"/>
      <c r="BE279" s="147"/>
      <c r="BF279" s="217"/>
      <c r="BG279" s="218"/>
      <c r="BH279" s="218"/>
      <c r="BI279" s="218"/>
      <c r="BJ279" s="217"/>
      <c r="BK279" s="218"/>
      <c r="BL279" s="218"/>
      <c r="BM279" s="218"/>
      <c r="BN279" s="217"/>
      <c r="BO279" s="218"/>
      <c r="BP279" s="218"/>
      <c r="BQ279" s="221"/>
      <c r="BR279" s="129"/>
      <c r="BS279" s="116"/>
    </row>
    <row r="280" spans="1:71" ht="15.65" customHeight="1">
      <c r="C280" s="124"/>
      <c r="D280" s="281"/>
      <c r="E280" s="281"/>
      <c r="F280" s="281"/>
      <c r="G280" s="281"/>
      <c r="H280" s="281"/>
      <c r="I280" s="281"/>
      <c r="J280" s="281"/>
      <c r="K280" s="281"/>
      <c r="L280" s="281"/>
      <c r="M280" s="282"/>
      <c r="N280" s="214"/>
      <c r="O280" s="215"/>
      <c r="P280" s="215"/>
      <c r="Q280" s="216"/>
      <c r="R280" s="130"/>
      <c r="S280" s="130"/>
      <c r="T280" s="130"/>
      <c r="U280" s="196"/>
      <c r="V280" s="197"/>
      <c r="W280" s="197"/>
      <c r="X280" s="197"/>
      <c r="Y280" s="197"/>
      <c r="Z280" s="197"/>
      <c r="AA280" s="197"/>
      <c r="AB280" s="197"/>
      <c r="AC280" s="197"/>
      <c r="AD280" s="197"/>
      <c r="AE280" s="197"/>
      <c r="AF280" s="197"/>
      <c r="AG280" s="197"/>
      <c r="AH280" s="197"/>
      <c r="AI280" s="197"/>
      <c r="AJ280" s="198"/>
      <c r="AK280" s="143"/>
      <c r="AL280" s="143"/>
      <c r="AM280" s="126"/>
      <c r="AN280" s="126"/>
      <c r="AO280" s="126"/>
      <c r="AP280" s="126"/>
      <c r="AQ280" s="126"/>
      <c r="AR280" s="126"/>
      <c r="AS280" s="126"/>
      <c r="AT280" s="126"/>
      <c r="AU280" s="126"/>
      <c r="AV280" s="126"/>
      <c r="AW280" s="126"/>
      <c r="AX280" s="126"/>
      <c r="AY280" s="126"/>
      <c r="AZ280" s="126"/>
      <c r="BA280" s="126"/>
      <c r="BB280" s="126"/>
      <c r="BC280" s="131"/>
      <c r="BD280" s="147"/>
      <c r="BE280" s="147"/>
      <c r="BF280" s="219"/>
      <c r="BG280" s="220"/>
      <c r="BH280" s="220"/>
      <c r="BI280" s="220"/>
      <c r="BJ280" s="219"/>
      <c r="BK280" s="220"/>
      <c r="BL280" s="220"/>
      <c r="BM280" s="220"/>
      <c r="BN280" s="219"/>
      <c r="BO280" s="220"/>
      <c r="BP280" s="220"/>
      <c r="BQ280" s="222"/>
      <c r="BR280" s="129"/>
      <c r="BS280" s="116"/>
    </row>
    <row r="281" spans="1:71" ht="15.65" customHeight="1">
      <c r="A281" s="134"/>
      <c r="B281" s="134"/>
      <c r="C281" s="124"/>
      <c r="D281" s="144"/>
      <c r="E281" s="144"/>
      <c r="F281" s="144"/>
      <c r="G281" s="144"/>
      <c r="H281" s="144"/>
      <c r="I281" s="144"/>
      <c r="J281" s="144"/>
      <c r="K281" s="144"/>
      <c r="L281" s="144"/>
      <c r="M281" s="144"/>
      <c r="N281" s="144"/>
      <c r="O281" s="144"/>
      <c r="P281" s="144"/>
      <c r="Q281" s="144"/>
      <c r="R281" s="130"/>
      <c r="S281" s="130"/>
      <c r="T281" s="130"/>
      <c r="U281" s="130"/>
      <c r="V281" s="130"/>
      <c r="W281" s="130"/>
      <c r="X281" s="130"/>
      <c r="Y281" s="130"/>
      <c r="Z281" s="130"/>
      <c r="AA281" s="130"/>
      <c r="AB281" s="130"/>
      <c r="AC281" s="130"/>
      <c r="AD281" s="130"/>
      <c r="AE281" s="130"/>
      <c r="AF281" s="130"/>
      <c r="AG281" s="130"/>
      <c r="AH281" s="130"/>
      <c r="AI281" s="130"/>
      <c r="AJ281" s="130"/>
      <c r="AK281" s="143"/>
      <c r="AL281" s="143"/>
      <c r="AM281" s="156"/>
      <c r="AN281" s="156"/>
      <c r="AO281" s="156"/>
      <c r="AP281" s="156"/>
      <c r="AQ281" s="156"/>
      <c r="AR281" s="156"/>
      <c r="AS281" s="156"/>
      <c r="AT281" s="156"/>
      <c r="AU281" s="156"/>
      <c r="AV281" s="156"/>
      <c r="AW281" s="156"/>
      <c r="AX281" s="156"/>
      <c r="AY281" s="156"/>
      <c r="AZ281" s="156"/>
      <c r="BA281" s="156"/>
      <c r="BB281" s="156"/>
      <c r="BC281" s="131"/>
      <c r="BD281" s="147"/>
      <c r="BE281" s="147"/>
      <c r="BF281" s="110"/>
      <c r="BG281" s="110"/>
      <c r="BH281" s="110"/>
      <c r="BI281" s="110"/>
      <c r="BJ281" s="110"/>
      <c r="BK281" s="110"/>
      <c r="BL281" s="110"/>
      <c r="BM281" s="110"/>
      <c r="BN281" s="110"/>
      <c r="BO281" s="110"/>
      <c r="BP281" s="110"/>
      <c r="BQ281" s="110"/>
      <c r="BR281" s="129"/>
      <c r="BS281" s="116"/>
    </row>
    <row r="282" spans="1:71" ht="15.65" customHeight="1">
      <c r="A282" s="134"/>
      <c r="B282" s="134"/>
      <c r="C282" s="124"/>
      <c r="D282" s="144"/>
      <c r="E282" s="144"/>
      <c r="F282" s="144"/>
      <c r="G282" s="144"/>
      <c r="H282" s="144"/>
      <c r="I282" s="144"/>
      <c r="J282" s="144"/>
      <c r="K282" s="144"/>
      <c r="L282" s="144"/>
      <c r="M282" s="144"/>
      <c r="N282" s="144"/>
      <c r="O282" s="144"/>
      <c r="P282" s="144"/>
      <c r="Q282" s="144"/>
      <c r="R282" s="130"/>
      <c r="S282" s="130"/>
      <c r="T282" s="130"/>
      <c r="U282" s="135" t="s">
        <v>91</v>
      </c>
      <c r="V282" s="130"/>
      <c r="W282" s="130"/>
      <c r="X282" s="130"/>
      <c r="Y282" s="130"/>
      <c r="Z282" s="130"/>
      <c r="AA282" s="130"/>
      <c r="AB282" s="130"/>
      <c r="AC282" s="130"/>
      <c r="AD282" s="130"/>
      <c r="AE282" s="130"/>
      <c r="AF282" s="130"/>
      <c r="AG282" s="130"/>
      <c r="AH282" s="130"/>
      <c r="AI282" s="130"/>
      <c r="AJ282" s="130"/>
      <c r="AK282" s="143"/>
      <c r="AL282" s="143"/>
      <c r="AM282" s="135" t="s">
        <v>92</v>
      </c>
      <c r="AN282" s="127"/>
      <c r="AO282" s="127"/>
      <c r="AP282" s="127"/>
      <c r="AQ282" s="127"/>
      <c r="AR282" s="127"/>
      <c r="AS282" s="127"/>
      <c r="AT282" s="127"/>
      <c r="AU282" s="127"/>
      <c r="AV282" s="127"/>
      <c r="AW282" s="127"/>
      <c r="AX282" s="126"/>
      <c r="AY282" s="126"/>
      <c r="AZ282" s="126"/>
      <c r="BA282" s="126"/>
      <c r="BB282" s="126"/>
      <c r="BC282" s="126"/>
      <c r="BD282" s="126"/>
      <c r="BE282" s="126"/>
      <c r="BF282" s="126"/>
      <c r="BG282" s="126"/>
      <c r="BH282" s="126"/>
      <c r="BI282" s="126"/>
      <c r="BJ282" s="126"/>
      <c r="BK282" s="126"/>
      <c r="BL282" s="126"/>
      <c r="BM282" s="126"/>
      <c r="BN282" s="126"/>
      <c r="BO282" s="126"/>
      <c r="BP282" s="126"/>
      <c r="BQ282" s="110"/>
      <c r="BR282" s="129"/>
      <c r="BS282" s="116"/>
    </row>
    <row r="283" spans="1:71" ht="15.65" customHeight="1">
      <c r="A283" s="134"/>
      <c r="B283" s="134"/>
      <c r="C283" s="124"/>
      <c r="D283" s="144"/>
      <c r="E283" s="144"/>
      <c r="F283" s="144"/>
      <c r="G283" s="144"/>
      <c r="H283" s="144"/>
      <c r="I283" s="144"/>
      <c r="J283" s="144"/>
      <c r="K283" s="144"/>
      <c r="L283" s="144"/>
      <c r="M283" s="144"/>
      <c r="N283" s="144"/>
      <c r="O283" s="144"/>
      <c r="P283" s="144"/>
      <c r="Q283" s="144"/>
      <c r="R283" s="130"/>
      <c r="S283" s="130"/>
      <c r="T283" s="130"/>
      <c r="U283" s="182" t="str">
        <f>IF([3]回答表!X53="●",[3]回答表!E453,IF([3]回答表!AA53="●",[3]回答表!E477,""))</f>
        <v/>
      </c>
      <c r="V283" s="183"/>
      <c r="W283" s="183"/>
      <c r="X283" s="183"/>
      <c r="Y283" s="183"/>
      <c r="Z283" s="183"/>
      <c r="AA283" s="183"/>
      <c r="AB283" s="183"/>
      <c r="AC283" s="183"/>
      <c r="AD283" s="183"/>
      <c r="AE283" s="186" t="s">
        <v>93</v>
      </c>
      <c r="AF283" s="186"/>
      <c r="AG283" s="186"/>
      <c r="AH283" s="186"/>
      <c r="AI283" s="186"/>
      <c r="AJ283" s="187"/>
      <c r="AK283" s="143"/>
      <c r="AL283" s="143"/>
      <c r="AM283" s="190" t="str">
        <f>IF([3]回答表!X53="●",[3]回答表!B455,IF([3]回答表!AA53="●",[3]回答表!B479,""))</f>
        <v/>
      </c>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2"/>
      <c r="BR283" s="129"/>
      <c r="BS283" s="116"/>
    </row>
    <row r="284" spans="1:71" ht="15.65" customHeight="1">
      <c r="A284" s="134"/>
      <c r="B284" s="134"/>
      <c r="C284" s="124"/>
      <c r="D284" s="144"/>
      <c r="E284" s="144"/>
      <c r="F284" s="144"/>
      <c r="G284" s="144"/>
      <c r="H284" s="144"/>
      <c r="I284" s="144"/>
      <c r="J284" s="144"/>
      <c r="K284" s="144"/>
      <c r="L284" s="144"/>
      <c r="M284" s="144"/>
      <c r="N284" s="144"/>
      <c r="O284" s="144"/>
      <c r="P284" s="144"/>
      <c r="Q284" s="144"/>
      <c r="R284" s="130"/>
      <c r="S284" s="130"/>
      <c r="T284" s="130"/>
      <c r="U284" s="184"/>
      <c r="V284" s="185"/>
      <c r="W284" s="185"/>
      <c r="X284" s="185"/>
      <c r="Y284" s="185"/>
      <c r="Z284" s="185"/>
      <c r="AA284" s="185"/>
      <c r="AB284" s="185"/>
      <c r="AC284" s="185"/>
      <c r="AD284" s="185"/>
      <c r="AE284" s="188"/>
      <c r="AF284" s="188"/>
      <c r="AG284" s="188"/>
      <c r="AH284" s="188"/>
      <c r="AI284" s="188"/>
      <c r="AJ284" s="189"/>
      <c r="AK284" s="143"/>
      <c r="AL284" s="143"/>
      <c r="AM284" s="193"/>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c r="BM284" s="194"/>
      <c r="BN284" s="194"/>
      <c r="BO284" s="194"/>
      <c r="BP284" s="194"/>
      <c r="BQ284" s="195"/>
      <c r="BR284" s="129"/>
      <c r="BS284" s="116"/>
    </row>
    <row r="285" spans="1:71" ht="15.65" customHeight="1">
      <c r="A285" s="134"/>
      <c r="B285" s="134"/>
      <c r="C285" s="124"/>
      <c r="D285" s="144"/>
      <c r="E285" s="144"/>
      <c r="F285" s="144"/>
      <c r="G285" s="144"/>
      <c r="H285" s="144"/>
      <c r="I285" s="144"/>
      <c r="J285" s="144"/>
      <c r="K285" s="144"/>
      <c r="L285" s="144"/>
      <c r="M285" s="144"/>
      <c r="N285" s="144"/>
      <c r="O285" s="144"/>
      <c r="P285" s="144"/>
      <c r="Q285" s="144"/>
      <c r="R285" s="130"/>
      <c r="S285" s="130"/>
      <c r="T285" s="130"/>
      <c r="U285" s="130"/>
      <c r="V285" s="130"/>
      <c r="W285" s="130"/>
      <c r="X285" s="130"/>
      <c r="Y285" s="130"/>
      <c r="Z285" s="130"/>
      <c r="AA285" s="130"/>
      <c r="AB285" s="130"/>
      <c r="AC285" s="130"/>
      <c r="AD285" s="130"/>
      <c r="AE285" s="130"/>
      <c r="AF285" s="130"/>
      <c r="AG285" s="130"/>
      <c r="AH285" s="130"/>
      <c r="AI285" s="130"/>
      <c r="AJ285" s="130"/>
      <c r="AK285" s="143"/>
      <c r="AL285" s="143"/>
      <c r="AM285" s="193"/>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c r="BM285" s="194"/>
      <c r="BN285" s="194"/>
      <c r="BO285" s="194"/>
      <c r="BP285" s="194"/>
      <c r="BQ285" s="195"/>
      <c r="BR285" s="129"/>
      <c r="BS285" s="116"/>
    </row>
    <row r="286" spans="1:71" ht="15.65" customHeight="1">
      <c r="A286" s="134"/>
      <c r="B286" s="134"/>
      <c r="C286" s="124"/>
      <c r="D286" s="144"/>
      <c r="E286" s="144"/>
      <c r="F286" s="144"/>
      <c r="G286" s="144"/>
      <c r="H286" s="144"/>
      <c r="I286" s="144"/>
      <c r="J286" s="144"/>
      <c r="K286" s="144"/>
      <c r="L286" s="144"/>
      <c r="M286" s="144"/>
      <c r="N286" s="144"/>
      <c r="O286" s="144"/>
      <c r="P286" s="144"/>
      <c r="Q286" s="144"/>
      <c r="R286" s="130"/>
      <c r="S286" s="130"/>
      <c r="T286" s="130"/>
      <c r="U286" s="130"/>
      <c r="V286" s="130"/>
      <c r="W286" s="130"/>
      <c r="X286" s="130"/>
      <c r="Y286" s="130"/>
      <c r="Z286" s="130"/>
      <c r="AA286" s="130"/>
      <c r="AB286" s="130"/>
      <c r="AC286" s="130"/>
      <c r="AD286" s="130"/>
      <c r="AE286" s="130"/>
      <c r="AF286" s="130"/>
      <c r="AG286" s="130"/>
      <c r="AH286" s="130"/>
      <c r="AI286" s="130"/>
      <c r="AJ286" s="130"/>
      <c r="AK286" s="143"/>
      <c r="AL286" s="143"/>
      <c r="AM286" s="193"/>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c r="BM286" s="194"/>
      <c r="BN286" s="194"/>
      <c r="BO286" s="194"/>
      <c r="BP286" s="194"/>
      <c r="BQ286" s="195"/>
      <c r="BR286" s="129"/>
      <c r="BS286" s="116"/>
    </row>
    <row r="287" spans="1:71" ht="15.65" customHeight="1">
      <c r="A287" s="134"/>
      <c r="B287" s="134"/>
      <c r="C287" s="124"/>
      <c r="D287" s="144"/>
      <c r="E287" s="144"/>
      <c r="F287" s="144"/>
      <c r="G287" s="144"/>
      <c r="H287" s="144"/>
      <c r="I287" s="144"/>
      <c r="J287" s="144"/>
      <c r="K287" s="144"/>
      <c r="L287" s="144"/>
      <c r="M287" s="144"/>
      <c r="N287" s="144"/>
      <c r="O287" s="144"/>
      <c r="P287" s="144"/>
      <c r="Q287" s="144"/>
      <c r="R287" s="130"/>
      <c r="S287" s="130"/>
      <c r="T287" s="130"/>
      <c r="U287" s="130"/>
      <c r="V287" s="130"/>
      <c r="W287" s="130"/>
      <c r="X287" s="130"/>
      <c r="Y287" s="130"/>
      <c r="Z287" s="130"/>
      <c r="AA287" s="130"/>
      <c r="AB287" s="130"/>
      <c r="AC287" s="130"/>
      <c r="AD287" s="130"/>
      <c r="AE287" s="130"/>
      <c r="AF287" s="130"/>
      <c r="AG287" s="130"/>
      <c r="AH287" s="130"/>
      <c r="AI287" s="130"/>
      <c r="AJ287" s="130"/>
      <c r="AK287" s="143"/>
      <c r="AL287" s="143"/>
      <c r="AM287" s="196"/>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8"/>
      <c r="BR287" s="129"/>
      <c r="BS287" s="116"/>
    </row>
    <row r="288" spans="1:71" ht="15.65" customHeight="1">
      <c r="C288" s="124"/>
      <c r="D288" s="144"/>
      <c r="E288" s="144"/>
      <c r="F288" s="144"/>
      <c r="G288" s="144"/>
      <c r="H288" s="144"/>
      <c r="I288" s="144"/>
      <c r="J288" s="144"/>
      <c r="K288" s="144"/>
      <c r="L288" s="144"/>
      <c r="M288" s="144"/>
      <c r="N288" s="130"/>
      <c r="O288" s="130"/>
      <c r="P288" s="130"/>
      <c r="Q288" s="130"/>
      <c r="R288" s="130"/>
      <c r="S288" s="130"/>
      <c r="T288" s="130"/>
      <c r="U288" s="130"/>
      <c r="V288" s="130"/>
      <c r="W288" s="130"/>
      <c r="X288" s="110"/>
      <c r="Y288" s="110"/>
      <c r="Z288" s="110"/>
      <c r="AA288" s="127"/>
      <c r="AB288" s="127"/>
      <c r="AC288" s="127"/>
      <c r="AD288" s="127"/>
      <c r="AE288" s="127"/>
      <c r="AF288" s="127"/>
      <c r="AG288" s="127"/>
      <c r="AH288" s="127"/>
      <c r="AI288" s="127"/>
      <c r="AJ288" s="110"/>
      <c r="AK288" s="110"/>
      <c r="AL288" s="110"/>
      <c r="AM288" s="126"/>
      <c r="AN288" s="126"/>
      <c r="AO288" s="126"/>
      <c r="AP288" s="126"/>
      <c r="AQ288" s="126"/>
      <c r="AR288" s="126"/>
      <c r="AS288" s="126"/>
      <c r="AT288" s="126"/>
      <c r="AU288" s="126"/>
      <c r="AV288" s="126"/>
      <c r="AW288" s="126"/>
      <c r="AX288" s="126"/>
      <c r="AY288" s="126"/>
      <c r="AZ288" s="126"/>
      <c r="BA288" s="126"/>
      <c r="BB288" s="126"/>
      <c r="BC288" s="110"/>
      <c r="BD288" s="110"/>
      <c r="BE288" s="110"/>
      <c r="BF288" s="110"/>
      <c r="BG288" s="110"/>
      <c r="BH288" s="110"/>
      <c r="BI288" s="110"/>
      <c r="BJ288" s="110"/>
      <c r="BK288" s="110"/>
      <c r="BL288" s="110"/>
      <c r="BM288" s="110"/>
      <c r="BN288" s="110"/>
      <c r="BO288" s="110"/>
      <c r="BP288" s="110"/>
      <c r="BQ288" s="110"/>
      <c r="BR288" s="129"/>
      <c r="BS288" s="116"/>
    </row>
    <row r="289" spans="1:71" ht="18.649999999999999" customHeight="1">
      <c r="C289" s="124"/>
      <c r="D289" s="144"/>
      <c r="E289" s="144"/>
      <c r="F289" s="144"/>
      <c r="G289" s="144"/>
      <c r="H289" s="144"/>
      <c r="I289" s="144"/>
      <c r="J289" s="144"/>
      <c r="K289" s="144"/>
      <c r="L289" s="144"/>
      <c r="M289" s="144"/>
      <c r="N289" s="130"/>
      <c r="O289" s="130"/>
      <c r="P289" s="130"/>
      <c r="Q289" s="130"/>
      <c r="R289" s="130"/>
      <c r="S289" s="130"/>
      <c r="T289" s="130"/>
      <c r="U289" s="135" t="s">
        <v>27</v>
      </c>
      <c r="V289" s="130"/>
      <c r="W289" s="130"/>
      <c r="X289" s="136"/>
      <c r="Y289" s="136"/>
      <c r="Z289" s="136"/>
      <c r="AA289" s="127"/>
      <c r="AB289" s="137"/>
      <c r="AC289" s="127"/>
      <c r="AD289" s="127"/>
      <c r="AE289" s="127"/>
      <c r="AF289" s="127"/>
      <c r="AG289" s="127"/>
      <c r="AH289" s="127"/>
      <c r="AI289" s="127"/>
      <c r="AJ289" s="127"/>
      <c r="AK289" s="127"/>
      <c r="AL289" s="127"/>
      <c r="AM289" s="135" t="s">
        <v>12</v>
      </c>
      <c r="AN289" s="127"/>
      <c r="AO289" s="127"/>
      <c r="AP289" s="127"/>
      <c r="AQ289" s="127"/>
      <c r="AR289" s="127"/>
      <c r="AS289" s="127"/>
      <c r="AT289" s="127"/>
      <c r="AU289" s="127"/>
      <c r="AV289" s="127"/>
      <c r="AW289" s="127"/>
      <c r="AX289" s="127"/>
      <c r="AY289" s="127"/>
      <c r="AZ289" s="126"/>
      <c r="BA289" s="126"/>
      <c r="BB289" s="126"/>
      <c r="BC289" s="126"/>
      <c r="BD289" s="126"/>
      <c r="BE289" s="126"/>
      <c r="BF289" s="126"/>
      <c r="BG289" s="126"/>
      <c r="BH289" s="126"/>
      <c r="BI289" s="126"/>
      <c r="BJ289" s="126"/>
      <c r="BK289" s="126"/>
      <c r="BL289" s="126"/>
      <c r="BM289" s="126"/>
      <c r="BN289" s="126"/>
      <c r="BO289" s="126"/>
      <c r="BP289" s="126"/>
      <c r="BQ289" s="110"/>
      <c r="BR289" s="129"/>
      <c r="BS289" s="116"/>
    </row>
    <row r="290" spans="1:71" ht="15.65" customHeight="1">
      <c r="C290" s="124"/>
      <c r="D290" s="281" t="s">
        <v>13</v>
      </c>
      <c r="E290" s="281"/>
      <c r="F290" s="281"/>
      <c r="G290" s="281"/>
      <c r="H290" s="281"/>
      <c r="I290" s="281"/>
      <c r="J290" s="281"/>
      <c r="K290" s="281"/>
      <c r="L290" s="281"/>
      <c r="M290" s="282"/>
      <c r="N290" s="208" t="str">
        <f>IF([3]回答表!AD53="●","●","")</f>
        <v/>
      </c>
      <c r="O290" s="209"/>
      <c r="P290" s="209"/>
      <c r="Q290" s="210"/>
      <c r="R290" s="130"/>
      <c r="S290" s="130"/>
      <c r="T290" s="130"/>
      <c r="U290" s="190" t="str">
        <f>IF([3]回答表!AD53="●",[3]回答表!B490,"")</f>
        <v/>
      </c>
      <c r="V290" s="191"/>
      <c r="W290" s="191"/>
      <c r="X290" s="191"/>
      <c r="Y290" s="191"/>
      <c r="Z290" s="191"/>
      <c r="AA290" s="191"/>
      <c r="AB290" s="191"/>
      <c r="AC290" s="191"/>
      <c r="AD290" s="191"/>
      <c r="AE290" s="191"/>
      <c r="AF290" s="191"/>
      <c r="AG290" s="191"/>
      <c r="AH290" s="191"/>
      <c r="AI290" s="191"/>
      <c r="AJ290" s="192"/>
      <c r="AK290" s="160"/>
      <c r="AL290" s="160"/>
      <c r="AM290" s="190" t="str">
        <f>IF([3]回答表!AD53="●",[3]回答表!B496,"")</f>
        <v/>
      </c>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2"/>
      <c r="BR290" s="129"/>
      <c r="BS290" s="116"/>
    </row>
    <row r="291" spans="1:71" ht="15.65" customHeight="1">
      <c r="C291" s="124"/>
      <c r="D291" s="281"/>
      <c r="E291" s="281"/>
      <c r="F291" s="281"/>
      <c r="G291" s="281"/>
      <c r="H291" s="281"/>
      <c r="I291" s="281"/>
      <c r="J291" s="281"/>
      <c r="K291" s="281"/>
      <c r="L291" s="281"/>
      <c r="M291" s="282"/>
      <c r="N291" s="211"/>
      <c r="O291" s="212"/>
      <c r="P291" s="212"/>
      <c r="Q291" s="213"/>
      <c r="R291" s="130"/>
      <c r="S291" s="130"/>
      <c r="T291" s="130"/>
      <c r="U291" s="193"/>
      <c r="V291" s="194"/>
      <c r="W291" s="194"/>
      <c r="X291" s="194"/>
      <c r="Y291" s="194"/>
      <c r="Z291" s="194"/>
      <c r="AA291" s="194"/>
      <c r="AB291" s="194"/>
      <c r="AC291" s="194"/>
      <c r="AD291" s="194"/>
      <c r="AE291" s="194"/>
      <c r="AF291" s="194"/>
      <c r="AG291" s="194"/>
      <c r="AH291" s="194"/>
      <c r="AI291" s="194"/>
      <c r="AJ291" s="195"/>
      <c r="AK291" s="160"/>
      <c r="AL291" s="160"/>
      <c r="AM291" s="193"/>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c r="BM291" s="194"/>
      <c r="BN291" s="194"/>
      <c r="BO291" s="194"/>
      <c r="BP291" s="194"/>
      <c r="BQ291" s="195"/>
      <c r="BR291" s="129"/>
      <c r="BS291" s="116"/>
    </row>
    <row r="292" spans="1:71" ht="15.65" customHeight="1">
      <c r="C292" s="124"/>
      <c r="D292" s="281"/>
      <c r="E292" s="281"/>
      <c r="F292" s="281"/>
      <c r="G292" s="281"/>
      <c r="H292" s="281"/>
      <c r="I292" s="281"/>
      <c r="J292" s="281"/>
      <c r="K292" s="281"/>
      <c r="L292" s="281"/>
      <c r="M292" s="282"/>
      <c r="N292" s="211"/>
      <c r="O292" s="212"/>
      <c r="P292" s="212"/>
      <c r="Q292" s="213"/>
      <c r="R292" s="130"/>
      <c r="S292" s="130"/>
      <c r="T292" s="130"/>
      <c r="U292" s="193"/>
      <c r="V292" s="194"/>
      <c r="W292" s="194"/>
      <c r="X292" s="194"/>
      <c r="Y292" s="194"/>
      <c r="Z292" s="194"/>
      <c r="AA292" s="194"/>
      <c r="AB292" s="194"/>
      <c r="AC292" s="194"/>
      <c r="AD292" s="194"/>
      <c r="AE292" s="194"/>
      <c r="AF292" s="194"/>
      <c r="AG292" s="194"/>
      <c r="AH292" s="194"/>
      <c r="AI292" s="194"/>
      <c r="AJ292" s="195"/>
      <c r="AK292" s="160"/>
      <c r="AL292" s="160"/>
      <c r="AM292" s="193"/>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c r="BM292" s="194"/>
      <c r="BN292" s="194"/>
      <c r="BO292" s="194"/>
      <c r="BP292" s="194"/>
      <c r="BQ292" s="195"/>
      <c r="BR292" s="129"/>
      <c r="BS292" s="116"/>
    </row>
    <row r="293" spans="1:71" ht="15.65" customHeight="1">
      <c r="C293" s="124"/>
      <c r="D293" s="281"/>
      <c r="E293" s="281"/>
      <c r="F293" s="281"/>
      <c r="G293" s="281"/>
      <c r="H293" s="281"/>
      <c r="I293" s="281"/>
      <c r="J293" s="281"/>
      <c r="K293" s="281"/>
      <c r="L293" s="281"/>
      <c r="M293" s="282"/>
      <c r="N293" s="214"/>
      <c r="O293" s="215"/>
      <c r="P293" s="215"/>
      <c r="Q293" s="216"/>
      <c r="R293" s="130"/>
      <c r="S293" s="130"/>
      <c r="T293" s="130"/>
      <c r="U293" s="196"/>
      <c r="V293" s="197"/>
      <c r="W293" s="197"/>
      <c r="X293" s="197"/>
      <c r="Y293" s="197"/>
      <c r="Z293" s="197"/>
      <c r="AA293" s="197"/>
      <c r="AB293" s="197"/>
      <c r="AC293" s="197"/>
      <c r="AD293" s="197"/>
      <c r="AE293" s="197"/>
      <c r="AF293" s="197"/>
      <c r="AG293" s="197"/>
      <c r="AH293" s="197"/>
      <c r="AI293" s="197"/>
      <c r="AJ293" s="198"/>
      <c r="AK293" s="160"/>
      <c r="AL293" s="160"/>
      <c r="AM293" s="196"/>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8"/>
      <c r="BR293" s="129"/>
      <c r="BS293" s="116"/>
    </row>
    <row r="294" spans="1:71" ht="15.65" customHeight="1">
      <c r="C294" s="151"/>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3"/>
      <c r="BS294" s="116"/>
    </row>
    <row r="295" spans="1:71" s="97" customFormat="1" ht="15.65" customHeight="1">
      <c r="A295" s="116"/>
      <c r="B295" s="116"/>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16"/>
    </row>
    <row r="296" spans="1:71" ht="15.65" customHeight="1">
      <c r="C296" s="118"/>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256"/>
      <c r="AS296" s="256"/>
      <c r="AT296" s="256"/>
      <c r="AU296" s="256"/>
      <c r="AV296" s="256"/>
      <c r="AW296" s="256"/>
      <c r="AX296" s="256"/>
      <c r="AY296" s="256"/>
      <c r="AZ296" s="256"/>
      <c r="BA296" s="256"/>
      <c r="BB296" s="256"/>
      <c r="BC296" s="120"/>
      <c r="BD296" s="121"/>
      <c r="BE296" s="121"/>
      <c r="BF296" s="121"/>
      <c r="BG296" s="121"/>
      <c r="BH296" s="121"/>
      <c r="BI296" s="121"/>
      <c r="BJ296" s="121"/>
      <c r="BK296" s="121"/>
      <c r="BL296" s="121"/>
      <c r="BM296" s="121"/>
      <c r="BN296" s="121"/>
      <c r="BO296" s="121"/>
      <c r="BP296" s="121"/>
      <c r="BQ296" s="121"/>
      <c r="BR296" s="122"/>
      <c r="BS296" s="116"/>
    </row>
    <row r="297" spans="1:71" ht="15.65" customHeight="1">
      <c r="A297" s="134"/>
      <c r="B297" s="134"/>
      <c r="C297" s="124"/>
      <c r="D297" s="130"/>
      <c r="E297" s="130"/>
      <c r="F297" s="130"/>
      <c r="G297" s="130"/>
      <c r="H297" s="130"/>
      <c r="I297" s="130"/>
      <c r="J297" s="130"/>
      <c r="K297" s="130"/>
      <c r="L297" s="130"/>
      <c r="M297" s="130"/>
      <c r="N297" s="130"/>
      <c r="O297" s="130"/>
      <c r="P297" s="130"/>
      <c r="Q297" s="130"/>
      <c r="R297" s="130"/>
      <c r="S297" s="130"/>
      <c r="T297" s="130"/>
      <c r="U297" s="130"/>
      <c r="V297" s="130"/>
      <c r="W297" s="130"/>
      <c r="X297" s="110"/>
      <c r="Y297" s="110"/>
      <c r="Z297" s="110"/>
      <c r="AA297" s="126"/>
      <c r="AB297" s="131"/>
      <c r="AC297" s="131"/>
      <c r="AD297" s="131"/>
      <c r="AE297" s="131"/>
      <c r="AF297" s="131"/>
      <c r="AG297" s="131"/>
      <c r="AH297" s="131"/>
      <c r="AI297" s="131"/>
      <c r="AJ297" s="131"/>
      <c r="AK297" s="131"/>
      <c r="AL297" s="131"/>
      <c r="AM297" s="131"/>
      <c r="AN297" s="128"/>
      <c r="AO297" s="131"/>
      <c r="AP297" s="132"/>
      <c r="AQ297" s="132"/>
      <c r="AR297" s="257"/>
      <c r="AS297" s="257"/>
      <c r="AT297" s="257"/>
      <c r="AU297" s="257"/>
      <c r="AV297" s="257"/>
      <c r="AW297" s="257"/>
      <c r="AX297" s="257"/>
      <c r="AY297" s="257"/>
      <c r="AZ297" s="257"/>
      <c r="BA297" s="257"/>
      <c r="BB297" s="257"/>
      <c r="BC297" s="125"/>
      <c r="BD297" s="126"/>
      <c r="BE297" s="126"/>
      <c r="BF297" s="126"/>
      <c r="BG297" s="126"/>
      <c r="BH297" s="126"/>
      <c r="BI297" s="126"/>
      <c r="BJ297" s="126"/>
      <c r="BK297" s="126"/>
      <c r="BL297" s="126"/>
      <c r="BM297" s="126"/>
      <c r="BN297" s="127"/>
      <c r="BO297" s="127"/>
      <c r="BP297" s="127"/>
      <c r="BQ297" s="128"/>
      <c r="BR297" s="129"/>
      <c r="BS297" s="116"/>
    </row>
    <row r="298" spans="1:71" ht="15.65" customHeight="1">
      <c r="A298" s="134"/>
      <c r="B298" s="134"/>
      <c r="C298" s="124"/>
      <c r="D298" s="258" t="s">
        <v>4</v>
      </c>
      <c r="E298" s="259"/>
      <c r="F298" s="259"/>
      <c r="G298" s="259"/>
      <c r="H298" s="259"/>
      <c r="I298" s="259"/>
      <c r="J298" s="259"/>
      <c r="K298" s="259"/>
      <c r="L298" s="259"/>
      <c r="M298" s="259"/>
      <c r="N298" s="259"/>
      <c r="O298" s="259"/>
      <c r="P298" s="259"/>
      <c r="Q298" s="260"/>
      <c r="R298" s="199" t="s">
        <v>72</v>
      </c>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1"/>
      <c r="BC298" s="125"/>
      <c r="BD298" s="126"/>
      <c r="BE298" s="126"/>
      <c r="BF298" s="126"/>
      <c r="BG298" s="126"/>
      <c r="BH298" s="126"/>
      <c r="BI298" s="126"/>
      <c r="BJ298" s="126"/>
      <c r="BK298" s="126"/>
      <c r="BL298" s="126"/>
      <c r="BM298" s="126"/>
      <c r="BN298" s="127"/>
      <c r="BO298" s="127"/>
      <c r="BP298" s="127"/>
      <c r="BQ298" s="128"/>
      <c r="BR298" s="129"/>
      <c r="BS298" s="116"/>
    </row>
    <row r="299" spans="1:71" ht="15.65" customHeight="1">
      <c r="A299" s="134"/>
      <c r="B299" s="134"/>
      <c r="C299" s="124"/>
      <c r="D299" s="261"/>
      <c r="E299" s="262"/>
      <c r="F299" s="262"/>
      <c r="G299" s="262"/>
      <c r="H299" s="262"/>
      <c r="I299" s="262"/>
      <c r="J299" s="262"/>
      <c r="K299" s="262"/>
      <c r="L299" s="262"/>
      <c r="M299" s="262"/>
      <c r="N299" s="262"/>
      <c r="O299" s="262"/>
      <c r="P299" s="262"/>
      <c r="Q299" s="263"/>
      <c r="R299" s="205"/>
      <c r="S299" s="206"/>
      <c r="T299" s="206"/>
      <c r="U299" s="206"/>
      <c r="V299" s="206"/>
      <c r="W299" s="206"/>
      <c r="X299" s="206"/>
      <c r="Y299" s="206"/>
      <c r="Z299" s="206"/>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7"/>
      <c r="BC299" s="125"/>
      <c r="BD299" s="126"/>
      <c r="BE299" s="126"/>
      <c r="BF299" s="126"/>
      <c r="BG299" s="126"/>
      <c r="BH299" s="126"/>
      <c r="BI299" s="126"/>
      <c r="BJ299" s="126"/>
      <c r="BK299" s="126"/>
      <c r="BL299" s="126"/>
      <c r="BM299" s="126"/>
      <c r="BN299" s="127"/>
      <c r="BO299" s="127"/>
      <c r="BP299" s="127"/>
      <c r="BQ299" s="128"/>
      <c r="BR299" s="129"/>
      <c r="BS299" s="116"/>
    </row>
    <row r="300" spans="1:71" ht="15.65" customHeight="1">
      <c r="A300" s="134"/>
      <c r="B300" s="134"/>
      <c r="C300" s="124"/>
      <c r="D300" s="130"/>
      <c r="E300" s="130"/>
      <c r="F300" s="130"/>
      <c r="G300" s="130"/>
      <c r="H300" s="130"/>
      <c r="I300" s="130"/>
      <c r="J300" s="130"/>
      <c r="K300" s="130"/>
      <c r="L300" s="130"/>
      <c r="M300" s="130"/>
      <c r="N300" s="130"/>
      <c r="O300" s="130"/>
      <c r="P300" s="130"/>
      <c r="Q300" s="130"/>
      <c r="R300" s="130"/>
      <c r="S300" s="130"/>
      <c r="T300" s="130"/>
      <c r="U300" s="130"/>
      <c r="V300" s="130"/>
      <c r="W300" s="130"/>
      <c r="X300" s="110"/>
      <c r="Y300" s="110"/>
      <c r="Z300" s="110"/>
      <c r="AA300" s="126"/>
      <c r="AB300" s="131"/>
      <c r="AC300" s="131"/>
      <c r="AD300" s="131"/>
      <c r="AE300" s="131"/>
      <c r="AF300" s="131"/>
      <c r="AG300" s="131"/>
      <c r="AH300" s="131"/>
      <c r="AI300" s="131"/>
      <c r="AJ300" s="131"/>
      <c r="AK300" s="131"/>
      <c r="AL300" s="131"/>
      <c r="AM300" s="131"/>
      <c r="AN300" s="128"/>
      <c r="AO300" s="131"/>
      <c r="AP300" s="132"/>
      <c r="AQ300" s="132"/>
      <c r="AR300" s="133"/>
      <c r="AS300" s="133"/>
      <c r="AT300" s="133"/>
      <c r="AU300" s="133"/>
      <c r="AV300" s="133"/>
      <c r="AW300" s="133"/>
      <c r="AX300" s="133"/>
      <c r="AY300" s="133"/>
      <c r="AZ300" s="133"/>
      <c r="BA300" s="133"/>
      <c r="BB300" s="133"/>
      <c r="BC300" s="125"/>
      <c r="BD300" s="126"/>
      <c r="BE300" s="126"/>
      <c r="BF300" s="126"/>
      <c r="BG300" s="126"/>
      <c r="BH300" s="126"/>
      <c r="BI300" s="126"/>
      <c r="BJ300" s="126"/>
      <c r="BK300" s="126"/>
      <c r="BL300" s="126"/>
      <c r="BM300" s="126"/>
      <c r="BN300" s="127"/>
      <c r="BO300" s="127"/>
      <c r="BP300" s="127"/>
      <c r="BQ300" s="128"/>
      <c r="BR300" s="129"/>
      <c r="BS300" s="116"/>
    </row>
    <row r="301" spans="1:71" ht="19.399999999999999" customHeight="1">
      <c r="A301" s="134"/>
      <c r="B301" s="134"/>
      <c r="C301" s="124"/>
      <c r="D301" s="130"/>
      <c r="E301" s="130"/>
      <c r="F301" s="130"/>
      <c r="G301" s="130"/>
      <c r="H301" s="130"/>
      <c r="I301" s="130"/>
      <c r="J301" s="130"/>
      <c r="K301" s="130"/>
      <c r="L301" s="130"/>
      <c r="M301" s="130"/>
      <c r="N301" s="130"/>
      <c r="O301" s="130"/>
      <c r="P301" s="130"/>
      <c r="Q301" s="130"/>
      <c r="R301" s="130"/>
      <c r="S301" s="130"/>
      <c r="T301" s="130"/>
      <c r="U301" s="135" t="s">
        <v>27</v>
      </c>
      <c r="V301" s="130"/>
      <c r="W301" s="130"/>
      <c r="X301" s="136"/>
      <c r="Y301" s="136"/>
      <c r="Z301" s="136"/>
      <c r="AA301" s="127"/>
      <c r="AB301" s="137"/>
      <c r="AC301" s="137"/>
      <c r="AD301" s="137"/>
      <c r="AE301" s="137"/>
      <c r="AF301" s="137"/>
      <c r="AG301" s="137"/>
      <c r="AH301" s="137"/>
      <c r="AI301" s="137"/>
      <c r="AJ301" s="137"/>
      <c r="AK301" s="137"/>
      <c r="AL301" s="137"/>
      <c r="AM301" s="137"/>
      <c r="AN301" s="161" t="s">
        <v>73</v>
      </c>
      <c r="AO301" s="127"/>
      <c r="AP301" s="127"/>
      <c r="AQ301" s="127"/>
      <c r="AR301" s="127"/>
      <c r="AS301" s="127"/>
      <c r="AT301" s="127"/>
      <c r="AU301" s="127"/>
      <c r="AV301" s="127"/>
      <c r="AW301" s="127"/>
      <c r="AX301" s="138"/>
      <c r="AY301" s="135"/>
      <c r="AZ301" s="135"/>
      <c r="BA301" s="162"/>
      <c r="BB301" s="162"/>
      <c r="BC301" s="125"/>
      <c r="BD301" s="126"/>
      <c r="BE301" s="126"/>
      <c r="BF301" s="142" t="s">
        <v>6</v>
      </c>
      <c r="BG301" s="155"/>
      <c r="BH301" s="155"/>
      <c r="BI301" s="155"/>
      <c r="BJ301" s="155"/>
      <c r="BK301" s="155"/>
      <c r="BL301" s="155"/>
      <c r="BM301" s="127"/>
      <c r="BN301" s="127"/>
      <c r="BO301" s="127"/>
      <c r="BP301" s="127"/>
      <c r="BQ301" s="138"/>
      <c r="BR301" s="129"/>
      <c r="BS301" s="116"/>
    </row>
    <row r="302" spans="1:71" ht="15.65" customHeight="1">
      <c r="A302" s="134"/>
      <c r="B302" s="134"/>
      <c r="C302" s="124"/>
      <c r="D302" s="199" t="s">
        <v>7</v>
      </c>
      <c r="E302" s="200"/>
      <c r="F302" s="200"/>
      <c r="G302" s="200"/>
      <c r="H302" s="200"/>
      <c r="I302" s="200"/>
      <c r="J302" s="200"/>
      <c r="K302" s="200"/>
      <c r="L302" s="200"/>
      <c r="M302" s="201"/>
      <c r="N302" s="208" t="str">
        <f>IF([3]回答表!X54="●","●","")</f>
        <v/>
      </c>
      <c r="O302" s="209"/>
      <c r="P302" s="209"/>
      <c r="Q302" s="210"/>
      <c r="R302" s="130"/>
      <c r="S302" s="130"/>
      <c r="T302" s="130"/>
      <c r="U302" s="190" t="str">
        <f>IF([3]回答表!X54="●",[3]回答表!B507,IF([3]回答表!AA54="●",[3]回答表!B537,""))</f>
        <v/>
      </c>
      <c r="V302" s="191"/>
      <c r="W302" s="191"/>
      <c r="X302" s="191"/>
      <c r="Y302" s="191"/>
      <c r="Z302" s="191"/>
      <c r="AA302" s="191"/>
      <c r="AB302" s="191"/>
      <c r="AC302" s="191"/>
      <c r="AD302" s="191"/>
      <c r="AE302" s="191"/>
      <c r="AF302" s="191"/>
      <c r="AG302" s="191"/>
      <c r="AH302" s="191"/>
      <c r="AI302" s="191"/>
      <c r="AJ302" s="192"/>
      <c r="AK302" s="143"/>
      <c r="AL302" s="143"/>
      <c r="AM302" s="143"/>
      <c r="AN302" s="190" t="str">
        <f>IF([3]回答表!X54="●",[3]回答表!B513,"")</f>
        <v/>
      </c>
      <c r="AO302" s="273"/>
      <c r="AP302" s="273"/>
      <c r="AQ302" s="273"/>
      <c r="AR302" s="273"/>
      <c r="AS302" s="273"/>
      <c r="AT302" s="273"/>
      <c r="AU302" s="273"/>
      <c r="AV302" s="273"/>
      <c r="AW302" s="273"/>
      <c r="AX302" s="273"/>
      <c r="AY302" s="273"/>
      <c r="AZ302" s="273"/>
      <c r="BA302" s="273"/>
      <c r="BB302" s="274"/>
      <c r="BC302" s="131"/>
      <c r="BD302" s="126"/>
      <c r="BE302" s="126"/>
      <c r="BF302" s="253" t="str">
        <f>IF([3]回答表!X54="●",[3]回答表!B519,IF([3]回答表!AA54="●",[3]回答表!B543,""))</f>
        <v/>
      </c>
      <c r="BG302" s="254"/>
      <c r="BH302" s="254"/>
      <c r="BI302" s="254"/>
      <c r="BJ302" s="253"/>
      <c r="BK302" s="254"/>
      <c r="BL302" s="254"/>
      <c r="BM302" s="254"/>
      <c r="BN302" s="253"/>
      <c r="BO302" s="254"/>
      <c r="BP302" s="254"/>
      <c r="BQ302" s="255"/>
      <c r="BR302" s="129"/>
      <c r="BS302" s="116"/>
    </row>
    <row r="303" spans="1:71" ht="15.65" customHeight="1">
      <c r="A303" s="134"/>
      <c r="B303" s="134"/>
      <c r="C303" s="124"/>
      <c r="D303" s="202"/>
      <c r="E303" s="203"/>
      <c r="F303" s="203"/>
      <c r="G303" s="203"/>
      <c r="H303" s="203"/>
      <c r="I303" s="203"/>
      <c r="J303" s="203"/>
      <c r="K303" s="203"/>
      <c r="L303" s="203"/>
      <c r="M303" s="204"/>
      <c r="N303" s="211"/>
      <c r="O303" s="212"/>
      <c r="P303" s="212"/>
      <c r="Q303" s="213"/>
      <c r="R303" s="130"/>
      <c r="S303" s="130"/>
      <c r="T303" s="130"/>
      <c r="U303" s="193"/>
      <c r="V303" s="194"/>
      <c r="W303" s="194"/>
      <c r="X303" s="194"/>
      <c r="Y303" s="194"/>
      <c r="Z303" s="194"/>
      <c r="AA303" s="194"/>
      <c r="AB303" s="194"/>
      <c r="AC303" s="194"/>
      <c r="AD303" s="194"/>
      <c r="AE303" s="194"/>
      <c r="AF303" s="194"/>
      <c r="AG303" s="194"/>
      <c r="AH303" s="194"/>
      <c r="AI303" s="194"/>
      <c r="AJ303" s="195"/>
      <c r="AK303" s="143"/>
      <c r="AL303" s="143"/>
      <c r="AM303" s="143"/>
      <c r="AN303" s="275"/>
      <c r="AO303" s="276"/>
      <c r="AP303" s="276"/>
      <c r="AQ303" s="276"/>
      <c r="AR303" s="276"/>
      <c r="AS303" s="276"/>
      <c r="AT303" s="276"/>
      <c r="AU303" s="276"/>
      <c r="AV303" s="276"/>
      <c r="AW303" s="276"/>
      <c r="AX303" s="276"/>
      <c r="AY303" s="276"/>
      <c r="AZ303" s="276"/>
      <c r="BA303" s="276"/>
      <c r="BB303" s="277"/>
      <c r="BC303" s="131"/>
      <c r="BD303" s="126"/>
      <c r="BE303" s="126"/>
      <c r="BF303" s="217"/>
      <c r="BG303" s="218"/>
      <c r="BH303" s="218"/>
      <c r="BI303" s="218"/>
      <c r="BJ303" s="217"/>
      <c r="BK303" s="218"/>
      <c r="BL303" s="218"/>
      <c r="BM303" s="218"/>
      <c r="BN303" s="217"/>
      <c r="BO303" s="218"/>
      <c r="BP303" s="218"/>
      <c r="BQ303" s="221"/>
      <c r="BR303" s="129"/>
      <c r="BS303" s="116"/>
    </row>
    <row r="304" spans="1:71" ht="15.65" customHeight="1">
      <c r="A304" s="134"/>
      <c r="B304" s="134"/>
      <c r="C304" s="124"/>
      <c r="D304" s="202"/>
      <c r="E304" s="203"/>
      <c r="F304" s="203"/>
      <c r="G304" s="203"/>
      <c r="H304" s="203"/>
      <c r="I304" s="203"/>
      <c r="J304" s="203"/>
      <c r="K304" s="203"/>
      <c r="L304" s="203"/>
      <c r="M304" s="204"/>
      <c r="N304" s="211"/>
      <c r="O304" s="212"/>
      <c r="P304" s="212"/>
      <c r="Q304" s="213"/>
      <c r="R304" s="130"/>
      <c r="S304" s="130"/>
      <c r="T304" s="130"/>
      <c r="U304" s="193"/>
      <c r="V304" s="194"/>
      <c r="W304" s="194"/>
      <c r="X304" s="194"/>
      <c r="Y304" s="194"/>
      <c r="Z304" s="194"/>
      <c r="AA304" s="194"/>
      <c r="AB304" s="194"/>
      <c r="AC304" s="194"/>
      <c r="AD304" s="194"/>
      <c r="AE304" s="194"/>
      <c r="AF304" s="194"/>
      <c r="AG304" s="194"/>
      <c r="AH304" s="194"/>
      <c r="AI304" s="194"/>
      <c r="AJ304" s="195"/>
      <c r="AK304" s="143"/>
      <c r="AL304" s="143"/>
      <c r="AM304" s="143"/>
      <c r="AN304" s="275"/>
      <c r="AO304" s="276"/>
      <c r="AP304" s="276"/>
      <c r="AQ304" s="276"/>
      <c r="AR304" s="276"/>
      <c r="AS304" s="276"/>
      <c r="AT304" s="276"/>
      <c r="AU304" s="276"/>
      <c r="AV304" s="276"/>
      <c r="AW304" s="276"/>
      <c r="AX304" s="276"/>
      <c r="AY304" s="276"/>
      <c r="AZ304" s="276"/>
      <c r="BA304" s="276"/>
      <c r="BB304" s="277"/>
      <c r="BC304" s="131"/>
      <c r="BD304" s="126"/>
      <c r="BE304" s="126"/>
      <c r="BF304" s="217"/>
      <c r="BG304" s="218"/>
      <c r="BH304" s="218"/>
      <c r="BI304" s="218"/>
      <c r="BJ304" s="217"/>
      <c r="BK304" s="218"/>
      <c r="BL304" s="218"/>
      <c r="BM304" s="218"/>
      <c r="BN304" s="217"/>
      <c r="BO304" s="218"/>
      <c r="BP304" s="218"/>
      <c r="BQ304" s="221"/>
      <c r="BR304" s="129"/>
      <c r="BS304" s="116"/>
    </row>
    <row r="305" spans="1:71" ht="15.65" customHeight="1">
      <c r="A305" s="134"/>
      <c r="B305" s="134"/>
      <c r="C305" s="124"/>
      <c r="D305" s="205"/>
      <c r="E305" s="206"/>
      <c r="F305" s="206"/>
      <c r="G305" s="206"/>
      <c r="H305" s="206"/>
      <c r="I305" s="206"/>
      <c r="J305" s="206"/>
      <c r="K305" s="206"/>
      <c r="L305" s="206"/>
      <c r="M305" s="207"/>
      <c r="N305" s="214"/>
      <c r="O305" s="215"/>
      <c r="P305" s="215"/>
      <c r="Q305" s="216"/>
      <c r="R305" s="130"/>
      <c r="S305" s="130"/>
      <c r="T305" s="130"/>
      <c r="U305" s="193"/>
      <c r="V305" s="194"/>
      <c r="W305" s="194"/>
      <c r="X305" s="194"/>
      <c r="Y305" s="194"/>
      <c r="Z305" s="194"/>
      <c r="AA305" s="194"/>
      <c r="AB305" s="194"/>
      <c r="AC305" s="194"/>
      <c r="AD305" s="194"/>
      <c r="AE305" s="194"/>
      <c r="AF305" s="194"/>
      <c r="AG305" s="194"/>
      <c r="AH305" s="194"/>
      <c r="AI305" s="194"/>
      <c r="AJ305" s="195"/>
      <c r="AK305" s="143"/>
      <c r="AL305" s="143"/>
      <c r="AM305" s="143"/>
      <c r="AN305" s="275"/>
      <c r="AO305" s="276"/>
      <c r="AP305" s="276"/>
      <c r="AQ305" s="276"/>
      <c r="AR305" s="276"/>
      <c r="AS305" s="276"/>
      <c r="AT305" s="276"/>
      <c r="AU305" s="276"/>
      <c r="AV305" s="276"/>
      <c r="AW305" s="276"/>
      <c r="AX305" s="276"/>
      <c r="AY305" s="276"/>
      <c r="AZ305" s="276"/>
      <c r="BA305" s="276"/>
      <c r="BB305" s="277"/>
      <c r="BC305" s="131"/>
      <c r="BD305" s="126"/>
      <c r="BE305" s="126"/>
      <c r="BF305" s="217" t="str">
        <f>IF([3]回答表!X54="●",[3]回答表!E519,IF([3]回答表!AA54="●",[3]回答表!E543,""))</f>
        <v/>
      </c>
      <c r="BG305" s="218"/>
      <c r="BH305" s="218"/>
      <c r="BI305" s="218"/>
      <c r="BJ305" s="217" t="str">
        <f>IF([3]回答表!X54="●",[3]回答表!E520,IF([3]回答表!AA54="●",[3]回答表!E544,""))</f>
        <v/>
      </c>
      <c r="BK305" s="218"/>
      <c r="BL305" s="218"/>
      <c r="BM305" s="221"/>
      <c r="BN305" s="217" t="str">
        <f>IF([3]回答表!X54="●",[3]回答表!E521,IF([3]回答表!AA54="●",[3]回答表!E545,""))</f>
        <v/>
      </c>
      <c r="BO305" s="218"/>
      <c r="BP305" s="218"/>
      <c r="BQ305" s="221"/>
      <c r="BR305" s="129"/>
      <c r="BS305" s="116"/>
    </row>
    <row r="306" spans="1:71" ht="15.65" customHeight="1">
      <c r="A306" s="134"/>
      <c r="B306" s="134"/>
      <c r="C306" s="124"/>
      <c r="D306" s="144"/>
      <c r="E306" s="144"/>
      <c r="F306" s="144"/>
      <c r="G306" s="144"/>
      <c r="H306" s="144"/>
      <c r="I306" s="144"/>
      <c r="J306" s="144"/>
      <c r="K306" s="144"/>
      <c r="L306" s="144"/>
      <c r="M306" s="144"/>
      <c r="N306" s="146"/>
      <c r="O306" s="146"/>
      <c r="P306" s="146"/>
      <c r="Q306" s="146"/>
      <c r="R306" s="146"/>
      <c r="S306" s="146"/>
      <c r="T306" s="146"/>
      <c r="U306" s="193"/>
      <c r="V306" s="194"/>
      <c r="W306" s="194"/>
      <c r="X306" s="194"/>
      <c r="Y306" s="194"/>
      <c r="Z306" s="194"/>
      <c r="AA306" s="194"/>
      <c r="AB306" s="194"/>
      <c r="AC306" s="194"/>
      <c r="AD306" s="194"/>
      <c r="AE306" s="194"/>
      <c r="AF306" s="194"/>
      <c r="AG306" s="194"/>
      <c r="AH306" s="194"/>
      <c r="AI306" s="194"/>
      <c r="AJ306" s="195"/>
      <c r="AK306" s="143"/>
      <c r="AL306" s="143"/>
      <c r="AM306" s="143"/>
      <c r="AN306" s="275"/>
      <c r="AO306" s="276"/>
      <c r="AP306" s="276"/>
      <c r="AQ306" s="276"/>
      <c r="AR306" s="276"/>
      <c r="AS306" s="276"/>
      <c r="AT306" s="276"/>
      <c r="AU306" s="276"/>
      <c r="AV306" s="276"/>
      <c r="AW306" s="276"/>
      <c r="AX306" s="276"/>
      <c r="AY306" s="276"/>
      <c r="AZ306" s="276"/>
      <c r="BA306" s="276"/>
      <c r="BB306" s="277"/>
      <c r="BC306" s="131"/>
      <c r="BD306" s="131"/>
      <c r="BE306" s="131"/>
      <c r="BF306" s="217"/>
      <c r="BG306" s="218"/>
      <c r="BH306" s="218"/>
      <c r="BI306" s="218"/>
      <c r="BJ306" s="217"/>
      <c r="BK306" s="218"/>
      <c r="BL306" s="218"/>
      <c r="BM306" s="221"/>
      <c r="BN306" s="217"/>
      <c r="BO306" s="218"/>
      <c r="BP306" s="218"/>
      <c r="BQ306" s="221"/>
      <c r="BR306" s="129"/>
      <c r="BS306" s="116"/>
    </row>
    <row r="307" spans="1:71" ht="15.65" customHeight="1">
      <c r="A307" s="134"/>
      <c r="B307" s="134"/>
      <c r="C307" s="124"/>
      <c r="D307" s="144"/>
      <c r="E307" s="144"/>
      <c r="F307" s="144"/>
      <c r="G307" s="144"/>
      <c r="H307" s="144"/>
      <c r="I307" s="144"/>
      <c r="J307" s="144"/>
      <c r="K307" s="144"/>
      <c r="L307" s="144"/>
      <c r="M307" s="144"/>
      <c r="N307" s="146"/>
      <c r="O307" s="146"/>
      <c r="P307" s="146"/>
      <c r="Q307" s="146"/>
      <c r="R307" s="146"/>
      <c r="S307" s="146"/>
      <c r="T307" s="146"/>
      <c r="U307" s="193"/>
      <c r="V307" s="194"/>
      <c r="W307" s="194"/>
      <c r="X307" s="194"/>
      <c r="Y307" s="194"/>
      <c r="Z307" s="194"/>
      <c r="AA307" s="194"/>
      <c r="AB307" s="194"/>
      <c r="AC307" s="194"/>
      <c r="AD307" s="194"/>
      <c r="AE307" s="194"/>
      <c r="AF307" s="194"/>
      <c r="AG307" s="194"/>
      <c r="AH307" s="194"/>
      <c r="AI307" s="194"/>
      <c r="AJ307" s="195"/>
      <c r="AK307" s="143"/>
      <c r="AL307" s="143"/>
      <c r="AM307" s="143"/>
      <c r="AN307" s="275"/>
      <c r="AO307" s="276"/>
      <c r="AP307" s="276"/>
      <c r="AQ307" s="276"/>
      <c r="AR307" s="276"/>
      <c r="AS307" s="276"/>
      <c r="AT307" s="276"/>
      <c r="AU307" s="276"/>
      <c r="AV307" s="276"/>
      <c r="AW307" s="276"/>
      <c r="AX307" s="276"/>
      <c r="AY307" s="276"/>
      <c r="AZ307" s="276"/>
      <c r="BA307" s="276"/>
      <c r="BB307" s="277"/>
      <c r="BC307" s="131"/>
      <c r="BD307" s="126"/>
      <c r="BE307" s="126"/>
      <c r="BF307" s="217"/>
      <c r="BG307" s="218"/>
      <c r="BH307" s="218"/>
      <c r="BI307" s="218"/>
      <c r="BJ307" s="217"/>
      <c r="BK307" s="218"/>
      <c r="BL307" s="218"/>
      <c r="BM307" s="221"/>
      <c r="BN307" s="217"/>
      <c r="BO307" s="218"/>
      <c r="BP307" s="218"/>
      <c r="BQ307" s="221"/>
      <c r="BR307" s="129"/>
      <c r="BS307" s="116"/>
    </row>
    <row r="308" spans="1:71" ht="15.65" customHeight="1">
      <c r="A308" s="134"/>
      <c r="B308" s="134"/>
      <c r="C308" s="124"/>
      <c r="D308" s="243" t="s">
        <v>8</v>
      </c>
      <c r="E308" s="244"/>
      <c r="F308" s="244"/>
      <c r="G308" s="244"/>
      <c r="H308" s="244"/>
      <c r="I308" s="244"/>
      <c r="J308" s="244"/>
      <c r="K308" s="244"/>
      <c r="L308" s="244"/>
      <c r="M308" s="245"/>
      <c r="N308" s="208" t="str">
        <f>IF([3]回答表!AA54="●","●","")</f>
        <v/>
      </c>
      <c r="O308" s="209"/>
      <c r="P308" s="209"/>
      <c r="Q308" s="210"/>
      <c r="R308" s="130"/>
      <c r="S308" s="130"/>
      <c r="T308" s="130"/>
      <c r="U308" s="193"/>
      <c r="V308" s="194"/>
      <c r="W308" s="194"/>
      <c r="X308" s="194"/>
      <c r="Y308" s="194"/>
      <c r="Z308" s="194"/>
      <c r="AA308" s="194"/>
      <c r="AB308" s="194"/>
      <c r="AC308" s="194"/>
      <c r="AD308" s="194"/>
      <c r="AE308" s="194"/>
      <c r="AF308" s="194"/>
      <c r="AG308" s="194"/>
      <c r="AH308" s="194"/>
      <c r="AI308" s="194"/>
      <c r="AJ308" s="195"/>
      <c r="AK308" s="143"/>
      <c r="AL308" s="143"/>
      <c r="AM308" s="143"/>
      <c r="AN308" s="275"/>
      <c r="AO308" s="276"/>
      <c r="AP308" s="276"/>
      <c r="AQ308" s="276"/>
      <c r="AR308" s="276"/>
      <c r="AS308" s="276"/>
      <c r="AT308" s="276"/>
      <c r="AU308" s="276"/>
      <c r="AV308" s="276"/>
      <c r="AW308" s="276"/>
      <c r="AX308" s="276"/>
      <c r="AY308" s="276"/>
      <c r="AZ308" s="276"/>
      <c r="BA308" s="276"/>
      <c r="BB308" s="277"/>
      <c r="BC308" s="131"/>
      <c r="BD308" s="147"/>
      <c r="BE308" s="147"/>
      <c r="BF308" s="217"/>
      <c r="BG308" s="218"/>
      <c r="BH308" s="218"/>
      <c r="BI308" s="218"/>
      <c r="BJ308" s="217"/>
      <c r="BK308" s="218"/>
      <c r="BL308" s="218"/>
      <c r="BM308" s="221"/>
      <c r="BN308" s="217"/>
      <c r="BO308" s="218"/>
      <c r="BP308" s="218"/>
      <c r="BQ308" s="221"/>
      <c r="BR308" s="129"/>
      <c r="BS308" s="116"/>
    </row>
    <row r="309" spans="1:71" ht="15.65" customHeight="1">
      <c r="A309" s="134"/>
      <c r="B309" s="134"/>
      <c r="C309" s="124"/>
      <c r="D309" s="246"/>
      <c r="E309" s="247"/>
      <c r="F309" s="247"/>
      <c r="G309" s="247"/>
      <c r="H309" s="247"/>
      <c r="I309" s="247"/>
      <c r="J309" s="247"/>
      <c r="K309" s="247"/>
      <c r="L309" s="247"/>
      <c r="M309" s="248"/>
      <c r="N309" s="211"/>
      <c r="O309" s="212"/>
      <c r="P309" s="212"/>
      <c r="Q309" s="213"/>
      <c r="R309" s="130"/>
      <c r="S309" s="130"/>
      <c r="T309" s="130"/>
      <c r="U309" s="193"/>
      <c r="V309" s="194"/>
      <c r="W309" s="194"/>
      <c r="X309" s="194"/>
      <c r="Y309" s="194"/>
      <c r="Z309" s="194"/>
      <c r="AA309" s="194"/>
      <c r="AB309" s="194"/>
      <c r="AC309" s="194"/>
      <c r="AD309" s="194"/>
      <c r="AE309" s="194"/>
      <c r="AF309" s="194"/>
      <c r="AG309" s="194"/>
      <c r="AH309" s="194"/>
      <c r="AI309" s="194"/>
      <c r="AJ309" s="195"/>
      <c r="AK309" s="143"/>
      <c r="AL309" s="143"/>
      <c r="AM309" s="143"/>
      <c r="AN309" s="275"/>
      <c r="AO309" s="276"/>
      <c r="AP309" s="276"/>
      <c r="AQ309" s="276"/>
      <c r="AR309" s="276"/>
      <c r="AS309" s="276"/>
      <c r="AT309" s="276"/>
      <c r="AU309" s="276"/>
      <c r="AV309" s="276"/>
      <c r="AW309" s="276"/>
      <c r="AX309" s="276"/>
      <c r="AY309" s="276"/>
      <c r="AZ309" s="276"/>
      <c r="BA309" s="276"/>
      <c r="BB309" s="277"/>
      <c r="BC309" s="131"/>
      <c r="BD309" s="147"/>
      <c r="BE309" s="147"/>
      <c r="BF309" s="217" t="s">
        <v>9</v>
      </c>
      <c r="BG309" s="218"/>
      <c r="BH309" s="218"/>
      <c r="BI309" s="218"/>
      <c r="BJ309" s="217" t="s">
        <v>10</v>
      </c>
      <c r="BK309" s="218"/>
      <c r="BL309" s="218"/>
      <c r="BM309" s="218"/>
      <c r="BN309" s="217" t="s">
        <v>11</v>
      </c>
      <c r="BO309" s="218"/>
      <c r="BP309" s="218"/>
      <c r="BQ309" s="221"/>
      <c r="BR309" s="129"/>
      <c r="BS309" s="116"/>
    </row>
    <row r="310" spans="1:71" ht="15.65" customHeight="1">
      <c r="A310" s="134"/>
      <c r="B310" s="134"/>
      <c r="C310" s="124"/>
      <c r="D310" s="246"/>
      <c r="E310" s="247"/>
      <c r="F310" s="247"/>
      <c r="G310" s="247"/>
      <c r="H310" s="247"/>
      <c r="I310" s="247"/>
      <c r="J310" s="247"/>
      <c r="K310" s="247"/>
      <c r="L310" s="247"/>
      <c r="M310" s="248"/>
      <c r="N310" s="211"/>
      <c r="O310" s="212"/>
      <c r="P310" s="212"/>
      <c r="Q310" s="213"/>
      <c r="R310" s="130"/>
      <c r="S310" s="130"/>
      <c r="T310" s="130"/>
      <c r="U310" s="193"/>
      <c r="V310" s="194"/>
      <c r="W310" s="194"/>
      <c r="X310" s="194"/>
      <c r="Y310" s="194"/>
      <c r="Z310" s="194"/>
      <c r="AA310" s="194"/>
      <c r="AB310" s="194"/>
      <c r="AC310" s="194"/>
      <c r="AD310" s="194"/>
      <c r="AE310" s="194"/>
      <c r="AF310" s="194"/>
      <c r="AG310" s="194"/>
      <c r="AH310" s="194"/>
      <c r="AI310" s="194"/>
      <c r="AJ310" s="195"/>
      <c r="AK310" s="143"/>
      <c r="AL310" s="143"/>
      <c r="AM310" s="143"/>
      <c r="AN310" s="275"/>
      <c r="AO310" s="276"/>
      <c r="AP310" s="276"/>
      <c r="AQ310" s="276"/>
      <c r="AR310" s="276"/>
      <c r="AS310" s="276"/>
      <c r="AT310" s="276"/>
      <c r="AU310" s="276"/>
      <c r="AV310" s="276"/>
      <c r="AW310" s="276"/>
      <c r="AX310" s="276"/>
      <c r="AY310" s="276"/>
      <c r="AZ310" s="276"/>
      <c r="BA310" s="276"/>
      <c r="BB310" s="277"/>
      <c r="BC310" s="131"/>
      <c r="BD310" s="147"/>
      <c r="BE310" s="147"/>
      <c r="BF310" s="217"/>
      <c r="BG310" s="218"/>
      <c r="BH310" s="218"/>
      <c r="BI310" s="218"/>
      <c r="BJ310" s="217"/>
      <c r="BK310" s="218"/>
      <c r="BL310" s="218"/>
      <c r="BM310" s="218"/>
      <c r="BN310" s="217"/>
      <c r="BO310" s="218"/>
      <c r="BP310" s="218"/>
      <c r="BQ310" s="221"/>
      <c r="BR310" s="129"/>
      <c r="BS310" s="116"/>
    </row>
    <row r="311" spans="1:71" ht="15.65" customHeight="1">
      <c r="A311" s="134"/>
      <c r="B311" s="134"/>
      <c r="C311" s="124"/>
      <c r="D311" s="249"/>
      <c r="E311" s="250"/>
      <c r="F311" s="250"/>
      <c r="G311" s="250"/>
      <c r="H311" s="250"/>
      <c r="I311" s="250"/>
      <c r="J311" s="250"/>
      <c r="K311" s="250"/>
      <c r="L311" s="250"/>
      <c r="M311" s="251"/>
      <c r="N311" s="214"/>
      <c r="O311" s="215"/>
      <c r="P311" s="215"/>
      <c r="Q311" s="216"/>
      <c r="R311" s="130"/>
      <c r="S311" s="130"/>
      <c r="T311" s="130"/>
      <c r="U311" s="196"/>
      <c r="V311" s="197"/>
      <c r="W311" s="197"/>
      <c r="X311" s="197"/>
      <c r="Y311" s="197"/>
      <c r="Z311" s="197"/>
      <c r="AA311" s="197"/>
      <c r="AB311" s="197"/>
      <c r="AC311" s="197"/>
      <c r="AD311" s="197"/>
      <c r="AE311" s="197"/>
      <c r="AF311" s="197"/>
      <c r="AG311" s="197"/>
      <c r="AH311" s="197"/>
      <c r="AI311" s="197"/>
      <c r="AJ311" s="198"/>
      <c r="AK311" s="143"/>
      <c r="AL311" s="143"/>
      <c r="AM311" s="143"/>
      <c r="AN311" s="278"/>
      <c r="AO311" s="279"/>
      <c r="AP311" s="279"/>
      <c r="AQ311" s="279"/>
      <c r="AR311" s="279"/>
      <c r="AS311" s="279"/>
      <c r="AT311" s="279"/>
      <c r="AU311" s="279"/>
      <c r="AV311" s="279"/>
      <c r="AW311" s="279"/>
      <c r="AX311" s="279"/>
      <c r="AY311" s="279"/>
      <c r="AZ311" s="279"/>
      <c r="BA311" s="279"/>
      <c r="BB311" s="280"/>
      <c r="BC311" s="131"/>
      <c r="BD311" s="147"/>
      <c r="BE311" s="147"/>
      <c r="BF311" s="219"/>
      <c r="BG311" s="220"/>
      <c r="BH311" s="220"/>
      <c r="BI311" s="220"/>
      <c r="BJ311" s="219"/>
      <c r="BK311" s="220"/>
      <c r="BL311" s="220"/>
      <c r="BM311" s="220"/>
      <c r="BN311" s="219"/>
      <c r="BO311" s="220"/>
      <c r="BP311" s="220"/>
      <c r="BQ311" s="222"/>
      <c r="BR311" s="129"/>
      <c r="BS311" s="116"/>
    </row>
    <row r="312" spans="1:71" ht="15.65" customHeight="1">
      <c r="A312" s="134"/>
      <c r="B312" s="134"/>
      <c r="C312" s="124"/>
      <c r="D312" s="144"/>
      <c r="E312" s="144"/>
      <c r="F312" s="144"/>
      <c r="G312" s="144"/>
      <c r="H312" s="144"/>
      <c r="I312" s="144"/>
      <c r="J312" s="144"/>
      <c r="K312" s="144"/>
      <c r="L312" s="144"/>
      <c r="M312" s="144"/>
      <c r="N312" s="144"/>
      <c r="O312" s="144"/>
      <c r="P312" s="144"/>
      <c r="Q312" s="144"/>
      <c r="R312" s="130"/>
      <c r="S312" s="130"/>
      <c r="T312" s="130"/>
      <c r="U312" s="130"/>
      <c r="V312" s="130"/>
      <c r="W312" s="130"/>
      <c r="X312" s="130"/>
      <c r="Y312" s="130"/>
      <c r="Z312" s="130"/>
      <c r="AA312" s="130"/>
      <c r="AB312" s="130"/>
      <c r="AC312" s="130"/>
      <c r="AD312" s="130"/>
      <c r="AE312" s="130"/>
      <c r="AF312" s="130"/>
      <c r="AG312" s="130"/>
      <c r="AH312" s="130"/>
      <c r="AI312" s="130"/>
      <c r="AJ312" s="130"/>
      <c r="AK312" s="143"/>
      <c r="AL312" s="143"/>
      <c r="AM312" s="156"/>
      <c r="AN312" s="156"/>
      <c r="AO312" s="156"/>
      <c r="AP312" s="156"/>
      <c r="AQ312" s="156"/>
      <c r="AR312" s="156"/>
      <c r="AS312" s="156"/>
      <c r="AT312" s="156"/>
      <c r="AU312" s="156"/>
      <c r="AV312" s="156"/>
      <c r="AW312" s="156"/>
      <c r="AX312" s="156"/>
      <c r="AY312" s="156"/>
      <c r="AZ312" s="156"/>
      <c r="BA312" s="156"/>
      <c r="BB312" s="156"/>
      <c r="BC312" s="131"/>
      <c r="BD312" s="147"/>
      <c r="BE312" s="147"/>
      <c r="BF312" s="110"/>
      <c r="BG312" s="110"/>
      <c r="BH312" s="110"/>
      <c r="BI312" s="110"/>
      <c r="BJ312" s="110"/>
      <c r="BK312" s="110"/>
      <c r="BL312" s="110"/>
      <c r="BM312" s="110"/>
      <c r="BN312" s="110"/>
      <c r="BO312" s="110"/>
      <c r="BP312" s="110"/>
      <c r="BQ312" s="110"/>
      <c r="BR312" s="129"/>
      <c r="BS312" s="116"/>
    </row>
    <row r="313" spans="1:71" ht="15.65" customHeight="1">
      <c r="A313" s="134"/>
      <c r="B313" s="134"/>
      <c r="C313" s="124"/>
      <c r="D313" s="144"/>
      <c r="E313" s="144"/>
      <c r="F313" s="144"/>
      <c r="G313" s="144"/>
      <c r="H313" s="144"/>
      <c r="I313" s="144"/>
      <c r="J313" s="144"/>
      <c r="K313" s="144"/>
      <c r="L313" s="144"/>
      <c r="M313" s="144"/>
      <c r="N313" s="144"/>
      <c r="O313" s="144"/>
      <c r="P313" s="144"/>
      <c r="Q313" s="144"/>
      <c r="R313" s="130"/>
      <c r="S313" s="130"/>
      <c r="T313" s="130"/>
      <c r="U313" s="135" t="s">
        <v>91</v>
      </c>
      <c r="V313" s="130"/>
      <c r="W313" s="130"/>
      <c r="X313" s="130"/>
      <c r="Y313" s="130"/>
      <c r="Z313" s="130"/>
      <c r="AA313" s="130"/>
      <c r="AB313" s="130"/>
      <c r="AC313" s="130"/>
      <c r="AD313" s="130"/>
      <c r="AE313" s="130"/>
      <c r="AF313" s="130"/>
      <c r="AG313" s="130"/>
      <c r="AH313" s="130"/>
      <c r="AI313" s="130"/>
      <c r="AJ313" s="130"/>
      <c r="AK313" s="143"/>
      <c r="AL313" s="143"/>
      <c r="AM313" s="135" t="s">
        <v>92</v>
      </c>
      <c r="AN313" s="127"/>
      <c r="AO313" s="127"/>
      <c r="AP313" s="127"/>
      <c r="AQ313" s="127"/>
      <c r="AR313" s="127"/>
      <c r="AS313" s="127"/>
      <c r="AT313" s="127"/>
      <c r="AU313" s="127"/>
      <c r="AV313" s="127"/>
      <c r="AW313" s="127"/>
      <c r="AX313" s="126"/>
      <c r="AY313" s="126"/>
      <c r="AZ313" s="126"/>
      <c r="BA313" s="126"/>
      <c r="BB313" s="126"/>
      <c r="BC313" s="126"/>
      <c r="BD313" s="126"/>
      <c r="BE313" s="126"/>
      <c r="BF313" s="126"/>
      <c r="BG313" s="126"/>
      <c r="BH313" s="126"/>
      <c r="BI313" s="126"/>
      <c r="BJ313" s="126"/>
      <c r="BK313" s="126"/>
      <c r="BL313" s="126"/>
      <c r="BM313" s="126"/>
      <c r="BN313" s="126"/>
      <c r="BO313" s="126"/>
      <c r="BP313" s="126"/>
      <c r="BQ313" s="110"/>
      <c r="BR313" s="129"/>
      <c r="BS313" s="116"/>
    </row>
    <row r="314" spans="1:71" ht="15.65" customHeight="1">
      <c r="A314" s="134"/>
      <c r="B314" s="134"/>
      <c r="C314" s="124"/>
      <c r="D314" s="144"/>
      <c r="E314" s="144"/>
      <c r="F314" s="144"/>
      <c r="G314" s="144"/>
      <c r="H314" s="144"/>
      <c r="I314" s="144"/>
      <c r="J314" s="144"/>
      <c r="K314" s="144"/>
      <c r="L314" s="144"/>
      <c r="M314" s="144"/>
      <c r="N314" s="144"/>
      <c r="O314" s="144"/>
      <c r="P314" s="144"/>
      <c r="Q314" s="144"/>
      <c r="R314" s="130"/>
      <c r="S314" s="130"/>
      <c r="T314" s="130"/>
      <c r="U314" s="182" t="str">
        <f>IF([3]回答表!X54="●",[3]回答表!E524,IF([3]回答表!AA54="●",[3]回答表!E548,""))</f>
        <v/>
      </c>
      <c r="V314" s="183"/>
      <c r="W314" s="183"/>
      <c r="X314" s="183"/>
      <c r="Y314" s="183"/>
      <c r="Z314" s="183"/>
      <c r="AA314" s="183"/>
      <c r="AB314" s="183"/>
      <c r="AC314" s="183"/>
      <c r="AD314" s="183"/>
      <c r="AE314" s="186" t="s">
        <v>93</v>
      </c>
      <c r="AF314" s="186"/>
      <c r="AG314" s="186"/>
      <c r="AH314" s="186"/>
      <c r="AI314" s="186"/>
      <c r="AJ314" s="187"/>
      <c r="AK314" s="143"/>
      <c r="AL314" s="143"/>
      <c r="AM314" s="190" t="str">
        <f>IF([3]回答表!X54="●",[3]回答表!B526,IF([3]回答表!AA54="●",[3]回答表!B550,""))</f>
        <v/>
      </c>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2"/>
      <c r="BR314" s="129"/>
      <c r="BS314" s="116"/>
    </row>
    <row r="315" spans="1:71" ht="15.65" customHeight="1">
      <c r="A315" s="134"/>
      <c r="B315" s="134"/>
      <c r="C315" s="124"/>
      <c r="D315" s="144"/>
      <c r="E315" s="144"/>
      <c r="F315" s="144"/>
      <c r="G315" s="144"/>
      <c r="H315" s="144"/>
      <c r="I315" s="144"/>
      <c r="J315" s="144"/>
      <c r="K315" s="144"/>
      <c r="L315" s="144"/>
      <c r="M315" s="144"/>
      <c r="N315" s="144"/>
      <c r="O315" s="144"/>
      <c r="P315" s="144"/>
      <c r="Q315" s="144"/>
      <c r="R315" s="130"/>
      <c r="S315" s="130"/>
      <c r="T315" s="130"/>
      <c r="U315" s="184"/>
      <c r="V315" s="185"/>
      <c r="W315" s="185"/>
      <c r="X315" s="185"/>
      <c r="Y315" s="185"/>
      <c r="Z315" s="185"/>
      <c r="AA315" s="185"/>
      <c r="AB315" s="185"/>
      <c r="AC315" s="185"/>
      <c r="AD315" s="185"/>
      <c r="AE315" s="188"/>
      <c r="AF315" s="188"/>
      <c r="AG315" s="188"/>
      <c r="AH315" s="188"/>
      <c r="AI315" s="188"/>
      <c r="AJ315" s="189"/>
      <c r="AK315" s="143"/>
      <c r="AL315" s="143"/>
      <c r="AM315" s="193"/>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c r="BM315" s="194"/>
      <c r="BN315" s="194"/>
      <c r="BO315" s="194"/>
      <c r="BP315" s="194"/>
      <c r="BQ315" s="195"/>
      <c r="BR315" s="129"/>
      <c r="BS315" s="116"/>
    </row>
    <row r="316" spans="1:71" ht="15.65" customHeight="1">
      <c r="A316" s="134"/>
      <c r="B316" s="134"/>
      <c r="C316" s="124"/>
      <c r="D316" s="144"/>
      <c r="E316" s="144"/>
      <c r="F316" s="144"/>
      <c r="G316" s="144"/>
      <c r="H316" s="144"/>
      <c r="I316" s="144"/>
      <c r="J316" s="144"/>
      <c r="K316" s="144"/>
      <c r="L316" s="144"/>
      <c r="M316" s="144"/>
      <c r="N316" s="144"/>
      <c r="O316" s="144"/>
      <c r="P316" s="144"/>
      <c r="Q316" s="144"/>
      <c r="R316" s="130"/>
      <c r="S316" s="130"/>
      <c r="T316" s="130"/>
      <c r="U316" s="130"/>
      <c r="V316" s="130"/>
      <c r="W316" s="130"/>
      <c r="X316" s="130"/>
      <c r="Y316" s="130"/>
      <c r="Z316" s="130"/>
      <c r="AA316" s="130"/>
      <c r="AB316" s="130"/>
      <c r="AC316" s="130"/>
      <c r="AD316" s="130"/>
      <c r="AE316" s="130"/>
      <c r="AF316" s="130"/>
      <c r="AG316" s="130"/>
      <c r="AH316" s="130"/>
      <c r="AI316" s="130"/>
      <c r="AJ316" s="130"/>
      <c r="AK316" s="143"/>
      <c r="AL316" s="143"/>
      <c r="AM316" s="193"/>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c r="BM316" s="194"/>
      <c r="BN316" s="194"/>
      <c r="BO316" s="194"/>
      <c r="BP316" s="194"/>
      <c r="BQ316" s="195"/>
      <c r="BR316" s="129"/>
      <c r="BS316" s="116"/>
    </row>
    <row r="317" spans="1:71" ht="15.65" customHeight="1">
      <c r="A317" s="134"/>
      <c r="B317" s="134"/>
      <c r="C317" s="124"/>
      <c r="D317" s="144"/>
      <c r="E317" s="144"/>
      <c r="F317" s="144"/>
      <c r="G317" s="144"/>
      <c r="H317" s="144"/>
      <c r="I317" s="144"/>
      <c r="J317" s="144"/>
      <c r="K317" s="144"/>
      <c r="L317" s="144"/>
      <c r="M317" s="144"/>
      <c r="N317" s="144"/>
      <c r="O317" s="144"/>
      <c r="P317" s="144"/>
      <c r="Q317" s="144"/>
      <c r="R317" s="130"/>
      <c r="S317" s="130"/>
      <c r="T317" s="130"/>
      <c r="U317" s="130"/>
      <c r="V317" s="130"/>
      <c r="W317" s="130"/>
      <c r="X317" s="130"/>
      <c r="Y317" s="130"/>
      <c r="Z317" s="130"/>
      <c r="AA317" s="130"/>
      <c r="AB317" s="130"/>
      <c r="AC317" s="130"/>
      <c r="AD317" s="130"/>
      <c r="AE317" s="130"/>
      <c r="AF317" s="130"/>
      <c r="AG317" s="130"/>
      <c r="AH317" s="130"/>
      <c r="AI317" s="130"/>
      <c r="AJ317" s="130"/>
      <c r="AK317" s="143"/>
      <c r="AL317" s="143"/>
      <c r="AM317" s="193"/>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c r="BM317" s="194"/>
      <c r="BN317" s="194"/>
      <c r="BO317" s="194"/>
      <c r="BP317" s="194"/>
      <c r="BQ317" s="195"/>
      <c r="BR317" s="129"/>
      <c r="BS317" s="116"/>
    </row>
    <row r="318" spans="1:71" ht="15.65" customHeight="1">
      <c r="A318" s="134"/>
      <c r="B318" s="134"/>
      <c r="C318" s="124"/>
      <c r="D318" s="144"/>
      <c r="E318" s="144"/>
      <c r="F318" s="144"/>
      <c r="G318" s="144"/>
      <c r="H318" s="144"/>
      <c r="I318" s="144"/>
      <c r="J318" s="144"/>
      <c r="K318" s="144"/>
      <c r="L318" s="144"/>
      <c r="M318" s="144"/>
      <c r="N318" s="144"/>
      <c r="O318" s="144"/>
      <c r="P318" s="144"/>
      <c r="Q318" s="144"/>
      <c r="R318" s="130"/>
      <c r="S318" s="130"/>
      <c r="T318" s="130"/>
      <c r="U318" s="130"/>
      <c r="V318" s="130"/>
      <c r="W318" s="130"/>
      <c r="X318" s="130"/>
      <c r="Y318" s="130"/>
      <c r="Z318" s="130"/>
      <c r="AA318" s="130"/>
      <c r="AB318" s="130"/>
      <c r="AC318" s="130"/>
      <c r="AD318" s="130"/>
      <c r="AE318" s="130"/>
      <c r="AF318" s="130"/>
      <c r="AG318" s="130"/>
      <c r="AH318" s="130"/>
      <c r="AI318" s="130"/>
      <c r="AJ318" s="130"/>
      <c r="AK318" s="143"/>
      <c r="AL318" s="143"/>
      <c r="AM318" s="196"/>
      <c r="AN318" s="197"/>
      <c r="AO318" s="197"/>
      <c r="AP318" s="197"/>
      <c r="AQ318" s="197"/>
      <c r="AR318" s="197"/>
      <c r="AS318" s="197"/>
      <c r="AT318" s="197"/>
      <c r="AU318" s="197"/>
      <c r="AV318" s="197"/>
      <c r="AW318" s="197"/>
      <c r="AX318" s="197"/>
      <c r="AY318" s="197"/>
      <c r="AZ318" s="197"/>
      <c r="BA318" s="197"/>
      <c r="BB318" s="197"/>
      <c r="BC318" s="197"/>
      <c r="BD318" s="197"/>
      <c r="BE318" s="197"/>
      <c r="BF318" s="197"/>
      <c r="BG318" s="197"/>
      <c r="BH318" s="197"/>
      <c r="BI318" s="197"/>
      <c r="BJ318" s="197"/>
      <c r="BK318" s="197"/>
      <c r="BL318" s="197"/>
      <c r="BM318" s="197"/>
      <c r="BN318" s="197"/>
      <c r="BO318" s="197"/>
      <c r="BP318" s="197"/>
      <c r="BQ318" s="198"/>
      <c r="BR318" s="129"/>
      <c r="BS318" s="116"/>
    </row>
    <row r="319" spans="1:71" ht="15.65" customHeight="1">
      <c r="A319" s="134"/>
      <c r="B319" s="134"/>
      <c r="C319" s="124"/>
      <c r="D319" s="144"/>
      <c r="E319" s="144"/>
      <c r="F319" s="144"/>
      <c r="G319" s="144"/>
      <c r="H319" s="144"/>
      <c r="I319" s="144"/>
      <c r="J319" s="144"/>
      <c r="K319" s="144"/>
      <c r="L319" s="144"/>
      <c r="M319" s="144"/>
      <c r="N319" s="130"/>
      <c r="O319" s="130"/>
      <c r="P319" s="130"/>
      <c r="Q319" s="130"/>
      <c r="R319" s="130"/>
      <c r="S319" s="130"/>
      <c r="T319" s="130"/>
      <c r="U319" s="130"/>
      <c r="V319" s="130"/>
      <c r="W319" s="130"/>
      <c r="X319" s="110"/>
      <c r="Y319" s="110"/>
      <c r="Z319" s="110"/>
      <c r="AA319" s="127"/>
      <c r="AB319" s="127"/>
      <c r="AC319" s="127"/>
      <c r="AD319" s="127"/>
      <c r="AE319" s="127"/>
      <c r="AF319" s="127"/>
      <c r="AG319" s="127"/>
      <c r="AH319" s="127"/>
      <c r="AI319" s="127"/>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29"/>
      <c r="BS319" s="116"/>
    </row>
    <row r="320" spans="1:71" ht="19.399999999999999" customHeight="1">
      <c r="C320" s="124"/>
      <c r="D320" s="144"/>
      <c r="E320" s="144"/>
      <c r="F320" s="144"/>
      <c r="G320" s="144"/>
      <c r="H320" s="144"/>
      <c r="I320" s="144"/>
      <c r="J320" s="144"/>
      <c r="K320" s="144"/>
      <c r="L320" s="144"/>
      <c r="M320" s="144"/>
      <c r="N320" s="130"/>
      <c r="O320" s="130"/>
      <c r="P320" s="130"/>
      <c r="Q320" s="130"/>
      <c r="R320" s="130"/>
      <c r="S320" s="130"/>
      <c r="T320" s="130"/>
      <c r="U320" s="135" t="s">
        <v>27</v>
      </c>
      <c r="V320" s="130"/>
      <c r="W320" s="130"/>
      <c r="X320" s="136"/>
      <c r="Y320" s="136"/>
      <c r="Z320" s="136"/>
      <c r="AA320" s="127"/>
      <c r="AB320" s="137"/>
      <c r="AC320" s="127"/>
      <c r="AD320" s="127"/>
      <c r="AE320" s="127"/>
      <c r="AF320" s="127"/>
      <c r="AG320" s="127"/>
      <c r="AH320" s="127"/>
      <c r="AI320" s="127"/>
      <c r="AJ320" s="127"/>
      <c r="AK320" s="127"/>
      <c r="AL320" s="127"/>
      <c r="AM320" s="135" t="s">
        <v>12</v>
      </c>
      <c r="AN320" s="127"/>
      <c r="AO320" s="127"/>
      <c r="AP320" s="127"/>
      <c r="AQ320" s="127"/>
      <c r="AR320" s="127"/>
      <c r="AS320" s="127"/>
      <c r="AT320" s="127"/>
      <c r="AU320" s="127"/>
      <c r="AV320" s="127"/>
      <c r="AW320" s="127"/>
      <c r="AX320" s="126"/>
      <c r="AY320" s="126"/>
      <c r="AZ320" s="126"/>
      <c r="BA320" s="126"/>
      <c r="BB320" s="126"/>
      <c r="BC320" s="126"/>
      <c r="BD320" s="126"/>
      <c r="BE320" s="126"/>
      <c r="BF320" s="126"/>
      <c r="BG320" s="126"/>
      <c r="BH320" s="126"/>
      <c r="BI320" s="126"/>
      <c r="BJ320" s="126"/>
      <c r="BK320" s="126"/>
      <c r="BL320" s="126"/>
      <c r="BM320" s="126"/>
      <c r="BN320" s="126"/>
      <c r="BO320" s="126"/>
      <c r="BP320" s="126"/>
      <c r="BQ320" s="110"/>
      <c r="BR320" s="129"/>
      <c r="BS320" s="116"/>
    </row>
    <row r="321" spans="1:71" ht="15.65" customHeight="1">
      <c r="C321" s="124"/>
      <c r="D321" s="199" t="s">
        <v>13</v>
      </c>
      <c r="E321" s="200"/>
      <c r="F321" s="200"/>
      <c r="G321" s="200"/>
      <c r="H321" s="200"/>
      <c r="I321" s="200"/>
      <c r="J321" s="200"/>
      <c r="K321" s="200"/>
      <c r="L321" s="200"/>
      <c r="M321" s="201"/>
      <c r="N321" s="208" t="str">
        <f>IF([3]回答表!AD54="●","●","")</f>
        <v/>
      </c>
      <c r="O321" s="209"/>
      <c r="P321" s="209"/>
      <c r="Q321" s="210"/>
      <c r="R321" s="130"/>
      <c r="S321" s="130"/>
      <c r="T321" s="130"/>
      <c r="U321" s="190" t="str">
        <f>IF([3]回答表!AD54="●",[3]回答表!B561,"")</f>
        <v/>
      </c>
      <c r="V321" s="191"/>
      <c r="W321" s="191"/>
      <c r="X321" s="191"/>
      <c r="Y321" s="191"/>
      <c r="Z321" s="191"/>
      <c r="AA321" s="191"/>
      <c r="AB321" s="191"/>
      <c r="AC321" s="191"/>
      <c r="AD321" s="191"/>
      <c r="AE321" s="191"/>
      <c r="AF321" s="191"/>
      <c r="AG321" s="191"/>
      <c r="AH321" s="191"/>
      <c r="AI321" s="191"/>
      <c r="AJ321" s="192"/>
      <c r="AK321" s="160"/>
      <c r="AL321" s="160"/>
      <c r="AM321" s="190" t="str">
        <f>IF([3]回答表!AD54="●",[3]回答表!B567,"")</f>
        <v/>
      </c>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2"/>
      <c r="BR321" s="129"/>
      <c r="BS321" s="116"/>
    </row>
    <row r="322" spans="1:71" ht="15.65" customHeight="1">
      <c r="C322" s="124"/>
      <c r="D322" s="202"/>
      <c r="E322" s="203"/>
      <c r="F322" s="203"/>
      <c r="G322" s="203"/>
      <c r="H322" s="203"/>
      <c r="I322" s="203"/>
      <c r="J322" s="203"/>
      <c r="K322" s="203"/>
      <c r="L322" s="203"/>
      <c r="M322" s="204"/>
      <c r="N322" s="211"/>
      <c r="O322" s="212"/>
      <c r="P322" s="212"/>
      <c r="Q322" s="213"/>
      <c r="R322" s="130"/>
      <c r="S322" s="130"/>
      <c r="T322" s="130"/>
      <c r="U322" s="193"/>
      <c r="V322" s="194"/>
      <c r="W322" s="194"/>
      <c r="X322" s="194"/>
      <c r="Y322" s="194"/>
      <c r="Z322" s="194"/>
      <c r="AA322" s="194"/>
      <c r="AB322" s="194"/>
      <c r="AC322" s="194"/>
      <c r="AD322" s="194"/>
      <c r="AE322" s="194"/>
      <c r="AF322" s="194"/>
      <c r="AG322" s="194"/>
      <c r="AH322" s="194"/>
      <c r="AI322" s="194"/>
      <c r="AJ322" s="195"/>
      <c r="AK322" s="160"/>
      <c r="AL322" s="160"/>
      <c r="AM322" s="193"/>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c r="BM322" s="194"/>
      <c r="BN322" s="194"/>
      <c r="BO322" s="194"/>
      <c r="BP322" s="194"/>
      <c r="BQ322" s="195"/>
      <c r="BR322" s="129"/>
      <c r="BS322" s="116"/>
    </row>
    <row r="323" spans="1:71" ht="15.65" customHeight="1">
      <c r="C323" s="124"/>
      <c r="D323" s="202"/>
      <c r="E323" s="203"/>
      <c r="F323" s="203"/>
      <c r="G323" s="203"/>
      <c r="H323" s="203"/>
      <c r="I323" s="203"/>
      <c r="J323" s="203"/>
      <c r="K323" s="203"/>
      <c r="L323" s="203"/>
      <c r="M323" s="204"/>
      <c r="N323" s="211"/>
      <c r="O323" s="212"/>
      <c r="P323" s="212"/>
      <c r="Q323" s="213"/>
      <c r="R323" s="130"/>
      <c r="S323" s="130"/>
      <c r="T323" s="130"/>
      <c r="U323" s="193"/>
      <c r="V323" s="194"/>
      <c r="W323" s="194"/>
      <c r="X323" s="194"/>
      <c r="Y323" s="194"/>
      <c r="Z323" s="194"/>
      <c r="AA323" s="194"/>
      <c r="AB323" s="194"/>
      <c r="AC323" s="194"/>
      <c r="AD323" s="194"/>
      <c r="AE323" s="194"/>
      <c r="AF323" s="194"/>
      <c r="AG323" s="194"/>
      <c r="AH323" s="194"/>
      <c r="AI323" s="194"/>
      <c r="AJ323" s="195"/>
      <c r="AK323" s="160"/>
      <c r="AL323" s="160"/>
      <c r="AM323" s="193"/>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c r="BM323" s="194"/>
      <c r="BN323" s="194"/>
      <c r="BO323" s="194"/>
      <c r="BP323" s="194"/>
      <c r="BQ323" s="195"/>
      <c r="BR323" s="129"/>
      <c r="BS323" s="116"/>
    </row>
    <row r="324" spans="1:71" ht="15.65" customHeight="1">
      <c r="C324" s="124"/>
      <c r="D324" s="205"/>
      <c r="E324" s="206"/>
      <c r="F324" s="206"/>
      <c r="G324" s="206"/>
      <c r="H324" s="206"/>
      <c r="I324" s="206"/>
      <c r="J324" s="206"/>
      <c r="K324" s="206"/>
      <c r="L324" s="206"/>
      <c r="M324" s="207"/>
      <c r="N324" s="214"/>
      <c r="O324" s="215"/>
      <c r="P324" s="215"/>
      <c r="Q324" s="216"/>
      <c r="R324" s="130"/>
      <c r="S324" s="130"/>
      <c r="T324" s="130"/>
      <c r="U324" s="196"/>
      <c r="V324" s="197"/>
      <c r="W324" s="197"/>
      <c r="X324" s="197"/>
      <c r="Y324" s="197"/>
      <c r="Z324" s="197"/>
      <c r="AA324" s="197"/>
      <c r="AB324" s="197"/>
      <c r="AC324" s="197"/>
      <c r="AD324" s="197"/>
      <c r="AE324" s="197"/>
      <c r="AF324" s="197"/>
      <c r="AG324" s="197"/>
      <c r="AH324" s="197"/>
      <c r="AI324" s="197"/>
      <c r="AJ324" s="198"/>
      <c r="AK324" s="160"/>
      <c r="AL324" s="160"/>
      <c r="AM324" s="196"/>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c r="BM324" s="197"/>
      <c r="BN324" s="197"/>
      <c r="BO324" s="197"/>
      <c r="BP324" s="197"/>
      <c r="BQ324" s="198"/>
      <c r="BR324" s="129"/>
      <c r="BS324" s="116"/>
    </row>
    <row r="325" spans="1:71" ht="15.65" customHeight="1">
      <c r="C325" s="151"/>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3"/>
      <c r="BS325" s="116"/>
    </row>
    <row r="326" spans="1:71" s="97" customFormat="1" ht="15.65" customHeight="1">
      <c r="A326" s="116"/>
      <c r="B326" s="116"/>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16"/>
    </row>
    <row r="327" spans="1:71" ht="15.65" customHeight="1">
      <c r="C327" s="118"/>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256"/>
      <c r="AS327" s="256"/>
      <c r="AT327" s="256"/>
      <c r="AU327" s="256"/>
      <c r="AV327" s="256"/>
      <c r="AW327" s="256"/>
      <c r="AX327" s="256"/>
      <c r="AY327" s="256"/>
      <c r="AZ327" s="256"/>
      <c r="BA327" s="256"/>
      <c r="BB327" s="256"/>
      <c r="BC327" s="120"/>
      <c r="BD327" s="121"/>
      <c r="BE327" s="121"/>
      <c r="BF327" s="121"/>
      <c r="BG327" s="121"/>
      <c r="BH327" s="121"/>
      <c r="BI327" s="121"/>
      <c r="BJ327" s="121"/>
      <c r="BK327" s="121"/>
      <c r="BL327" s="121"/>
      <c r="BM327" s="121"/>
      <c r="BN327" s="121"/>
      <c r="BO327" s="121"/>
      <c r="BP327" s="121"/>
      <c r="BQ327" s="121"/>
      <c r="BR327" s="122"/>
    </row>
    <row r="328" spans="1:71" ht="15.65" customHeight="1">
      <c r="C328" s="124"/>
      <c r="D328" s="130"/>
      <c r="E328" s="130"/>
      <c r="F328" s="130"/>
      <c r="G328" s="130"/>
      <c r="H328" s="130"/>
      <c r="I328" s="130"/>
      <c r="J328" s="130"/>
      <c r="K328" s="130"/>
      <c r="L328" s="130"/>
      <c r="M328" s="130"/>
      <c r="N328" s="130"/>
      <c r="O328" s="130"/>
      <c r="P328" s="130"/>
      <c r="Q328" s="130"/>
      <c r="R328" s="130"/>
      <c r="S328" s="130"/>
      <c r="T328" s="130"/>
      <c r="U328" s="130"/>
      <c r="V328" s="130"/>
      <c r="W328" s="130"/>
      <c r="X328" s="110"/>
      <c r="Y328" s="110"/>
      <c r="Z328" s="110"/>
      <c r="AA328" s="126"/>
      <c r="AB328" s="131"/>
      <c r="AC328" s="131"/>
      <c r="AD328" s="131"/>
      <c r="AE328" s="131"/>
      <c r="AF328" s="131"/>
      <c r="AG328" s="131"/>
      <c r="AH328" s="131"/>
      <c r="AI328" s="131"/>
      <c r="AJ328" s="131"/>
      <c r="AK328" s="131"/>
      <c r="AL328" s="131"/>
      <c r="AM328" s="131"/>
      <c r="AN328" s="128"/>
      <c r="AO328" s="131"/>
      <c r="AP328" s="132"/>
      <c r="AQ328" s="132"/>
      <c r="AR328" s="257"/>
      <c r="AS328" s="257"/>
      <c r="AT328" s="257"/>
      <c r="AU328" s="257"/>
      <c r="AV328" s="257"/>
      <c r="AW328" s="257"/>
      <c r="AX328" s="257"/>
      <c r="AY328" s="257"/>
      <c r="AZ328" s="257"/>
      <c r="BA328" s="257"/>
      <c r="BB328" s="257"/>
      <c r="BC328" s="125"/>
      <c r="BD328" s="126"/>
      <c r="BE328" s="126"/>
      <c r="BF328" s="126"/>
      <c r="BG328" s="126"/>
      <c r="BH328" s="126"/>
      <c r="BI328" s="126"/>
      <c r="BJ328" s="126"/>
      <c r="BK328" s="126"/>
      <c r="BL328" s="126"/>
      <c r="BM328" s="126"/>
      <c r="BN328" s="127"/>
      <c r="BO328" s="127"/>
      <c r="BP328" s="127"/>
      <c r="BQ328" s="128"/>
      <c r="BR328" s="129"/>
    </row>
    <row r="329" spans="1:71" ht="15.65" customHeight="1">
      <c r="C329" s="124"/>
      <c r="D329" s="258" t="s">
        <v>4</v>
      </c>
      <c r="E329" s="259"/>
      <c r="F329" s="259"/>
      <c r="G329" s="259"/>
      <c r="H329" s="259"/>
      <c r="I329" s="259"/>
      <c r="J329" s="259"/>
      <c r="K329" s="259"/>
      <c r="L329" s="259"/>
      <c r="M329" s="259"/>
      <c r="N329" s="259"/>
      <c r="O329" s="259"/>
      <c r="P329" s="259"/>
      <c r="Q329" s="260"/>
      <c r="R329" s="199" t="s">
        <v>74</v>
      </c>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1"/>
      <c r="BC329" s="125"/>
      <c r="BD329" s="126"/>
      <c r="BE329" s="126"/>
      <c r="BF329" s="126"/>
      <c r="BG329" s="126"/>
      <c r="BH329" s="126"/>
      <c r="BI329" s="126"/>
      <c r="BJ329" s="126"/>
      <c r="BK329" s="126"/>
      <c r="BL329" s="126"/>
      <c r="BM329" s="126"/>
      <c r="BN329" s="127"/>
      <c r="BO329" s="127"/>
      <c r="BP329" s="127"/>
      <c r="BQ329" s="128"/>
      <c r="BR329" s="129"/>
    </row>
    <row r="330" spans="1:71" ht="15.65" customHeight="1">
      <c r="A330" s="134"/>
      <c r="B330" s="134"/>
      <c r="C330" s="124"/>
      <c r="D330" s="261"/>
      <c r="E330" s="262"/>
      <c r="F330" s="262"/>
      <c r="G330" s="262"/>
      <c r="H330" s="262"/>
      <c r="I330" s="262"/>
      <c r="J330" s="262"/>
      <c r="K330" s="262"/>
      <c r="L330" s="262"/>
      <c r="M330" s="262"/>
      <c r="N330" s="262"/>
      <c r="O330" s="262"/>
      <c r="P330" s="262"/>
      <c r="Q330" s="263"/>
      <c r="R330" s="205"/>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7"/>
      <c r="BC330" s="125"/>
      <c r="BD330" s="126"/>
      <c r="BE330" s="126"/>
      <c r="BF330" s="126"/>
      <c r="BG330" s="126"/>
      <c r="BH330" s="126"/>
      <c r="BI330" s="126"/>
      <c r="BJ330" s="126"/>
      <c r="BK330" s="126"/>
      <c r="BL330" s="126"/>
      <c r="BM330" s="126"/>
      <c r="BN330" s="127"/>
      <c r="BO330" s="127"/>
      <c r="BP330" s="127"/>
      <c r="BQ330" s="128"/>
      <c r="BR330" s="129"/>
      <c r="BS330" s="134"/>
    </row>
    <row r="331" spans="1:71" ht="15.65" customHeight="1">
      <c r="A331" s="134"/>
      <c r="B331" s="134"/>
      <c r="C331" s="124"/>
      <c r="D331" s="130"/>
      <c r="E331" s="130"/>
      <c r="F331" s="130"/>
      <c r="G331" s="130"/>
      <c r="H331" s="130"/>
      <c r="I331" s="130"/>
      <c r="J331" s="130"/>
      <c r="K331" s="130"/>
      <c r="L331" s="130"/>
      <c r="M331" s="130"/>
      <c r="N331" s="130"/>
      <c r="O331" s="130"/>
      <c r="P331" s="130"/>
      <c r="Q331" s="130"/>
      <c r="R331" s="130"/>
      <c r="S331" s="130"/>
      <c r="T331" s="130"/>
      <c r="U331" s="130"/>
      <c r="V331" s="130"/>
      <c r="W331" s="130"/>
      <c r="X331" s="110"/>
      <c r="Y331" s="110"/>
      <c r="Z331" s="110"/>
      <c r="AA331" s="126"/>
      <c r="AB331" s="131"/>
      <c r="AC331" s="131"/>
      <c r="AD331" s="131"/>
      <c r="AE331" s="131"/>
      <c r="AF331" s="131"/>
      <c r="AG331" s="131"/>
      <c r="AH331" s="131"/>
      <c r="AI331" s="131"/>
      <c r="AJ331" s="131"/>
      <c r="AK331" s="131"/>
      <c r="AL331" s="131"/>
      <c r="AM331" s="131"/>
      <c r="AN331" s="128"/>
      <c r="AO331" s="131"/>
      <c r="AP331" s="132"/>
      <c r="AQ331" s="132"/>
      <c r="AR331" s="133"/>
      <c r="AS331" s="133"/>
      <c r="AT331" s="133"/>
      <c r="AU331" s="133"/>
      <c r="AV331" s="133"/>
      <c r="AW331" s="133"/>
      <c r="AX331" s="133"/>
      <c r="AY331" s="133"/>
      <c r="AZ331" s="133"/>
      <c r="BA331" s="133"/>
      <c r="BB331" s="133"/>
      <c r="BC331" s="125"/>
      <c r="BD331" s="126"/>
      <c r="BE331" s="126"/>
      <c r="BF331" s="126"/>
      <c r="BG331" s="126"/>
      <c r="BH331" s="126"/>
      <c r="BI331" s="126"/>
      <c r="BJ331" s="126"/>
      <c r="BK331" s="126"/>
      <c r="BL331" s="126"/>
      <c r="BM331" s="126"/>
      <c r="BN331" s="127"/>
      <c r="BO331" s="127"/>
      <c r="BP331" s="127"/>
      <c r="BQ331" s="128"/>
      <c r="BR331" s="129"/>
      <c r="BS331" s="134"/>
    </row>
    <row r="332" spans="1:71" ht="19">
      <c r="A332" s="134"/>
      <c r="B332" s="134"/>
      <c r="C332" s="124"/>
      <c r="D332" s="130"/>
      <c r="E332" s="130"/>
      <c r="F332" s="130"/>
      <c r="G332" s="130"/>
      <c r="H332" s="130"/>
      <c r="I332" s="130"/>
      <c r="J332" s="130"/>
      <c r="K332" s="130"/>
      <c r="L332" s="130"/>
      <c r="M332" s="130"/>
      <c r="N332" s="130"/>
      <c r="O332" s="130"/>
      <c r="P332" s="130"/>
      <c r="Q332" s="130"/>
      <c r="R332" s="130"/>
      <c r="S332" s="130"/>
      <c r="T332" s="130"/>
      <c r="U332" s="135" t="s">
        <v>27</v>
      </c>
      <c r="V332" s="130"/>
      <c r="W332" s="130"/>
      <c r="X332" s="136"/>
      <c r="Y332" s="136"/>
      <c r="Z332" s="136"/>
      <c r="AA332" s="127"/>
      <c r="AB332" s="137"/>
      <c r="AC332" s="137"/>
      <c r="AD332" s="137"/>
      <c r="AE332" s="137"/>
      <c r="AF332" s="137"/>
      <c r="AG332" s="137"/>
      <c r="AH332" s="137"/>
      <c r="AI332" s="137"/>
      <c r="AJ332" s="137"/>
      <c r="AK332" s="137"/>
      <c r="AL332" s="137"/>
      <c r="AM332" s="135" t="s">
        <v>14</v>
      </c>
      <c r="AN332" s="138"/>
      <c r="AO332" s="137"/>
      <c r="AP332" s="139"/>
      <c r="AQ332" s="139"/>
      <c r="AR332" s="140"/>
      <c r="AS332" s="140"/>
      <c r="AT332" s="140"/>
      <c r="AU332" s="140"/>
      <c r="AV332" s="140"/>
      <c r="AW332" s="140"/>
      <c r="AX332" s="140"/>
      <c r="AY332" s="140"/>
      <c r="AZ332" s="140"/>
      <c r="BA332" s="140"/>
      <c r="BB332" s="140"/>
      <c r="BC332" s="141"/>
      <c r="BD332" s="127"/>
      <c r="BE332" s="127"/>
      <c r="BF332" s="161" t="s">
        <v>75</v>
      </c>
      <c r="BG332" s="155"/>
      <c r="BH332" s="155"/>
      <c r="BI332" s="155"/>
      <c r="BJ332" s="155"/>
      <c r="BK332" s="155"/>
      <c r="BL332" s="155"/>
      <c r="BM332" s="127"/>
      <c r="BN332" s="127"/>
      <c r="BO332" s="127"/>
      <c r="BP332" s="127"/>
      <c r="BQ332" s="138"/>
      <c r="BR332" s="129"/>
      <c r="BS332" s="134"/>
    </row>
    <row r="333" spans="1:71" ht="15.65" customHeight="1">
      <c r="A333" s="134"/>
      <c r="B333" s="134"/>
      <c r="C333" s="124"/>
      <c r="D333" s="199" t="s">
        <v>7</v>
      </c>
      <c r="E333" s="200"/>
      <c r="F333" s="200"/>
      <c r="G333" s="200"/>
      <c r="H333" s="200"/>
      <c r="I333" s="200"/>
      <c r="J333" s="200"/>
      <c r="K333" s="200"/>
      <c r="L333" s="200"/>
      <c r="M333" s="201"/>
      <c r="N333" s="208" t="str">
        <f>IF([3]回答表!X55="●","●","")</f>
        <v/>
      </c>
      <c r="O333" s="209"/>
      <c r="P333" s="209"/>
      <c r="Q333" s="210"/>
      <c r="R333" s="130"/>
      <c r="S333" s="130"/>
      <c r="T333" s="130"/>
      <c r="U333" s="190" t="str">
        <f>IF([3]回答表!X55="●",[3]回答表!B578,IF([3]回答表!AA55="●",[3]回答表!B605,""))</f>
        <v/>
      </c>
      <c r="V333" s="191"/>
      <c r="W333" s="191"/>
      <c r="X333" s="191"/>
      <c r="Y333" s="191"/>
      <c r="Z333" s="191"/>
      <c r="AA333" s="191"/>
      <c r="AB333" s="191"/>
      <c r="AC333" s="191"/>
      <c r="AD333" s="191"/>
      <c r="AE333" s="191"/>
      <c r="AF333" s="191"/>
      <c r="AG333" s="191"/>
      <c r="AH333" s="191"/>
      <c r="AI333" s="191"/>
      <c r="AJ333" s="192"/>
      <c r="AK333" s="143"/>
      <c r="AL333" s="143"/>
      <c r="AM333" s="223" t="s">
        <v>76</v>
      </c>
      <c r="AN333" s="223"/>
      <c r="AO333" s="223"/>
      <c r="AP333" s="223"/>
      <c r="AQ333" s="224" t="str">
        <f>IF([3]回答表!X55="●",[3]回答表!BC585,IF([3]回答表!AA55="●",[3]回答表!BC612,""))</f>
        <v/>
      </c>
      <c r="AR333" s="224"/>
      <c r="AS333" s="224"/>
      <c r="AT333" s="224"/>
      <c r="AU333" s="264" t="s">
        <v>77</v>
      </c>
      <c r="AV333" s="265"/>
      <c r="AW333" s="265"/>
      <c r="AX333" s="266"/>
      <c r="AY333" s="224" t="str">
        <f>IF([3]回答表!X55="●",[3]回答表!BC591,IF([3]回答表!AA55="●",[3]回答表!BC617,""))</f>
        <v/>
      </c>
      <c r="AZ333" s="224"/>
      <c r="BA333" s="224"/>
      <c r="BB333" s="224"/>
      <c r="BC333" s="131"/>
      <c r="BD333" s="126"/>
      <c r="BE333" s="126"/>
      <c r="BF333" s="253" t="str">
        <f>IF([3]回答表!X55="●",[3]回答表!S584,IF([3]回答表!AA55="●",[3]回答表!S611,""))</f>
        <v/>
      </c>
      <c r="BG333" s="254"/>
      <c r="BH333" s="254"/>
      <c r="BI333" s="254"/>
      <c r="BJ333" s="253"/>
      <c r="BK333" s="254"/>
      <c r="BL333" s="254"/>
      <c r="BM333" s="254"/>
      <c r="BN333" s="253"/>
      <c r="BO333" s="254"/>
      <c r="BP333" s="254"/>
      <c r="BQ333" s="255"/>
      <c r="BR333" s="129"/>
      <c r="BS333" s="134"/>
    </row>
    <row r="334" spans="1:71" ht="15.65" customHeight="1">
      <c r="A334" s="134"/>
      <c r="B334" s="134"/>
      <c r="C334" s="124"/>
      <c r="D334" s="202"/>
      <c r="E334" s="203"/>
      <c r="F334" s="203"/>
      <c r="G334" s="203"/>
      <c r="H334" s="203"/>
      <c r="I334" s="203"/>
      <c r="J334" s="203"/>
      <c r="K334" s="203"/>
      <c r="L334" s="203"/>
      <c r="M334" s="204"/>
      <c r="N334" s="211"/>
      <c r="O334" s="212"/>
      <c r="P334" s="212"/>
      <c r="Q334" s="213"/>
      <c r="R334" s="130"/>
      <c r="S334" s="130"/>
      <c r="T334" s="130"/>
      <c r="U334" s="193"/>
      <c r="V334" s="194"/>
      <c r="W334" s="194"/>
      <c r="X334" s="194"/>
      <c r="Y334" s="194"/>
      <c r="Z334" s="194"/>
      <c r="AA334" s="194"/>
      <c r="AB334" s="194"/>
      <c r="AC334" s="194"/>
      <c r="AD334" s="194"/>
      <c r="AE334" s="194"/>
      <c r="AF334" s="194"/>
      <c r="AG334" s="194"/>
      <c r="AH334" s="194"/>
      <c r="AI334" s="194"/>
      <c r="AJ334" s="195"/>
      <c r="AK334" s="143"/>
      <c r="AL334" s="143"/>
      <c r="AM334" s="223"/>
      <c r="AN334" s="223"/>
      <c r="AO334" s="223"/>
      <c r="AP334" s="223"/>
      <c r="AQ334" s="224"/>
      <c r="AR334" s="224"/>
      <c r="AS334" s="224"/>
      <c r="AT334" s="224"/>
      <c r="AU334" s="267"/>
      <c r="AV334" s="268"/>
      <c r="AW334" s="268"/>
      <c r="AX334" s="269"/>
      <c r="AY334" s="224"/>
      <c r="AZ334" s="224"/>
      <c r="BA334" s="224"/>
      <c r="BB334" s="224"/>
      <c r="BC334" s="131"/>
      <c r="BD334" s="126"/>
      <c r="BE334" s="126"/>
      <c r="BF334" s="217"/>
      <c r="BG334" s="218"/>
      <c r="BH334" s="218"/>
      <c r="BI334" s="218"/>
      <c r="BJ334" s="217"/>
      <c r="BK334" s="218"/>
      <c r="BL334" s="218"/>
      <c r="BM334" s="218"/>
      <c r="BN334" s="217"/>
      <c r="BO334" s="218"/>
      <c r="BP334" s="218"/>
      <c r="BQ334" s="221"/>
      <c r="BR334" s="129"/>
      <c r="BS334" s="134"/>
    </row>
    <row r="335" spans="1:71" ht="15.65" customHeight="1">
      <c r="A335" s="134"/>
      <c r="B335" s="134"/>
      <c r="C335" s="124"/>
      <c r="D335" s="202"/>
      <c r="E335" s="203"/>
      <c r="F335" s="203"/>
      <c r="G335" s="203"/>
      <c r="H335" s="203"/>
      <c r="I335" s="203"/>
      <c r="J335" s="203"/>
      <c r="K335" s="203"/>
      <c r="L335" s="203"/>
      <c r="M335" s="204"/>
      <c r="N335" s="211"/>
      <c r="O335" s="212"/>
      <c r="P335" s="212"/>
      <c r="Q335" s="213"/>
      <c r="R335" s="130"/>
      <c r="S335" s="130"/>
      <c r="T335" s="130"/>
      <c r="U335" s="193"/>
      <c r="V335" s="194"/>
      <c r="W335" s="194"/>
      <c r="X335" s="194"/>
      <c r="Y335" s="194"/>
      <c r="Z335" s="194"/>
      <c r="AA335" s="194"/>
      <c r="AB335" s="194"/>
      <c r="AC335" s="194"/>
      <c r="AD335" s="194"/>
      <c r="AE335" s="194"/>
      <c r="AF335" s="194"/>
      <c r="AG335" s="194"/>
      <c r="AH335" s="194"/>
      <c r="AI335" s="194"/>
      <c r="AJ335" s="195"/>
      <c r="AK335" s="143"/>
      <c r="AL335" s="143"/>
      <c r="AM335" s="223" t="s">
        <v>78</v>
      </c>
      <c r="AN335" s="223"/>
      <c r="AO335" s="223"/>
      <c r="AP335" s="223"/>
      <c r="AQ335" s="224" t="str">
        <f>IF([3]回答表!X55="●",[3]回答表!BC586,IF([3]回答表!AA55="●",[3]回答表!BC613,""))</f>
        <v/>
      </c>
      <c r="AR335" s="224"/>
      <c r="AS335" s="224"/>
      <c r="AT335" s="224"/>
      <c r="AU335" s="267"/>
      <c r="AV335" s="268"/>
      <c r="AW335" s="268"/>
      <c r="AX335" s="269"/>
      <c r="AY335" s="224"/>
      <c r="AZ335" s="224"/>
      <c r="BA335" s="224"/>
      <c r="BB335" s="224"/>
      <c r="BC335" s="131"/>
      <c r="BD335" s="126"/>
      <c r="BE335" s="126"/>
      <c r="BF335" s="217"/>
      <c r="BG335" s="218"/>
      <c r="BH335" s="218"/>
      <c r="BI335" s="218"/>
      <c r="BJ335" s="217"/>
      <c r="BK335" s="218"/>
      <c r="BL335" s="218"/>
      <c r="BM335" s="218"/>
      <c r="BN335" s="217"/>
      <c r="BO335" s="218"/>
      <c r="BP335" s="218"/>
      <c r="BQ335" s="221"/>
      <c r="BR335" s="129"/>
      <c r="BS335" s="134"/>
    </row>
    <row r="336" spans="1:71" ht="15.65" customHeight="1">
      <c r="A336" s="134"/>
      <c r="B336" s="134"/>
      <c r="C336" s="124"/>
      <c r="D336" s="205"/>
      <c r="E336" s="206"/>
      <c r="F336" s="206"/>
      <c r="G336" s="206"/>
      <c r="H336" s="206"/>
      <c r="I336" s="206"/>
      <c r="J336" s="206"/>
      <c r="K336" s="206"/>
      <c r="L336" s="206"/>
      <c r="M336" s="207"/>
      <c r="N336" s="214"/>
      <c r="O336" s="215"/>
      <c r="P336" s="215"/>
      <c r="Q336" s="216"/>
      <c r="R336" s="130"/>
      <c r="S336" s="130"/>
      <c r="T336" s="130"/>
      <c r="U336" s="193"/>
      <c r="V336" s="194"/>
      <c r="W336" s="194"/>
      <c r="X336" s="194"/>
      <c r="Y336" s="194"/>
      <c r="Z336" s="194"/>
      <c r="AA336" s="194"/>
      <c r="AB336" s="194"/>
      <c r="AC336" s="194"/>
      <c r="AD336" s="194"/>
      <c r="AE336" s="194"/>
      <c r="AF336" s="194"/>
      <c r="AG336" s="194"/>
      <c r="AH336" s="194"/>
      <c r="AI336" s="194"/>
      <c r="AJ336" s="195"/>
      <c r="AK336" s="143"/>
      <c r="AL336" s="143"/>
      <c r="AM336" s="223"/>
      <c r="AN336" s="223"/>
      <c r="AO336" s="223"/>
      <c r="AP336" s="223"/>
      <c r="AQ336" s="224"/>
      <c r="AR336" s="224"/>
      <c r="AS336" s="224"/>
      <c r="AT336" s="224"/>
      <c r="AU336" s="267"/>
      <c r="AV336" s="268"/>
      <c r="AW336" s="268"/>
      <c r="AX336" s="269"/>
      <c r="AY336" s="224"/>
      <c r="AZ336" s="224"/>
      <c r="BA336" s="224"/>
      <c r="BB336" s="224"/>
      <c r="BC336" s="131"/>
      <c r="BD336" s="126"/>
      <c r="BE336" s="126"/>
      <c r="BF336" s="217" t="str">
        <f>IF([3]回答表!X55="●",[3]回答表!V584,IF([3]回答表!AA55="●",[3]回答表!V611,""))</f>
        <v/>
      </c>
      <c r="BG336" s="218"/>
      <c r="BH336" s="218"/>
      <c r="BI336" s="218"/>
      <c r="BJ336" s="217" t="str">
        <f>IF([3]回答表!X55="●",[3]回答表!V585,IF([3]回答表!AA55="●",[3]回答表!V612,""))</f>
        <v/>
      </c>
      <c r="BK336" s="218"/>
      <c r="BL336" s="218"/>
      <c r="BM336" s="221"/>
      <c r="BN336" s="217" t="str">
        <f>IF([3]回答表!X55="●",[3]回答表!V586,IF([3]回答表!AA55="●",[3]回答表!V613,""))</f>
        <v/>
      </c>
      <c r="BO336" s="218"/>
      <c r="BP336" s="218"/>
      <c r="BQ336" s="221"/>
      <c r="BR336" s="129"/>
      <c r="BS336" s="134"/>
    </row>
    <row r="337" spans="1:71" ht="15.65" customHeight="1">
      <c r="A337" s="134"/>
      <c r="B337" s="134"/>
      <c r="C337" s="124"/>
      <c r="D337" s="144"/>
      <c r="E337" s="144"/>
      <c r="F337" s="144"/>
      <c r="G337" s="144"/>
      <c r="H337" s="144"/>
      <c r="I337" s="144"/>
      <c r="J337" s="144"/>
      <c r="K337" s="144"/>
      <c r="L337" s="144"/>
      <c r="M337" s="144"/>
      <c r="N337" s="146"/>
      <c r="O337" s="146"/>
      <c r="P337" s="146"/>
      <c r="Q337" s="146"/>
      <c r="R337" s="146"/>
      <c r="S337" s="146"/>
      <c r="T337" s="146"/>
      <c r="U337" s="193"/>
      <c r="V337" s="194"/>
      <c r="W337" s="194"/>
      <c r="X337" s="194"/>
      <c r="Y337" s="194"/>
      <c r="Z337" s="194"/>
      <c r="AA337" s="194"/>
      <c r="AB337" s="194"/>
      <c r="AC337" s="194"/>
      <c r="AD337" s="194"/>
      <c r="AE337" s="194"/>
      <c r="AF337" s="194"/>
      <c r="AG337" s="194"/>
      <c r="AH337" s="194"/>
      <c r="AI337" s="194"/>
      <c r="AJ337" s="195"/>
      <c r="AK337" s="143"/>
      <c r="AL337" s="143"/>
      <c r="AM337" s="223" t="s">
        <v>79</v>
      </c>
      <c r="AN337" s="223"/>
      <c r="AO337" s="223"/>
      <c r="AP337" s="223"/>
      <c r="AQ337" s="224" t="str">
        <f>IF([3]回答表!X55="●",[3]回答表!BC587,IF([3]回答表!AA55="●",[3]回答表!BC614,""))</f>
        <v/>
      </c>
      <c r="AR337" s="224"/>
      <c r="AS337" s="224"/>
      <c r="AT337" s="224"/>
      <c r="AU337" s="270"/>
      <c r="AV337" s="271"/>
      <c r="AW337" s="271"/>
      <c r="AX337" s="272"/>
      <c r="AY337" s="224"/>
      <c r="AZ337" s="224"/>
      <c r="BA337" s="224"/>
      <c r="BB337" s="224"/>
      <c r="BC337" s="131"/>
      <c r="BD337" s="131"/>
      <c r="BE337" s="131"/>
      <c r="BF337" s="217"/>
      <c r="BG337" s="218"/>
      <c r="BH337" s="218"/>
      <c r="BI337" s="218"/>
      <c r="BJ337" s="217"/>
      <c r="BK337" s="218"/>
      <c r="BL337" s="218"/>
      <c r="BM337" s="221"/>
      <c r="BN337" s="217"/>
      <c r="BO337" s="218"/>
      <c r="BP337" s="218"/>
      <c r="BQ337" s="221"/>
      <c r="BR337" s="129"/>
      <c r="BS337" s="134"/>
    </row>
    <row r="338" spans="1:71" ht="15.65" customHeight="1">
      <c r="A338" s="134"/>
      <c r="B338" s="134"/>
      <c r="C338" s="124"/>
      <c r="D338" s="144"/>
      <c r="E338" s="144"/>
      <c r="F338" s="144"/>
      <c r="G338" s="144"/>
      <c r="H338" s="144"/>
      <c r="I338" s="144"/>
      <c r="J338" s="144"/>
      <c r="K338" s="144"/>
      <c r="L338" s="144"/>
      <c r="M338" s="144"/>
      <c r="N338" s="146"/>
      <c r="O338" s="146"/>
      <c r="P338" s="146"/>
      <c r="Q338" s="146"/>
      <c r="R338" s="146"/>
      <c r="S338" s="146"/>
      <c r="T338" s="146"/>
      <c r="U338" s="193"/>
      <c r="V338" s="194"/>
      <c r="W338" s="194"/>
      <c r="X338" s="194"/>
      <c r="Y338" s="194"/>
      <c r="Z338" s="194"/>
      <c r="AA338" s="194"/>
      <c r="AB338" s="194"/>
      <c r="AC338" s="194"/>
      <c r="AD338" s="194"/>
      <c r="AE338" s="194"/>
      <c r="AF338" s="194"/>
      <c r="AG338" s="194"/>
      <c r="AH338" s="194"/>
      <c r="AI338" s="194"/>
      <c r="AJ338" s="195"/>
      <c r="AK338" s="143"/>
      <c r="AL338" s="143"/>
      <c r="AM338" s="223"/>
      <c r="AN338" s="223"/>
      <c r="AO338" s="223"/>
      <c r="AP338" s="223"/>
      <c r="AQ338" s="224"/>
      <c r="AR338" s="224"/>
      <c r="AS338" s="224"/>
      <c r="AT338" s="224"/>
      <c r="AU338" s="225" t="s">
        <v>80</v>
      </c>
      <c r="AV338" s="226"/>
      <c r="AW338" s="226"/>
      <c r="AX338" s="227"/>
      <c r="AY338" s="231" t="str">
        <f>IF([3]回答表!X55="●",[3]回答表!BC592,IF([3]回答表!AA55="●",[3]回答表!BC618,""))</f>
        <v/>
      </c>
      <c r="AZ338" s="232"/>
      <c r="BA338" s="232"/>
      <c r="BB338" s="233"/>
      <c r="BC338" s="131"/>
      <c r="BD338" s="126"/>
      <c r="BE338" s="126"/>
      <c r="BF338" s="217"/>
      <c r="BG338" s="218"/>
      <c r="BH338" s="218"/>
      <c r="BI338" s="218"/>
      <c r="BJ338" s="217"/>
      <c r="BK338" s="218"/>
      <c r="BL338" s="218"/>
      <c r="BM338" s="221"/>
      <c r="BN338" s="217"/>
      <c r="BO338" s="218"/>
      <c r="BP338" s="218"/>
      <c r="BQ338" s="221"/>
      <c r="BR338" s="129"/>
      <c r="BS338" s="134"/>
    </row>
    <row r="339" spans="1:71" ht="15.65" customHeight="1">
      <c r="A339" s="134"/>
      <c r="B339" s="134"/>
      <c r="C339" s="124"/>
      <c r="D339" s="243" t="s">
        <v>8</v>
      </c>
      <c r="E339" s="244"/>
      <c r="F339" s="244"/>
      <c r="G339" s="244"/>
      <c r="H339" s="244"/>
      <c r="I339" s="244"/>
      <c r="J339" s="244"/>
      <c r="K339" s="244"/>
      <c r="L339" s="244"/>
      <c r="M339" s="245"/>
      <c r="N339" s="208" t="str">
        <f>IF([3]回答表!AA55="●","●","")</f>
        <v/>
      </c>
      <c r="O339" s="209"/>
      <c r="P339" s="209"/>
      <c r="Q339" s="210"/>
      <c r="R339" s="130"/>
      <c r="S339" s="130"/>
      <c r="T339" s="130"/>
      <c r="U339" s="193"/>
      <c r="V339" s="194"/>
      <c r="W339" s="194"/>
      <c r="X339" s="194"/>
      <c r="Y339" s="194"/>
      <c r="Z339" s="194"/>
      <c r="AA339" s="194"/>
      <c r="AB339" s="194"/>
      <c r="AC339" s="194"/>
      <c r="AD339" s="194"/>
      <c r="AE339" s="194"/>
      <c r="AF339" s="194"/>
      <c r="AG339" s="194"/>
      <c r="AH339" s="194"/>
      <c r="AI339" s="194"/>
      <c r="AJ339" s="195"/>
      <c r="AK339" s="143"/>
      <c r="AL339" s="143"/>
      <c r="AM339" s="223" t="s">
        <v>81</v>
      </c>
      <c r="AN339" s="223"/>
      <c r="AO339" s="223"/>
      <c r="AP339" s="223"/>
      <c r="AQ339" s="252" t="str">
        <f>IF([3]回答表!X55="●",[3]回答表!BC589,IF([3]回答表!AA55="●",[3]回答表!BC615,""))</f>
        <v/>
      </c>
      <c r="AR339" s="224"/>
      <c r="AS339" s="224"/>
      <c r="AT339" s="224"/>
      <c r="AU339" s="237"/>
      <c r="AV339" s="238"/>
      <c r="AW339" s="238"/>
      <c r="AX339" s="239"/>
      <c r="AY339" s="240"/>
      <c r="AZ339" s="241"/>
      <c r="BA339" s="241"/>
      <c r="BB339" s="242"/>
      <c r="BC339" s="131"/>
      <c r="BD339" s="147"/>
      <c r="BE339" s="147"/>
      <c r="BF339" s="217"/>
      <c r="BG339" s="218"/>
      <c r="BH339" s="218"/>
      <c r="BI339" s="218"/>
      <c r="BJ339" s="217"/>
      <c r="BK339" s="218"/>
      <c r="BL339" s="218"/>
      <c r="BM339" s="221"/>
      <c r="BN339" s="217"/>
      <c r="BO339" s="218"/>
      <c r="BP339" s="218"/>
      <c r="BQ339" s="221"/>
      <c r="BR339" s="129"/>
      <c r="BS339" s="134"/>
    </row>
    <row r="340" spans="1:71" ht="15.65" customHeight="1">
      <c r="A340" s="134"/>
      <c r="B340" s="134"/>
      <c r="C340" s="124"/>
      <c r="D340" s="246"/>
      <c r="E340" s="247"/>
      <c r="F340" s="247"/>
      <c r="G340" s="247"/>
      <c r="H340" s="247"/>
      <c r="I340" s="247"/>
      <c r="J340" s="247"/>
      <c r="K340" s="247"/>
      <c r="L340" s="247"/>
      <c r="M340" s="248"/>
      <c r="N340" s="211"/>
      <c r="O340" s="212"/>
      <c r="P340" s="212"/>
      <c r="Q340" s="213"/>
      <c r="R340" s="130"/>
      <c r="S340" s="130"/>
      <c r="T340" s="130"/>
      <c r="U340" s="193"/>
      <c r="V340" s="194"/>
      <c r="W340" s="194"/>
      <c r="X340" s="194"/>
      <c r="Y340" s="194"/>
      <c r="Z340" s="194"/>
      <c r="AA340" s="194"/>
      <c r="AB340" s="194"/>
      <c r="AC340" s="194"/>
      <c r="AD340" s="194"/>
      <c r="AE340" s="194"/>
      <c r="AF340" s="194"/>
      <c r="AG340" s="194"/>
      <c r="AH340" s="194"/>
      <c r="AI340" s="194"/>
      <c r="AJ340" s="195"/>
      <c r="AK340" s="143"/>
      <c r="AL340" s="143"/>
      <c r="AM340" s="223"/>
      <c r="AN340" s="223"/>
      <c r="AO340" s="223"/>
      <c r="AP340" s="223"/>
      <c r="AQ340" s="224"/>
      <c r="AR340" s="224"/>
      <c r="AS340" s="224"/>
      <c r="AT340" s="224"/>
      <c r="AU340" s="228"/>
      <c r="AV340" s="229"/>
      <c r="AW340" s="229"/>
      <c r="AX340" s="230"/>
      <c r="AY340" s="234"/>
      <c r="AZ340" s="235"/>
      <c r="BA340" s="235"/>
      <c r="BB340" s="236"/>
      <c r="BC340" s="131"/>
      <c r="BD340" s="147"/>
      <c r="BE340" s="147"/>
      <c r="BF340" s="217" t="s">
        <v>9</v>
      </c>
      <c r="BG340" s="218"/>
      <c r="BH340" s="218"/>
      <c r="BI340" s="218"/>
      <c r="BJ340" s="217" t="s">
        <v>10</v>
      </c>
      <c r="BK340" s="218"/>
      <c r="BL340" s="218"/>
      <c r="BM340" s="218"/>
      <c r="BN340" s="217" t="s">
        <v>11</v>
      </c>
      <c r="BO340" s="218"/>
      <c r="BP340" s="218"/>
      <c r="BQ340" s="221"/>
      <c r="BR340" s="129"/>
      <c r="BS340" s="134"/>
    </row>
    <row r="341" spans="1:71" ht="15.65" customHeight="1">
      <c r="A341" s="134"/>
      <c r="B341" s="134"/>
      <c r="C341" s="124"/>
      <c r="D341" s="246"/>
      <c r="E341" s="247"/>
      <c r="F341" s="247"/>
      <c r="G341" s="247"/>
      <c r="H341" s="247"/>
      <c r="I341" s="247"/>
      <c r="J341" s="247"/>
      <c r="K341" s="247"/>
      <c r="L341" s="247"/>
      <c r="M341" s="248"/>
      <c r="N341" s="211"/>
      <c r="O341" s="212"/>
      <c r="P341" s="212"/>
      <c r="Q341" s="213"/>
      <c r="R341" s="130"/>
      <c r="S341" s="130"/>
      <c r="T341" s="130"/>
      <c r="U341" s="193"/>
      <c r="V341" s="194"/>
      <c r="W341" s="194"/>
      <c r="X341" s="194"/>
      <c r="Y341" s="194"/>
      <c r="Z341" s="194"/>
      <c r="AA341" s="194"/>
      <c r="AB341" s="194"/>
      <c r="AC341" s="194"/>
      <c r="AD341" s="194"/>
      <c r="AE341" s="194"/>
      <c r="AF341" s="194"/>
      <c r="AG341" s="194"/>
      <c r="AH341" s="194"/>
      <c r="AI341" s="194"/>
      <c r="AJ341" s="195"/>
      <c r="AK341" s="143"/>
      <c r="AL341" s="143"/>
      <c r="AM341" s="223" t="s">
        <v>82</v>
      </c>
      <c r="AN341" s="223"/>
      <c r="AO341" s="223"/>
      <c r="AP341" s="223"/>
      <c r="AQ341" s="224" t="str">
        <f>IF([3]回答表!X55="●",[3]回答表!BC590,IF([3]回答表!AA55="●",[3]回答表!BC616,""))</f>
        <v/>
      </c>
      <c r="AR341" s="224"/>
      <c r="AS341" s="224"/>
      <c r="AT341" s="224"/>
      <c r="AU341" s="225" t="s">
        <v>83</v>
      </c>
      <c r="AV341" s="226"/>
      <c r="AW341" s="226"/>
      <c r="AX341" s="227"/>
      <c r="AY341" s="231" t="str">
        <f>IF([3]回答表!X55="●",[3]回答表!BC593,IF([3]回答表!AA55="●",[3]回答表!BC619,""))</f>
        <v/>
      </c>
      <c r="AZ341" s="232"/>
      <c r="BA341" s="232"/>
      <c r="BB341" s="233"/>
      <c r="BC341" s="131"/>
      <c r="BD341" s="147"/>
      <c r="BE341" s="147"/>
      <c r="BF341" s="217"/>
      <c r="BG341" s="218"/>
      <c r="BH341" s="218"/>
      <c r="BI341" s="218"/>
      <c r="BJ341" s="217"/>
      <c r="BK341" s="218"/>
      <c r="BL341" s="218"/>
      <c r="BM341" s="218"/>
      <c r="BN341" s="217"/>
      <c r="BO341" s="218"/>
      <c r="BP341" s="218"/>
      <c r="BQ341" s="221"/>
      <c r="BR341" s="129"/>
      <c r="BS341" s="134"/>
    </row>
    <row r="342" spans="1:71" ht="15.65" customHeight="1">
      <c r="A342" s="134"/>
      <c r="B342" s="134"/>
      <c r="C342" s="124"/>
      <c r="D342" s="249"/>
      <c r="E342" s="250"/>
      <c r="F342" s="250"/>
      <c r="G342" s="250"/>
      <c r="H342" s="250"/>
      <c r="I342" s="250"/>
      <c r="J342" s="250"/>
      <c r="K342" s="250"/>
      <c r="L342" s="250"/>
      <c r="M342" s="251"/>
      <c r="N342" s="214"/>
      <c r="O342" s="215"/>
      <c r="P342" s="215"/>
      <c r="Q342" s="216"/>
      <c r="R342" s="130"/>
      <c r="S342" s="130"/>
      <c r="T342" s="130"/>
      <c r="U342" s="196"/>
      <c r="V342" s="197"/>
      <c r="W342" s="197"/>
      <c r="X342" s="197"/>
      <c r="Y342" s="197"/>
      <c r="Z342" s="197"/>
      <c r="AA342" s="197"/>
      <c r="AB342" s="197"/>
      <c r="AC342" s="197"/>
      <c r="AD342" s="197"/>
      <c r="AE342" s="197"/>
      <c r="AF342" s="197"/>
      <c r="AG342" s="197"/>
      <c r="AH342" s="197"/>
      <c r="AI342" s="197"/>
      <c r="AJ342" s="198"/>
      <c r="AK342" s="143"/>
      <c r="AL342" s="143"/>
      <c r="AM342" s="223"/>
      <c r="AN342" s="223"/>
      <c r="AO342" s="223"/>
      <c r="AP342" s="223"/>
      <c r="AQ342" s="224"/>
      <c r="AR342" s="224"/>
      <c r="AS342" s="224"/>
      <c r="AT342" s="224"/>
      <c r="AU342" s="228"/>
      <c r="AV342" s="229"/>
      <c r="AW342" s="229"/>
      <c r="AX342" s="230"/>
      <c r="AY342" s="234"/>
      <c r="AZ342" s="235"/>
      <c r="BA342" s="235"/>
      <c r="BB342" s="236"/>
      <c r="BC342" s="131"/>
      <c r="BD342" s="147"/>
      <c r="BE342" s="147"/>
      <c r="BF342" s="219"/>
      <c r="BG342" s="220"/>
      <c r="BH342" s="220"/>
      <c r="BI342" s="220"/>
      <c r="BJ342" s="219"/>
      <c r="BK342" s="220"/>
      <c r="BL342" s="220"/>
      <c r="BM342" s="220"/>
      <c r="BN342" s="219"/>
      <c r="BO342" s="220"/>
      <c r="BP342" s="220"/>
      <c r="BQ342" s="222"/>
      <c r="BR342" s="129"/>
      <c r="BS342" s="134"/>
    </row>
    <row r="343" spans="1:71" ht="15.65" customHeight="1">
      <c r="A343" s="134"/>
      <c r="B343" s="134"/>
      <c r="C343" s="124"/>
      <c r="D343" s="144"/>
      <c r="E343" s="144"/>
      <c r="F343" s="144"/>
      <c r="G343" s="144"/>
      <c r="H343" s="144"/>
      <c r="I343" s="144"/>
      <c r="J343" s="144"/>
      <c r="K343" s="144"/>
      <c r="L343" s="144"/>
      <c r="M343" s="144"/>
      <c r="N343" s="144"/>
      <c r="O343" s="144"/>
      <c r="P343" s="144"/>
      <c r="Q343" s="144"/>
      <c r="R343" s="130"/>
      <c r="S343" s="130"/>
      <c r="T343" s="130"/>
      <c r="U343" s="130"/>
      <c r="V343" s="130"/>
      <c r="W343" s="130"/>
      <c r="X343" s="130"/>
      <c r="Y343" s="130"/>
      <c r="Z343" s="130"/>
      <c r="AA343" s="130"/>
      <c r="AB343" s="130"/>
      <c r="AC343" s="130"/>
      <c r="AD343" s="130"/>
      <c r="AE343" s="130"/>
      <c r="AF343" s="130"/>
      <c r="AG343" s="130"/>
      <c r="AH343" s="130"/>
      <c r="AI343" s="130"/>
      <c r="AJ343" s="130"/>
      <c r="AK343" s="143"/>
      <c r="AL343" s="143"/>
      <c r="AM343" s="156"/>
      <c r="AN343" s="156"/>
      <c r="AO343" s="156"/>
      <c r="AP343" s="156"/>
      <c r="AQ343" s="156"/>
      <c r="AR343" s="156"/>
      <c r="AS343" s="156"/>
      <c r="AT343" s="156"/>
      <c r="AU343" s="156"/>
      <c r="AV343" s="156"/>
      <c r="AW343" s="156"/>
      <c r="AX343" s="156"/>
      <c r="AY343" s="156"/>
      <c r="AZ343" s="156"/>
      <c r="BA343" s="156"/>
      <c r="BB343" s="156"/>
      <c r="BC343" s="131"/>
      <c r="BD343" s="147"/>
      <c r="BE343" s="147"/>
      <c r="BF343" s="110"/>
      <c r="BG343" s="110"/>
      <c r="BH343" s="110"/>
      <c r="BI343" s="110"/>
      <c r="BJ343" s="110"/>
      <c r="BK343" s="110"/>
      <c r="BL343" s="110"/>
      <c r="BM343" s="110"/>
      <c r="BN343" s="110"/>
      <c r="BO343" s="110"/>
      <c r="BP343" s="110"/>
      <c r="BQ343" s="110"/>
      <c r="BR343" s="129"/>
      <c r="BS343" s="116"/>
    </row>
    <row r="344" spans="1:71" ht="15.65" customHeight="1">
      <c r="A344" s="134"/>
      <c r="B344" s="134"/>
      <c r="C344" s="124"/>
      <c r="D344" s="144"/>
      <c r="E344" s="144"/>
      <c r="F344" s="144"/>
      <c r="G344" s="144"/>
      <c r="H344" s="144"/>
      <c r="I344" s="144"/>
      <c r="J344" s="144"/>
      <c r="K344" s="144"/>
      <c r="L344" s="144"/>
      <c r="M344" s="144"/>
      <c r="N344" s="144"/>
      <c r="O344" s="144"/>
      <c r="P344" s="144"/>
      <c r="Q344" s="144"/>
      <c r="R344" s="130"/>
      <c r="S344" s="130"/>
      <c r="T344" s="130"/>
      <c r="U344" s="135" t="s">
        <v>91</v>
      </c>
      <c r="V344" s="130"/>
      <c r="W344" s="130"/>
      <c r="X344" s="130"/>
      <c r="Y344" s="130"/>
      <c r="Z344" s="130"/>
      <c r="AA344" s="130"/>
      <c r="AB344" s="130"/>
      <c r="AC344" s="130"/>
      <c r="AD344" s="130"/>
      <c r="AE344" s="130"/>
      <c r="AF344" s="130"/>
      <c r="AG344" s="130"/>
      <c r="AH344" s="130"/>
      <c r="AI344" s="130"/>
      <c r="AJ344" s="130"/>
      <c r="AK344" s="143"/>
      <c r="AL344" s="143"/>
      <c r="AM344" s="135" t="s">
        <v>92</v>
      </c>
      <c r="AN344" s="127"/>
      <c r="AO344" s="127"/>
      <c r="AP344" s="127"/>
      <c r="AQ344" s="127"/>
      <c r="AR344" s="127"/>
      <c r="AS344" s="127"/>
      <c r="AT344" s="127"/>
      <c r="AU344" s="127"/>
      <c r="AV344" s="127"/>
      <c r="AW344" s="127"/>
      <c r="AX344" s="126"/>
      <c r="AY344" s="126"/>
      <c r="AZ344" s="126"/>
      <c r="BA344" s="126"/>
      <c r="BB344" s="126"/>
      <c r="BC344" s="126"/>
      <c r="BD344" s="126"/>
      <c r="BE344" s="126"/>
      <c r="BF344" s="126"/>
      <c r="BG344" s="126"/>
      <c r="BH344" s="126"/>
      <c r="BI344" s="126"/>
      <c r="BJ344" s="126"/>
      <c r="BK344" s="126"/>
      <c r="BL344" s="126"/>
      <c r="BM344" s="126"/>
      <c r="BN344" s="126"/>
      <c r="BO344" s="126"/>
      <c r="BP344" s="126"/>
      <c r="BQ344" s="110"/>
      <c r="BR344" s="129"/>
      <c r="BS344" s="116"/>
    </row>
    <row r="345" spans="1:71" ht="15.65" customHeight="1">
      <c r="A345" s="134"/>
      <c r="B345" s="134"/>
      <c r="C345" s="124"/>
      <c r="D345" s="144"/>
      <c r="E345" s="144"/>
      <c r="F345" s="144"/>
      <c r="G345" s="144"/>
      <c r="H345" s="144"/>
      <c r="I345" s="144"/>
      <c r="J345" s="144"/>
      <c r="K345" s="144"/>
      <c r="L345" s="144"/>
      <c r="M345" s="144"/>
      <c r="N345" s="144"/>
      <c r="O345" s="144"/>
      <c r="P345" s="144"/>
      <c r="Q345" s="144"/>
      <c r="R345" s="130"/>
      <c r="S345" s="130"/>
      <c r="T345" s="130"/>
      <c r="U345" s="182" t="str">
        <f>IF([3]回答表!X55="●",[3]回答表!E592,IF([3]回答表!AA55="●",[3]回答表!E619,""))</f>
        <v/>
      </c>
      <c r="V345" s="183"/>
      <c r="W345" s="183"/>
      <c r="X345" s="183"/>
      <c r="Y345" s="183"/>
      <c r="Z345" s="183"/>
      <c r="AA345" s="183"/>
      <c r="AB345" s="183"/>
      <c r="AC345" s="183"/>
      <c r="AD345" s="183"/>
      <c r="AE345" s="186" t="s">
        <v>93</v>
      </c>
      <c r="AF345" s="186"/>
      <c r="AG345" s="186"/>
      <c r="AH345" s="186"/>
      <c r="AI345" s="186"/>
      <c r="AJ345" s="187"/>
      <c r="AK345" s="143"/>
      <c r="AL345" s="143"/>
      <c r="AM345" s="190" t="str">
        <f>IF([3]回答表!X55="●",[3]回答表!B594,IF([3]回答表!AA55="●",[3]回答表!B621,""))</f>
        <v/>
      </c>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2"/>
      <c r="BR345" s="129"/>
      <c r="BS345" s="116"/>
    </row>
    <row r="346" spans="1:71" ht="15.65" customHeight="1">
      <c r="A346" s="134"/>
      <c r="B346" s="134"/>
      <c r="C346" s="124"/>
      <c r="D346" s="144"/>
      <c r="E346" s="144"/>
      <c r="F346" s="144"/>
      <c r="G346" s="144"/>
      <c r="H346" s="144"/>
      <c r="I346" s="144"/>
      <c r="J346" s="144"/>
      <c r="K346" s="144"/>
      <c r="L346" s="144"/>
      <c r="M346" s="144"/>
      <c r="N346" s="144"/>
      <c r="O346" s="144"/>
      <c r="P346" s="144"/>
      <c r="Q346" s="144"/>
      <c r="R346" s="130"/>
      <c r="S346" s="130"/>
      <c r="T346" s="130"/>
      <c r="U346" s="184"/>
      <c r="V346" s="185"/>
      <c r="W346" s="185"/>
      <c r="X346" s="185"/>
      <c r="Y346" s="185"/>
      <c r="Z346" s="185"/>
      <c r="AA346" s="185"/>
      <c r="AB346" s="185"/>
      <c r="AC346" s="185"/>
      <c r="AD346" s="185"/>
      <c r="AE346" s="188"/>
      <c r="AF346" s="188"/>
      <c r="AG346" s="188"/>
      <c r="AH346" s="188"/>
      <c r="AI346" s="188"/>
      <c r="AJ346" s="189"/>
      <c r="AK346" s="143"/>
      <c r="AL346" s="143"/>
      <c r="AM346" s="193"/>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c r="BM346" s="194"/>
      <c r="BN346" s="194"/>
      <c r="BO346" s="194"/>
      <c r="BP346" s="194"/>
      <c r="BQ346" s="195"/>
      <c r="BR346" s="129"/>
      <c r="BS346" s="116"/>
    </row>
    <row r="347" spans="1:71" ht="15.65" customHeight="1">
      <c r="A347" s="134"/>
      <c r="B347" s="134"/>
      <c r="C347" s="124"/>
      <c r="D347" s="144"/>
      <c r="E347" s="144"/>
      <c r="F347" s="144"/>
      <c r="G347" s="144"/>
      <c r="H347" s="144"/>
      <c r="I347" s="144"/>
      <c r="J347" s="144"/>
      <c r="K347" s="144"/>
      <c r="L347" s="144"/>
      <c r="M347" s="144"/>
      <c r="N347" s="144"/>
      <c r="O347" s="144"/>
      <c r="P347" s="144"/>
      <c r="Q347" s="144"/>
      <c r="R347" s="130"/>
      <c r="S347" s="130"/>
      <c r="T347" s="130"/>
      <c r="U347" s="130"/>
      <c r="V347" s="130"/>
      <c r="W347" s="130"/>
      <c r="X347" s="130"/>
      <c r="Y347" s="130"/>
      <c r="Z347" s="130"/>
      <c r="AA347" s="130"/>
      <c r="AB347" s="130"/>
      <c r="AC347" s="130"/>
      <c r="AD347" s="130"/>
      <c r="AE347" s="130"/>
      <c r="AF347" s="130"/>
      <c r="AG347" s="130"/>
      <c r="AH347" s="130"/>
      <c r="AI347" s="130"/>
      <c r="AJ347" s="130"/>
      <c r="AK347" s="143"/>
      <c r="AL347" s="143"/>
      <c r="AM347" s="193"/>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5"/>
      <c r="BR347" s="129"/>
      <c r="BS347" s="116"/>
    </row>
    <row r="348" spans="1:71" ht="15.65" customHeight="1">
      <c r="A348" s="134"/>
      <c r="B348" s="134"/>
      <c r="C348" s="124"/>
      <c r="D348" s="144"/>
      <c r="E348" s="144"/>
      <c r="F348" s="144"/>
      <c r="G348" s="144"/>
      <c r="H348" s="144"/>
      <c r="I348" s="144"/>
      <c r="J348" s="144"/>
      <c r="K348" s="144"/>
      <c r="L348" s="144"/>
      <c r="M348" s="144"/>
      <c r="N348" s="144"/>
      <c r="O348" s="144"/>
      <c r="P348" s="144"/>
      <c r="Q348" s="144"/>
      <c r="R348" s="130"/>
      <c r="S348" s="130"/>
      <c r="T348" s="130"/>
      <c r="U348" s="130"/>
      <c r="V348" s="130"/>
      <c r="W348" s="130"/>
      <c r="X348" s="130"/>
      <c r="Y348" s="130"/>
      <c r="Z348" s="130"/>
      <c r="AA348" s="130"/>
      <c r="AB348" s="130"/>
      <c r="AC348" s="130"/>
      <c r="AD348" s="130"/>
      <c r="AE348" s="130"/>
      <c r="AF348" s="130"/>
      <c r="AG348" s="130"/>
      <c r="AH348" s="130"/>
      <c r="AI348" s="130"/>
      <c r="AJ348" s="130"/>
      <c r="AK348" s="143"/>
      <c r="AL348" s="143"/>
      <c r="AM348" s="193"/>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c r="BM348" s="194"/>
      <c r="BN348" s="194"/>
      <c r="BO348" s="194"/>
      <c r="BP348" s="194"/>
      <c r="BQ348" s="195"/>
      <c r="BR348" s="129"/>
      <c r="BS348" s="116"/>
    </row>
    <row r="349" spans="1:71" ht="15.65" customHeight="1">
      <c r="A349" s="134"/>
      <c r="B349" s="134"/>
      <c r="C349" s="124"/>
      <c r="D349" s="144"/>
      <c r="E349" s="144"/>
      <c r="F349" s="144"/>
      <c r="G349" s="144"/>
      <c r="H349" s="144"/>
      <c r="I349" s="144"/>
      <c r="J349" s="144"/>
      <c r="K349" s="144"/>
      <c r="L349" s="144"/>
      <c r="M349" s="144"/>
      <c r="N349" s="144"/>
      <c r="O349" s="144"/>
      <c r="P349" s="144"/>
      <c r="Q349" s="144"/>
      <c r="R349" s="130"/>
      <c r="S349" s="130"/>
      <c r="T349" s="130"/>
      <c r="U349" s="130"/>
      <c r="V349" s="130"/>
      <c r="W349" s="130"/>
      <c r="X349" s="130"/>
      <c r="Y349" s="130"/>
      <c r="Z349" s="130"/>
      <c r="AA349" s="130"/>
      <c r="AB349" s="130"/>
      <c r="AC349" s="130"/>
      <c r="AD349" s="130"/>
      <c r="AE349" s="130"/>
      <c r="AF349" s="130"/>
      <c r="AG349" s="130"/>
      <c r="AH349" s="130"/>
      <c r="AI349" s="130"/>
      <c r="AJ349" s="130"/>
      <c r="AK349" s="143"/>
      <c r="AL349" s="143"/>
      <c r="AM349" s="196"/>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8"/>
      <c r="BR349" s="129"/>
      <c r="BS349" s="116"/>
    </row>
    <row r="350" spans="1:71" ht="15.65" customHeight="1">
      <c r="A350" s="134"/>
      <c r="B350" s="134"/>
      <c r="C350" s="124"/>
      <c r="D350" s="144"/>
      <c r="E350" s="144"/>
      <c r="F350" s="144"/>
      <c r="G350" s="144"/>
      <c r="H350" s="144"/>
      <c r="I350" s="144"/>
      <c r="J350" s="144"/>
      <c r="K350" s="144"/>
      <c r="L350" s="144"/>
      <c r="M350" s="144"/>
      <c r="N350" s="130"/>
      <c r="O350" s="130"/>
      <c r="P350" s="130"/>
      <c r="Q350" s="130"/>
      <c r="R350" s="130"/>
      <c r="S350" s="130"/>
      <c r="T350" s="130"/>
      <c r="U350" s="130"/>
      <c r="V350" s="130"/>
      <c r="W350" s="130"/>
      <c r="X350" s="110"/>
      <c r="Y350" s="110"/>
      <c r="Z350" s="110"/>
      <c r="AA350" s="127"/>
      <c r="AB350" s="127"/>
      <c r="AC350" s="127"/>
      <c r="AD350" s="127"/>
      <c r="AE350" s="127"/>
      <c r="AF350" s="127"/>
      <c r="AG350" s="127"/>
      <c r="AH350" s="127"/>
      <c r="AI350" s="127"/>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29"/>
      <c r="BS350" s="134"/>
    </row>
    <row r="351" spans="1:71" ht="18.649999999999999" customHeight="1">
      <c r="A351" s="134"/>
      <c r="B351" s="134"/>
      <c r="C351" s="124"/>
      <c r="D351" s="144"/>
      <c r="E351" s="144"/>
      <c r="F351" s="144"/>
      <c r="G351" s="144"/>
      <c r="H351" s="144"/>
      <c r="I351" s="144"/>
      <c r="J351" s="144"/>
      <c r="K351" s="144"/>
      <c r="L351" s="144"/>
      <c r="M351" s="144"/>
      <c r="N351" s="130"/>
      <c r="O351" s="130"/>
      <c r="P351" s="130"/>
      <c r="Q351" s="130"/>
      <c r="R351" s="130"/>
      <c r="S351" s="130"/>
      <c r="T351" s="130"/>
      <c r="U351" s="135" t="s">
        <v>27</v>
      </c>
      <c r="V351" s="130"/>
      <c r="W351" s="130"/>
      <c r="X351" s="136"/>
      <c r="Y351" s="136"/>
      <c r="Z351" s="136"/>
      <c r="AA351" s="127"/>
      <c r="AB351" s="137"/>
      <c r="AC351" s="127"/>
      <c r="AD351" s="127"/>
      <c r="AE351" s="127"/>
      <c r="AF351" s="127"/>
      <c r="AG351" s="127"/>
      <c r="AH351" s="127"/>
      <c r="AI351" s="127"/>
      <c r="AJ351" s="127"/>
      <c r="AK351" s="127"/>
      <c r="AL351" s="127"/>
      <c r="AM351" s="135" t="s">
        <v>12</v>
      </c>
      <c r="AN351" s="127"/>
      <c r="AO351" s="127"/>
      <c r="AP351" s="127"/>
      <c r="AQ351" s="127"/>
      <c r="AR351" s="127"/>
      <c r="AS351" s="127"/>
      <c r="AT351" s="127"/>
      <c r="AU351" s="127"/>
      <c r="AV351" s="127"/>
      <c r="AW351" s="127"/>
      <c r="AX351" s="127"/>
      <c r="AY351" s="127"/>
      <c r="AZ351" s="127"/>
      <c r="BA351" s="127"/>
      <c r="BB351" s="126"/>
      <c r="BC351" s="126"/>
      <c r="BD351" s="126"/>
      <c r="BE351" s="126"/>
      <c r="BF351" s="126"/>
      <c r="BG351" s="126"/>
      <c r="BH351" s="126"/>
      <c r="BI351" s="126"/>
      <c r="BJ351" s="126"/>
      <c r="BK351" s="126"/>
      <c r="BL351" s="126"/>
      <c r="BM351" s="126"/>
      <c r="BN351" s="126"/>
      <c r="BO351" s="126"/>
      <c r="BP351" s="126"/>
      <c r="BQ351" s="110"/>
      <c r="BR351" s="129"/>
      <c r="BS351" s="134"/>
    </row>
    <row r="352" spans="1:71" ht="15.65" customHeight="1">
      <c r="A352" s="134"/>
      <c r="B352" s="134"/>
      <c r="C352" s="124"/>
      <c r="D352" s="199" t="s">
        <v>13</v>
      </c>
      <c r="E352" s="200"/>
      <c r="F352" s="200"/>
      <c r="G352" s="200"/>
      <c r="H352" s="200"/>
      <c r="I352" s="200"/>
      <c r="J352" s="200"/>
      <c r="K352" s="200"/>
      <c r="L352" s="200"/>
      <c r="M352" s="201"/>
      <c r="N352" s="208" t="str">
        <f>IF([3]回答表!AD55="●","●","")</f>
        <v/>
      </c>
      <c r="O352" s="209"/>
      <c r="P352" s="209"/>
      <c r="Q352" s="210"/>
      <c r="R352" s="130"/>
      <c r="S352" s="130"/>
      <c r="T352" s="130"/>
      <c r="U352" s="190" t="str">
        <f>IF([3]回答表!AD55="●",[3]回答表!B632,"")</f>
        <v/>
      </c>
      <c r="V352" s="191"/>
      <c r="W352" s="191"/>
      <c r="X352" s="191"/>
      <c r="Y352" s="191"/>
      <c r="Z352" s="191"/>
      <c r="AA352" s="191"/>
      <c r="AB352" s="191"/>
      <c r="AC352" s="191"/>
      <c r="AD352" s="191"/>
      <c r="AE352" s="191"/>
      <c r="AF352" s="191"/>
      <c r="AG352" s="191"/>
      <c r="AH352" s="191"/>
      <c r="AI352" s="191"/>
      <c r="AJ352" s="192"/>
      <c r="AK352" s="150"/>
      <c r="AL352" s="150"/>
      <c r="AM352" s="190" t="str">
        <f>IF([3]回答表!AD55="●",[3]回答表!B638,"")</f>
        <v/>
      </c>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2"/>
      <c r="BR352" s="129"/>
      <c r="BS352" s="134"/>
    </row>
    <row r="353" spans="1:144" ht="15.65" customHeight="1">
      <c r="C353" s="124"/>
      <c r="D353" s="202"/>
      <c r="E353" s="203"/>
      <c r="F353" s="203"/>
      <c r="G353" s="203"/>
      <c r="H353" s="203"/>
      <c r="I353" s="203"/>
      <c r="J353" s="203"/>
      <c r="K353" s="203"/>
      <c r="L353" s="203"/>
      <c r="M353" s="204"/>
      <c r="N353" s="211"/>
      <c r="O353" s="212"/>
      <c r="P353" s="212"/>
      <c r="Q353" s="213"/>
      <c r="R353" s="130"/>
      <c r="S353" s="130"/>
      <c r="T353" s="130"/>
      <c r="U353" s="193"/>
      <c r="V353" s="194"/>
      <c r="W353" s="194"/>
      <c r="X353" s="194"/>
      <c r="Y353" s="194"/>
      <c r="Z353" s="194"/>
      <c r="AA353" s="194"/>
      <c r="AB353" s="194"/>
      <c r="AC353" s="194"/>
      <c r="AD353" s="194"/>
      <c r="AE353" s="194"/>
      <c r="AF353" s="194"/>
      <c r="AG353" s="194"/>
      <c r="AH353" s="194"/>
      <c r="AI353" s="194"/>
      <c r="AJ353" s="195"/>
      <c r="AK353" s="150"/>
      <c r="AL353" s="150"/>
      <c r="AM353" s="193"/>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5"/>
      <c r="BR353" s="129"/>
    </row>
    <row r="354" spans="1:144" ht="15.65" customHeight="1">
      <c r="C354" s="124"/>
      <c r="D354" s="202"/>
      <c r="E354" s="203"/>
      <c r="F354" s="203"/>
      <c r="G354" s="203"/>
      <c r="H354" s="203"/>
      <c r="I354" s="203"/>
      <c r="J354" s="203"/>
      <c r="K354" s="203"/>
      <c r="L354" s="203"/>
      <c r="M354" s="204"/>
      <c r="N354" s="211"/>
      <c r="O354" s="212"/>
      <c r="P354" s="212"/>
      <c r="Q354" s="213"/>
      <c r="R354" s="130"/>
      <c r="S354" s="130"/>
      <c r="T354" s="130"/>
      <c r="U354" s="193"/>
      <c r="V354" s="194"/>
      <c r="W354" s="194"/>
      <c r="X354" s="194"/>
      <c r="Y354" s="194"/>
      <c r="Z354" s="194"/>
      <c r="AA354" s="194"/>
      <c r="AB354" s="194"/>
      <c r="AC354" s="194"/>
      <c r="AD354" s="194"/>
      <c r="AE354" s="194"/>
      <c r="AF354" s="194"/>
      <c r="AG354" s="194"/>
      <c r="AH354" s="194"/>
      <c r="AI354" s="194"/>
      <c r="AJ354" s="195"/>
      <c r="AK354" s="150"/>
      <c r="AL354" s="150"/>
      <c r="AM354" s="193"/>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c r="BM354" s="194"/>
      <c r="BN354" s="194"/>
      <c r="BO354" s="194"/>
      <c r="BP354" s="194"/>
      <c r="BQ354" s="195"/>
      <c r="BR354" s="129"/>
    </row>
    <row r="355" spans="1:144" ht="15.65" customHeight="1">
      <c r="C355" s="124"/>
      <c r="D355" s="205"/>
      <c r="E355" s="206"/>
      <c r="F355" s="206"/>
      <c r="G355" s="206"/>
      <c r="H355" s="206"/>
      <c r="I355" s="206"/>
      <c r="J355" s="206"/>
      <c r="K355" s="206"/>
      <c r="L355" s="206"/>
      <c r="M355" s="207"/>
      <c r="N355" s="214"/>
      <c r="O355" s="215"/>
      <c r="P355" s="215"/>
      <c r="Q355" s="216"/>
      <c r="R355" s="130"/>
      <c r="S355" s="130"/>
      <c r="T355" s="130"/>
      <c r="U355" s="196"/>
      <c r="V355" s="197"/>
      <c r="W355" s="197"/>
      <c r="X355" s="197"/>
      <c r="Y355" s="197"/>
      <c r="Z355" s="197"/>
      <c r="AA355" s="197"/>
      <c r="AB355" s="197"/>
      <c r="AC355" s="197"/>
      <c r="AD355" s="197"/>
      <c r="AE355" s="197"/>
      <c r="AF355" s="197"/>
      <c r="AG355" s="197"/>
      <c r="AH355" s="197"/>
      <c r="AI355" s="197"/>
      <c r="AJ355" s="198"/>
      <c r="AK355" s="150"/>
      <c r="AL355" s="150"/>
      <c r="AM355" s="196"/>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8"/>
      <c r="BR355" s="129"/>
    </row>
    <row r="356" spans="1:144" ht="15.65" customHeight="1">
      <c r="C356" s="151"/>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c r="BI356" s="152"/>
      <c r="BJ356" s="152"/>
      <c r="BK356" s="152"/>
      <c r="BL356" s="152"/>
      <c r="BM356" s="152"/>
      <c r="BN356" s="152"/>
      <c r="BO356" s="152"/>
      <c r="BP356" s="152"/>
      <c r="BQ356" s="152"/>
      <c r="BR356" s="153"/>
    </row>
    <row r="357" spans="1:144" ht="15.65" customHeight="1">
      <c r="A357" s="116"/>
      <c r="B357" s="116"/>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16"/>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row>
    <row r="358" spans="1:144" ht="15.65" customHeight="1">
      <c r="A358" s="97"/>
      <c r="B358" s="97"/>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97"/>
      <c r="BV358" s="157"/>
      <c r="BW358" s="157"/>
      <c r="BX358" s="157"/>
      <c r="BY358" s="157"/>
      <c r="BZ358" s="157"/>
      <c r="CA358" s="157"/>
      <c r="CB358" s="157"/>
      <c r="CC358" s="157"/>
      <c r="CD358" s="157"/>
      <c r="CE358" s="157"/>
      <c r="CF358" s="157"/>
      <c r="CG358" s="157"/>
      <c r="CH358" s="157"/>
      <c r="CI358" s="157"/>
      <c r="CJ358" s="157"/>
      <c r="CK358" s="157"/>
      <c r="CL358" s="157"/>
      <c r="CM358" s="157"/>
      <c r="CN358" s="157"/>
      <c r="CO358" s="157"/>
      <c r="CP358" s="157"/>
      <c r="CQ358" s="157"/>
      <c r="CR358" s="157"/>
      <c r="CS358" s="157"/>
      <c r="CT358" s="157"/>
      <c r="CU358" s="157"/>
      <c r="CV358" s="157"/>
      <c r="CW358" s="157"/>
      <c r="CX358" s="157"/>
      <c r="CY358" s="157"/>
      <c r="CZ358" s="157"/>
      <c r="DA358" s="157"/>
      <c r="DB358" s="157"/>
      <c r="DC358" s="157"/>
      <c r="DD358" s="157"/>
      <c r="DE358" s="157"/>
      <c r="DF358" s="157"/>
      <c r="DG358" s="157"/>
      <c r="DH358" s="157"/>
      <c r="DI358" s="157"/>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row>
    <row r="359" spans="1:144" ht="15.65" customHeight="1">
      <c r="A359" s="97"/>
      <c r="B359" s="97"/>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9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row>
    <row r="360" spans="1:144" ht="15.65" customHeight="1">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97"/>
      <c r="BV360" s="157"/>
      <c r="BW360" s="157"/>
      <c r="BX360" s="157"/>
      <c r="BY360" s="157"/>
      <c r="BZ360" s="157"/>
      <c r="CA360" s="157"/>
      <c r="CB360" s="157"/>
      <c r="CC360" s="157"/>
      <c r="CD360" s="157"/>
      <c r="CE360" s="157"/>
      <c r="CF360" s="157"/>
      <c r="CG360" s="157"/>
      <c r="CH360" s="157"/>
      <c r="CI360" s="157"/>
      <c r="CJ360" s="157"/>
      <c r="CK360" s="157"/>
      <c r="CL360" s="157"/>
      <c r="CM360" s="157"/>
      <c r="CN360" s="157"/>
      <c r="CO360" s="157"/>
      <c r="CP360" s="157"/>
      <c r="CQ360" s="157"/>
      <c r="CR360" s="157"/>
      <c r="CS360" s="157"/>
      <c r="CT360" s="157"/>
      <c r="CU360" s="157"/>
      <c r="CV360" s="157"/>
      <c r="CW360" s="157"/>
      <c r="CX360" s="157"/>
      <c r="CY360" s="157"/>
      <c r="CZ360" s="157"/>
      <c r="DA360" s="157"/>
      <c r="DB360" s="157"/>
      <c r="DC360" s="157"/>
      <c r="DD360" s="157"/>
      <c r="DE360" s="157"/>
      <c r="DF360" s="157"/>
      <c r="DG360" s="157"/>
      <c r="DH360" s="157"/>
      <c r="DI360" s="157"/>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row>
    <row r="361" spans="1:144" ht="22" customHeight="1">
      <c r="C361" s="172" t="s">
        <v>42</v>
      </c>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c r="BE361" s="172"/>
      <c r="BF361" s="172"/>
      <c r="BG361" s="172"/>
      <c r="BH361" s="172"/>
      <c r="BI361" s="172"/>
      <c r="BJ361" s="172"/>
      <c r="BK361" s="172"/>
      <c r="BL361" s="172"/>
      <c r="BM361" s="172"/>
      <c r="BN361" s="172"/>
      <c r="BO361" s="172"/>
      <c r="BP361" s="172"/>
      <c r="BQ361" s="172"/>
      <c r="BR361" s="172"/>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row>
    <row r="362" spans="1:144" ht="22" customHeight="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2"/>
      <c r="BM362" s="172"/>
      <c r="BN362" s="172"/>
      <c r="BO362" s="172"/>
      <c r="BP362" s="172"/>
      <c r="BQ362" s="172"/>
      <c r="BR362" s="172"/>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row>
    <row r="363" spans="1:144" ht="22" customHeight="1">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2"/>
      <c r="BM363" s="172"/>
      <c r="BN363" s="172"/>
      <c r="BO363" s="172"/>
      <c r="BP363" s="172"/>
      <c r="BQ363" s="172"/>
      <c r="BR363" s="172"/>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row>
    <row r="364" spans="1:144" ht="15.65" customHeight="1">
      <c r="C364" s="164"/>
      <c r="D364" s="165"/>
      <c r="E364" s="165"/>
      <c r="F364" s="165"/>
      <c r="G364" s="165"/>
      <c r="H364" s="165"/>
      <c r="I364" s="165"/>
      <c r="J364" s="165"/>
      <c r="K364" s="165"/>
      <c r="L364" s="165"/>
      <c r="M364" s="165"/>
      <c r="N364" s="165"/>
      <c r="O364" s="165"/>
      <c r="P364" s="165"/>
      <c r="Q364" s="165"/>
      <c r="R364" s="165"/>
      <c r="S364" s="165"/>
      <c r="T364" s="165"/>
      <c r="U364" s="165"/>
      <c r="V364" s="165"/>
      <c r="W364" s="165"/>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66"/>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row>
    <row r="365" spans="1:144" ht="19" customHeight="1">
      <c r="C365" s="167"/>
      <c r="D365" s="173" t="str">
        <f>IF([3]回答表!R56="●",[3]回答表!B651,"")</f>
        <v/>
      </c>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5"/>
      <c r="BR365" s="168"/>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row>
    <row r="366" spans="1:144" ht="23.5" customHeight="1">
      <c r="C366" s="167"/>
      <c r="D366" s="176"/>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c r="AL366" s="177"/>
      <c r="AM366" s="177"/>
      <c r="AN366" s="177"/>
      <c r="AO366" s="177"/>
      <c r="AP366" s="177"/>
      <c r="AQ366" s="177"/>
      <c r="AR366" s="177"/>
      <c r="AS366" s="177"/>
      <c r="AT366" s="177"/>
      <c r="AU366" s="177"/>
      <c r="AV366" s="177"/>
      <c r="AW366" s="177"/>
      <c r="AX366" s="177"/>
      <c r="AY366" s="177"/>
      <c r="AZ366" s="177"/>
      <c r="BA366" s="177"/>
      <c r="BB366" s="177"/>
      <c r="BC366" s="177"/>
      <c r="BD366" s="177"/>
      <c r="BE366" s="177"/>
      <c r="BF366" s="177"/>
      <c r="BG366" s="177"/>
      <c r="BH366" s="177"/>
      <c r="BI366" s="177"/>
      <c r="BJ366" s="177"/>
      <c r="BK366" s="177"/>
      <c r="BL366" s="177"/>
      <c r="BM366" s="177"/>
      <c r="BN366" s="177"/>
      <c r="BO366" s="177"/>
      <c r="BP366" s="177"/>
      <c r="BQ366" s="178"/>
      <c r="BR366" s="168"/>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row>
    <row r="367" spans="1:144" ht="23.5" customHeight="1">
      <c r="C367" s="167"/>
      <c r="D367" s="176"/>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8"/>
      <c r="BR367" s="168"/>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row>
    <row r="368" spans="1:144" ht="23.5" customHeight="1">
      <c r="C368" s="167"/>
      <c r="D368" s="176"/>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8"/>
      <c r="BR368" s="168"/>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row>
    <row r="369" spans="2:144" ht="23.5" customHeight="1">
      <c r="C369" s="167"/>
      <c r="D369" s="176"/>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8"/>
      <c r="BR369" s="168"/>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row>
    <row r="370" spans="2:144" ht="23.5" customHeight="1">
      <c r="C370" s="167"/>
      <c r="D370" s="176"/>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8"/>
      <c r="BR370" s="168"/>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row>
    <row r="371" spans="2:144" ht="23.5" customHeight="1">
      <c r="C371" s="167"/>
      <c r="D371" s="176"/>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8"/>
      <c r="BR371" s="168"/>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row>
    <row r="372" spans="2:144" ht="23.5" customHeight="1">
      <c r="C372" s="167"/>
      <c r="D372" s="176"/>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8"/>
      <c r="BR372" s="168"/>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row>
    <row r="373" spans="2:144" ht="23.5" customHeight="1">
      <c r="C373" s="167"/>
      <c r="D373" s="176"/>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77"/>
      <c r="AM373" s="177"/>
      <c r="AN373" s="177"/>
      <c r="AO373" s="177"/>
      <c r="AP373" s="177"/>
      <c r="AQ373" s="177"/>
      <c r="AR373" s="177"/>
      <c r="AS373" s="177"/>
      <c r="AT373" s="177"/>
      <c r="AU373" s="177"/>
      <c r="AV373" s="177"/>
      <c r="AW373" s="177"/>
      <c r="AX373" s="177"/>
      <c r="AY373" s="177"/>
      <c r="AZ373" s="177"/>
      <c r="BA373" s="177"/>
      <c r="BB373" s="177"/>
      <c r="BC373" s="177"/>
      <c r="BD373" s="177"/>
      <c r="BE373" s="177"/>
      <c r="BF373" s="177"/>
      <c r="BG373" s="177"/>
      <c r="BH373" s="177"/>
      <c r="BI373" s="177"/>
      <c r="BJ373" s="177"/>
      <c r="BK373" s="177"/>
      <c r="BL373" s="177"/>
      <c r="BM373" s="177"/>
      <c r="BN373" s="177"/>
      <c r="BO373" s="177"/>
      <c r="BP373" s="177"/>
      <c r="BQ373" s="178"/>
      <c r="BR373" s="168"/>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row>
    <row r="374" spans="2:144" ht="23.5" customHeight="1">
      <c r="C374" s="167"/>
      <c r="D374" s="176"/>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c r="AL374" s="177"/>
      <c r="AM374" s="177"/>
      <c r="AN374" s="177"/>
      <c r="AO374" s="177"/>
      <c r="AP374" s="177"/>
      <c r="AQ374" s="177"/>
      <c r="AR374" s="177"/>
      <c r="AS374" s="177"/>
      <c r="AT374" s="177"/>
      <c r="AU374" s="177"/>
      <c r="AV374" s="177"/>
      <c r="AW374" s="177"/>
      <c r="AX374" s="177"/>
      <c r="AY374" s="177"/>
      <c r="AZ374" s="177"/>
      <c r="BA374" s="177"/>
      <c r="BB374" s="177"/>
      <c r="BC374" s="177"/>
      <c r="BD374" s="177"/>
      <c r="BE374" s="177"/>
      <c r="BF374" s="177"/>
      <c r="BG374" s="177"/>
      <c r="BH374" s="177"/>
      <c r="BI374" s="177"/>
      <c r="BJ374" s="177"/>
      <c r="BK374" s="177"/>
      <c r="BL374" s="177"/>
      <c r="BM374" s="177"/>
      <c r="BN374" s="177"/>
      <c r="BO374" s="177"/>
      <c r="BP374" s="177"/>
      <c r="BQ374" s="178"/>
      <c r="BR374" s="168"/>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row>
    <row r="375" spans="2:144" ht="23.5" customHeight="1">
      <c r="C375" s="167"/>
      <c r="D375" s="176"/>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c r="AL375" s="177"/>
      <c r="AM375" s="177"/>
      <c r="AN375" s="177"/>
      <c r="AO375" s="177"/>
      <c r="AP375" s="177"/>
      <c r="AQ375" s="177"/>
      <c r="AR375" s="177"/>
      <c r="AS375" s="177"/>
      <c r="AT375" s="177"/>
      <c r="AU375" s="177"/>
      <c r="AV375" s="177"/>
      <c r="AW375" s="177"/>
      <c r="AX375" s="177"/>
      <c r="AY375" s="177"/>
      <c r="AZ375" s="177"/>
      <c r="BA375" s="177"/>
      <c r="BB375" s="177"/>
      <c r="BC375" s="177"/>
      <c r="BD375" s="177"/>
      <c r="BE375" s="177"/>
      <c r="BF375" s="177"/>
      <c r="BG375" s="177"/>
      <c r="BH375" s="177"/>
      <c r="BI375" s="177"/>
      <c r="BJ375" s="177"/>
      <c r="BK375" s="177"/>
      <c r="BL375" s="177"/>
      <c r="BM375" s="177"/>
      <c r="BN375" s="177"/>
      <c r="BO375" s="177"/>
      <c r="BP375" s="177"/>
      <c r="BQ375" s="178"/>
      <c r="BR375" s="168"/>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row>
    <row r="376" spans="2:144" ht="23.5" customHeight="1">
      <c r="C376" s="167"/>
      <c r="D376" s="176"/>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c r="AL376" s="177"/>
      <c r="AM376" s="177"/>
      <c r="AN376" s="177"/>
      <c r="AO376" s="177"/>
      <c r="AP376" s="177"/>
      <c r="AQ376" s="177"/>
      <c r="AR376" s="177"/>
      <c r="AS376" s="177"/>
      <c r="AT376" s="177"/>
      <c r="AU376" s="177"/>
      <c r="AV376" s="177"/>
      <c r="AW376" s="177"/>
      <c r="AX376" s="177"/>
      <c r="AY376" s="177"/>
      <c r="AZ376" s="177"/>
      <c r="BA376" s="177"/>
      <c r="BB376" s="177"/>
      <c r="BC376" s="177"/>
      <c r="BD376" s="177"/>
      <c r="BE376" s="177"/>
      <c r="BF376" s="177"/>
      <c r="BG376" s="177"/>
      <c r="BH376" s="177"/>
      <c r="BI376" s="177"/>
      <c r="BJ376" s="177"/>
      <c r="BK376" s="177"/>
      <c r="BL376" s="177"/>
      <c r="BM376" s="177"/>
      <c r="BN376" s="177"/>
      <c r="BO376" s="177"/>
      <c r="BP376" s="177"/>
      <c r="BQ376" s="178"/>
      <c r="BR376" s="168"/>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row>
    <row r="377" spans="2:144" ht="23.5" customHeight="1">
      <c r="C377" s="167"/>
      <c r="D377" s="176"/>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c r="AN377" s="177"/>
      <c r="AO377" s="177"/>
      <c r="AP377" s="177"/>
      <c r="AQ377" s="177"/>
      <c r="AR377" s="177"/>
      <c r="AS377" s="177"/>
      <c r="AT377" s="177"/>
      <c r="AU377" s="177"/>
      <c r="AV377" s="177"/>
      <c r="AW377" s="177"/>
      <c r="AX377" s="177"/>
      <c r="AY377" s="177"/>
      <c r="AZ377" s="177"/>
      <c r="BA377" s="177"/>
      <c r="BB377" s="177"/>
      <c r="BC377" s="177"/>
      <c r="BD377" s="177"/>
      <c r="BE377" s="177"/>
      <c r="BF377" s="177"/>
      <c r="BG377" s="177"/>
      <c r="BH377" s="177"/>
      <c r="BI377" s="177"/>
      <c r="BJ377" s="177"/>
      <c r="BK377" s="177"/>
      <c r="BL377" s="177"/>
      <c r="BM377" s="177"/>
      <c r="BN377" s="177"/>
      <c r="BO377" s="177"/>
      <c r="BP377" s="177"/>
      <c r="BQ377" s="178"/>
      <c r="BR377" s="168"/>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row>
    <row r="378" spans="2:144" ht="23.5" customHeight="1">
      <c r="C378" s="167"/>
      <c r="D378" s="176"/>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c r="AN378" s="177"/>
      <c r="AO378" s="177"/>
      <c r="AP378" s="177"/>
      <c r="AQ378" s="177"/>
      <c r="AR378" s="177"/>
      <c r="AS378" s="177"/>
      <c r="AT378" s="177"/>
      <c r="AU378" s="177"/>
      <c r="AV378" s="177"/>
      <c r="AW378" s="177"/>
      <c r="AX378" s="177"/>
      <c r="AY378" s="177"/>
      <c r="AZ378" s="177"/>
      <c r="BA378" s="177"/>
      <c r="BB378" s="177"/>
      <c r="BC378" s="177"/>
      <c r="BD378" s="177"/>
      <c r="BE378" s="177"/>
      <c r="BF378" s="177"/>
      <c r="BG378" s="177"/>
      <c r="BH378" s="177"/>
      <c r="BI378" s="177"/>
      <c r="BJ378" s="177"/>
      <c r="BK378" s="177"/>
      <c r="BL378" s="177"/>
      <c r="BM378" s="177"/>
      <c r="BN378" s="177"/>
      <c r="BO378" s="177"/>
      <c r="BP378" s="177"/>
      <c r="BQ378" s="178"/>
      <c r="BR378" s="168"/>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row>
    <row r="379" spans="2:144" ht="23.5" customHeight="1">
      <c r="C379" s="167"/>
      <c r="D379" s="176"/>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c r="AL379" s="177"/>
      <c r="AM379" s="177"/>
      <c r="AN379" s="177"/>
      <c r="AO379" s="177"/>
      <c r="AP379" s="177"/>
      <c r="AQ379" s="177"/>
      <c r="AR379" s="177"/>
      <c r="AS379" s="177"/>
      <c r="AT379" s="177"/>
      <c r="AU379" s="177"/>
      <c r="AV379" s="177"/>
      <c r="AW379" s="177"/>
      <c r="AX379" s="177"/>
      <c r="AY379" s="177"/>
      <c r="AZ379" s="177"/>
      <c r="BA379" s="177"/>
      <c r="BB379" s="177"/>
      <c r="BC379" s="177"/>
      <c r="BD379" s="177"/>
      <c r="BE379" s="177"/>
      <c r="BF379" s="177"/>
      <c r="BG379" s="177"/>
      <c r="BH379" s="177"/>
      <c r="BI379" s="177"/>
      <c r="BJ379" s="177"/>
      <c r="BK379" s="177"/>
      <c r="BL379" s="177"/>
      <c r="BM379" s="177"/>
      <c r="BN379" s="177"/>
      <c r="BO379" s="177"/>
      <c r="BP379" s="177"/>
      <c r="BQ379" s="178"/>
      <c r="BR379" s="168"/>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row>
    <row r="380" spans="2:144" ht="23.5" customHeight="1">
      <c r="C380" s="167"/>
      <c r="D380" s="176"/>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c r="AL380" s="177"/>
      <c r="AM380" s="177"/>
      <c r="AN380" s="177"/>
      <c r="AO380" s="177"/>
      <c r="AP380" s="177"/>
      <c r="AQ380" s="177"/>
      <c r="AR380" s="177"/>
      <c r="AS380" s="177"/>
      <c r="AT380" s="177"/>
      <c r="AU380" s="177"/>
      <c r="AV380" s="177"/>
      <c r="AW380" s="177"/>
      <c r="AX380" s="177"/>
      <c r="AY380" s="177"/>
      <c r="AZ380" s="177"/>
      <c r="BA380" s="177"/>
      <c r="BB380" s="177"/>
      <c r="BC380" s="177"/>
      <c r="BD380" s="177"/>
      <c r="BE380" s="177"/>
      <c r="BF380" s="177"/>
      <c r="BG380" s="177"/>
      <c r="BH380" s="177"/>
      <c r="BI380" s="177"/>
      <c r="BJ380" s="177"/>
      <c r="BK380" s="177"/>
      <c r="BL380" s="177"/>
      <c r="BM380" s="177"/>
      <c r="BN380" s="177"/>
      <c r="BO380" s="177"/>
      <c r="BP380" s="177"/>
      <c r="BQ380" s="178"/>
      <c r="BR380" s="168"/>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row>
    <row r="381" spans="2:144" ht="23.5" customHeight="1">
      <c r="C381" s="167"/>
      <c r="D381" s="176"/>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c r="AL381" s="177"/>
      <c r="AM381" s="177"/>
      <c r="AN381" s="177"/>
      <c r="AO381" s="177"/>
      <c r="AP381" s="177"/>
      <c r="AQ381" s="177"/>
      <c r="AR381" s="177"/>
      <c r="AS381" s="177"/>
      <c r="AT381" s="177"/>
      <c r="AU381" s="177"/>
      <c r="AV381" s="177"/>
      <c r="AW381" s="177"/>
      <c r="AX381" s="177"/>
      <c r="AY381" s="177"/>
      <c r="AZ381" s="177"/>
      <c r="BA381" s="177"/>
      <c r="BB381" s="177"/>
      <c r="BC381" s="177"/>
      <c r="BD381" s="177"/>
      <c r="BE381" s="177"/>
      <c r="BF381" s="177"/>
      <c r="BG381" s="177"/>
      <c r="BH381" s="177"/>
      <c r="BI381" s="177"/>
      <c r="BJ381" s="177"/>
      <c r="BK381" s="177"/>
      <c r="BL381" s="177"/>
      <c r="BM381" s="177"/>
      <c r="BN381" s="177"/>
      <c r="BO381" s="177"/>
      <c r="BP381" s="177"/>
      <c r="BQ381" s="178"/>
      <c r="BR381" s="168"/>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row>
    <row r="382" spans="2:144" ht="23.5" customHeight="1">
      <c r="C382" s="167"/>
      <c r="D382" s="176"/>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c r="AL382" s="177"/>
      <c r="AM382" s="177"/>
      <c r="AN382" s="177"/>
      <c r="AO382" s="177"/>
      <c r="AP382" s="177"/>
      <c r="AQ382" s="177"/>
      <c r="AR382" s="177"/>
      <c r="AS382" s="177"/>
      <c r="AT382" s="177"/>
      <c r="AU382" s="177"/>
      <c r="AV382" s="177"/>
      <c r="AW382" s="177"/>
      <c r="AX382" s="177"/>
      <c r="AY382" s="177"/>
      <c r="AZ382" s="177"/>
      <c r="BA382" s="177"/>
      <c r="BB382" s="177"/>
      <c r="BC382" s="177"/>
      <c r="BD382" s="177"/>
      <c r="BE382" s="177"/>
      <c r="BF382" s="177"/>
      <c r="BG382" s="177"/>
      <c r="BH382" s="177"/>
      <c r="BI382" s="177"/>
      <c r="BJ382" s="177"/>
      <c r="BK382" s="177"/>
      <c r="BL382" s="177"/>
      <c r="BM382" s="177"/>
      <c r="BN382" s="177"/>
      <c r="BO382" s="177"/>
      <c r="BP382" s="177"/>
      <c r="BQ382" s="178"/>
      <c r="BR382" s="168"/>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row>
    <row r="383" spans="2:144" ht="23.5" customHeight="1">
      <c r="B383" s="97"/>
      <c r="C383" s="167"/>
      <c r="D383" s="179"/>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1"/>
      <c r="BR383" s="129"/>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row>
    <row r="384" spans="2:144" ht="12.65" customHeight="1">
      <c r="C384" s="169"/>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1"/>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row>
    <row r="385" spans="74:144" ht="12.65" customHeight="1">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row>
    <row r="386" spans="74:144" ht="12.65" customHeight="1">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row>
    <row r="387" spans="74:144" ht="12.65" customHeight="1">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row>
    <row r="388" spans="74:144" ht="12.65" customHeight="1">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row>
    <row r="389" spans="74:144" ht="12.65" customHeight="1">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row>
    <row r="390" spans="74:144" ht="12.65" customHeight="1">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row>
    <row r="391" spans="74:144" ht="12.65" customHeight="1">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row>
    <row r="392" spans="74:144" ht="12.65" customHeight="1">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row>
    <row r="393" spans="74:144" ht="12.65" customHeight="1">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row>
    <row r="394" spans="74:144" ht="12.65" customHeight="1">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row>
    <row r="395" spans="74:144" ht="12.65" customHeight="1">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row>
    <row r="396" spans="74:144" ht="12.65" customHeight="1">
      <c r="BV396" s="157"/>
      <c r="BW396" s="157"/>
      <c r="BX396" s="157"/>
      <c r="BY396" s="157"/>
      <c r="BZ396" s="157"/>
      <c r="CA396" s="157"/>
      <c r="CB396" s="157"/>
      <c r="CC396" s="157"/>
      <c r="CD396" s="157"/>
      <c r="CE396" s="157"/>
      <c r="CF396" s="157"/>
      <c r="CG396" s="157"/>
      <c r="CH396" s="157"/>
      <c r="CI396" s="157"/>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row>
    <row r="397" spans="74:144" ht="12.65" customHeight="1">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row>
    <row r="398" spans="74:144" ht="12.65" customHeight="1">
      <c r="BV398" s="157"/>
      <c r="BW398" s="157"/>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7"/>
      <c r="CS398" s="157"/>
      <c r="CT398" s="157"/>
      <c r="CU398" s="157"/>
      <c r="CV398" s="157"/>
      <c r="CW398" s="157"/>
      <c r="CX398" s="157"/>
      <c r="CY398" s="157"/>
      <c r="CZ398" s="157"/>
      <c r="DA398" s="157"/>
      <c r="DB398" s="157"/>
      <c r="DC398" s="157"/>
      <c r="DD398" s="157"/>
      <c r="DE398" s="157"/>
      <c r="DF398" s="157"/>
      <c r="DG398" s="157"/>
      <c r="DH398" s="157"/>
      <c r="DI398" s="157"/>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row>
    <row r="399" spans="74:144" ht="12.65" customHeight="1">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row>
    <row r="400" spans="74:144" ht="12.65" customHeight="1">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row>
    <row r="401" spans="74:144" ht="12.65" customHeight="1">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row>
    <row r="402" spans="74:144" ht="12.65" customHeight="1">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row>
    <row r="403" spans="74:144" ht="12.65" customHeight="1">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row>
  </sheetData>
  <mergeCells count="35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D36:M39"/>
    <mergeCell ref="N36:Q39"/>
    <mergeCell ref="U36:AJ47"/>
    <mergeCell ref="AM36:AT37"/>
    <mergeCell ref="AU36:BB37"/>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D98:M101"/>
    <mergeCell ref="N98:Q101"/>
    <mergeCell ref="U98:AJ107"/>
    <mergeCell ref="AM98:AT99"/>
    <mergeCell ref="AU98:BB99"/>
    <mergeCell ref="D104:M107"/>
    <mergeCell ref="N104:Q107"/>
    <mergeCell ref="BF98:BI100"/>
    <mergeCell ref="BJ98:BM100"/>
    <mergeCell ref="BN98:BQ100"/>
    <mergeCell ref="AM100:AT102"/>
    <mergeCell ref="AU100:BB102"/>
    <mergeCell ref="BF101:BI104"/>
    <mergeCell ref="BJ101:BM104"/>
    <mergeCell ref="BN101:BQ104"/>
    <mergeCell ref="AR93:BB93"/>
    <mergeCell ref="D117:M120"/>
    <mergeCell ref="N117:Q120"/>
    <mergeCell ref="U117:AJ120"/>
    <mergeCell ref="AM117:BQ120"/>
    <mergeCell ref="AR123:BB124"/>
    <mergeCell ref="D125:Q126"/>
    <mergeCell ref="R125:BB126"/>
    <mergeCell ref="BF105:BI107"/>
    <mergeCell ref="BJ105:BM107"/>
    <mergeCell ref="BN105:BQ107"/>
    <mergeCell ref="U110:AD111"/>
    <mergeCell ref="AE110:AJ111"/>
    <mergeCell ref="AM110:BQ114"/>
    <mergeCell ref="D129:M132"/>
    <mergeCell ref="N129:Q132"/>
    <mergeCell ref="U129:AB130"/>
    <mergeCell ref="AC129:AJ130"/>
    <mergeCell ref="AM129:BC138"/>
    <mergeCell ref="BF129:BI131"/>
    <mergeCell ref="D135:M138"/>
    <mergeCell ref="N135:Q138"/>
    <mergeCell ref="U136:AB138"/>
    <mergeCell ref="AC136:AJ138"/>
    <mergeCell ref="BF136:BI138"/>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U167:AJ169"/>
    <mergeCell ref="BF167:BI169"/>
    <mergeCell ref="BJ167:BM169"/>
    <mergeCell ref="BN167:BQ169"/>
    <mergeCell ref="U160:AJ161"/>
    <mergeCell ref="AM160:BB168"/>
    <mergeCell ref="BF160:BI162"/>
    <mergeCell ref="BJ160:BM162"/>
    <mergeCell ref="BN160:BQ162"/>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R234:BB235"/>
    <mergeCell ref="D236:Q237"/>
    <mergeCell ref="R236:BB237"/>
    <mergeCell ref="D240:M243"/>
    <mergeCell ref="N240:Q243"/>
    <mergeCell ref="U240:AJ249"/>
    <mergeCell ref="AM240:AP242"/>
    <mergeCell ref="AQ240:AT242"/>
    <mergeCell ref="AU240:AX242"/>
    <mergeCell ref="AM243:AP246"/>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D267:Q268"/>
    <mergeCell ref="R267:BB268"/>
    <mergeCell ref="D271:M274"/>
    <mergeCell ref="N271:Q274"/>
    <mergeCell ref="U271:AJ280"/>
    <mergeCell ref="AM271:AT273"/>
    <mergeCell ref="AU271:BB273"/>
    <mergeCell ref="D277:M280"/>
    <mergeCell ref="N277:Q280"/>
    <mergeCell ref="BF271:BI273"/>
    <mergeCell ref="BJ271:BM273"/>
    <mergeCell ref="BN271:BQ273"/>
    <mergeCell ref="AM274:AT276"/>
    <mergeCell ref="AU274:BB276"/>
    <mergeCell ref="BF274:BI277"/>
    <mergeCell ref="BJ274:BM277"/>
    <mergeCell ref="BN274:BQ277"/>
    <mergeCell ref="AR265:BB266"/>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BF333:BI335"/>
    <mergeCell ref="BJ333:BM335"/>
    <mergeCell ref="BN333:BQ335"/>
    <mergeCell ref="AM335:AP336"/>
    <mergeCell ref="AQ335:AT336"/>
    <mergeCell ref="BF336:BI339"/>
    <mergeCell ref="BJ336:BM339"/>
    <mergeCell ref="BN336:BQ339"/>
    <mergeCell ref="AM337:AP338"/>
    <mergeCell ref="AQ337:AT338"/>
    <mergeCell ref="BF340:BI342"/>
    <mergeCell ref="BJ340:BM342"/>
    <mergeCell ref="BN340:BQ342"/>
    <mergeCell ref="AM341:AP342"/>
    <mergeCell ref="AQ341:AT342"/>
    <mergeCell ref="AU341:AX342"/>
    <mergeCell ref="AY341:BB342"/>
    <mergeCell ref="AU338:AX340"/>
    <mergeCell ref="AY338:BB340"/>
    <mergeCell ref="C361:BR363"/>
    <mergeCell ref="D365:BQ383"/>
    <mergeCell ref="U345:AD346"/>
    <mergeCell ref="AE345:AJ346"/>
    <mergeCell ref="AM345:BQ349"/>
    <mergeCell ref="D352:M355"/>
    <mergeCell ref="N352:Q355"/>
    <mergeCell ref="U352:AJ355"/>
    <mergeCell ref="AM352:BQ355"/>
  </mergeCells>
  <phoneticPr fontId="2"/>
  <conditionalFormatting sqref="A28:BD30">
    <cfRule type="expression" dxfId="27" priority="1">
      <formula>$BB$25="○"</formula>
    </cfRule>
  </conditionalFormatting>
  <conditionalFormatting sqref="BE28:BJ28 BS28:XFD28 BE29:XFD30">
    <cfRule type="expression" dxfId="26"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4" max="70" man="1"/>
    <brk id="357" max="7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65"/>
  <sheetViews>
    <sheetView showZeros="0" view="pageBreakPreview" zoomScale="55" zoomScaleNormal="55" zoomScaleSheetLayoutView="55" workbookViewId="0">
      <selection activeCell="AM50" sqref="AM50:BQ54"/>
    </sheetView>
  </sheetViews>
  <sheetFormatPr defaultColWidth="2.90625" defaultRowHeight="12.65" customHeight="1"/>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c r="C8" s="548" t="s">
        <v>21</v>
      </c>
      <c r="D8" s="549"/>
      <c r="E8" s="549"/>
      <c r="F8" s="549"/>
      <c r="G8" s="549"/>
      <c r="H8" s="549"/>
      <c r="I8" s="549"/>
      <c r="J8" s="549"/>
      <c r="K8" s="549"/>
      <c r="L8" s="549"/>
      <c r="M8" s="549"/>
      <c r="N8" s="549"/>
      <c r="O8" s="549"/>
      <c r="P8" s="549"/>
      <c r="Q8" s="549"/>
      <c r="R8" s="549"/>
      <c r="S8" s="549"/>
      <c r="T8" s="549"/>
      <c r="U8" s="550" t="s">
        <v>39</v>
      </c>
      <c r="V8" s="551"/>
      <c r="W8" s="551"/>
      <c r="X8" s="551"/>
      <c r="Y8" s="551"/>
      <c r="Z8" s="551"/>
      <c r="AA8" s="551"/>
      <c r="AB8" s="551"/>
      <c r="AC8" s="551"/>
      <c r="AD8" s="551"/>
      <c r="AE8" s="551"/>
      <c r="AF8" s="551"/>
      <c r="AG8" s="551"/>
      <c r="AH8" s="551"/>
      <c r="AI8" s="551"/>
      <c r="AJ8" s="551"/>
      <c r="AK8" s="551"/>
      <c r="AL8" s="551"/>
      <c r="AM8" s="551"/>
      <c r="AN8" s="552"/>
      <c r="AO8" s="553" t="s">
        <v>0</v>
      </c>
      <c r="AP8" s="551"/>
      <c r="AQ8" s="551"/>
      <c r="AR8" s="551"/>
      <c r="AS8" s="551"/>
      <c r="AT8" s="551"/>
      <c r="AU8" s="551"/>
      <c r="AV8" s="551"/>
      <c r="AW8" s="551"/>
      <c r="AX8" s="551"/>
      <c r="AY8" s="551"/>
      <c r="AZ8" s="551"/>
      <c r="BA8" s="551"/>
      <c r="BB8" s="551"/>
      <c r="BC8" s="551"/>
      <c r="BD8" s="551"/>
      <c r="BE8" s="551"/>
      <c r="BF8" s="552"/>
      <c r="BG8" s="548" t="s">
        <v>40</v>
      </c>
      <c r="BH8" s="554"/>
      <c r="BI8" s="554"/>
      <c r="BJ8" s="554"/>
      <c r="BK8" s="554"/>
      <c r="BL8" s="554"/>
      <c r="BM8" s="554"/>
      <c r="BN8" s="554"/>
      <c r="BO8" s="554"/>
      <c r="BP8" s="554"/>
      <c r="BQ8" s="554"/>
      <c r="BR8" s="6"/>
      <c r="BS8" s="4"/>
    </row>
    <row r="9" spans="3:71" s="2" customFormat="1" ht="15.65" customHeight="1">
      <c r="C9" s="549"/>
      <c r="D9" s="549"/>
      <c r="E9" s="549"/>
      <c r="F9" s="549"/>
      <c r="G9" s="549"/>
      <c r="H9" s="549"/>
      <c r="I9" s="549"/>
      <c r="J9" s="549"/>
      <c r="K9" s="549"/>
      <c r="L9" s="549"/>
      <c r="M9" s="549"/>
      <c r="N9" s="549"/>
      <c r="O9" s="549"/>
      <c r="P9" s="549"/>
      <c r="Q9" s="549"/>
      <c r="R9" s="549"/>
      <c r="S9" s="549"/>
      <c r="T9" s="549"/>
      <c r="U9" s="472"/>
      <c r="V9" s="470"/>
      <c r="W9" s="470"/>
      <c r="X9" s="470"/>
      <c r="Y9" s="470"/>
      <c r="Z9" s="470"/>
      <c r="AA9" s="470"/>
      <c r="AB9" s="470"/>
      <c r="AC9" s="470"/>
      <c r="AD9" s="470"/>
      <c r="AE9" s="470"/>
      <c r="AF9" s="470"/>
      <c r="AG9" s="470"/>
      <c r="AH9" s="493"/>
      <c r="AI9" s="493"/>
      <c r="AJ9" s="493"/>
      <c r="AK9" s="493"/>
      <c r="AL9" s="493"/>
      <c r="AM9" s="493"/>
      <c r="AN9" s="471"/>
      <c r="AO9" s="472"/>
      <c r="AP9" s="493"/>
      <c r="AQ9" s="493"/>
      <c r="AR9" s="493"/>
      <c r="AS9" s="493"/>
      <c r="AT9" s="493"/>
      <c r="AU9" s="493"/>
      <c r="AV9" s="493"/>
      <c r="AW9" s="493"/>
      <c r="AX9" s="493"/>
      <c r="AY9" s="493"/>
      <c r="AZ9" s="493"/>
      <c r="BA9" s="493"/>
      <c r="BB9" s="493"/>
      <c r="BC9" s="493"/>
      <c r="BD9" s="493"/>
      <c r="BE9" s="493"/>
      <c r="BF9" s="471"/>
      <c r="BG9" s="554"/>
      <c r="BH9" s="554"/>
      <c r="BI9" s="554"/>
      <c r="BJ9" s="554"/>
      <c r="BK9" s="554"/>
      <c r="BL9" s="554"/>
      <c r="BM9" s="554"/>
      <c r="BN9" s="554"/>
      <c r="BO9" s="554"/>
      <c r="BP9" s="554"/>
      <c r="BQ9" s="554"/>
      <c r="BR9" s="6"/>
      <c r="BS9" s="4"/>
    </row>
    <row r="10" spans="3:71" s="2" customFormat="1" ht="15.65" customHeight="1">
      <c r="C10" s="549"/>
      <c r="D10" s="549"/>
      <c r="E10" s="549"/>
      <c r="F10" s="549"/>
      <c r="G10" s="549"/>
      <c r="H10" s="549"/>
      <c r="I10" s="549"/>
      <c r="J10" s="549"/>
      <c r="K10" s="549"/>
      <c r="L10" s="549"/>
      <c r="M10" s="549"/>
      <c r="N10" s="549"/>
      <c r="O10" s="549"/>
      <c r="P10" s="549"/>
      <c r="Q10" s="549"/>
      <c r="R10" s="549"/>
      <c r="S10" s="549"/>
      <c r="T10" s="549"/>
      <c r="U10" s="473"/>
      <c r="V10" s="474"/>
      <c r="W10" s="474"/>
      <c r="X10" s="474"/>
      <c r="Y10" s="474"/>
      <c r="Z10" s="474"/>
      <c r="AA10" s="474"/>
      <c r="AB10" s="474"/>
      <c r="AC10" s="474"/>
      <c r="AD10" s="474"/>
      <c r="AE10" s="474"/>
      <c r="AF10" s="474"/>
      <c r="AG10" s="474"/>
      <c r="AH10" s="474"/>
      <c r="AI10" s="474"/>
      <c r="AJ10" s="474"/>
      <c r="AK10" s="474"/>
      <c r="AL10" s="474"/>
      <c r="AM10" s="474"/>
      <c r="AN10" s="475"/>
      <c r="AO10" s="473"/>
      <c r="AP10" s="474"/>
      <c r="AQ10" s="474"/>
      <c r="AR10" s="474"/>
      <c r="AS10" s="474"/>
      <c r="AT10" s="474"/>
      <c r="AU10" s="474"/>
      <c r="AV10" s="474"/>
      <c r="AW10" s="474"/>
      <c r="AX10" s="474"/>
      <c r="AY10" s="474"/>
      <c r="AZ10" s="474"/>
      <c r="BA10" s="474"/>
      <c r="BB10" s="474"/>
      <c r="BC10" s="474"/>
      <c r="BD10" s="474"/>
      <c r="BE10" s="474"/>
      <c r="BF10" s="475"/>
      <c r="BG10" s="554"/>
      <c r="BH10" s="554"/>
      <c r="BI10" s="554"/>
      <c r="BJ10" s="554"/>
      <c r="BK10" s="554"/>
      <c r="BL10" s="554"/>
      <c r="BM10" s="554"/>
      <c r="BN10" s="554"/>
      <c r="BO10" s="554"/>
      <c r="BP10" s="554"/>
      <c r="BQ10" s="554"/>
      <c r="BR10" s="6"/>
      <c r="BS10"/>
    </row>
    <row r="11" spans="3:71" s="2" customFormat="1" ht="15.65" customHeight="1">
      <c r="C11" s="555" t="s">
        <v>100</v>
      </c>
      <c r="D11" s="549"/>
      <c r="E11" s="549"/>
      <c r="F11" s="549"/>
      <c r="G11" s="549"/>
      <c r="H11" s="549"/>
      <c r="I11" s="549"/>
      <c r="J11" s="549"/>
      <c r="K11" s="549"/>
      <c r="L11" s="549"/>
      <c r="M11" s="549"/>
      <c r="N11" s="549"/>
      <c r="O11" s="549"/>
      <c r="P11" s="549"/>
      <c r="Q11" s="549"/>
      <c r="R11" s="549"/>
      <c r="S11" s="549"/>
      <c r="T11" s="549"/>
      <c r="U11" s="412" t="s">
        <v>101</v>
      </c>
      <c r="V11" s="407"/>
      <c r="W11" s="407"/>
      <c r="X11" s="407"/>
      <c r="Y11" s="407"/>
      <c r="Z11" s="407"/>
      <c r="AA11" s="407"/>
      <c r="AB11" s="407"/>
      <c r="AC11" s="407"/>
      <c r="AD11" s="407"/>
      <c r="AE11" s="407"/>
      <c r="AF11" s="551"/>
      <c r="AG11" s="551"/>
      <c r="AH11" s="551"/>
      <c r="AI11" s="551"/>
      <c r="AJ11" s="551"/>
      <c r="AK11" s="551"/>
      <c r="AL11" s="551"/>
      <c r="AM11" s="551"/>
      <c r="AN11" s="552"/>
      <c r="AO11" s="556"/>
      <c r="AP11" s="551"/>
      <c r="AQ11" s="551"/>
      <c r="AR11" s="551"/>
      <c r="AS11" s="551"/>
      <c r="AT11" s="551"/>
      <c r="AU11" s="551"/>
      <c r="AV11" s="551"/>
      <c r="AW11" s="551"/>
      <c r="AX11" s="551"/>
      <c r="AY11" s="551"/>
      <c r="AZ11" s="551"/>
      <c r="BA11" s="551"/>
      <c r="BB11" s="551"/>
      <c r="BC11" s="551"/>
      <c r="BD11" s="551"/>
      <c r="BE11" s="551"/>
      <c r="BF11" s="552"/>
      <c r="BG11" s="555" t="s">
        <v>15</v>
      </c>
      <c r="BH11" s="557"/>
      <c r="BI11" s="557"/>
      <c r="BJ11" s="557"/>
      <c r="BK11" s="557"/>
      <c r="BL11" s="557"/>
      <c r="BM11" s="557"/>
      <c r="BN11" s="557"/>
      <c r="BO11" s="557"/>
      <c r="BP11" s="557"/>
      <c r="BQ11" s="557"/>
      <c r="BR11" s="7"/>
      <c r="BS11"/>
    </row>
    <row r="12" spans="3:71" s="2" customFormat="1" ht="15.65" customHeight="1">
      <c r="C12" s="549"/>
      <c r="D12" s="549"/>
      <c r="E12" s="549"/>
      <c r="F12" s="549"/>
      <c r="G12" s="549"/>
      <c r="H12" s="549"/>
      <c r="I12" s="549"/>
      <c r="J12" s="549"/>
      <c r="K12" s="549"/>
      <c r="L12" s="549"/>
      <c r="M12" s="549"/>
      <c r="N12" s="549"/>
      <c r="O12" s="549"/>
      <c r="P12" s="549"/>
      <c r="Q12" s="549"/>
      <c r="R12" s="549"/>
      <c r="S12" s="549"/>
      <c r="T12" s="549"/>
      <c r="U12" s="352"/>
      <c r="V12" s="350"/>
      <c r="W12" s="350"/>
      <c r="X12" s="350"/>
      <c r="Y12" s="350"/>
      <c r="Z12" s="350"/>
      <c r="AA12" s="350"/>
      <c r="AB12" s="350"/>
      <c r="AC12" s="350"/>
      <c r="AD12" s="350"/>
      <c r="AE12" s="350"/>
      <c r="AF12" s="470"/>
      <c r="AG12" s="470"/>
      <c r="AH12" s="493"/>
      <c r="AI12" s="493"/>
      <c r="AJ12" s="493"/>
      <c r="AK12" s="493"/>
      <c r="AL12" s="493"/>
      <c r="AM12" s="493"/>
      <c r="AN12" s="471"/>
      <c r="AO12" s="472"/>
      <c r="AP12" s="493"/>
      <c r="AQ12" s="493"/>
      <c r="AR12" s="493"/>
      <c r="AS12" s="493"/>
      <c r="AT12" s="493"/>
      <c r="AU12" s="493"/>
      <c r="AV12" s="493"/>
      <c r="AW12" s="493"/>
      <c r="AX12" s="493"/>
      <c r="AY12" s="493"/>
      <c r="AZ12" s="493"/>
      <c r="BA12" s="493"/>
      <c r="BB12" s="493"/>
      <c r="BC12" s="493"/>
      <c r="BD12" s="493"/>
      <c r="BE12" s="493"/>
      <c r="BF12" s="471"/>
      <c r="BG12" s="557"/>
      <c r="BH12" s="557"/>
      <c r="BI12" s="557"/>
      <c r="BJ12" s="557"/>
      <c r="BK12" s="557"/>
      <c r="BL12" s="557"/>
      <c r="BM12" s="557"/>
      <c r="BN12" s="557"/>
      <c r="BO12" s="557"/>
      <c r="BP12" s="557"/>
      <c r="BQ12" s="557"/>
      <c r="BR12" s="7"/>
      <c r="BS12"/>
    </row>
    <row r="13" spans="3:71" s="2" customFormat="1" ht="15.65" customHeight="1">
      <c r="C13" s="549"/>
      <c r="D13" s="549"/>
      <c r="E13" s="549"/>
      <c r="F13" s="549"/>
      <c r="G13" s="549"/>
      <c r="H13" s="549"/>
      <c r="I13" s="549"/>
      <c r="J13" s="549"/>
      <c r="K13" s="549"/>
      <c r="L13" s="549"/>
      <c r="M13" s="549"/>
      <c r="N13" s="549"/>
      <c r="O13" s="549"/>
      <c r="P13" s="549"/>
      <c r="Q13" s="549"/>
      <c r="R13" s="549"/>
      <c r="S13" s="549"/>
      <c r="T13" s="549"/>
      <c r="U13" s="353"/>
      <c r="V13" s="354"/>
      <c r="W13" s="354"/>
      <c r="X13" s="354"/>
      <c r="Y13" s="354"/>
      <c r="Z13" s="354"/>
      <c r="AA13" s="354"/>
      <c r="AB13" s="354"/>
      <c r="AC13" s="354"/>
      <c r="AD13" s="354"/>
      <c r="AE13" s="354"/>
      <c r="AF13" s="474"/>
      <c r="AG13" s="474"/>
      <c r="AH13" s="474"/>
      <c r="AI13" s="474"/>
      <c r="AJ13" s="474"/>
      <c r="AK13" s="474"/>
      <c r="AL13" s="474"/>
      <c r="AM13" s="474"/>
      <c r="AN13" s="475"/>
      <c r="AO13" s="473"/>
      <c r="AP13" s="474"/>
      <c r="AQ13" s="474"/>
      <c r="AR13" s="474"/>
      <c r="AS13" s="474"/>
      <c r="AT13" s="474"/>
      <c r="AU13" s="474"/>
      <c r="AV13" s="474"/>
      <c r="AW13" s="474"/>
      <c r="AX13" s="474"/>
      <c r="AY13" s="474"/>
      <c r="AZ13" s="474"/>
      <c r="BA13" s="474"/>
      <c r="BB13" s="474"/>
      <c r="BC13" s="474"/>
      <c r="BD13" s="474"/>
      <c r="BE13" s="474"/>
      <c r="BF13" s="475"/>
      <c r="BG13" s="557"/>
      <c r="BH13" s="557"/>
      <c r="BI13" s="557"/>
      <c r="BJ13" s="557"/>
      <c r="BK13" s="557"/>
      <c r="BL13" s="557"/>
      <c r="BM13" s="557"/>
      <c r="BN13" s="557"/>
      <c r="BO13" s="557"/>
      <c r="BP13" s="557"/>
      <c r="BQ13" s="557"/>
      <c r="BR13" s="7"/>
      <c r="BS13"/>
    </row>
    <row r="14" spans="3:71" s="2" customFormat="1" ht="15.65"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c r="C18" s="19"/>
      <c r="D18" s="526" t="s">
        <v>41</v>
      </c>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7"/>
      <c r="AY18" s="527"/>
      <c r="AZ18" s="528"/>
      <c r="BA18" s="68"/>
      <c r="BB18" s="68"/>
      <c r="BC18" s="68"/>
      <c r="BD18" s="68"/>
      <c r="BE18" s="68"/>
      <c r="BF18" s="68"/>
      <c r="BG18" s="68"/>
      <c r="BH18" s="68"/>
      <c r="BI18" s="68"/>
      <c r="BJ18" s="68"/>
      <c r="BK18" s="68"/>
      <c r="BL18" s="69"/>
      <c r="BS18" s="18"/>
    </row>
    <row r="19" spans="1:84" ht="15.65" customHeight="1">
      <c r="C19" s="19"/>
      <c r="D19" s="529"/>
      <c r="E19" s="530"/>
      <c r="F19" s="530"/>
      <c r="G19" s="530"/>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1"/>
      <c r="BA19" s="68"/>
      <c r="BB19" s="68"/>
      <c r="BC19" s="68"/>
      <c r="BD19" s="68"/>
      <c r="BE19" s="68"/>
      <c r="BF19" s="68"/>
      <c r="BG19" s="68"/>
      <c r="BH19" s="68"/>
      <c r="BI19" s="68"/>
      <c r="BJ19" s="68"/>
      <c r="BK19" s="68"/>
      <c r="BL19" s="69"/>
      <c r="BS19" s="18"/>
    </row>
    <row r="20" spans="1:84" ht="13.4" customHeight="1">
      <c r="A20" s="2"/>
      <c r="B20" s="2"/>
      <c r="C20" s="19"/>
      <c r="D20" s="532" t="s">
        <v>2</v>
      </c>
      <c r="E20" s="533"/>
      <c r="F20" s="533"/>
      <c r="G20" s="533"/>
      <c r="H20" s="533"/>
      <c r="I20" s="533"/>
      <c r="J20" s="534"/>
      <c r="K20" s="532" t="s">
        <v>3</v>
      </c>
      <c r="L20" s="533"/>
      <c r="M20" s="533"/>
      <c r="N20" s="533"/>
      <c r="O20" s="533"/>
      <c r="P20" s="533"/>
      <c r="Q20" s="534"/>
      <c r="R20" s="532" t="s">
        <v>26</v>
      </c>
      <c r="S20" s="533"/>
      <c r="T20" s="533"/>
      <c r="U20" s="533"/>
      <c r="V20" s="533"/>
      <c r="W20" s="533"/>
      <c r="X20" s="534"/>
      <c r="Y20" s="541" t="s">
        <v>24</v>
      </c>
      <c r="Z20" s="541"/>
      <c r="AA20" s="541"/>
      <c r="AB20" s="541"/>
      <c r="AC20" s="541"/>
      <c r="AD20" s="541"/>
      <c r="AE20" s="541"/>
      <c r="AF20" s="542" t="s">
        <v>25</v>
      </c>
      <c r="AG20" s="542"/>
      <c r="AH20" s="542"/>
      <c r="AI20" s="542"/>
      <c r="AJ20" s="542"/>
      <c r="AK20" s="542"/>
      <c r="AL20" s="542"/>
      <c r="AM20" s="542"/>
      <c r="AN20" s="542"/>
      <c r="AO20" s="542"/>
      <c r="AP20" s="542"/>
      <c r="AQ20" s="542"/>
      <c r="AR20" s="542"/>
      <c r="AS20" s="542"/>
      <c r="AT20" s="542"/>
      <c r="AU20" s="542"/>
      <c r="AV20" s="542"/>
      <c r="AW20" s="542"/>
      <c r="AX20" s="542"/>
      <c r="AY20" s="542"/>
      <c r="AZ20" s="543"/>
      <c r="BA20" s="20"/>
      <c r="BB20" s="512" t="s">
        <v>1</v>
      </c>
      <c r="BC20" s="513"/>
      <c r="BD20" s="513"/>
      <c r="BE20" s="513"/>
      <c r="BF20" s="513"/>
      <c r="BG20" s="513"/>
      <c r="BH20" s="513"/>
      <c r="BI20" s="513"/>
      <c r="BJ20" s="514"/>
      <c r="BK20" s="515"/>
      <c r="BL20" s="69"/>
      <c r="BS20" s="38"/>
    </row>
    <row r="21" spans="1:84" ht="13.4" customHeight="1">
      <c r="A21" s="2"/>
      <c r="B21" s="2"/>
      <c r="C21" s="19"/>
      <c r="D21" s="535"/>
      <c r="E21" s="536"/>
      <c r="F21" s="536"/>
      <c r="G21" s="536"/>
      <c r="H21" s="536"/>
      <c r="I21" s="536"/>
      <c r="J21" s="537"/>
      <c r="K21" s="535"/>
      <c r="L21" s="536"/>
      <c r="M21" s="536"/>
      <c r="N21" s="536"/>
      <c r="O21" s="536"/>
      <c r="P21" s="536"/>
      <c r="Q21" s="537"/>
      <c r="R21" s="535"/>
      <c r="S21" s="536"/>
      <c r="T21" s="536"/>
      <c r="U21" s="536"/>
      <c r="V21" s="536"/>
      <c r="W21" s="536"/>
      <c r="X21" s="537"/>
      <c r="Y21" s="541"/>
      <c r="Z21" s="541"/>
      <c r="AA21" s="541"/>
      <c r="AB21" s="541"/>
      <c r="AC21" s="541"/>
      <c r="AD21" s="541"/>
      <c r="AE21" s="541"/>
      <c r="AF21" s="544"/>
      <c r="AG21" s="544"/>
      <c r="AH21" s="544"/>
      <c r="AI21" s="544"/>
      <c r="AJ21" s="544"/>
      <c r="AK21" s="544"/>
      <c r="AL21" s="544"/>
      <c r="AM21" s="544"/>
      <c r="AN21" s="544"/>
      <c r="AO21" s="544"/>
      <c r="AP21" s="544"/>
      <c r="AQ21" s="544"/>
      <c r="AR21" s="544"/>
      <c r="AS21" s="544"/>
      <c r="AT21" s="544"/>
      <c r="AU21" s="544"/>
      <c r="AV21" s="544"/>
      <c r="AW21" s="544"/>
      <c r="AX21" s="544"/>
      <c r="AY21" s="544"/>
      <c r="AZ21" s="545"/>
      <c r="BA21" s="20"/>
      <c r="BB21" s="516"/>
      <c r="BC21" s="517"/>
      <c r="BD21" s="517"/>
      <c r="BE21" s="517"/>
      <c r="BF21" s="517"/>
      <c r="BG21" s="517"/>
      <c r="BH21" s="517"/>
      <c r="BI21" s="517"/>
      <c r="BJ21" s="416"/>
      <c r="BK21" s="518"/>
      <c r="BL21" s="69"/>
      <c r="BS21" s="38"/>
    </row>
    <row r="22" spans="1:84" ht="13.4" customHeight="1">
      <c r="A22" s="2"/>
      <c r="B22" s="2"/>
      <c r="C22" s="19"/>
      <c r="D22" s="535"/>
      <c r="E22" s="536"/>
      <c r="F22" s="536"/>
      <c r="G22" s="536"/>
      <c r="H22" s="536"/>
      <c r="I22" s="536"/>
      <c r="J22" s="537"/>
      <c r="K22" s="535"/>
      <c r="L22" s="536"/>
      <c r="M22" s="536"/>
      <c r="N22" s="536"/>
      <c r="O22" s="536"/>
      <c r="P22" s="536"/>
      <c r="Q22" s="537"/>
      <c r="R22" s="535"/>
      <c r="S22" s="536"/>
      <c r="T22" s="536"/>
      <c r="U22" s="536"/>
      <c r="V22" s="536"/>
      <c r="W22" s="536"/>
      <c r="X22" s="537"/>
      <c r="Y22" s="541"/>
      <c r="Z22" s="541"/>
      <c r="AA22" s="541"/>
      <c r="AB22" s="541"/>
      <c r="AC22" s="541"/>
      <c r="AD22" s="541"/>
      <c r="AE22" s="541"/>
      <c r="AF22" s="546"/>
      <c r="AG22" s="546"/>
      <c r="AH22" s="546"/>
      <c r="AI22" s="546"/>
      <c r="AJ22" s="546"/>
      <c r="AK22" s="546"/>
      <c r="AL22" s="546"/>
      <c r="AM22" s="546"/>
      <c r="AN22" s="546"/>
      <c r="AO22" s="546"/>
      <c r="AP22" s="546"/>
      <c r="AQ22" s="546"/>
      <c r="AR22" s="546"/>
      <c r="AS22" s="546"/>
      <c r="AT22" s="546"/>
      <c r="AU22" s="546"/>
      <c r="AV22" s="546"/>
      <c r="AW22" s="546"/>
      <c r="AX22" s="546"/>
      <c r="AY22" s="546"/>
      <c r="AZ22" s="547"/>
      <c r="BA22" s="40"/>
      <c r="BB22" s="516"/>
      <c r="BC22" s="517"/>
      <c r="BD22" s="517"/>
      <c r="BE22" s="517"/>
      <c r="BF22" s="517"/>
      <c r="BG22" s="517"/>
      <c r="BH22" s="517"/>
      <c r="BI22" s="517"/>
      <c r="BJ22" s="416"/>
      <c r="BK22" s="518"/>
      <c r="BL22" s="69"/>
      <c r="BS22" s="38"/>
    </row>
    <row r="23" spans="1:84" ht="31.4" customHeight="1">
      <c r="A23" s="2"/>
      <c r="B23" s="2"/>
      <c r="C23" s="19"/>
      <c r="D23" s="538"/>
      <c r="E23" s="539"/>
      <c r="F23" s="539"/>
      <c r="G23" s="539"/>
      <c r="H23" s="539"/>
      <c r="I23" s="539"/>
      <c r="J23" s="540"/>
      <c r="K23" s="538"/>
      <c r="L23" s="539"/>
      <c r="M23" s="539"/>
      <c r="N23" s="539"/>
      <c r="O23" s="539"/>
      <c r="P23" s="539"/>
      <c r="Q23" s="540"/>
      <c r="R23" s="538"/>
      <c r="S23" s="539"/>
      <c r="T23" s="539"/>
      <c r="U23" s="539"/>
      <c r="V23" s="539"/>
      <c r="W23" s="539"/>
      <c r="X23" s="540"/>
      <c r="Y23" s="541"/>
      <c r="Z23" s="541"/>
      <c r="AA23" s="541"/>
      <c r="AB23" s="541"/>
      <c r="AC23" s="541"/>
      <c r="AD23" s="541"/>
      <c r="AE23" s="541"/>
      <c r="AF23" s="523" t="s">
        <v>87</v>
      </c>
      <c r="AG23" s="523"/>
      <c r="AH23" s="523"/>
      <c r="AI23" s="523"/>
      <c r="AJ23" s="523"/>
      <c r="AK23" s="523"/>
      <c r="AL23" s="524"/>
      <c r="AM23" s="525" t="s">
        <v>88</v>
      </c>
      <c r="AN23" s="523"/>
      <c r="AO23" s="523"/>
      <c r="AP23" s="523"/>
      <c r="AQ23" s="523"/>
      <c r="AR23" s="523"/>
      <c r="AS23" s="524"/>
      <c r="AT23" s="525" t="s">
        <v>89</v>
      </c>
      <c r="AU23" s="523"/>
      <c r="AV23" s="523"/>
      <c r="AW23" s="523"/>
      <c r="AX23" s="523"/>
      <c r="AY23" s="523"/>
      <c r="AZ23" s="524"/>
      <c r="BA23" s="40"/>
      <c r="BB23" s="519"/>
      <c r="BC23" s="520"/>
      <c r="BD23" s="520"/>
      <c r="BE23" s="520"/>
      <c r="BF23" s="520"/>
      <c r="BG23" s="520"/>
      <c r="BH23" s="520"/>
      <c r="BI23" s="520"/>
      <c r="BJ23" s="521"/>
      <c r="BK23" s="522"/>
      <c r="BL23" s="69"/>
      <c r="BS23" s="38"/>
    </row>
    <row r="24" spans="1:84" ht="15.65" customHeight="1">
      <c r="A24" s="2"/>
      <c r="B24" s="2"/>
      <c r="C24" s="19"/>
      <c r="D24" s="487" t="s">
        <v>96</v>
      </c>
      <c r="E24" s="488"/>
      <c r="F24" s="488"/>
      <c r="G24" s="488"/>
      <c r="H24" s="488"/>
      <c r="I24" s="488"/>
      <c r="J24" s="489"/>
      <c r="K24" s="487" t="s">
        <v>15</v>
      </c>
      <c r="L24" s="488"/>
      <c r="M24" s="488"/>
      <c r="N24" s="488"/>
      <c r="O24" s="488"/>
      <c r="P24" s="488"/>
      <c r="Q24" s="489"/>
      <c r="R24" s="487" t="s">
        <v>15</v>
      </c>
      <c r="S24" s="488"/>
      <c r="T24" s="488"/>
      <c r="U24" s="488"/>
      <c r="V24" s="488"/>
      <c r="W24" s="488"/>
      <c r="X24" s="489"/>
      <c r="Y24" s="487" t="s">
        <v>15</v>
      </c>
      <c r="Z24" s="488"/>
      <c r="AA24" s="488"/>
      <c r="AB24" s="488"/>
      <c r="AC24" s="488"/>
      <c r="AD24" s="488"/>
      <c r="AE24" s="489"/>
      <c r="AF24" s="484" t="s">
        <v>15</v>
      </c>
      <c r="AG24" s="485"/>
      <c r="AH24" s="485"/>
      <c r="AI24" s="485"/>
      <c r="AJ24" s="485"/>
      <c r="AK24" s="485"/>
      <c r="AL24" s="486"/>
      <c r="AM24" s="484" t="s">
        <v>15</v>
      </c>
      <c r="AN24" s="485"/>
      <c r="AO24" s="485"/>
      <c r="AP24" s="485"/>
      <c r="AQ24" s="485"/>
      <c r="AR24" s="485"/>
      <c r="AS24" s="486"/>
      <c r="AT24" s="484" t="s">
        <v>15</v>
      </c>
      <c r="AU24" s="485"/>
      <c r="AV24" s="485"/>
      <c r="AW24" s="485"/>
      <c r="AX24" s="485"/>
      <c r="AY24" s="485"/>
      <c r="AZ24" s="486"/>
      <c r="BA24" s="40"/>
      <c r="BB24" s="484" t="s">
        <v>15</v>
      </c>
      <c r="BC24" s="485"/>
      <c r="BD24" s="485"/>
      <c r="BE24" s="485"/>
      <c r="BF24" s="485"/>
      <c r="BG24" s="485"/>
      <c r="BH24" s="485"/>
      <c r="BI24" s="485"/>
      <c r="BJ24" s="514"/>
      <c r="BK24" s="515"/>
      <c r="BL24" s="69"/>
      <c r="BS24" s="38"/>
    </row>
    <row r="25" spans="1:84" ht="15.65" customHeight="1">
      <c r="A25" s="2"/>
      <c r="B25" s="2"/>
      <c r="C25" s="19"/>
      <c r="D25" s="487"/>
      <c r="E25" s="488"/>
      <c r="F25" s="488"/>
      <c r="G25" s="488"/>
      <c r="H25" s="488"/>
      <c r="I25" s="488"/>
      <c r="J25" s="489"/>
      <c r="K25" s="487"/>
      <c r="L25" s="488"/>
      <c r="M25" s="488"/>
      <c r="N25" s="488"/>
      <c r="O25" s="488"/>
      <c r="P25" s="488"/>
      <c r="Q25" s="489"/>
      <c r="R25" s="487"/>
      <c r="S25" s="488"/>
      <c r="T25" s="488"/>
      <c r="U25" s="488"/>
      <c r="V25" s="488"/>
      <c r="W25" s="488"/>
      <c r="X25" s="489"/>
      <c r="Y25" s="487"/>
      <c r="Z25" s="488"/>
      <c r="AA25" s="488"/>
      <c r="AB25" s="488"/>
      <c r="AC25" s="488"/>
      <c r="AD25" s="488"/>
      <c r="AE25" s="489"/>
      <c r="AF25" s="487"/>
      <c r="AG25" s="488"/>
      <c r="AH25" s="488"/>
      <c r="AI25" s="488"/>
      <c r="AJ25" s="488"/>
      <c r="AK25" s="488"/>
      <c r="AL25" s="489"/>
      <c r="AM25" s="487"/>
      <c r="AN25" s="488"/>
      <c r="AO25" s="488"/>
      <c r="AP25" s="488"/>
      <c r="AQ25" s="488"/>
      <c r="AR25" s="488"/>
      <c r="AS25" s="489"/>
      <c r="AT25" s="487"/>
      <c r="AU25" s="488"/>
      <c r="AV25" s="488"/>
      <c r="AW25" s="488"/>
      <c r="AX25" s="488"/>
      <c r="AY25" s="488"/>
      <c r="AZ25" s="489"/>
      <c r="BA25" s="41"/>
      <c r="BB25" s="487"/>
      <c r="BC25" s="488"/>
      <c r="BD25" s="488"/>
      <c r="BE25" s="488"/>
      <c r="BF25" s="488"/>
      <c r="BG25" s="488"/>
      <c r="BH25" s="488"/>
      <c r="BI25" s="488"/>
      <c r="BJ25" s="416"/>
      <c r="BK25" s="518"/>
      <c r="BL25" s="69"/>
      <c r="BS25" s="38"/>
    </row>
    <row r="26" spans="1:84" ht="15.65" customHeight="1">
      <c r="A26" s="2"/>
      <c r="B26" s="2"/>
      <c r="C26" s="19"/>
      <c r="D26" s="490"/>
      <c r="E26" s="491"/>
      <c r="F26" s="491"/>
      <c r="G26" s="491"/>
      <c r="H26" s="491"/>
      <c r="I26" s="491"/>
      <c r="J26" s="492"/>
      <c r="K26" s="490"/>
      <c r="L26" s="491"/>
      <c r="M26" s="491"/>
      <c r="N26" s="491"/>
      <c r="O26" s="491"/>
      <c r="P26" s="491"/>
      <c r="Q26" s="492"/>
      <c r="R26" s="490"/>
      <c r="S26" s="491"/>
      <c r="T26" s="491"/>
      <c r="U26" s="491"/>
      <c r="V26" s="491"/>
      <c r="W26" s="491"/>
      <c r="X26" s="492"/>
      <c r="Y26" s="490"/>
      <c r="Z26" s="491"/>
      <c r="AA26" s="491"/>
      <c r="AB26" s="491"/>
      <c r="AC26" s="491"/>
      <c r="AD26" s="491"/>
      <c r="AE26" s="492"/>
      <c r="AF26" s="490"/>
      <c r="AG26" s="491"/>
      <c r="AH26" s="491"/>
      <c r="AI26" s="491"/>
      <c r="AJ26" s="491"/>
      <c r="AK26" s="491"/>
      <c r="AL26" s="492"/>
      <c r="AM26" s="490"/>
      <c r="AN26" s="491"/>
      <c r="AO26" s="491"/>
      <c r="AP26" s="491"/>
      <c r="AQ26" s="491"/>
      <c r="AR26" s="491"/>
      <c r="AS26" s="492"/>
      <c r="AT26" s="490"/>
      <c r="AU26" s="491"/>
      <c r="AV26" s="491"/>
      <c r="AW26" s="491"/>
      <c r="AX26" s="491"/>
      <c r="AY26" s="491"/>
      <c r="AZ26" s="492"/>
      <c r="BA26" s="41"/>
      <c r="BB26" s="490"/>
      <c r="BC26" s="491"/>
      <c r="BD26" s="491"/>
      <c r="BE26" s="491"/>
      <c r="BF26" s="491"/>
      <c r="BG26" s="491"/>
      <c r="BH26" s="491"/>
      <c r="BI26" s="491"/>
      <c r="BJ26" s="521"/>
      <c r="BK26" s="522"/>
      <c r="BL26" s="69"/>
      <c r="BS26" s="38"/>
    </row>
    <row r="27" spans="1:84" ht="15.65"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94"/>
      <c r="AS31" s="494"/>
      <c r="AT31" s="494"/>
      <c r="AU31" s="494"/>
      <c r="AV31" s="494"/>
      <c r="AW31" s="494"/>
      <c r="AX31" s="494"/>
      <c r="AY31" s="494"/>
      <c r="AZ31" s="494"/>
      <c r="BA31" s="494"/>
      <c r="BB31" s="494"/>
      <c r="BC31" s="48"/>
      <c r="BD31" s="49"/>
      <c r="BE31" s="49"/>
      <c r="BF31" s="49"/>
      <c r="BG31" s="49"/>
      <c r="BH31" s="49"/>
      <c r="BI31" s="49"/>
      <c r="BJ31" s="49"/>
      <c r="BK31" s="49"/>
      <c r="BL31" s="49"/>
      <c r="BM31" s="49"/>
      <c r="BN31" s="49"/>
      <c r="BO31" s="49"/>
      <c r="BP31" s="49"/>
      <c r="BQ31" s="49"/>
      <c r="BR31" s="50"/>
      <c r="BS31" s="44"/>
      <c r="CF31" s="72"/>
    </row>
    <row r="32" spans="1:84" ht="15.65" customHeight="1">
      <c r="A32" s="2"/>
      <c r="B32" s="2"/>
      <c r="C32" s="51"/>
      <c r="D32" s="495" t="s">
        <v>4</v>
      </c>
      <c r="E32" s="496"/>
      <c r="F32" s="496"/>
      <c r="G32" s="496"/>
      <c r="H32" s="496"/>
      <c r="I32" s="496"/>
      <c r="J32" s="496"/>
      <c r="K32" s="496"/>
      <c r="L32" s="496"/>
      <c r="M32" s="496"/>
      <c r="N32" s="496"/>
      <c r="O32" s="496"/>
      <c r="P32" s="496"/>
      <c r="Q32" s="497"/>
      <c r="R32" s="420" t="s">
        <v>2</v>
      </c>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1"/>
      <c r="AY32" s="421"/>
      <c r="AZ32" s="421"/>
      <c r="BA32" s="421"/>
      <c r="BB32" s="422"/>
      <c r="BC32" s="52"/>
      <c r="BD32" s="21"/>
      <c r="BE32" s="21"/>
      <c r="BF32" s="21"/>
      <c r="BG32" s="21"/>
      <c r="BH32" s="21"/>
      <c r="BI32" s="21"/>
      <c r="BJ32" s="21"/>
      <c r="BK32" s="21"/>
      <c r="BL32" s="21"/>
      <c r="BM32" s="21"/>
      <c r="BN32" s="25"/>
      <c r="BO32" s="25"/>
      <c r="BP32" s="25"/>
      <c r="BQ32" s="53"/>
      <c r="BR32" s="54"/>
      <c r="BS32" s="44"/>
    </row>
    <row r="33" spans="1:71" ht="15.65" customHeight="1">
      <c r="A33" s="2"/>
      <c r="B33" s="2"/>
      <c r="C33" s="51"/>
      <c r="D33" s="498"/>
      <c r="E33" s="499"/>
      <c r="F33" s="499"/>
      <c r="G33" s="499"/>
      <c r="H33" s="499"/>
      <c r="I33" s="499"/>
      <c r="J33" s="499"/>
      <c r="K33" s="499"/>
      <c r="L33" s="499"/>
      <c r="M33" s="499"/>
      <c r="N33" s="499"/>
      <c r="O33" s="499"/>
      <c r="P33" s="499"/>
      <c r="Q33" s="500"/>
      <c r="R33" s="426"/>
      <c r="S33" s="427"/>
      <c r="T33" s="427"/>
      <c r="U33" s="427"/>
      <c r="V33" s="427"/>
      <c r="W33" s="427"/>
      <c r="X33" s="427"/>
      <c r="Y33" s="427"/>
      <c r="Z33" s="427"/>
      <c r="AA33" s="427"/>
      <c r="AB33" s="427"/>
      <c r="AC33" s="427"/>
      <c r="AD33" s="427"/>
      <c r="AE33" s="427"/>
      <c r="AF33" s="427"/>
      <c r="AG33" s="427"/>
      <c r="AH33" s="427"/>
      <c r="AI33" s="427"/>
      <c r="AJ33" s="427"/>
      <c r="AK33" s="427"/>
      <c r="AL33" s="427"/>
      <c r="AM33" s="427"/>
      <c r="AN33" s="427"/>
      <c r="AO33" s="427"/>
      <c r="AP33" s="427"/>
      <c r="AQ33" s="427"/>
      <c r="AR33" s="427"/>
      <c r="AS33" s="427"/>
      <c r="AT33" s="427"/>
      <c r="AU33" s="427"/>
      <c r="AV33" s="427"/>
      <c r="AW33" s="427"/>
      <c r="AX33" s="427"/>
      <c r="AY33" s="427"/>
      <c r="AZ33" s="427"/>
      <c r="BA33" s="427"/>
      <c r="BB33" s="428"/>
      <c r="BC33" s="52"/>
      <c r="BD33" s="21"/>
      <c r="BE33" s="21"/>
      <c r="BF33" s="21"/>
      <c r="BG33" s="21"/>
      <c r="BH33" s="21"/>
      <c r="BI33" s="21"/>
      <c r="BJ33" s="21"/>
      <c r="BK33" s="21"/>
      <c r="BL33" s="21"/>
      <c r="BM33" s="21"/>
      <c r="BN33" s="25"/>
      <c r="BO33" s="25"/>
      <c r="BP33" s="25"/>
      <c r="BQ33" s="53"/>
      <c r="BR33" s="54"/>
      <c r="BS33" s="44"/>
    </row>
    <row r="34" spans="1:71" ht="15.65"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6"/>
      <c r="AS34" s="86"/>
      <c r="AT34" s="86"/>
      <c r="AU34" s="86"/>
      <c r="AV34" s="86"/>
      <c r="AW34" s="86"/>
      <c r="AX34" s="86"/>
      <c r="AY34" s="86"/>
      <c r="AZ34" s="86"/>
      <c r="BA34" s="86"/>
      <c r="BB34" s="86"/>
      <c r="BC34" s="52"/>
      <c r="BD34" s="21"/>
      <c r="BE34" s="21"/>
      <c r="BF34" s="21"/>
      <c r="BG34" s="21"/>
      <c r="BH34" s="21"/>
      <c r="BI34" s="21"/>
      <c r="BJ34" s="21"/>
      <c r="BK34" s="21"/>
      <c r="BL34" s="21"/>
      <c r="BM34" s="21"/>
      <c r="BN34" s="25"/>
      <c r="BO34" s="25"/>
      <c r="BP34" s="25"/>
      <c r="BQ34" s="53"/>
      <c r="BR34" s="54"/>
      <c r="BS34" s="44"/>
    </row>
    <row r="35" spans="1:71" ht="19">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customHeight="1">
      <c r="A36" s="57"/>
      <c r="B36" s="57"/>
      <c r="C36" s="51"/>
      <c r="D36" s="420" t="s">
        <v>7</v>
      </c>
      <c r="E36" s="421"/>
      <c r="F36" s="421"/>
      <c r="G36" s="421"/>
      <c r="H36" s="421"/>
      <c r="I36" s="421"/>
      <c r="J36" s="421"/>
      <c r="K36" s="421"/>
      <c r="L36" s="421"/>
      <c r="M36" s="422"/>
      <c r="N36" s="429" t="s">
        <v>96</v>
      </c>
      <c r="O36" s="430"/>
      <c r="P36" s="430"/>
      <c r="Q36" s="431"/>
      <c r="R36" s="23"/>
      <c r="S36" s="23"/>
      <c r="T36" s="23"/>
      <c r="U36" s="438" t="s">
        <v>95</v>
      </c>
      <c r="V36" s="501"/>
      <c r="W36" s="501"/>
      <c r="X36" s="501"/>
      <c r="Y36" s="501"/>
      <c r="Z36" s="501"/>
      <c r="AA36" s="501"/>
      <c r="AB36" s="501"/>
      <c r="AC36" s="501"/>
      <c r="AD36" s="501"/>
      <c r="AE36" s="501"/>
      <c r="AF36" s="501"/>
      <c r="AG36" s="501"/>
      <c r="AH36" s="501"/>
      <c r="AI36" s="501"/>
      <c r="AJ36" s="502"/>
      <c r="AK36" s="58"/>
      <c r="AL36" s="58"/>
      <c r="AM36" s="509" t="s">
        <v>28</v>
      </c>
      <c r="AN36" s="509"/>
      <c r="AO36" s="509"/>
      <c r="AP36" s="509"/>
      <c r="AQ36" s="509"/>
      <c r="AR36" s="509"/>
      <c r="AS36" s="509"/>
      <c r="AT36" s="509"/>
      <c r="AU36" s="509" t="s">
        <v>29</v>
      </c>
      <c r="AV36" s="509"/>
      <c r="AW36" s="509"/>
      <c r="AX36" s="509"/>
      <c r="AY36" s="509"/>
      <c r="AZ36" s="509"/>
      <c r="BA36" s="509"/>
      <c r="BB36" s="509"/>
      <c r="BC36" s="55"/>
      <c r="BD36" s="21"/>
      <c r="BE36" s="21"/>
      <c r="BF36" s="479" t="s">
        <v>97</v>
      </c>
      <c r="BG36" s="480"/>
      <c r="BH36" s="480"/>
      <c r="BI36" s="480"/>
      <c r="BJ36" s="479"/>
      <c r="BK36" s="480"/>
      <c r="BL36" s="480"/>
      <c r="BM36" s="480"/>
      <c r="BN36" s="479"/>
      <c r="BO36" s="480"/>
      <c r="BP36" s="480"/>
      <c r="BQ36" s="481"/>
      <c r="BR36" s="54"/>
      <c r="BS36" s="44"/>
    </row>
    <row r="37" spans="1:71" ht="15.65" customHeight="1">
      <c r="A37" s="57"/>
      <c r="B37" s="57"/>
      <c r="C37" s="51"/>
      <c r="D37" s="423"/>
      <c r="E37" s="424"/>
      <c r="F37" s="424"/>
      <c r="G37" s="424"/>
      <c r="H37" s="424"/>
      <c r="I37" s="424"/>
      <c r="J37" s="424"/>
      <c r="K37" s="424"/>
      <c r="L37" s="424"/>
      <c r="M37" s="425"/>
      <c r="N37" s="432"/>
      <c r="O37" s="433"/>
      <c r="P37" s="433"/>
      <c r="Q37" s="434"/>
      <c r="R37" s="23"/>
      <c r="S37" s="23"/>
      <c r="T37" s="23"/>
      <c r="U37" s="503"/>
      <c r="V37" s="504"/>
      <c r="W37" s="504"/>
      <c r="X37" s="504"/>
      <c r="Y37" s="504"/>
      <c r="Z37" s="504"/>
      <c r="AA37" s="504"/>
      <c r="AB37" s="504"/>
      <c r="AC37" s="504"/>
      <c r="AD37" s="504"/>
      <c r="AE37" s="504"/>
      <c r="AF37" s="504"/>
      <c r="AG37" s="504"/>
      <c r="AH37" s="504"/>
      <c r="AI37" s="504"/>
      <c r="AJ37" s="505"/>
      <c r="AK37" s="58"/>
      <c r="AL37" s="58"/>
      <c r="AM37" s="509"/>
      <c r="AN37" s="509"/>
      <c r="AO37" s="509"/>
      <c r="AP37" s="509"/>
      <c r="AQ37" s="509"/>
      <c r="AR37" s="509"/>
      <c r="AS37" s="509"/>
      <c r="AT37" s="509"/>
      <c r="AU37" s="509"/>
      <c r="AV37" s="509"/>
      <c r="AW37" s="509"/>
      <c r="AX37" s="509"/>
      <c r="AY37" s="509"/>
      <c r="AZ37" s="509"/>
      <c r="BA37" s="509"/>
      <c r="BB37" s="509"/>
      <c r="BC37" s="55"/>
      <c r="BD37" s="21"/>
      <c r="BE37" s="21"/>
      <c r="BF37" s="469"/>
      <c r="BG37" s="482"/>
      <c r="BH37" s="482"/>
      <c r="BI37" s="482"/>
      <c r="BJ37" s="469"/>
      <c r="BK37" s="482"/>
      <c r="BL37" s="482"/>
      <c r="BM37" s="482"/>
      <c r="BN37" s="469"/>
      <c r="BO37" s="482"/>
      <c r="BP37" s="482"/>
      <c r="BQ37" s="483"/>
      <c r="BR37" s="54"/>
      <c r="BS37" s="44"/>
    </row>
    <row r="38" spans="1:71" ht="15.65" customHeight="1">
      <c r="A38" s="57"/>
      <c r="B38" s="57"/>
      <c r="C38" s="51"/>
      <c r="D38" s="423"/>
      <c r="E38" s="424"/>
      <c r="F38" s="424"/>
      <c r="G38" s="424"/>
      <c r="H38" s="424"/>
      <c r="I38" s="424"/>
      <c r="J38" s="424"/>
      <c r="K38" s="424"/>
      <c r="L38" s="424"/>
      <c r="M38" s="425"/>
      <c r="N38" s="432"/>
      <c r="O38" s="433"/>
      <c r="P38" s="433"/>
      <c r="Q38" s="434"/>
      <c r="R38" s="23"/>
      <c r="S38" s="23"/>
      <c r="T38" s="23"/>
      <c r="U38" s="503"/>
      <c r="V38" s="504"/>
      <c r="W38" s="504"/>
      <c r="X38" s="504"/>
      <c r="Y38" s="504"/>
      <c r="Z38" s="504"/>
      <c r="AA38" s="504"/>
      <c r="AB38" s="504"/>
      <c r="AC38" s="504"/>
      <c r="AD38" s="504"/>
      <c r="AE38" s="504"/>
      <c r="AF38" s="504"/>
      <c r="AG38" s="504"/>
      <c r="AH38" s="504"/>
      <c r="AI38" s="504"/>
      <c r="AJ38" s="505"/>
      <c r="AK38" s="58"/>
      <c r="AL38" s="58"/>
      <c r="AM38" s="484" t="s">
        <v>96</v>
      </c>
      <c r="AN38" s="485"/>
      <c r="AO38" s="485"/>
      <c r="AP38" s="485"/>
      <c r="AQ38" s="485"/>
      <c r="AR38" s="485"/>
      <c r="AS38" s="485"/>
      <c r="AT38" s="486"/>
      <c r="AU38" s="484"/>
      <c r="AV38" s="485"/>
      <c r="AW38" s="485"/>
      <c r="AX38" s="485"/>
      <c r="AY38" s="485"/>
      <c r="AZ38" s="485"/>
      <c r="BA38" s="485"/>
      <c r="BB38" s="486"/>
      <c r="BC38" s="55"/>
      <c r="BD38" s="21"/>
      <c r="BE38" s="21"/>
      <c r="BF38" s="469"/>
      <c r="BG38" s="482"/>
      <c r="BH38" s="482"/>
      <c r="BI38" s="482"/>
      <c r="BJ38" s="469"/>
      <c r="BK38" s="482"/>
      <c r="BL38" s="482"/>
      <c r="BM38" s="482"/>
      <c r="BN38" s="469"/>
      <c r="BO38" s="482"/>
      <c r="BP38" s="482"/>
      <c r="BQ38" s="483"/>
      <c r="BR38" s="54"/>
      <c r="BS38" s="44"/>
    </row>
    <row r="39" spans="1:71" ht="15.65" customHeight="1">
      <c r="A39" s="57"/>
      <c r="B39" s="57"/>
      <c r="C39" s="51"/>
      <c r="D39" s="426"/>
      <c r="E39" s="427"/>
      <c r="F39" s="427"/>
      <c r="G39" s="427"/>
      <c r="H39" s="427"/>
      <c r="I39" s="427"/>
      <c r="J39" s="427"/>
      <c r="K39" s="427"/>
      <c r="L39" s="427"/>
      <c r="M39" s="428"/>
      <c r="N39" s="435"/>
      <c r="O39" s="436"/>
      <c r="P39" s="436"/>
      <c r="Q39" s="437"/>
      <c r="R39" s="23"/>
      <c r="S39" s="23"/>
      <c r="T39" s="23"/>
      <c r="U39" s="503"/>
      <c r="V39" s="504"/>
      <c r="W39" s="504"/>
      <c r="X39" s="504"/>
      <c r="Y39" s="504"/>
      <c r="Z39" s="504"/>
      <c r="AA39" s="504"/>
      <c r="AB39" s="504"/>
      <c r="AC39" s="504"/>
      <c r="AD39" s="504"/>
      <c r="AE39" s="504"/>
      <c r="AF39" s="504"/>
      <c r="AG39" s="504"/>
      <c r="AH39" s="504"/>
      <c r="AI39" s="504"/>
      <c r="AJ39" s="505"/>
      <c r="AK39" s="58"/>
      <c r="AL39" s="58"/>
      <c r="AM39" s="487"/>
      <c r="AN39" s="488"/>
      <c r="AO39" s="488"/>
      <c r="AP39" s="488"/>
      <c r="AQ39" s="488"/>
      <c r="AR39" s="488"/>
      <c r="AS39" s="488"/>
      <c r="AT39" s="489"/>
      <c r="AU39" s="487"/>
      <c r="AV39" s="488"/>
      <c r="AW39" s="488"/>
      <c r="AX39" s="488"/>
      <c r="AY39" s="488"/>
      <c r="AZ39" s="488"/>
      <c r="BA39" s="488"/>
      <c r="BB39" s="489"/>
      <c r="BC39" s="55"/>
      <c r="BD39" s="21"/>
      <c r="BE39" s="21"/>
      <c r="BF39" s="469">
        <v>5</v>
      </c>
      <c r="BG39" s="493"/>
      <c r="BH39" s="493"/>
      <c r="BI39" s="471"/>
      <c r="BJ39" s="469">
        <v>4</v>
      </c>
      <c r="BK39" s="493"/>
      <c r="BL39" s="493"/>
      <c r="BM39" s="471"/>
      <c r="BN39" s="469">
        <v>1</v>
      </c>
      <c r="BO39" s="493"/>
      <c r="BP39" s="493"/>
      <c r="BQ39" s="471"/>
      <c r="BR39" s="54"/>
      <c r="BS39" s="44"/>
    </row>
    <row r="40" spans="1:71" ht="15.65" customHeight="1">
      <c r="A40" s="57"/>
      <c r="B40" s="57"/>
      <c r="C40" s="51"/>
      <c r="D40" s="32"/>
      <c r="E40" s="32"/>
      <c r="F40" s="32"/>
      <c r="G40" s="32"/>
      <c r="H40" s="32"/>
      <c r="I40" s="32"/>
      <c r="J40" s="32"/>
      <c r="K40" s="32"/>
      <c r="L40" s="32"/>
      <c r="M40" s="32"/>
      <c r="N40" s="59"/>
      <c r="O40" s="59"/>
      <c r="P40" s="59"/>
      <c r="Q40" s="59"/>
      <c r="R40" s="60"/>
      <c r="S40" s="60"/>
      <c r="T40" s="60"/>
      <c r="U40" s="503"/>
      <c r="V40" s="504"/>
      <c r="W40" s="504"/>
      <c r="X40" s="504"/>
      <c r="Y40" s="504"/>
      <c r="Z40" s="504"/>
      <c r="AA40" s="504"/>
      <c r="AB40" s="504"/>
      <c r="AC40" s="504"/>
      <c r="AD40" s="504"/>
      <c r="AE40" s="504"/>
      <c r="AF40" s="504"/>
      <c r="AG40" s="504"/>
      <c r="AH40" s="504"/>
      <c r="AI40" s="504"/>
      <c r="AJ40" s="505"/>
      <c r="AK40" s="58"/>
      <c r="AL40" s="58"/>
      <c r="AM40" s="490"/>
      <c r="AN40" s="491"/>
      <c r="AO40" s="491"/>
      <c r="AP40" s="491"/>
      <c r="AQ40" s="491"/>
      <c r="AR40" s="491"/>
      <c r="AS40" s="491"/>
      <c r="AT40" s="492"/>
      <c r="AU40" s="490"/>
      <c r="AV40" s="491"/>
      <c r="AW40" s="491"/>
      <c r="AX40" s="491"/>
      <c r="AY40" s="491"/>
      <c r="AZ40" s="491"/>
      <c r="BA40" s="491"/>
      <c r="BB40" s="492"/>
      <c r="BC40" s="55"/>
      <c r="BD40" s="55"/>
      <c r="BE40" s="55"/>
      <c r="BF40" s="472"/>
      <c r="BG40" s="493"/>
      <c r="BH40" s="493"/>
      <c r="BI40" s="471"/>
      <c r="BJ40" s="472"/>
      <c r="BK40" s="493"/>
      <c r="BL40" s="493"/>
      <c r="BM40" s="471"/>
      <c r="BN40" s="472"/>
      <c r="BO40" s="493"/>
      <c r="BP40" s="493"/>
      <c r="BQ40" s="471"/>
      <c r="BR40" s="54"/>
      <c r="BS40" s="44"/>
    </row>
    <row r="41" spans="1:71" ht="15.65" customHeight="1">
      <c r="A41" s="57"/>
      <c r="B41" s="57"/>
      <c r="C41" s="51"/>
      <c r="D41" s="32"/>
      <c r="E41" s="32"/>
      <c r="F41" s="32"/>
      <c r="G41" s="32"/>
      <c r="H41" s="32"/>
      <c r="I41" s="32"/>
      <c r="J41" s="32"/>
      <c r="K41" s="32"/>
      <c r="L41" s="32"/>
      <c r="M41" s="32"/>
      <c r="N41" s="59"/>
      <c r="O41" s="59"/>
      <c r="P41" s="59"/>
      <c r="Q41" s="59"/>
      <c r="R41" s="60"/>
      <c r="S41" s="60"/>
      <c r="T41" s="60"/>
      <c r="U41" s="503"/>
      <c r="V41" s="504"/>
      <c r="W41" s="504"/>
      <c r="X41" s="504"/>
      <c r="Y41" s="504"/>
      <c r="Z41" s="504"/>
      <c r="AA41" s="504"/>
      <c r="AB41" s="504"/>
      <c r="AC41" s="504"/>
      <c r="AD41" s="504"/>
      <c r="AE41" s="504"/>
      <c r="AF41" s="504"/>
      <c r="AG41" s="504"/>
      <c r="AH41" s="504"/>
      <c r="AI41" s="504"/>
      <c r="AJ41" s="505"/>
      <c r="AK41" s="58"/>
      <c r="AL41" s="58"/>
      <c r="AM41" s="58"/>
      <c r="AN41" s="58"/>
      <c r="AO41" s="58"/>
      <c r="AP41" s="58"/>
      <c r="AQ41" s="58"/>
      <c r="AR41" s="58"/>
      <c r="AS41" s="58"/>
      <c r="AT41" s="58"/>
      <c r="AU41" s="58"/>
      <c r="AV41" s="58"/>
      <c r="AW41" s="58"/>
      <c r="AX41" s="58"/>
      <c r="AY41" s="58"/>
      <c r="AZ41" s="58"/>
      <c r="BA41" s="58"/>
      <c r="BB41" s="58"/>
      <c r="BC41" s="55"/>
      <c r="BD41" s="55"/>
      <c r="BE41" s="55"/>
      <c r="BF41" s="472"/>
      <c r="BG41" s="493"/>
      <c r="BH41" s="493"/>
      <c r="BI41" s="471"/>
      <c r="BJ41" s="472"/>
      <c r="BK41" s="493"/>
      <c r="BL41" s="493"/>
      <c r="BM41" s="471"/>
      <c r="BN41" s="472"/>
      <c r="BO41" s="493"/>
      <c r="BP41" s="493"/>
      <c r="BQ41" s="471"/>
      <c r="BR41" s="54"/>
      <c r="BS41" s="44"/>
    </row>
    <row r="42" spans="1:71" ht="15.65" customHeight="1">
      <c r="A42" s="57"/>
      <c r="B42" s="57"/>
      <c r="C42" s="51"/>
      <c r="D42" s="32"/>
      <c r="E42" s="32"/>
      <c r="F42" s="32"/>
      <c r="G42" s="32"/>
      <c r="H42" s="32"/>
      <c r="I42" s="32"/>
      <c r="J42" s="32"/>
      <c r="K42" s="32"/>
      <c r="L42" s="32"/>
      <c r="M42" s="32"/>
      <c r="N42" s="59"/>
      <c r="O42" s="59"/>
      <c r="P42" s="59"/>
      <c r="Q42" s="59"/>
      <c r="R42" s="60"/>
      <c r="S42" s="60"/>
      <c r="T42" s="60"/>
      <c r="U42" s="503"/>
      <c r="V42" s="504"/>
      <c r="W42" s="504"/>
      <c r="X42" s="504"/>
      <c r="Y42" s="504"/>
      <c r="Z42" s="504"/>
      <c r="AA42" s="504"/>
      <c r="AB42" s="504"/>
      <c r="AC42" s="504"/>
      <c r="AD42" s="504"/>
      <c r="AE42" s="504"/>
      <c r="AF42" s="504"/>
      <c r="AG42" s="504"/>
      <c r="AH42" s="504"/>
      <c r="AI42" s="504"/>
      <c r="AJ42" s="505"/>
      <c r="AK42" s="58"/>
      <c r="AL42" s="58"/>
      <c r="AM42" s="476"/>
      <c r="AN42" s="477"/>
      <c r="AO42" s="447" t="s">
        <v>43</v>
      </c>
      <c r="AP42" s="447"/>
      <c r="AQ42" s="447"/>
      <c r="AR42" s="447"/>
      <c r="AS42" s="447"/>
      <c r="AT42" s="447"/>
      <c r="AU42" s="447"/>
      <c r="AV42" s="447"/>
      <c r="AW42" s="447"/>
      <c r="AX42" s="447"/>
      <c r="AY42" s="447"/>
      <c r="AZ42" s="447"/>
      <c r="BA42" s="447"/>
      <c r="BB42" s="448"/>
      <c r="BC42" s="55"/>
      <c r="BD42" s="55"/>
      <c r="BE42" s="55"/>
      <c r="BF42" s="472"/>
      <c r="BG42" s="493"/>
      <c r="BH42" s="493"/>
      <c r="BI42" s="471"/>
      <c r="BJ42" s="472"/>
      <c r="BK42" s="493"/>
      <c r="BL42" s="493"/>
      <c r="BM42" s="471"/>
      <c r="BN42" s="472"/>
      <c r="BO42" s="493"/>
      <c r="BP42" s="493"/>
      <c r="BQ42" s="471"/>
      <c r="BR42" s="54"/>
      <c r="BS42" s="44"/>
    </row>
    <row r="43" spans="1:71" ht="23.15" customHeight="1">
      <c r="A43" s="57"/>
      <c r="B43" s="57"/>
      <c r="C43" s="51"/>
      <c r="D43" s="32"/>
      <c r="E43" s="32"/>
      <c r="F43" s="32"/>
      <c r="G43" s="32"/>
      <c r="H43" s="32"/>
      <c r="I43" s="32"/>
      <c r="J43" s="32"/>
      <c r="K43" s="32"/>
      <c r="L43" s="32"/>
      <c r="M43" s="32"/>
      <c r="N43" s="59"/>
      <c r="O43" s="59"/>
      <c r="P43" s="59"/>
      <c r="Q43" s="59"/>
      <c r="R43" s="60"/>
      <c r="S43" s="60"/>
      <c r="T43" s="60"/>
      <c r="U43" s="503"/>
      <c r="V43" s="504"/>
      <c r="W43" s="504"/>
      <c r="X43" s="504"/>
      <c r="Y43" s="504"/>
      <c r="Z43" s="504"/>
      <c r="AA43" s="504"/>
      <c r="AB43" s="504"/>
      <c r="AC43" s="504"/>
      <c r="AD43" s="504"/>
      <c r="AE43" s="504"/>
      <c r="AF43" s="504"/>
      <c r="AG43" s="504"/>
      <c r="AH43" s="504"/>
      <c r="AI43" s="504"/>
      <c r="AJ43" s="505"/>
      <c r="AK43" s="58"/>
      <c r="AL43" s="58"/>
      <c r="AM43" s="476" t="s">
        <v>15</v>
      </c>
      <c r="AN43" s="477"/>
      <c r="AO43" s="510" t="s">
        <v>44</v>
      </c>
      <c r="AP43" s="510"/>
      <c r="AQ43" s="510"/>
      <c r="AR43" s="510"/>
      <c r="AS43" s="510"/>
      <c r="AT43" s="510"/>
      <c r="AU43" s="510"/>
      <c r="AV43" s="510"/>
      <c r="AW43" s="510"/>
      <c r="AX43" s="510"/>
      <c r="AY43" s="510"/>
      <c r="AZ43" s="510"/>
      <c r="BA43" s="510"/>
      <c r="BB43" s="511"/>
      <c r="BC43" s="55"/>
      <c r="BD43" s="21"/>
      <c r="BE43" s="21"/>
      <c r="BF43" s="469" t="s">
        <v>9</v>
      </c>
      <c r="BG43" s="470"/>
      <c r="BH43" s="470"/>
      <c r="BI43" s="471"/>
      <c r="BJ43" s="469" t="s">
        <v>10</v>
      </c>
      <c r="BK43" s="470"/>
      <c r="BL43" s="470"/>
      <c r="BM43" s="471"/>
      <c r="BN43" s="469" t="s">
        <v>11</v>
      </c>
      <c r="BO43" s="470"/>
      <c r="BP43" s="470"/>
      <c r="BQ43" s="471"/>
      <c r="BR43" s="54"/>
      <c r="BS43" s="44"/>
    </row>
    <row r="44" spans="1:71" ht="15.75" customHeight="1">
      <c r="A44" s="57"/>
      <c r="B44" s="57"/>
      <c r="C44" s="51"/>
      <c r="D44" s="460" t="s">
        <v>8</v>
      </c>
      <c r="E44" s="461"/>
      <c r="F44" s="461"/>
      <c r="G44" s="461"/>
      <c r="H44" s="461"/>
      <c r="I44" s="461"/>
      <c r="J44" s="461"/>
      <c r="K44" s="461"/>
      <c r="L44" s="461"/>
      <c r="M44" s="462"/>
      <c r="N44" s="429"/>
      <c r="O44" s="430"/>
      <c r="P44" s="430"/>
      <c r="Q44" s="431"/>
      <c r="R44" s="23"/>
      <c r="S44" s="23"/>
      <c r="T44" s="23"/>
      <c r="U44" s="503"/>
      <c r="V44" s="504"/>
      <c r="W44" s="504"/>
      <c r="X44" s="504"/>
      <c r="Y44" s="504"/>
      <c r="Z44" s="504"/>
      <c r="AA44" s="504"/>
      <c r="AB44" s="504"/>
      <c r="AC44" s="504"/>
      <c r="AD44" s="504"/>
      <c r="AE44" s="504"/>
      <c r="AF44" s="504"/>
      <c r="AG44" s="504"/>
      <c r="AH44" s="504"/>
      <c r="AI44" s="504"/>
      <c r="AJ44" s="505"/>
      <c r="AK44" s="58"/>
      <c r="AL44" s="58"/>
      <c r="AM44" s="476" t="s">
        <v>15</v>
      </c>
      <c r="AN44" s="477"/>
      <c r="AO44" s="478" t="s">
        <v>90</v>
      </c>
      <c r="AP44" s="447"/>
      <c r="AQ44" s="447"/>
      <c r="AR44" s="447"/>
      <c r="AS44" s="447"/>
      <c r="AT44" s="447"/>
      <c r="AU44" s="447"/>
      <c r="AV44" s="447"/>
      <c r="AW44" s="447"/>
      <c r="AX44" s="447"/>
      <c r="AY44" s="447"/>
      <c r="AZ44" s="447"/>
      <c r="BA44" s="447"/>
      <c r="BB44" s="448"/>
      <c r="BC44" s="55"/>
      <c r="BD44" s="61"/>
      <c r="BE44" s="61"/>
      <c r="BF44" s="472"/>
      <c r="BG44" s="470"/>
      <c r="BH44" s="470"/>
      <c r="BI44" s="471"/>
      <c r="BJ44" s="472"/>
      <c r="BK44" s="470"/>
      <c r="BL44" s="470"/>
      <c r="BM44" s="471"/>
      <c r="BN44" s="472"/>
      <c r="BO44" s="470"/>
      <c r="BP44" s="470"/>
      <c r="BQ44" s="471"/>
      <c r="BR44" s="54"/>
      <c r="BS44" s="44"/>
    </row>
    <row r="45" spans="1:71" ht="15.75" customHeight="1">
      <c r="A45" s="57"/>
      <c r="B45" s="57"/>
      <c r="C45" s="51"/>
      <c r="D45" s="463"/>
      <c r="E45" s="464"/>
      <c r="F45" s="464"/>
      <c r="G45" s="464"/>
      <c r="H45" s="464"/>
      <c r="I45" s="464"/>
      <c r="J45" s="464"/>
      <c r="K45" s="464"/>
      <c r="L45" s="464"/>
      <c r="M45" s="465"/>
      <c r="N45" s="432"/>
      <c r="O45" s="433"/>
      <c r="P45" s="433"/>
      <c r="Q45" s="434"/>
      <c r="R45" s="23"/>
      <c r="S45" s="23"/>
      <c r="T45" s="23"/>
      <c r="U45" s="503"/>
      <c r="V45" s="504"/>
      <c r="W45" s="504"/>
      <c r="X45" s="504"/>
      <c r="Y45" s="504"/>
      <c r="Z45" s="504"/>
      <c r="AA45" s="504"/>
      <c r="AB45" s="504"/>
      <c r="AC45" s="504"/>
      <c r="AD45" s="504"/>
      <c r="AE45" s="504"/>
      <c r="AF45" s="504"/>
      <c r="AG45" s="504"/>
      <c r="AH45" s="504"/>
      <c r="AI45" s="504"/>
      <c r="AJ45" s="505"/>
      <c r="AK45" s="58"/>
      <c r="AL45" s="58"/>
      <c r="AM45" s="449" t="s">
        <v>15</v>
      </c>
      <c r="AN45" s="450"/>
      <c r="AO45" s="447" t="s">
        <v>45</v>
      </c>
      <c r="AP45" s="447"/>
      <c r="AQ45" s="447"/>
      <c r="AR45" s="447"/>
      <c r="AS45" s="447"/>
      <c r="AT45" s="447"/>
      <c r="AU45" s="447"/>
      <c r="AV45" s="447"/>
      <c r="AW45" s="447"/>
      <c r="AX45" s="447"/>
      <c r="AY45" s="447"/>
      <c r="AZ45" s="447"/>
      <c r="BA45" s="447"/>
      <c r="BB45" s="448"/>
      <c r="BC45" s="55"/>
      <c r="BD45" s="61"/>
      <c r="BE45" s="61"/>
      <c r="BF45" s="473"/>
      <c r="BG45" s="474"/>
      <c r="BH45" s="474"/>
      <c r="BI45" s="475"/>
      <c r="BJ45" s="473"/>
      <c r="BK45" s="474"/>
      <c r="BL45" s="474"/>
      <c r="BM45" s="475"/>
      <c r="BN45" s="473"/>
      <c r="BO45" s="474"/>
      <c r="BP45" s="474"/>
      <c r="BQ45" s="475"/>
      <c r="BR45" s="54"/>
      <c r="BS45" s="44"/>
    </row>
    <row r="46" spans="1:71" ht="15.65" customHeight="1">
      <c r="A46" s="57"/>
      <c r="B46" s="57"/>
      <c r="C46" s="51"/>
      <c r="D46" s="463"/>
      <c r="E46" s="464"/>
      <c r="F46" s="464"/>
      <c r="G46" s="464"/>
      <c r="H46" s="464"/>
      <c r="I46" s="464"/>
      <c r="J46" s="464"/>
      <c r="K46" s="464"/>
      <c r="L46" s="464"/>
      <c r="M46" s="465"/>
      <c r="N46" s="432"/>
      <c r="O46" s="433"/>
      <c r="P46" s="433"/>
      <c r="Q46" s="434"/>
      <c r="R46" s="23"/>
      <c r="S46" s="23"/>
      <c r="T46" s="23"/>
      <c r="U46" s="503"/>
      <c r="V46" s="504"/>
      <c r="W46" s="504"/>
      <c r="X46" s="504"/>
      <c r="Y46" s="504"/>
      <c r="Z46" s="504"/>
      <c r="AA46" s="504"/>
      <c r="AB46" s="504"/>
      <c r="AC46" s="504"/>
      <c r="AD46" s="504"/>
      <c r="AE46" s="504"/>
      <c r="AF46" s="504"/>
      <c r="AG46" s="504"/>
      <c r="AH46" s="504"/>
      <c r="AI46" s="504"/>
      <c r="AJ46" s="505"/>
      <c r="AK46" s="58"/>
      <c r="AL46" s="58"/>
      <c r="AM46" s="449" t="s">
        <v>15</v>
      </c>
      <c r="AN46" s="450"/>
      <c r="AO46" s="447" t="s">
        <v>46</v>
      </c>
      <c r="AP46" s="447"/>
      <c r="AQ46" s="447"/>
      <c r="AR46" s="447"/>
      <c r="AS46" s="447"/>
      <c r="AT46" s="447"/>
      <c r="AU46" s="447"/>
      <c r="AV46" s="447"/>
      <c r="AW46" s="447"/>
      <c r="AX46" s="447"/>
      <c r="AY46" s="447"/>
      <c r="AZ46" s="447"/>
      <c r="BA46" s="447"/>
      <c r="BB46" s="448"/>
      <c r="BC46" s="55"/>
      <c r="BD46" s="61"/>
      <c r="BE46" s="61"/>
      <c r="BF46" s="40"/>
      <c r="BG46" s="40"/>
      <c r="BH46" s="40"/>
      <c r="BI46" s="40"/>
      <c r="BJ46" s="40"/>
      <c r="BK46" s="40"/>
      <c r="BL46" s="40"/>
      <c r="BM46" s="40"/>
      <c r="BN46" s="40"/>
      <c r="BO46" s="40"/>
      <c r="BP46" s="40"/>
      <c r="BQ46" s="40"/>
      <c r="BR46" s="54"/>
      <c r="BS46" s="44"/>
    </row>
    <row r="47" spans="1:71" ht="15.65" customHeight="1">
      <c r="A47" s="57"/>
      <c r="B47" s="57"/>
      <c r="C47" s="51"/>
      <c r="D47" s="466"/>
      <c r="E47" s="467"/>
      <c r="F47" s="467"/>
      <c r="G47" s="467"/>
      <c r="H47" s="467"/>
      <c r="I47" s="467"/>
      <c r="J47" s="467"/>
      <c r="K47" s="467"/>
      <c r="L47" s="467"/>
      <c r="M47" s="468"/>
      <c r="N47" s="435"/>
      <c r="O47" s="436"/>
      <c r="P47" s="436"/>
      <c r="Q47" s="437"/>
      <c r="R47" s="23"/>
      <c r="S47" s="23"/>
      <c r="T47" s="23"/>
      <c r="U47" s="506"/>
      <c r="V47" s="507"/>
      <c r="W47" s="507"/>
      <c r="X47" s="507"/>
      <c r="Y47" s="507"/>
      <c r="Z47" s="507"/>
      <c r="AA47" s="507"/>
      <c r="AB47" s="507"/>
      <c r="AC47" s="507"/>
      <c r="AD47" s="507"/>
      <c r="AE47" s="507"/>
      <c r="AF47" s="507"/>
      <c r="AG47" s="507"/>
      <c r="AH47" s="507"/>
      <c r="AI47" s="507"/>
      <c r="AJ47" s="508"/>
      <c r="AK47" s="58"/>
      <c r="AL47" s="58"/>
      <c r="AM47" s="449" t="s">
        <v>96</v>
      </c>
      <c r="AN47" s="450"/>
      <c r="AO47" s="447" t="s">
        <v>47</v>
      </c>
      <c r="AP47" s="447"/>
      <c r="AQ47" s="447"/>
      <c r="AR47" s="447"/>
      <c r="AS47" s="447"/>
      <c r="AT47" s="447"/>
      <c r="AU47" s="447"/>
      <c r="AV47" s="447"/>
      <c r="AW47" s="447"/>
      <c r="AX47" s="447"/>
      <c r="AY47" s="447"/>
      <c r="AZ47" s="447"/>
      <c r="BA47" s="447"/>
      <c r="BB47" s="448"/>
      <c r="BC47" s="55"/>
      <c r="BD47" s="61"/>
      <c r="BE47" s="61"/>
      <c r="BF47" s="40"/>
      <c r="BG47" s="40"/>
      <c r="BH47" s="40"/>
      <c r="BI47" s="40"/>
      <c r="BJ47" s="40"/>
      <c r="BK47" s="40"/>
      <c r="BL47" s="40"/>
      <c r="BM47" s="40"/>
      <c r="BN47" s="40"/>
      <c r="BO47" s="40"/>
      <c r="BP47" s="40"/>
      <c r="BQ47" s="40"/>
      <c r="BR47" s="54"/>
      <c r="BS47" s="44"/>
    </row>
    <row r="48" spans="1:71" ht="15.65"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65" customHeight="1">
      <c r="A49" s="57"/>
      <c r="B49" s="57"/>
      <c r="C49" s="51"/>
      <c r="D49" s="32"/>
      <c r="E49" s="32"/>
      <c r="F49" s="32"/>
      <c r="G49" s="32"/>
      <c r="H49" s="32"/>
      <c r="I49" s="32"/>
      <c r="J49" s="32"/>
      <c r="K49" s="32"/>
      <c r="L49" s="32"/>
      <c r="M49" s="32"/>
      <c r="N49" s="32"/>
      <c r="O49" s="32"/>
      <c r="P49" s="32"/>
      <c r="Q49" s="32"/>
      <c r="R49" s="23"/>
      <c r="S49" s="23"/>
      <c r="T49" s="23"/>
      <c r="U49" s="22" t="s">
        <v>91</v>
      </c>
      <c r="V49" s="23"/>
      <c r="W49" s="23"/>
      <c r="X49" s="23"/>
      <c r="Y49" s="23"/>
      <c r="Z49" s="23"/>
      <c r="AA49" s="23"/>
      <c r="AB49" s="23"/>
      <c r="AC49" s="23"/>
      <c r="AD49" s="23"/>
      <c r="AE49" s="23"/>
      <c r="AF49" s="23"/>
      <c r="AG49" s="23"/>
      <c r="AH49" s="23"/>
      <c r="AI49" s="23"/>
      <c r="AJ49" s="23"/>
      <c r="AK49" s="58"/>
      <c r="AL49" s="58"/>
      <c r="AM49" s="22" t="s">
        <v>92</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5" customHeight="1">
      <c r="A50" s="57"/>
      <c r="B50" s="57"/>
      <c r="C50" s="51"/>
      <c r="D50" s="32"/>
      <c r="E50" s="32"/>
      <c r="F50" s="32"/>
      <c r="G50" s="32"/>
      <c r="H50" s="32"/>
      <c r="I50" s="32"/>
      <c r="J50" s="32"/>
      <c r="K50" s="32"/>
      <c r="L50" s="32"/>
      <c r="M50" s="32"/>
      <c r="N50" s="32"/>
      <c r="O50" s="32"/>
      <c r="P50" s="32"/>
      <c r="Q50" s="32"/>
      <c r="R50" s="23"/>
      <c r="S50" s="23"/>
      <c r="T50" s="23"/>
      <c r="U50" s="451">
        <v>100</v>
      </c>
      <c r="V50" s="452"/>
      <c r="W50" s="452"/>
      <c r="X50" s="452"/>
      <c r="Y50" s="452"/>
      <c r="Z50" s="452"/>
      <c r="AA50" s="452"/>
      <c r="AB50" s="452"/>
      <c r="AC50" s="452"/>
      <c r="AD50" s="452"/>
      <c r="AE50" s="455" t="s">
        <v>93</v>
      </c>
      <c r="AF50" s="455"/>
      <c r="AG50" s="455"/>
      <c r="AH50" s="455"/>
      <c r="AI50" s="455"/>
      <c r="AJ50" s="456"/>
      <c r="AK50" s="58"/>
      <c r="AL50" s="58"/>
      <c r="AM50" s="459" t="s">
        <v>99</v>
      </c>
      <c r="AN50" s="439"/>
      <c r="AO50" s="439"/>
      <c r="AP50" s="439"/>
      <c r="AQ50" s="439"/>
      <c r="AR50" s="439"/>
      <c r="AS50" s="439"/>
      <c r="AT50" s="439"/>
      <c r="AU50" s="439"/>
      <c r="AV50" s="439"/>
      <c r="AW50" s="439"/>
      <c r="AX50" s="439"/>
      <c r="AY50" s="439"/>
      <c r="AZ50" s="439"/>
      <c r="BA50" s="439"/>
      <c r="BB50" s="439"/>
      <c r="BC50" s="439"/>
      <c r="BD50" s="439"/>
      <c r="BE50" s="439"/>
      <c r="BF50" s="439"/>
      <c r="BG50" s="439"/>
      <c r="BH50" s="439"/>
      <c r="BI50" s="439"/>
      <c r="BJ50" s="439"/>
      <c r="BK50" s="439"/>
      <c r="BL50" s="439"/>
      <c r="BM50" s="439"/>
      <c r="BN50" s="439"/>
      <c r="BO50" s="439"/>
      <c r="BP50" s="439"/>
      <c r="BQ50" s="440"/>
      <c r="BR50" s="54"/>
      <c r="BS50" s="44"/>
    </row>
    <row r="51" spans="1:144" ht="15.65" customHeight="1">
      <c r="A51" s="57"/>
      <c r="B51" s="57"/>
      <c r="C51" s="51"/>
      <c r="D51" s="32"/>
      <c r="E51" s="32"/>
      <c r="F51" s="32"/>
      <c r="G51" s="32"/>
      <c r="H51" s="32"/>
      <c r="I51" s="32"/>
      <c r="J51" s="32"/>
      <c r="K51" s="32"/>
      <c r="L51" s="32"/>
      <c r="M51" s="32"/>
      <c r="N51" s="32"/>
      <c r="O51" s="32"/>
      <c r="P51" s="32"/>
      <c r="Q51" s="32"/>
      <c r="R51" s="23"/>
      <c r="S51" s="23"/>
      <c r="T51" s="23"/>
      <c r="U51" s="453"/>
      <c r="V51" s="454"/>
      <c r="W51" s="454"/>
      <c r="X51" s="454"/>
      <c r="Y51" s="454"/>
      <c r="Z51" s="454"/>
      <c r="AA51" s="454"/>
      <c r="AB51" s="454"/>
      <c r="AC51" s="454"/>
      <c r="AD51" s="454"/>
      <c r="AE51" s="457"/>
      <c r="AF51" s="457"/>
      <c r="AG51" s="457"/>
      <c r="AH51" s="457"/>
      <c r="AI51" s="457"/>
      <c r="AJ51" s="458"/>
      <c r="AK51" s="58"/>
      <c r="AL51" s="58"/>
      <c r="AM51" s="441"/>
      <c r="AN51" s="442"/>
      <c r="AO51" s="442"/>
      <c r="AP51" s="442"/>
      <c r="AQ51" s="442"/>
      <c r="AR51" s="442"/>
      <c r="AS51" s="442"/>
      <c r="AT51" s="442"/>
      <c r="AU51" s="442"/>
      <c r="AV51" s="442"/>
      <c r="AW51" s="442"/>
      <c r="AX51" s="442"/>
      <c r="AY51" s="442"/>
      <c r="AZ51" s="442"/>
      <c r="BA51" s="442"/>
      <c r="BB51" s="442"/>
      <c r="BC51" s="442"/>
      <c r="BD51" s="442"/>
      <c r="BE51" s="442"/>
      <c r="BF51" s="442"/>
      <c r="BG51" s="442"/>
      <c r="BH51" s="442"/>
      <c r="BI51" s="442"/>
      <c r="BJ51" s="442"/>
      <c r="BK51" s="442"/>
      <c r="BL51" s="442"/>
      <c r="BM51" s="442"/>
      <c r="BN51" s="442"/>
      <c r="BO51" s="442"/>
      <c r="BP51" s="442"/>
      <c r="BQ51" s="443"/>
      <c r="BR51" s="54"/>
      <c r="BS51" s="44"/>
    </row>
    <row r="52" spans="1:144" ht="15.65"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441"/>
      <c r="AN52" s="442"/>
      <c r="AO52" s="442"/>
      <c r="AP52" s="442"/>
      <c r="AQ52" s="442"/>
      <c r="AR52" s="442"/>
      <c r="AS52" s="442"/>
      <c r="AT52" s="442"/>
      <c r="AU52" s="442"/>
      <c r="AV52" s="442"/>
      <c r="AW52" s="442"/>
      <c r="AX52" s="442"/>
      <c r="AY52" s="442"/>
      <c r="AZ52" s="442"/>
      <c r="BA52" s="442"/>
      <c r="BB52" s="442"/>
      <c r="BC52" s="442"/>
      <c r="BD52" s="442"/>
      <c r="BE52" s="442"/>
      <c r="BF52" s="442"/>
      <c r="BG52" s="442"/>
      <c r="BH52" s="442"/>
      <c r="BI52" s="442"/>
      <c r="BJ52" s="442"/>
      <c r="BK52" s="442"/>
      <c r="BL52" s="442"/>
      <c r="BM52" s="442"/>
      <c r="BN52" s="442"/>
      <c r="BO52" s="442"/>
      <c r="BP52" s="442"/>
      <c r="BQ52" s="443"/>
      <c r="BR52" s="54"/>
      <c r="BS52" s="44"/>
    </row>
    <row r="53" spans="1:144" ht="15.65"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441"/>
      <c r="AN53" s="442"/>
      <c r="AO53" s="442"/>
      <c r="AP53" s="442"/>
      <c r="AQ53" s="442"/>
      <c r="AR53" s="442"/>
      <c r="AS53" s="442"/>
      <c r="AT53" s="442"/>
      <c r="AU53" s="442"/>
      <c r="AV53" s="442"/>
      <c r="AW53" s="442"/>
      <c r="AX53" s="442"/>
      <c r="AY53" s="442"/>
      <c r="AZ53" s="442"/>
      <c r="BA53" s="442"/>
      <c r="BB53" s="442"/>
      <c r="BC53" s="442"/>
      <c r="BD53" s="442"/>
      <c r="BE53" s="442"/>
      <c r="BF53" s="442"/>
      <c r="BG53" s="442"/>
      <c r="BH53" s="442"/>
      <c r="BI53" s="442"/>
      <c r="BJ53" s="442"/>
      <c r="BK53" s="442"/>
      <c r="BL53" s="442"/>
      <c r="BM53" s="442"/>
      <c r="BN53" s="442"/>
      <c r="BO53" s="442"/>
      <c r="BP53" s="442"/>
      <c r="BQ53" s="443"/>
      <c r="BR53" s="54"/>
      <c r="BS53" s="44"/>
    </row>
    <row r="54" spans="1:144" ht="15.65"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444"/>
      <c r="AN54" s="445"/>
      <c r="AO54" s="445"/>
      <c r="AP54" s="445"/>
      <c r="AQ54" s="445"/>
      <c r="AR54" s="445"/>
      <c r="AS54" s="445"/>
      <c r="AT54" s="445"/>
      <c r="AU54" s="445"/>
      <c r="AV54" s="445"/>
      <c r="AW54" s="445"/>
      <c r="AX54" s="445"/>
      <c r="AY54" s="445"/>
      <c r="AZ54" s="445"/>
      <c r="BA54" s="445"/>
      <c r="BB54" s="445"/>
      <c r="BC54" s="445"/>
      <c r="BD54" s="445"/>
      <c r="BE54" s="445"/>
      <c r="BF54" s="445"/>
      <c r="BG54" s="445"/>
      <c r="BH54" s="445"/>
      <c r="BI54" s="445"/>
      <c r="BJ54" s="445"/>
      <c r="BK54" s="445"/>
      <c r="BL54" s="445"/>
      <c r="BM54" s="445"/>
      <c r="BN54" s="445"/>
      <c r="BO54" s="445"/>
      <c r="BP54" s="445"/>
      <c r="BQ54" s="446"/>
      <c r="BR54" s="54"/>
      <c r="BS54" s="44"/>
    </row>
    <row r="55" spans="1:144" ht="15.75" customHeight="1">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49999999999999" customHeight="1">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5" customHeight="1">
      <c r="A57" s="57"/>
      <c r="B57" s="57"/>
      <c r="C57" s="51"/>
      <c r="D57" s="420" t="s">
        <v>13</v>
      </c>
      <c r="E57" s="421"/>
      <c r="F57" s="421"/>
      <c r="G57" s="421"/>
      <c r="H57" s="421"/>
      <c r="I57" s="421"/>
      <c r="J57" s="421"/>
      <c r="K57" s="421"/>
      <c r="L57" s="421"/>
      <c r="M57" s="422"/>
      <c r="N57" s="429" t="s">
        <v>15</v>
      </c>
      <c r="O57" s="430"/>
      <c r="P57" s="430"/>
      <c r="Q57" s="431"/>
      <c r="R57" s="23"/>
      <c r="S57" s="23"/>
      <c r="T57" s="23"/>
      <c r="U57" s="438" t="s">
        <v>15</v>
      </c>
      <c r="V57" s="439"/>
      <c r="W57" s="439"/>
      <c r="X57" s="439"/>
      <c r="Y57" s="439"/>
      <c r="Z57" s="439"/>
      <c r="AA57" s="439"/>
      <c r="AB57" s="439"/>
      <c r="AC57" s="439"/>
      <c r="AD57" s="439"/>
      <c r="AE57" s="439"/>
      <c r="AF57" s="439"/>
      <c r="AG57" s="439"/>
      <c r="AH57" s="439"/>
      <c r="AI57" s="439"/>
      <c r="AJ57" s="440"/>
      <c r="AK57" s="63"/>
      <c r="AL57" s="63"/>
      <c r="AM57" s="438" t="s">
        <v>15</v>
      </c>
      <c r="AN57" s="439"/>
      <c r="AO57" s="439"/>
      <c r="AP57" s="439"/>
      <c r="AQ57" s="439"/>
      <c r="AR57" s="439"/>
      <c r="AS57" s="439"/>
      <c r="AT57" s="439"/>
      <c r="AU57" s="439"/>
      <c r="AV57" s="439"/>
      <c r="AW57" s="439"/>
      <c r="AX57" s="439"/>
      <c r="AY57" s="439"/>
      <c r="AZ57" s="439"/>
      <c r="BA57" s="439"/>
      <c r="BB57" s="439"/>
      <c r="BC57" s="439"/>
      <c r="BD57" s="439"/>
      <c r="BE57" s="439"/>
      <c r="BF57" s="439"/>
      <c r="BG57" s="439"/>
      <c r="BH57" s="439"/>
      <c r="BI57" s="439"/>
      <c r="BJ57" s="439"/>
      <c r="BK57" s="439"/>
      <c r="BL57" s="439"/>
      <c r="BM57" s="439"/>
      <c r="BN57" s="439"/>
      <c r="BO57" s="439"/>
      <c r="BP57" s="439"/>
      <c r="BQ57" s="440"/>
      <c r="BR57" s="54"/>
      <c r="BS57" s="44"/>
    </row>
    <row r="58" spans="1:144" ht="15.65" customHeight="1">
      <c r="A58" s="57"/>
      <c r="B58" s="57"/>
      <c r="C58" s="51"/>
      <c r="D58" s="423"/>
      <c r="E58" s="424"/>
      <c r="F58" s="424"/>
      <c r="G58" s="424"/>
      <c r="H58" s="424"/>
      <c r="I58" s="424"/>
      <c r="J58" s="424"/>
      <c r="K58" s="424"/>
      <c r="L58" s="424"/>
      <c r="M58" s="425"/>
      <c r="N58" s="432"/>
      <c r="O58" s="433"/>
      <c r="P58" s="433"/>
      <c r="Q58" s="434"/>
      <c r="R58" s="23"/>
      <c r="S58" s="23"/>
      <c r="T58" s="23"/>
      <c r="U58" s="441"/>
      <c r="V58" s="442"/>
      <c r="W58" s="442"/>
      <c r="X58" s="442"/>
      <c r="Y58" s="442"/>
      <c r="Z58" s="442"/>
      <c r="AA58" s="442"/>
      <c r="AB58" s="442"/>
      <c r="AC58" s="442"/>
      <c r="AD58" s="442"/>
      <c r="AE58" s="442"/>
      <c r="AF58" s="442"/>
      <c r="AG58" s="442"/>
      <c r="AH58" s="442"/>
      <c r="AI58" s="442"/>
      <c r="AJ58" s="443"/>
      <c r="AK58" s="63"/>
      <c r="AL58" s="63"/>
      <c r="AM58" s="441"/>
      <c r="AN58" s="442"/>
      <c r="AO58" s="442"/>
      <c r="AP58" s="442"/>
      <c r="AQ58" s="442"/>
      <c r="AR58" s="442"/>
      <c r="AS58" s="442"/>
      <c r="AT58" s="442"/>
      <c r="AU58" s="442"/>
      <c r="AV58" s="442"/>
      <c r="AW58" s="442"/>
      <c r="AX58" s="442"/>
      <c r="AY58" s="442"/>
      <c r="AZ58" s="442"/>
      <c r="BA58" s="442"/>
      <c r="BB58" s="442"/>
      <c r="BC58" s="442"/>
      <c r="BD58" s="442"/>
      <c r="BE58" s="442"/>
      <c r="BF58" s="442"/>
      <c r="BG58" s="442"/>
      <c r="BH58" s="442"/>
      <c r="BI58" s="442"/>
      <c r="BJ58" s="442"/>
      <c r="BK58" s="442"/>
      <c r="BL58" s="442"/>
      <c r="BM58" s="442"/>
      <c r="BN58" s="442"/>
      <c r="BO58" s="442"/>
      <c r="BP58" s="442"/>
      <c r="BQ58" s="443"/>
      <c r="BR58" s="54"/>
      <c r="BS58" s="44"/>
    </row>
    <row r="59" spans="1:144" ht="15.65" customHeight="1">
      <c r="A59" s="57"/>
      <c r="B59" s="57"/>
      <c r="C59" s="51"/>
      <c r="D59" s="423"/>
      <c r="E59" s="424"/>
      <c r="F59" s="424"/>
      <c r="G59" s="424"/>
      <c r="H59" s="424"/>
      <c r="I59" s="424"/>
      <c r="J59" s="424"/>
      <c r="K59" s="424"/>
      <c r="L59" s="424"/>
      <c r="M59" s="425"/>
      <c r="N59" s="432"/>
      <c r="O59" s="433"/>
      <c r="P59" s="433"/>
      <c r="Q59" s="434"/>
      <c r="R59" s="23"/>
      <c r="S59" s="23"/>
      <c r="T59" s="23"/>
      <c r="U59" s="441"/>
      <c r="V59" s="442"/>
      <c r="W59" s="442"/>
      <c r="X59" s="442"/>
      <c r="Y59" s="442"/>
      <c r="Z59" s="442"/>
      <c r="AA59" s="442"/>
      <c r="AB59" s="442"/>
      <c r="AC59" s="442"/>
      <c r="AD59" s="442"/>
      <c r="AE59" s="442"/>
      <c r="AF59" s="442"/>
      <c r="AG59" s="442"/>
      <c r="AH59" s="442"/>
      <c r="AI59" s="442"/>
      <c r="AJ59" s="443"/>
      <c r="AK59" s="63"/>
      <c r="AL59" s="63"/>
      <c r="AM59" s="441"/>
      <c r="AN59" s="442"/>
      <c r="AO59" s="442"/>
      <c r="AP59" s="442"/>
      <c r="AQ59" s="442"/>
      <c r="AR59" s="442"/>
      <c r="AS59" s="442"/>
      <c r="AT59" s="442"/>
      <c r="AU59" s="442"/>
      <c r="AV59" s="442"/>
      <c r="AW59" s="442"/>
      <c r="AX59" s="442"/>
      <c r="AY59" s="442"/>
      <c r="AZ59" s="442"/>
      <c r="BA59" s="442"/>
      <c r="BB59" s="442"/>
      <c r="BC59" s="442"/>
      <c r="BD59" s="442"/>
      <c r="BE59" s="442"/>
      <c r="BF59" s="442"/>
      <c r="BG59" s="442"/>
      <c r="BH59" s="442"/>
      <c r="BI59" s="442"/>
      <c r="BJ59" s="442"/>
      <c r="BK59" s="442"/>
      <c r="BL59" s="442"/>
      <c r="BM59" s="442"/>
      <c r="BN59" s="442"/>
      <c r="BO59" s="442"/>
      <c r="BP59" s="442"/>
      <c r="BQ59" s="443"/>
      <c r="BR59" s="54"/>
      <c r="BS59" s="44"/>
    </row>
    <row r="60" spans="1:144" ht="15.65" customHeight="1">
      <c r="A60" s="2"/>
      <c r="B60" s="2"/>
      <c r="C60" s="51"/>
      <c r="D60" s="426"/>
      <c r="E60" s="427"/>
      <c r="F60" s="427"/>
      <c r="G60" s="427"/>
      <c r="H60" s="427"/>
      <c r="I60" s="427"/>
      <c r="J60" s="427"/>
      <c r="K60" s="427"/>
      <c r="L60" s="427"/>
      <c r="M60" s="428"/>
      <c r="N60" s="435"/>
      <c r="O60" s="436"/>
      <c r="P60" s="436"/>
      <c r="Q60" s="437"/>
      <c r="R60" s="23"/>
      <c r="S60" s="23"/>
      <c r="T60" s="23"/>
      <c r="U60" s="444"/>
      <c r="V60" s="445"/>
      <c r="W60" s="445"/>
      <c r="X60" s="445"/>
      <c r="Y60" s="445"/>
      <c r="Z60" s="445"/>
      <c r="AA60" s="445"/>
      <c r="AB60" s="445"/>
      <c r="AC60" s="445"/>
      <c r="AD60" s="445"/>
      <c r="AE60" s="445"/>
      <c r="AF60" s="445"/>
      <c r="AG60" s="445"/>
      <c r="AH60" s="445"/>
      <c r="AI60" s="445"/>
      <c r="AJ60" s="446"/>
      <c r="AK60" s="63"/>
      <c r="AL60" s="63"/>
      <c r="AM60" s="444"/>
      <c r="AN60" s="445"/>
      <c r="AO60" s="445"/>
      <c r="AP60" s="445"/>
      <c r="AQ60" s="445"/>
      <c r="AR60" s="445"/>
      <c r="AS60" s="445"/>
      <c r="AT60" s="445"/>
      <c r="AU60" s="445"/>
      <c r="AV60" s="445"/>
      <c r="AW60" s="445"/>
      <c r="AX60" s="445"/>
      <c r="AY60" s="445"/>
      <c r="AZ60" s="445"/>
      <c r="BA60" s="445"/>
      <c r="BB60" s="445"/>
      <c r="BC60" s="445"/>
      <c r="BD60" s="445"/>
      <c r="BE60" s="445"/>
      <c r="BF60" s="445"/>
      <c r="BG60" s="445"/>
      <c r="BH60" s="445"/>
      <c r="BI60" s="445"/>
      <c r="BJ60" s="445"/>
      <c r="BK60" s="445"/>
      <c r="BL60" s="445"/>
      <c r="BM60" s="445"/>
      <c r="BN60" s="445"/>
      <c r="BO60" s="445"/>
      <c r="BP60" s="445"/>
      <c r="BQ60" s="446"/>
      <c r="BR60" s="54"/>
      <c r="BS60" s="44"/>
    </row>
    <row r="61" spans="1:144" ht="15.65" customHeight="1">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2.65" customHeight="1">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5" customHeight="1">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5"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5"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sheetData>
  <mergeCells count="66">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BF36:BI38"/>
    <mergeCell ref="BJ36:BM38"/>
    <mergeCell ref="D36:M39"/>
    <mergeCell ref="N36:Q39"/>
    <mergeCell ref="U36:AJ47"/>
    <mergeCell ref="AM36:AT37"/>
    <mergeCell ref="AU36:BB37"/>
    <mergeCell ref="AM43:AN43"/>
    <mergeCell ref="AO43:BB43"/>
    <mergeCell ref="BN43:BQ45"/>
    <mergeCell ref="AM44:AN44"/>
    <mergeCell ref="AO44:BB44"/>
    <mergeCell ref="AM45:AN45"/>
    <mergeCell ref="BN36:BQ38"/>
    <mergeCell ref="AM38:AT40"/>
    <mergeCell ref="AU38:BB40"/>
    <mergeCell ref="BF39:BI42"/>
    <mergeCell ref="BJ39:BM42"/>
    <mergeCell ref="BN39:BQ42"/>
    <mergeCell ref="AM42:AN42"/>
    <mergeCell ref="AO42:BB42"/>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s>
  <phoneticPr fontId="2"/>
  <conditionalFormatting sqref="A28:BD30">
    <cfRule type="expression" dxfId="3" priority="1">
      <formula>$BB$25="○"</formula>
    </cfRule>
  </conditionalFormatting>
  <conditionalFormatting sqref="BE28:BJ28 BS28:XFD28 BE29:XFD30">
    <cfRule type="expression" dxfId="2"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1"/>
  <sheetViews>
    <sheetView showZeros="0" view="pageBreakPreview" zoomScale="55" zoomScaleNormal="55" zoomScaleSheetLayoutView="55" workbookViewId="0">
      <selection activeCell="BC61" sqref="BC61"/>
    </sheetView>
  </sheetViews>
  <sheetFormatPr defaultColWidth="2.90625" defaultRowHeight="12.65" customHeight="1"/>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c r="C8" s="548" t="s">
        <v>21</v>
      </c>
      <c r="D8" s="549"/>
      <c r="E8" s="549"/>
      <c r="F8" s="549"/>
      <c r="G8" s="549"/>
      <c r="H8" s="549"/>
      <c r="I8" s="549"/>
      <c r="J8" s="549"/>
      <c r="K8" s="549"/>
      <c r="L8" s="549"/>
      <c r="M8" s="549"/>
      <c r="N8" s="549"/>
      <c r="O8" s="549"/>
      <c r="P8" s="549"/>
      <c r="Q8" s="549"/>
      <c r="R8" s="549"/>
      <c r="S8" s="549"/>
      <c r="T8" s="549"/>
      <c r="U8" s="550" t="s">
        <v>39</v>
      </c>
      <c r="V8" s="551"/>
      <c r="W8" s="551"/>
      <c r="X8" s="551"/>
      <c r="Y8" s="551"/>
      <c r="Z8" s="551"/>
      <c r="AA8" s="551"/>
      <c r="AB8" s="551"/>
      <c r="AC8" s="551"/>
      <c r="AD8" s="551"/>
      <c r="AE8" s="551"/>
      <c r="AF8" s="551"/>
      <c r="AG8" s="551"/>
      <c r="AH8" s="551"/>
      <c r="AI8" s="551"/>
      <c r="AJ8" s="551"/>
      <c r="AK8" s="551"/>
      <c r="AL8" s="551"/>
      <c r="AM8" s="551"/>
      <c r="AN8" s="552"/>
      <c r="AO8" s="553" t="s">
        <v>0</v>
      </c>
      <c r="AP8" s="551"/>
      <c r="AQ8" s="551"/>
      <c r="AR8" s="551"/>
      <c r="AS8" s="551"/>
      <c r="AT8" s="551"/>
      <c r="AU8" s="551"/>
      <c r="AV8" s="551"/>
      <c r="AW8" s="551"/>
      <c r="AX8" s="551"/>
      <c r="AY8" s="551"/>
      <c r="AZ8" s="551"/>
      <c r="BA8" s="551"/>
      <c r="BB8" s="551"/>
      <c r="BC8" s="551"/>
      <c r="BD8" s="551"/>
      <c r="BE8" s="551"/>
      <c r="BF8" s="552"/>
      <c r="BG8" s="548" t="s">
        <v>40</v>
      </c>
      <c r="BH8" s="554"/>
      <c r="BI8" s="554"/>
      <c r="BJ8" s="554"/>
      <c r="BK8" s="554"/>
      <c r="BL8" s="554"/>
      <c r="BM8" s="554"/>
      <c r="BN8" s="554"/>
      <c r="BO8" s="554"/>
      <c r="BP8" s="554"/>
      <c r="BQ8" s="554"/>
      <c r="BR8" s="6"/>
      <c r="BS8" s="4"/>
    </row>
    <row r="9" spans="3:71" s="2" customFormat="1" ht="15.65" customHeight="1">
      <c r="C9" s="549"/>
      <c r="D9" s="549"/>
      <c r="E9" s="549"/>
      <c r="F9" s="549"/>
      <c r="G9" s="549"/>
      <c r="H9" s="549"/>
      <c r="I9" s="549"/>
      <c r="J9" s="549"/>
      <c r="K9" s="549"/>
      <c r="L9" s="549"/>
      <c r="M9" s="549"/>
      <c r="N9" s="549"/>
      <c r="O9" s="549"/>
      <c r="P9" s="549"/>
      <c r="Q9" s="549"/>
      <c r="R9" s="549"/>
      <c r="S9" s="549"/>
      <c r="T9" s="549"/>
      <c r="U9" s="472"/>
      <c r="V9" s="470"/>
      <c r="W9" s="470"/>
      <c r="X9" s="470"/>
      <c r="Y9" s="470"/>
      <c r="Z9" s="470"/>
      <c r="AA9" s="470"/>
      <c r="AB9" s="470"/>
      <c r="AC9" s="470"/>
      <c r="AD9" s="470"/>
      <c r="AE9" s="470"/>
      <c r="AF9" s="470"/>
      <c r="AG9" s="470"/>
      <c r="AH9" s="493"/>
      <c r="AI9" s="493"/>
      <c r="AJ9" s="493"/>
      <c r="AK9" s="493"/>
      <c r="AL9" s="493"/>
      <c r="AM9" s="493"/>
      <c r="AN9" s="471"/>
      <c r="AO9" s="472"/>
      <c r="AP9" s="493"/>
      <c r="AQ9" s="493"/>
      <c r="AR9" s="493"/>
      <c r="AS9" s="493"/>
      <c r="AT9" s="493"/>
      <c r="AU9" s="493"/>
      <c r="AV9" s="493"/>
      <c r="AW9" s="493"/>
      <c r="AX9" s="493"/>
      <c r="AY9" s="493"/>
      <c r="AZ9" s="493"/>
      <c r="BA9" s="493"/>
      <c r="BB9" s="493"/>
      <c r="BC9" s="493"/>
      <c r="BD9" s="493"/>
      <c r="BE9" s="493"/>
      <c r="BF9" s="471"/>
      <c r="BG9" s="554"/>
      <c r="BH9" s="554"/>
      <c r="BI9" s="554"/>
      <c r="BJ9" s="554"/>
      <c r="BK9" s="554"/>
      <c r="BL9" s="554"/>
      <c r="BM9" s="554"/>
      <c r="BN9" s="554"/>
      <c r="BO9" s="554"/>
      <c r="BP9" s="554"/>
      <c r="BQ9" s="554"/>
      <c r="BR9" s="6"/>
      <c r="BS9" s="4"/>
    </row>
    <row r="10" spans="3:71" s="2" customFormat="1" ht="15.65" customHeight="1">
      <c r="C10" s="549"/>
      <c r="D10" s="549"/>
      <c r="E10" s="549"/>
      <c r="F10" s="549"/>
      <c r="G10" s="549"/>
      <c r="H10" s="549"/>
      <c r="I10" s="549"/>
      <c r="J10" s="549"/>
      <c r="K10" s="549"/>
      <c r="L10" s="549"/>
      <c r="M10" s="549"/>
      <c r="N10" s="549"/>
      <c r="O10" s="549"/>
      <c r="P10" s="549"/>
      <c r="Q10" s="549"/>
      <c r="R10" s="549"/>
      <c r="S10" s="549"/>
      <c r="T10" s="549"/>
      <c r="U10" s="473"/>
      <c r="V10" s="474"/>
      <c r="W10" s="474"/>
      <c r="X10" s="474"/>
      <c r="Y10" s="474"/>
      <c r="Z10" s="474"/>
      <c r="AA10" s="474"/>
      <c r="AB10" s="474"/>
      <c r="AC10" s="474"/>
      <c r="AD10" s="474"/>
      <c r="AE10" s="474"/>
      <c r="AF10" s="474"/>
      <c r="AG10" s="474"/>
      <c r="AH10" s="474"/>
      <c r="AI10" s="474"/>
      <c r="AJ10" s="474"/>
      <c r="AK10" s="474"/>
      <c r="AL10" s="474"/>
      <c r="AM10" s="474"/>
      <c r="AN10" s="475"/>
      <c r="AO10" s="473"/>
      <c r="AP10" s="474"/>
      <c r="AQ10" s="474"/>
      <c r="AR10" s="474"/>
      <c r="AS10" s="474"/>
      <c r="AT10" s="474"/>
      <c r="AU10" s="474"/>
      <c r="AV10" s="474"/>
      <c r="AW10" s="474"/>
      <c r="AX10" s="474"/>
      <c r="AY10" s="474"/>
      <c r="AZ10" s="474"/>
      <c r="BA10" s="474"/>
      <c r="BB10" s="474"/>
      <c r="BC10" s="474"/>
      <c r="BD10" s="474"/>
      <c r="BE10" s="474"/>
      <c r="BF10" s="475"/>
      <c r="BG10" s="554"/>
      <c r="BH10" s="554"/>
      <c r="BI10" s="554"/>
      <c r="BJ10" s="554"/>
      <c r="BK10" s="554"/>
      <c r="BL10" s="554"/>
      <c r="BM10" s="554"/>
      <c r="BN10" s="554"/>
      <c r="BO10" s="554"/>
      <c r="BP10" s="554"/>
      <c r="BQ10" s="554"/>
      <c r="BR10" s="6"/>
      <c r="BS10"/>
    </row>
    <row r="11" spans="3:71" s="2" customFormat="1" ht="15.65" customHeight="1">
      <c r="C11" s="555" t="s">
        <v>104</v>
      </c>
      <c r="D11" s="549"/>
      <c r="E11" s="549"/>
      <c r="F11" s="549"/>
      <c r="G11" s="549"/>
      <c r="H11" s="549"/>
      <c r="I11" s="549"/>
      <c r="J11" s="549"/>
      <c r="K11" s="549"/>
      <c r="L11" s="549"/>
      <c r="M11" s="549"/>
      <c r="N11" s="549"/>
      <c r="O11" s="549"/>
      <c r="P11" s="549"/>
      <c r="Q11" s="549"/>
      <c r="R11" s="549"/>
      <c r="S11" s="549"/>
      <c r="T11" s="549"/>
      <c r="U11" s="412" t="s">
        <v>105</v>
      </c>
      <c r="V11" s="407"/>
      <c r="W11" s="407"/>
      <c r="X11" s="407"/>
      <c r="Y11" s="407"/>
      <c r="Z11" s="407"/>
      <c r="AA11" s="407"/>
      <c r="AB11" s="407"/>
      <c r="AC11" s="407"/>
      <c r="AD11" s="407"/>
      <c r="AE11" s="407"/>
      <c r="AF11" s="551"/>
      <c r="AG11" s="551"/>
      <c r="AH11" s="551"/>
      <c r="AI11" s="551"/>
      <c r="AJ11" s="551"/>
      <c r="AK11" s="551"/>
      <c r="AL11" s="551"/>
      <c r="AM11" s="551"/>
      <c r="AN11" s="552"/>
      <c r="AO11" s="556" t="s">
        <v>15</v>
      </c>
      <c r="AP11" s="551"/>
      <c r="AQ11" s="551"/>
      <c r="AR11" s="551"/>
      <c r="AS11" s="551"/>
      <c r="AT11" s="551"/>
      <c r="AU11" s="551"/>
      <c r="AV11" s="551"/>
      <c r="AW11" s="551"/>
      <c r="AX11" s="551"/>
      <c r="AY11" s="551"/>
      <c r="AZ11" s="551"/>
      <c r="BA11" s="551"/>
      <c r="BB11" s="551"/>
      <c r="BC11" s="551"/>
      <c r="BD11" s="551"/>
      <c r="BE11" s="551"/>
      <c r="BF11" s="552"/>
      <c r="BG11" s="555" t="s">
        <v>15</v>
      </c>
      <c r="BH11" s="557"/>
      <c r="BI11" s="557"/>
      <c r="BJ11" s="557"/>
      <c r="BK11" s="557"/>
      <c r="BL11" s="557"/>
      <c r="BM11" s="557"/>
      <c r="BN11" s="557"/>
      <c r="BO11" s="557"/>
      <c r="BP11" s="557"/>
      <c r="BQ11" s="557"/>
      <c r="BR11" s="7"/>
      <c r="BS11"/>
    </row>
    <row r="12" spans="3:71" s="2" customFormat="1" ht="15.65" customHeight="1">
      <c r="C12" s="549"/>
      <c r="D12" s="549"/>
      <c r="E12" s="549"/>
      <c r="F12" s="549"/>
      <c r="G12" s="549"/>
      <c r="H12" s="549"/>
      <c r="I12" s="549"/>
      <c r="J12" s="549"/>
      <c r="K12" s="549"/>
      <c r="L12" s="549"/>
      <c r="M12" s="549"/>
      <c r="N12" s="549"/>
      <c r="O12" s="549"/>
      <c r="P12" s="549"/>
      <c r="Q12" s="549"/>
      <c r="R12" s="549"/>
      <c r="S12" s="549"/>
      <c r="T12" s="549"/>
      <c r="U12" s="352"/>
      <c r="V12" s="350"/>
      <c r="W12" s="350"/>
      <c r="X12" s="350"/>
      <c r="Y12" s="350"/>
      <c r="Z12" s="350"/>
      <c r="AA12" s="350"/>
      <c r="AB12" s="350"/>
      <c r="AC12" s="350"/>
      <c r="AD12" s="350"/>
      <c r="AE12" s="350"/>
      <c r="AF12" s="470"/>
      <c r="AG12" s="470"/>
      <c r="AH12" s="493"/>
      <c r="AI12" s="493"/>
      <c r="AJ12" s="493"/>
      <c r="AK12" s="493"/>
      <c r="AL12" s="493"/>
      <c r="AM12" s="493"/>
      <c r="AN12" s="471"/>
      <c r="AO12" s="472"/>
      <c r="AP12" s="493"/>
      <c r="AQ12" s="493"/>
      <c r="AR12" s="493"/>
      <c r="AS12" s="493"/>
      <c r="AT12" s="493"/>
      <c r="AU12" s="493"/>
      <c r="AV12" s="493"/>
      <c r="AW12" s="493"/>
      <c r="AX12" s="493"/>
      <c r="AY12" s="493"/>
      <c r="AZ12" s="493"/>
      <c r="BA12" s="493"/>
      <c r="BB12" s="493"/>
      <c r="BC12" s="493"/>
      <c r="BD12" s="493"/>
      <c r="BE12" s="493"/>
      <c r="BF12" s="471"/>
      <c r="BG12" s="557"/>
      <c r="BH12" s="557"/>
      <c r="BI12" s="557"/>
      <c r="BJ12" s="557"/>
      <c r="BK12" s="557"/>
      <c r="BL12" s="557"/>
      <c r="BM12" s="557"/>
      <c r="BN12" s="557"/>
      <c r="BO12" s="557"/>
      <c r="BP12" s="557"/>
      <c r="BQ12" s="557"/>
      <c r="BR12" s="7"/>
      <c r="BS12"/>
    </row>
    <row r="13" spans="3:71" s="2" customFormat="1" ht="15.65" customHeight="1">
      <c r="C13" s="549"/>
      <c r="D13" s="549"/>
      <c r="E13" s="549"/>
      <c r="F13" s="549"/>
      <c r="G13" s="549"/>
      <c r="H13" s="549"/>
      <c r="I13" s="549"/>
      <c r="J13" s="549"/>
      <c r="K13" s="549"/>
      <c r="L13" s="549"/>
      <c r="M13" s="549"/>
      <c r="N13" s="549"/>
      <c r="O13" s="549"/>
      <c r="P13" s="549"/>
      <c r="Q13" s="549"/>
      <c r="R13" s="549"/>
      <c r="S13" s="549"/>
      <c r="T13" s="549"/>
      <c r="U13" s="353"/>
      <c r="V13" s="354"/>
      <c r="W13" s="354"/>
      <c r="X13" s="354"/>
      <c r="Y13" s="354"/>
      <c r="Z13" s="354"/>
      <c r="AA13" s="354"/>
      <c r="AB13" s="354"/>
      <c r="AC13" s="354"/>
      <c r="AD13" s="354"/>
      <c r="AE13" s="354"/>
      <c r="AF13" s="474"/>
      <c r="AG13" s="474"/>
      <c r="AH13" s="474"/>
      <c r="AI13" s="474"/>
      <c r="AJ13" s="474"/>
      <c r="AK13" s="474"/>
      <c r="AL13" s="474"/>
      <c r="AM13" s="474"/>
      <c r="AN13" s="475"/>
      <c r="AO13" s="473"/>
      <c r="AP13" s="474"/>
      <c r="AQ13" s="474"/>
      <c r="AR13" s="474"/>
      <c r="AS13" s="474"/>
      <c r="AT13" s="474"/>
      <c r="AU13" s="474"/>
      <c r="AV13" s="474"/>
      <c r="AW13" s="474"/>
      <c r="AX13" s="474"/>
      <c r="AY13" s="474"/>
      <c r="AZ13" s="474"/>
      <c r="BA13" s="474"/>
      <c r="BB13" s="474"/>
      <c r="BC13" s="474"/>
      <c r="BD13" s="474"/>
      <c r="BE13" s="474"/>
      <c r="BF13" s="475"/>
      <c r="BG13" s="557"/>
      <c r="BH13" s="557"/>
      <c r="BI13" s="557"/>
      <c r="BJ13" s="557"/>
      <c r="BK13" s="557"/>
      <c r="BL13" s="557"/>
      <c r="BM13" s="557"/>
      <c r="BN13" s="557"/>
      <c r="BO13" s="557"/>
      <c r="BP13" s="557"/>
      <c r="BQ13" s="557"/>
      <c r="BR13" s="7"/>
      <c r="BS13"/>
    </row>
    <row r="14" spans="3:71" s="2" customFormat="1" ht="15.65"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5"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5" customHeight="1">
      <c r="C18" s="19"/>
      <c r="D18" s="526" t="s">
        <v>41</v>
      </c>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7"/>
      <c r="AY18" s="527"/>
      <c r="AZ18" s="528"/>
      <c r="BA18" s="68"/>
      <c r="BB18" s="68"/>
      <c r="BC18" s="68"/>
      <c r="BD18" s="68"/>
      <c r="BE18" s="68"/>
      <c r="BF18" s="68"/>
      <c r="BG18" s="68"/>
      <c r="BH18" s="68"/>
      <c r="BI18" s="68"/>
      <c r="BJ18" s="68"/>
      <c r="BK18" s="68"/>
      <c r="BL18" s="69"/>
      <c r="BS18" s="18"/>
    </row>
    <row r="19" spans="1:71" ht="15.65" customHeight="1">
      <c r="C19" s="19"/>
      <c r="D19" s="529"/>
      <c r="E19" s="530"/>
      <c r="F19" s="530"/>
      <c r="G19" s="530"/>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1"/>
      <c r="BA19" s="68"/>
      <c r="BB19" s="68"/>
      <c r="BC19" s="68"/>
      <c r="BD19" s="68"/>
      <c r="BE19" s="68"/>
      <c r="BF19" s="68"/>
      <c r="BG19" s="68"/>
      <c r="BH19" s="68"/>
      <c r="BI19" s="68"/>
      <c r="BJ19" s="68"/>
      <c r="BK19" s="68"/>
      <c r="BL19" s="69"/>
      <c r="BS19" s="18"/>
    </row>
    <row r="20" spans="1:71" ht="13.4" customHeight="1">
      <c r="A20" s="2"/>
      <c r="B20" s="2"/>
      <c r="C20" s="19"/>
      <c r="D20" s="532" t="s">
        <v>2</v>
      </c>
      <c r="E20" s="533"/>
      <c r="F20" s="533"/>
      <c r="G20" s="533"/>
      <c r="H20" s="533"/>
      <c r="I20" s="533"/>
      <c r="J20" s="534"/>
      <c r="K20" s="532" t="s">
        <v>3</v>
      </c>
      <c r="L20" s="533"/>
      <c r="M20" s="533"/>
      <c r="N20" s="533"/>
      <c r="O20" s="533"/>
      <c r="P20" s="533"/>
      <c r="Q20" s="534"/>
      <c r="R20" s="532" t="s">
        <v>26</v>
      </c>
      <c r="S20" s="533"/>
      <c r="T20" s="533"/>
      <c r="U20" s="533"/>
      <c r="V20" s="533"/>
      <c r="W20" s="533"/>
      <c r="X20" s="534"/>
      <c r="Y20" s="541" t="s">
        <v>24</v>
      </c>
      <c r="Z20" s="541"/>
      <c r="AA20" s="541"/>
      <c r="AB20" s="541"/>
      <c r="AC20" s="541"/>
      <c r="AD20" s="541"/>
      <c r="AE20" s="541"/>
      <c r="AF20" s="542" t="s">
        <v>25</v>
      </c>
      <c r="AG20" s="542"/>
      <c r="AH20" s="542"/>
      <c r="AI20" s="542"/>
      <c r="AJ20" s="542"/>
      <c r="AK20" s="542"/>
      <c r="AL20" s="542"/>
      <c r="AM20" s="542"/>
      <c r="AN20" s="542"/>
      <c r="AO20" s="542"/>
      <c r="AP20" s="542"/>
      <c r="AQ20" s="542"/>
      <c r="AR20" s="542"/>
      <c r="AS20" s="542"/>
      <c r="AT20" s="542"/>
      <c r="AU20" s="542"/>
      <c r="AV20" s="542"/>
      <c r="AW20" s="542"/>
      <c r="AX20" s="542"/>
      <c r="AY20" s="542"/>
      <c r="AZ20" s="543"/>
      <c r="BA20" s="20"/>
      <c r="BB20" s="512" t="s">
        <v>1</v>
      </c>
      <c r="BC20" s="513"/>
      <c r="BD20" s="513"/>
      <c r="BE20" s="513"/>
      <c r="BF20" s="513"/>
      <c r="BG20" s="513"/>
      <c r="BH20" s="513"/>
      <c r="BI20" s="513"/>
      <c r="BJ20" s="514"/>
      <c r="BK20" s="515"/>
      <c r="BL20" s="69"/>
      <c r="BS20" s="38"/>
    </row>
    <row r="21" spans="1:71" ht="13.4" customHeight="1">
      <c r="A21" s="2"/>
      <c r="B21" s="2"/>
      <c r="C21" s="19"/>
      <c r="D21" s="535"/>
      <c r="E21" s="536"/>
      <c r="F21" s="536"/>
      <c r="G21" s="536"/>
      <c r="H21" s="536"/>
      <c r="I21" s="536"/>
      <c r="J21" s="537"/>
      <c r="K21" s="535"/>
      <c r="L21" s="536"/>
      <c r="M21" s="536"/>
      <c r="N21" s="536"/>
      <c r="O21" s="536"/>
      <c r="P21" s="536"/>
      <c r="Q21" s="537"/>
      <c r="R21" s="535"/>
      <c r="S21" s="536"/>
      <c r="T21" s="536"/>
      <c r="U21" s="536"/>
      <c r="V21" s="536"/>
      <c r="W21" s="536"/>
      <c r="X21" s="537"/>
      <c r="Y21" s="541"/>
      <c r="Z21" s="541"/>
      <c r="AA21" s="541"/>
      <c r="AB21" s="541"/>
      <c r="AC21" s="541"/>
      <c r="AD21" s="541"/>
      <c r="AE21" s="541"/>
      <c r="AF21" s="544"/>
      <c r="AG21" s="544"/>
      <c r="AH21" s="544"/>
      <c r="AI21" s="544"/>
      <c r="AJ21" s="544"/>
      <c r="AK21" s="544"/>
      <c r="AL21" s="544"/>
      <c r="AM21" s="544"/>
      <c r="AN21" s="544"/>
      <c r="AO21" s="544"/>
      <c r="AP21" s="544"/>
      <c r="AQ21" s="544"/>
      <c r="AR21" s="544"/>
      <c r="AS21" s="544"/>
      <c r="AT21" s="544"/>
      <c r="AU21" s="544"/>
      <c r="AV21" s="544"/>
      <c r="AW21" s="544"/>
      <c r="AX21" s="544"/>
      <c r="AY21" s="544"/>
      <c r="AZ21" s="545"/>
      <c r="BA21" s="20"/>
      <c r="BB21" s="516"/>
      <c r="BC21" s="517"/>
      <c r="BD21" s="517"/>
      <c r="BE21" s="517"/>
      <c r="BF21" s="517"/>
      <c r="BG21" s="517"/>
      <c r="BH21" s="517"/>
      <c r="BI21" s="517"/>
      <c r="BJ21" s="416"/>
      <c r="BK21" s="518"/>
      <c r="BL21" s="69"/>
      <c r="BS21" s="38"/>
    </row>
    <row r="22" spans="1:71" ht="13.4" customHeight="1">
      <c r="A22" s="2"/>
      <c r="B22" s="2"/>
      <c r="C22" s="19"/>
      <c r="D22" s="535"/>
      <c r="E22" s="536"/>
      <c r="F22" s="536"/>
      <c r="G22" s="536"/>
      <c r="H22" s="536"/>
      <c r="I22" s="536"/>
      <c r="J22" s="537"/>
      <c r="K22" s="535"/>
      <c r="L22" s="536"/>
      <c r="M22" s="536"/>
      <c r="N22" s="536"/>
      <c r="O22" s="536"/>
      <c r="P22" s="536"/>
      <c r="Q22" s="537"/>
      <c r="R22" s="535"/>
      <c r="S22" s="536"/>
      <c r="T22" s="536"/>
      <c r="U22" s="536"/>
      <c r="V22" s="536"/>
      <c r="W22" s="536"/>
      <c r="X22" s="537"/>
      <c r="Y22" s="541"/>
      <c r="Z22" s="541"/>
      <c r="AA22" s="541"/>
      <c r="AB22" s="541"/>
      <c r="AC22" s="541"/>
      <c r="AD22" s="541"/>
      <c r="AE22" s="541"/>
      <c r="AF22" s="546"/>
      <c r="AG22" s="546"/>
      <c r="AH22" s="546"/>
      <c r="AI22" s="546"/>
      <c r="AJ22" s="546"/>
      <c r="AK22" s="546"/>
      <c r="AL22" s="546"/>
      <c r="AM22" s="546"/>
      <c r="AN22" s="546"/>
      <c r="AO22" s="546"/>
      <c r="AP22" s="546"/>
      <c r="AQ22" s="546"/>
      <c r="AR22" s="546"/>
      <c r="AS22" s="546"/>
      <c r="AT22" s="546"/>
      <c r="AU22" s="546"/>
      <c r="AV22" s="546"/>
      <c r="AW22" s="546"/>
      <c r="AX22" s="546"/>
      <c r="AY22" s="546"/>
      <c r="AZ22" s="547"/>
      <c r="BA22" s="40"/>
      <c r="BB22" s="516"/>
      <c r="BC22" s="517"/>
      <c r="BD22" s="517"/>
      <c r="BE22" s="517"/>
      <c r="BF22" s="517"/>
      <c r="BG22" s="517"/>
      <c r="BH22" s="517"/>
      <c r="BI22" s="517"/>
      <c r="BJ22" s="416"/>
      <c r="BK22" s="518"/>
      <c r="BL22" s="69"/>
      <c r="BS22" s="38"/>
    </row>
    <row r="23" spans="1:71" ht="31.4" customHeight="1">
      <c r="A23" s="2"/>
      <c r="B23" s="2"/>
      <c r="C23" s="19"/>
      <c r="D23" s="538"/>
      <c r="E23" s="539"/>
      <c r="F23" s="539"/>
      <c r="G23" s="539"/>
      <c r="H23" s="539"/>
      <c r="I23" s="539"/>
      <c r="J23" s="540"/>
      <c r="K23" s="538"/>
      <c r="L23" s="539"/>
      <c r="M23" s="539"/>
      <c r="N23" s="539"/>
      <c r="O23" s="539"/>
      <c r="P23" s="539"/>
      <c r="Q23" s="540"/>
      <c r="R23" s="538"/>
      <c r="S23" s="539"/>
      <c r="T23" s="539"/>
      <c r="U23" s="539"/>
      <c r="V23" s="539"/>
      <c r="W23" s="539"/>
      <c r="X23" s="540"/>
      <c r="Y23" s="541"/>
      <c r="Z23" s="541"/>
      <c r="AA23" s="541"/>
      <c r="AB23" s="541"/>
      <c r="AC23" s="541"/>
      <c r="AD23" s="541"/>
      <c r="AE23" s="541"/>
      <c r="AF23" s="523" t="s">
        <v>87</v>
      </c>
      <c r="AG23" s="523"/>
      <c r="AH23" s="523"/>
      <c r="AI23" s="523"/>
      <c r="AJ23" s="523"/>
      <c r="AK23" s="523"/>
      <c r="AL23" s="524"/>
      <c r="AM23" s="525" t="s">
        <v>88</v>
      </c>
      <c r="AN23" s="523"/>
      <c r="AO23" s="523"/>
      <c r="AP23" s="523"/>
      <c r="AQ23" s="523"/>
      <c r="AR23" s="523"/>
      <c r="AS23" s="524"/>
      <c r="AT23" s="525" t="s">
        <v>89</v>
      </c>
      <c r="AU23" s="523"/>
      <c r="AV23" s="523"/>
      <c r="AW23" s="523"/>
      <c r="AX23" s="523"/>
      <c r="AY23" s="523"/>
      <c r="AZ23" s="524"/>
      <c r="BA23" s="40"/>
      <c r="BB23" s="519"/>
      <c r="BC23" s="520"/>
      <c r="BD23" s="520"/>
      <c r="BE23" s="520"/>
      <c r="BF23" s="520"/>
      <c r="BG23" s="520"/>
      <c r="BH23" s="520"/>
      <c r="BI23" s="520"/>
      <c r="BJ23" s="521"/>
      <c r="BK23" s="522"/>
      <c r="BL23" s="69"/>
      <c r="BS23" s="38"/>
    </row>
    <row r="24" spans="1:71" ht="15.65" customHeight="1">
      <c r="A24" s="2"/>
      <c r="B24" s="2"/>
      <c r="C24" s="19"/>
      <c r="D24" s="487" t="s">
        <v>15</v>
      </c>
      <c r="E24" s="488"/>
      <c r="F24" s="488"/>
      <c r="G24" s="488"/>
      <c r="H24" s="488"/>
      <c r="I24" s="488"/>
      <c r="J24" s="489"/>
      <c r="K24" s="487" t="s">
        <v>15</v>
      </c>
      <c r="L24" s="488"/>
      <c r="M24" s="488"/>
      <c r="N24" s="488"/>
      <c r="O24" s="488"/>
      <c r="P24" s="488"/>
      <c r="Q24" s="489"/>
      <c r="R24" s="487" t="s">
        <v>15</v>
      </c>
      <c r="S24" s="488"/>
      <c r="T24" s="488"/>
      <c r="U24" s="488"/>
      <c r="V24" s="488"/>
      <c r="W24" s="488"/>
      <c r="X24" s="489"/>
      <c r="Y24" s="487" t="s">
        <v>96</v>
      </c>
      <c r="Z24" s="488"/>
      <c r="AA24" s="488"/>
      <c r="AB24" s="488"/>
      <c r="AC24" s="488"/>
      <c r="AD24" s="488"/>
      <c r="AE24" s="489"/>
      <c r="AF24" s="484" t="s">
        <v>15</v>
      </c>
      <c r="AG24" s="485"/>
      <c r="AH24" s="485"/>
      <c r="AI24" s="485"/>
      <c r="AJ24" s="485"/>
      <c r="AK24" s="485"/>
      <c r="AL24" s="486"/>
      <c r="AM24" s="484" t="s">
        <v>96</v>
      </c>
      <c r="AN24" s="485"/>
      <c r="AO24" s="485"/>
      <c r="AP24" s="485"/>
      <c r="AQ24" s="485"/>
      <c r="AR24" s="485"/>
      <c r="AS24" s="486"/>
      <c r="AT24" s="484" t="s">
        <v>15</v>
      </c>
      <c r="AU24" s="485"/>
      <c r="AV24" s="485"/>
      <c r="AW24" s="485"/>
      <c r="AX24" s="485"/>
      <c r="AY24" s="485"/>
      <c r="AZ24" s="486"/>
      <c r="BA24" s="40"/>
      <c r="BB24" s="484" t="s">
        <v>15</v>
      </c>
      <c r="BC24" s="485"/>
      <c r="BD24" s="485"/>
      <c r="BE24" s="485"/>
      <c r="BF24" s="485"/>
      <c r="BG24" s="485"/>
      <c r="BH24" s="485"/>
      <c r="BI24" s="485"/>
      <c r="BJ24" s="514"/>
      <c r="BK24" s="515"/>
      <c r="BL24" s="69"/>
      <c r="BS24" s="38"/>
    </row>
    <row r="25" spans="1:71" ht="15.65" customHeight="1">
      <c r="A25" s="2"/>
      <c r="B25" s="2"/>
      <c r="C25" s="19"/>
      <c r="D25" s="487"/>
      <c r="E25" s="488"/>
      <c r="F25" s="488"/>
      <c r="G25" s="488"/>
      <c r="H25" s="488"/>
      <c r="I25" s="488"/>
      <c r="J25" s="489"/>
      <c r="K25" s="487"/>
      <c r="L25" s="488"/>
      <c r="M25" s="488"/>
      <c r="N25" s="488"/>
      <c r="O25" s="488"/>
      <c r="P25" s="488"/>
      <c r="Q25" s="489"/>
      <c r="R25" s="487"/>
      <c r="S25" s="488"/>
      <c r="T25" s="488"/>
      <c r="U25" s="488"/>
      <c r="V25" s="488"/>
      <c r="W25" s="488"/>
      <c r="X25" s="489"/>
      <c r="Y25" s="487"/>
      <c r="Z25" s="488"/>
      <c r="AA25" s="488"/>
      <c r="AB25" s="488"/>
      <c r="AC25" s="488"/>
      <c r="AD25" s="488"/>
      <c r="AE25" s="489"/>
      <c r="AF25" s="487"/>
      <c r="AG25" s="488"/>
      <c r="AH25" s="488"/>
      <c r="AI25" s="488"/>
      <c r="AJ25" s="488"/>
      <c r="AK25" s="488"/>
      <c r="AL25" s="489"/>
      <c r="AM25" s="487"/>
      <c r="AN25" s="488"/>
      <c r="AO25" s="488"/>
      <c r="AP25" s="488"/>
      <c r="AQ25" s="488"/>
      <c r="AR25" s="488"/>
      <c r="AS25" s="489"/>
      <c r="AT25" s="487"/>
      <c r="AU25" s="488"/>
      <c r="AV25" s="488"/>
      <c r="AW25" s="488"/>
      <c r="AX25" s="488"/>
      <c r="AY25" s="488"/>
      <c r="AZ25" s="489"/>
      <c r="BA25" s="41"/>
      <c r="BB25" s="487"/>
      <c r="BC25" s="488"/>
      <c r="BD25" s="488"/>
      <c r="BE25" s="488"/>
      <c r="BF25" s="488"/>
      <c r="BG25" s="488"/>
      <c r="BH25" s="488"/>
      <c r="BI25" s="488"/>
      <c r="BJ25" s="416"/>
      <c r="BK25" s="518"/>
      <c r="BL25" s="69"/>
      <c r="BS25" s="38"/>
    </row>
    <row r="26" spans="1:71" ht="15.65" customHeight="1">
      <c r="A26" s="2"/>
      <c r="B26" s="2"/>
      <c r="C26" s="19"/>
      <c r="D26" s="490"/>
      <c r="E26" s="491"/>
      <c r="F26" s="491"/>
      <c r="G26" s="491"/>
      <c r="H26" s="491"/>
      <c r="I26" s="491"/>
      <c r="J26" s="492"/>
      <c r="K26" s="490"/>
      <c r="L26" s="491"/>
      <c r="M26" s="491"/>
      <c r="N26" s="491"/>
      <c r="O26" s="491"/>
      <c r="P26" s="491"/>
      <c r="Q26" s="492"/>
      <c r="R26" s="490"/>
      <c r="S26" s="491"/>
      <c r="T26" s="491"/>
      <c r="U26" s="491"/>
      <c r="V26" s="491"/>
      <c r="W26" s="491"/>
      <c r="X26" s="492"/>
      <c r="Y26" s="490"/>
      <c r="Z26" s="491"/>
      <c r="AA26" s="491"/>
      <c r="AB26" s="491"/>
      <c r="AC26" s="491"/>
      <c r="AD26" s="491"/>
      <c r="AE26" s="492"/>
      <c r="AF26" s="490"/>
      <c r="AG26" s="491"/>
      <c r="AH26" s="491"/>
      <c r="AI26" s="491"/>
      <c r="AJ26" s="491"/>
      <c r="AK26" s="491"/>
      <c r="AL26" s="492"/>
      <c r="AM26" s="490"/>
      <c r="AN26" s="491"/>
      <c r="AO26" s="491"/>
      <c r="AP26" s="491"/>
      <c r="AQ26" s="491"/>
      <c r="AR26" s="491"/>
      <c r="AS26" s="492"/>
      <c r="AT26" s="490"/>
      <c r="AU26" s="491"/>
      <c r="AV26" s="491"/>
      <c r="AW26" s="491"/>
      <c r="AX26" s="491"/>
      <c r="AY26" s="491"/>
      <c r="AZ26" s="492"/>
      <c r="BA26" s="41"/>
      <c r="BB26" s="490"/>
      <c r="BC26" s="491"/>
      <c r="BD26" s="491"/>
      <c r="BE26" s="491"/>
      <c r="BF26" s="491"/>
      <c r="BG26" s="491"/>
      <c r="BH26" s="491"/>
      <c r="BI26" s="491"/>
      <c r="BJ26" s="521"/>
      <c r="BK26" s="522"/>
      <c r="BL26" s="69"/>
      <c r="BS26" s="38"/>
    </row>
    <row r="27" spans="1:71" ht="15.65"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5"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5"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570"/>
      <c r="AS31" s="570"/>
      <c r="AT31" s="570"/>
      <c r="AU31" s="570"/>
      <c r="AV31" s="570"/>
      <c r="AW31" s="570"/>
      <c r="AX31" s="570"/>
      <c r="AY31" s="570"/>
      <c r="AZ31" s="570"/>
      <c r="BA31" s="570"/>
      <c r="BB31" s="570"/>
      <c r="BC31" s="48"/>
      <c r="BD31" s="49"/>
      <c r="BE31" s="49"/>
      <c r="BF31" s="49"/>
      <c r="BG31" s="49"/>
      <c r="BH31" s="49"/>
      <c r="BI31" s="49"/>
      <c r="BJ31" s="49"/>
      <c r="BK31" s="49"/>
      <c r="BL31" s="49"/>
      <c r="BM31" s="49"/>
      <c r="BN31" s="49"/>
      <c r="BO31" s="49"/>
      <c r="BP31" s="49"/>
      <c r="BQ31" s="49"/>
      <c r="BR31" s="50"/>
      <c r="BS31" s="2"/>
    </row>
    <row r="32" spans="1:71" ht="15.65"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587"/>
      <c r="AS32" s="587"/>
      <c r="AT32" s="587"/>
      <c r="AU32" s="587"/>
      <c r="AV32" s="587"/>
      <c r="AW32" s="587"/>
      <c r="AX32" s="587"/>
      <c r="AY32" s="587"/>
      <c r="AZ32" s="587"/>
      <c r="BA32" s="587"/>
      <c r="BB32" s="587"/>
      <c r="BC32" s="52"/>
      <c r="BD32" s="21"/>
      <c r="BE32" s="21"/>
      <c r="BF32" s="21"/>
      <c r="BG32" s="21"/>
      <c r="BH32" s="21"/>
      <c r="BI32" s="21"/>
      <c r="BJ32" s="21"/>
      <c r="BK32" s="21"/>
      <c r="BL32" s="21"/>
      <c r="BM32" s="21"/>
      <c r="BN32" s="25"/>
      <c r="BO32" s="25"/>
      <c r="BP32" s="25"/>
      <c r="BQ32" s="53"/>
      <c r="BR32" s="54"/>
      <c r="BS32" s="2"/>
    </row>
    <row r="33" spans="1:71" ht="15.65" customHeight="1">
      <c r="A33" s="2"/>
      <c r="B33" s="2"/>
      <c r="C33" s="51"/>
      <c r="D33" s="495" t="s">
        <v>4</v>
      </c>
      <c r="E33" s="496"/>
      <c r="F33" s="496"/>
      <c r="G33" s="496"/>
      <c r="H33" s="496"/>
      <c r="I33" s="496"/>
      <c r="J33" s="496"/>
      <c r="K33" s="496"/>
      <c r="L33" s="496"/>
      <c r="M33" s="496"/>
      <c r="N33" s="496"/>
      <c r="O33" s="496"/>
      <c r="P33" s="496"/>
      <c r="Q33" s="497"/>
      <c r="R33" s="420" t="s">
        <v>30</v>
      </c>
      <c r="S33" s="421"/>
      <c r="T33" s="421"/>
      <c r="U33" s="421"/>
      <c r="V33" s="421"/>
      <c r="W33" s="421"/>
      <c r="X33" s="421"/>
      <c r="Y33" s="421"/>
      <c r="Z33" s="421"/>
      <c r="AA33" s="421"/>
      <c r="AB33" s="421"/>
      <c r="AC33" s="421"/>
      <c r="AD33" s="421"/>
      <c r="AE33" s="421"/>
      <c r="AF33" s="421"/>
      <c r="AG33" s="421"/>
      <c r="AH33" s="421"/>
      <c r="AI33" s="421"/>
      <c r="AJ33" s="421"/>
      <c r="AK33" s="421"/>
      <c r="AL33" s="421"/>
      <c r="AM33" s="421"/>
      <c r="AN33" s="421"/>
      <c r="AO33" s="421"/>
      <c r="AP33" s="421"/>
      <c r="AQ33" s="421"/>
      <c r="AR33" s="421"/>
      <c r="AS33" s="421"/>
      <c r="AT33" s="421"/>
      <c r="AU33" s="421"/>
      <c r="AV33" s="421"/>
      <c r="AW33" s="421"/>
      <c r="AX33" s="421"/>
      <c r="AY33" s="421"/>
      <c r="AZ33" s="421"/>
      <c r="BA33" s="421"/>
      <c r="BB33" s="422"/>
      <c r="BC33" s="52"/>
      <c r="BD33" s="21"/>
      <c r="BE33" s="21"/>
      <c r="BF33" s="21"/>
      <c r="BG33" s="21"/>
      <c r="BH33" s="21"/>
      <c r="BI33" s="21"/>
      <c r="BJ33" s="21"/>
      <c r="BK33" s="21"/>
      <c r="BL33" s="21"/>
      <c r="BM33" s="21"/>
      <c r="BN33" s="25"/>
      <c r="BO33" s="25"/>
      <c r="BP33" s="25"/>
      <c r="BQ33" s="53"/>
      <c r="BR33" s="54"/>
      <c r="BS33" s="2"/>
    </row>
    <row r="34" spans="1:71" ht="15.65" customHeight="1">
      <c r="A34" s="2"/>
      <c r="B34" s="2"/>
      <c r="C34" s="51"/>
      <c r="D34" s="498"/>
      <c r="E34" s="499"/>
      <c r="F34" s="499"/>
      <c r="G34" s="499"/>
      <c r="H34" s="499"/>
      <c r="I34" s="499"/>
      <c r="J34" s="499"/>
      <c r="K34" s="499"/>
      <c r="L34" s="499"/>
      <c r="M34" s="499"/>
      <c r="N34" s="499"/>
      <c r="O34" s="499"/>
      <c r="P34" s="499"/>
      <c r="Q34" s="500"/>
      <c r="R34" s="426"/>
      <c r="S34" s="427"/>
      <c r="T34" s="427"/>
      <c r="U34" s="427"/>
      <c r="V34" s="427"/>
      <c r="W34" s="427"/>
      <c r="X34" s="427"/>
      <c r="Y34" s="427"/>
      <c r="Z34" s="427"/>
      <c r="AA34" s="427"/>
      <c r="AB34" s="427"/>
      <c r="AC34" s="427"/>
      <c r="AD34" s="427"/>
      <c r="AE34" s="427"/>
      <c r="AF34" s="427"/>
      <c r="AG34" s="427"/>
      <c r="AH34" s="427"/>
      <c r="AI34" s="427"/>
      <c r="AJ34" s="427"/>
      <c r="AK34" s="427"/>
      <c r="AL34" s="427"/>
      <c r="AM34" s="427"/>
      <c r="AN34" s="427"/>
      <c r="AO34" s="427"/>
      <c r="AP34" s="427"/>
      <c r="AQ34" s="427"/>
      <c r="AR34" s="427"/>
      <c r="AS34" s="427"/>
      <c r="AT34" s="427"/>
      <c r="AU34" s="427"/>
      <c r="AV34" s="427"/>
      <c r="AW34" s="427"/>
      <c r="AX34" s="427"/>
      <c r="AY34" s="427"/>
      <c r="AZ34" s="427"/>
      <c r="BA34" s="427"/>
      <c r="BB34" s="428"/>
      <c r="BC34" s="52"/>
      <c r="BD34" s="21"/>
      <c r="BE34" s="21"/>
      <c r="BF34" s="21"/>
      <c r="BG34" s="21"/>
      <c r="BH34" s="21"/>
      <c r="BI34" s="21"/>
      <c r="BJ34" s="21"/>
      <c r="BK34" s="21"/>
      <c r="BL34" s="21"/>
      <c r="BM34" s="21"/>
      <c r="BN34" s="25"/>
      <c r="BO34" s="25"/>
      <c r="BP34" s="25"/>
      <c r="BQ34" s="53"/>
      <c r="BR34" s="54"/>
      <c r="BS34" s="2"/>
    </row>
    <row r="35" spans="1:71" ht="15.65"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6"/>
      <c r="AS35" s="86"/>
      <c r="AT35" s="86"/>
      <c r="AU35" s="86"/>
      <c r="AV35" s="86"/>
      <c r="AW35" s="86"/>
      <c r="AX35" s="86"/>
      <c r="AY35" s="86"/>
      <c r="AZ35" s="86"/>
      <c r="BA35" s="86"/>
      <c r="BB35" s="86"/>
      <c r="BC35" s="52"/>
      <c r="BD35" s="21"/>
      <c r="BE35" s="21"/>
      <c r="BF35" s="21"/>
      <c r="BG35" s="21"/>
      <c r="BH35" s="21"/>
      <c r="BI35" s="21"/>
      <c r="BJ35" s="21"/>
      <c r="BK35" s="21"/>
      <c r="BL35" s="21"/>
      <c r="BM35" s="21"/>
      <c r="BN35" s="25"/>
      <c r="BO35" s="25"/>
      <c r="BP35" s="25"/>
      <c r="BQ35" s="53"/>
      <c r="BR35" s="54"/>
      <c r="BS35" s="2"/>
    </row>
    <row r="36" spans="1:71" ht="19">
      <c r="A36" s="2"/>
      <c r="B36" s="2"/>
      <c r="C36" s="51"/>
      <c r="D36" s="23"/>
      <c r="E36" s="23"/>
      <c r="F36" s="23"/>
      <c r="G36" s="23"/>
      <c r="H36" s="23"/>
      <c r="I36" s="23"/>
      <c r="J36" s="23"/>
      <c r="K36" s="23"/>
      <c r="L36" s="23"/>
      <c r="M36" s="23"/>
      <c r="N36" s="23"/>
      <c r="O36" s="23"/>
      <c r="P36" s="23"/>
      <c r="Q36" s="23"/>
      <c r="R36" s="23"/>
      <c r="S36" s="23"/>
      <c r="T36" s="23"/>
      <c r="U36" s="22" t="s">
        <v>31</v>
      </c>
      <c r="V36" s="27"/>
      <c r="W36" s="26"/>
      <c r="X36" s="28"/>
      <c r="Y36" s="28"/>
      <c r="Z36" s="29"/>
      <c r="AA36" s="29"/>
      <c r="AB36" s="29"/>
      <c r="AC36" s="29"/>
      <c r="AD36" s="29"/>
      <c r="AE36" s="29"/>
      <c r="AF36" s="29"/>
      <c r="AG36" s="29"/>
      <c r="AH36" s="29"/>
      <c r="AI36" s="29"/>
      <c r="AJ36" s="29"/>
      <c r="AK36" s="26"/>
      <c r="AL36" s="26"/>
      <c r="AM36" s="22" t="s">
        <v>27</v>
      </c>
      <c r="AN36" s="23"/>
      <c r="AO36" s="23"/>
      <c r="AP36" s="24"/>
      <c r="AQ36" s="24"/>
      <c r="AR36" s="24"/>
      <c r="AS36" s="25"/>
      <c r="AT36" s="26"/>
      <c r="AU36" s="26"/>
      <c r="AV36" s="26"/>
      <c r="AW36" s="26"/>
      <c r="AX36" s="26"/>
      <c r="AY36" s="26"/>
      <c r="AZ36" s="26"/>
      <c r="BA36" s="26"/>
      <c r="BB36" s="26"/>
      <c r="BC36" s="30"/>
      <c r="BD36" s="25"/>
      <c r="BE36" s="25"/>
      <c r="BF36" s="31" t="s">
        <v>6</v>
      </c>
      <c r="BG36" s="34"/>
      <c r="BH36" s="34"/>
      <c r="BI36" s="34"/>
      <c r="BJ36" s="34"/>
      <c r="BK36" s="34"/>
      <c r="BL36" s="34"/>
      <c r="BM36" s="25"/>
      <c r="BN36" s="25"/>
      <c r="BO36" s="25"/>
      <c r="BP36" s="25"/>
      <c r="BQ36" s="53"/>
      <c r="BR36" s="54"/>
      <c r="BS36" s="2"/>
    </row>
    <row r="37" spans="1:71" ht="19.399999999999999" customHeight="1">
      <c r="A37" s="2"/>
      <c r="B37" s="2"/>
      <c r="C37" s="51"/>
      <c r="D37" s="572" t="s">
        <v>7</v>
      </c>
      <c r="E37" s="572"/>
      <c r="F37" s="572"/>
      <c r="G37" s="572"/>
      <c r="H37" s="572"/>
      <c r="I37" s="572"/>
      <c r="J37" s="572"/>
      <c r="K37" s="572"/>
      <c r="L37" s="572"/>
      <c r="M37" s="572"/>
      <c r="N37" s="429" t="s">
        <v>15</v>
      </c>
      <c r="O37" s="430"/>
      <c r="P37" s="430"/>
      <c r="Q37" s="431"/>
      <c r="R37" s="23"/>
      <c r="S37" s="23"/>
      <c r="T37" s="23"/>
      <c r="U37" s="574" t="s">
        <v>51</v>
      </c>
      <c r="V37" s="575"/>
      <c r="W37" s="575"/>
      <c r="X37" s="575"/>
      <c r="Y37" s="575"/>
      <c r="Z37" s="575"/>
      <c r="AA37" s="575"/>
      <c r="AB37" s="575"/>
      <c r="AC37" s="580" t="s">
        <v>52</v>
      </c>
      <c r="AD37" s="581"/>
      <c r="AE37" s="581"/>
      <c r="AF37" s="581"/>
      <c r="AG37" s="581"/>
      <c r="AH37" s="581"/>
      <c r="AI37" s="581"/>
      <c r="AJ37" s="582"/>
      <c r="AK37" s="58"/>
      <c r="AL37" s="58"/>
      <c r="AM37" s="438" t="s">
        <v>95</v>
      </c>
      <c r="AN37" s="439"/>
      <c r="AO37" s="439"/>
      <c r="AP37" s="439"/>
      <c r="AQ37" s="439"/>
      <c r="AR37" s="439"/>
      <c r="AS37" s="439"/>
      <c r="AT37" s="439"/>
      <c r="AU37" s="439"/>
      <c r="AV37" s="439"/>
      <c r="AW37" s="439"/>
      <c r="AX37" s="439"/>
      <c r="AY37" s="439"/>
      <c r="AZ37" s="439"/>
      <c r="BA37" s="439"/>
      <c r="BB37" s="439"/>
      <c r="BC37" s="440"/>
      <c r="BD37" s="21"/>
      <c r="BE37" s="21"/>
      <c r="BF37" s="479" t="s">
        <v>97</v>
      </c>
      <c r="BG37" s="480"/>
      <c r="BH37" s="480"/>
      <c r="BI37" s="480"/>
      <c r="BJ37" s="479"/>
      <c r="BK37" s="480"/>
      <c r="BL37" s="480"/>
      <c r="BM37" s="480"/>
      <c r="BN37" s="479"/>
      <c r="BO37" s="480"/>
      <c r="BP37" s="480"/>
      <c r="BQ37" s="481"/>
      <c r="BR37" s="54"/>
      <c r="BS37" s="2"/>
    </row>
    <row r="38" spans="1:71" ht="19.399999999999999" customHeight="1">
      <c r="A38" s="2"/>
      <c r="B38" s="2"/>
      <c r="C38" s="51"/>
      <c r="D38" s="572"/>
      <c r="E38" s="572"/>
      <c r="F38" s="572"/>
      <c r="G38" s="572"/>
      <c r="H38" s="572"/>
      <c r="I38" s="572"/>
      <c r="J38" s="572"/>
      <c r="K38" s="572"/>
      <c r="L38" s="572"/>
      <c r="M38" s="572"/>
      <c r="N38" s="432"/>
      <c r="O38" s="433"/>
      <c r="P38" s="433"/>
      <c r="Q38" s="434"/>
      <c r="R38" s="23"/>
      <c r="S38" s="23"/>
      <c r="T38" s="23"/>
      <c r="U38" s="576"/>
      <c r="V38" s="577"/>
      <c r="W38" s="577"/>
      <c r="X38" s="577"/>
      <c r="Y38" s="577"/>
      <c r="Z38" s="577"/>
      <c r="AA38" s="577"/>
      <c r="AB38" s="577"/>
      <c r="AC38" s="583"/>
      <c r="AD38" s="584"/>
      <c r="AE38" s="584"/>
      <c r="AF38" s="584"/>
      <c r="AG38" s="584"/>
      <c r="AH38" s="584"/>
      <c r="AI38" s="584"/>
      <c r="AJ38" s="585"/>
      <c r="AK38" s="58"/>
      <c r="AL38" s="58"/>
      <c r="AM38" s="441"/>
      <c r="AN38" s="442"/>
      <c r="AO38" s="442"/>
      <c r="AP38" s="442"/>
      <c r="AQ38" s="442"/>
      <c r="AR38" s="442"/>
      <c r="AS38" s="442"/>
      <c r="AT38" s="442"/>
      <c r="AU38" s="442"/>
      <c r="AV38" s="442"/>
      <c r="AW38" s="442"/>
      <c r="AX38" s="442"/>
      <c r="AY38" s="442"/>
      <c r="AZ38" s="442"/>
      <c r="BA38" s="442"/>
      <c r="BB38" s="442"/>
      <c r="BC38" s="443"/>
      <c r="BD38" s="21"/>
      <c r="BE38" s="21"/>
      <c r="BF38" s="469"/>
      <c r="BG38" s="482"/>
      <c r="BH38" s="482"/>
      <c r="BI38" s="482"/>
      <c r="BJ38" s="469"/>
      <c r="BK38" s="482"/>
      <c r="BL38" s="482"/>
      <c r="BM38" s="482"/>
      <c r="BN38" s="469"/>
      <c r="BO38" s="482"/>
      <c r="BP38" s="482"/>
      <c r="BQ38" s="483"/>
      <c r="BR38" s="54"/>
      <c r="BS38" s="2"/>
    </row>
    <row r="39" spans="1:71" ht="15.65" customHeight="1">
      <c r="A39" s="2"/>
      <c r="B39" s="2"/>
      <c r="C39" s="51"/>
      <c r="D39" s="572"/>
      <c r="E39" s="572"/>
      <c r="F39" s="572"/>
      <c r="G39" s="572"/>
      <c r="H39" s="572"/>
      <c r="I39" s="572"/>
      <c r="J39" s="572"/>
      <c r="K39" s="572"/>
      <c r="L39" s="572"/>
      <c r="M39" s="572"/>
      <c r="N39" s="432"/>
      <c r="O39" s="433"/>
      <c r="P39" s="433"/>
      <c r="Q39" s="434"/>
      <c r="R39" s="23"/>
      <c r="S39" s="23"/>
      <c r="T39" s="23"/>
      <c r="U39" s="484" t="s">
        <v>15</v>
      </c>
      <c r="V39" s="485"/>
      <c r="W39" s="485"/>
      <c r="X39" s="485"/>
      <c r="Y39" s="485"/>
      <c r="Z39" s="485"/>
      <c r="AA39" s="485"/>
      <c r="AB39" s="486"/>
      <c r="AC39" s="484" t="s">
        <v>15</v>
      </c>
      <c r="AD39" s="485"/>
      <c r="AE39" s="485"/>
      <c r="AF39" s="485"/>
      <c r="AG39" s="485"/>
      <c r="AH39" s="485"/>
      <c r="AI39" s="485"/>
      <c r="AJ39" s="486"/>
      <c r="AK39" s="58"/>
      <c r="AL39" s="58"/>
      <c r="AM39" s="441"/>
      <c r="AN39" s="442"/>
      <c r="AO39" s="442"/>
      <c r="AP39" s="442"/>
      <c r="AQ39" s="442"/>
      <c r="AR39" s="442"/>
      <c r="AS39" s="442"/>
      <c r="AT39" s="442"/>
      <c r="AU39" s="442"/>
      <c r="AV39" s="442"/>
      <c r="AW39" s="442"/>
      <c r="AX39" s="442"/>
      <c r="AY39" s="442"/>
      <c r="AZ39" s="442"/>
      <c r="BA39" s="442"/>
      <c r="BB39" s="442"/>
      <c r="BC39" s="443"/>
      <c r="BD39" s="21"/>
      <c r="BE39" s="21"/>
      <c r="BF39" s="469"/>
      <c r="BG39" s="482"/>
      <c r="BH39" s="482"/>
      <c r="BI39" s="482"/>
      <c r="BJ39" s="469"/>
      <c r="BK39" s="482"/>
      <c r="BL39" s="482"/>
      <c r="BM39" s="482"/>
      <c r="BN39" s="469"/>
      <c r="BO39" s="482"/>
      <c r="BP39" s="482"/>
      <c r="BQ39" s="483"/>
      <c r="BR39" s="54"/>
      <c r="BS39" s="2"/>
    </row>
    <row r="40" spans="1:71" ht="15.65" customHeight="1">
      <c r="A40" s="2"/>
      <c r="B40" s="2"/>
      <c r="C40" s="51"/>
      <c r="D40" s="572"/>
      <c r="E40" s="572"/>
      <c r="F40" s="572"/>
      <c r="G40" s="572"/>
      <c r="H40" s="572"/>
      <c r="I40" s="572"/>
      <c r="J40" s="572"/>
      <c r="K40" s="572"/>
      <c r="L40" s="572"/>
      <c r="M40" s="572"/>
      <c r="N40" s="435"/>
      <c r="O40" s="436"/>
      <c r="P40" s="436"/>
      <c r="Q40" s="437"/>
      <c r="R40" s="23"/>
      <c r="S40" s="23"/>
      <c r="T40" s="23"/>
      <c r="U40" s="487"/>
      <c r="V40" s="488"/>
      <c r="W40" s="488"/>
      <c r="X40" s="488"/>
      <c r="Y40" s="488"/>
      <c r="Z40" s="488"/>
      <c r="AA40" s="488"/>
      <c r="AB40" s="489"/>
      <c r="AC40" s="487"/>
      <c r="AD40" s="488"/>
      <c r="AE40" s="488"/>
      <c r="AF40" s="488"/>
      <c r="AG40" s="488"/>
      <c r="AH40" s="488"/>
      <c r="AI40" s="488"/>
      <c r="AJ40" s="489"/>
      <c r="AK40" s="58"/>
      <c r="AL40" s="58"/>
      <c r="AM40" s="441"/>
      <c r="AN40" s="442"/>
      <c r="AO40" s="442"/>
      <c r="AP40" s="442"/>
      <c r="AQ40" s="442"/>
      <c r="AR40" s="442"/>
      <c r="AS40" s="442"/>
      <c r="AT40" s="442"/>
      <c r="AU40" s="442"/>
      <c r="AV40" s="442"/>
      <c r="AW40" s="442"/>
      <c r="AX40" s="442"/>
      <c r="AY40" s="442"/>
      <c r="AZ40" s="442"/>
      <c r="BA40" s="442"/>
      <c r="BB40" s="442"/>
      <c r="BC40" s="443"/>
      <c r="BD40" s="21"/>
      <c r="BE40" s="21"/>
      <c r="BF40" s="469">
        <v>10</v>
      </c>
      <c r="BG40" s="482"/>
      <c r="BH40" s="482"/>
      <c r="BI40" s="482"/>
      <c r="BJ40" s="469">
        <v>3</v>
      </c>
      <c r="BK40" s="482"/>
      <c r="BL40" s="482"/>
      <c r="BM40" s="482"/>
      <c r="BN40" s="469">
        <v>31</v>
      </c>
      <c r="BO40" s="482"/>
      <c r="BP40" s="482"/>
      <c r="BQ40" s="483"/>
      <c r="BR40" s="54"/>
      <c r="BS40" s="2"/>
    </row>
    <row r="41" spans="1:71" ht="15.65" customHeight="1">
      <c r="A41" s="2"/>
      <c r="B41" s="2"/>
      <c r="C41" s="51"/>
      <c r="D41" s="32"/>
      <c r="E41" s="32"/>
      <c r="F41" s="32"/>
      <c r="G41" s="32"/>
      <c r="H41" s="32"/>
      <c r="I41" s="32"/>
      <c r="J41" s="32"/>
      <c r="K41" s="32"/>
      <c r="L41" s="32"/>
      <c r="M41" s="32"/>
      <c r="N41" s="59"/>
      <c r="O41" s="59"/>
      <c r="P41" s="59"/>
      <c r="Q41" s="59"/>
      <c r="R41" s="60"/>
      <c r="S41" s="60"/>
      <c r="T41" s="60"/>
      <c r="U41" s="490"/>
      <c r="V41" s="491"/>
      <c r="W41" s="491"/>
      <c r="X41" s="491"/>
      <c r="Y41" s="491"/>
      <c r="Z41" s="491"/>
      <c r="AA41" s="491"/>
      <c r="AB41" s="492"/>
      <c r="AC41" s="490"/>
      <c r="AD41" s="491"/>
      <c r="AE41" s="491"/>
      <c r="AF41" s="491"/>
      <c r="AG41" s="491"/>
      <c r="AH41" s="491"/>
      <c r="AI41" s="491"/>
      <c r="AJ41" s="492"/>
      <c r="AK41" s="58"/>
      <c r="AL41" s="58"/>
      <c r="AM41" s="441"/>
      <c r="AN41" s="442"/>
      <c r="AO41" s="442"/>
      <c r="AP41" s="442"/>
      <c r="AQ41" s="442"/>
      <c r="AR41" s="442"/>
      <c r="AS41" s="442"/>
      <c r="AT41" s="442"/>
      <c r="AU41" s="442"/>
      <c r="AV41" s="442"/>
      <c r="AW41" s="442"/>
      <c r="AX41" s="442"/>
      <c r="AY41" s="442"/>
      <c r="AZ41" s="442"/>
      <c r="BA41" s="442"/>
      <c r="BB41" s="442"/>
      <c r="BC41" s="443"/>
      <c r="BD41" s="55"/>
      <c r="BE41" s="55"/>
      <c r="BF41" s="469"/>
      <c r="BG41" s="482"/>
      <c r="BH41" s="482"/>
      <c r="BI41" s="482"/>
      <c r="BJ41" s="469"/>
      <c r="BK41" s="482"/>
      <c r="BL41" s="482"/>
      <c r="BM41" s="482"/>
      <c r="BN41" s="469"/>
      <c r="BO41" s="482"/>
      <c r="BP41" s="482"/>
      <c r="BQ41" s="483"/>
      <c r="BR41" s="54"/>
      <c r="BS41" s="2"/>
    </row>
    <row r="42" spans="1:71" ht="19.399999999999999" customHeight="1">
      <c r="A42" s="2"/>
      <c r="B42" s="2"/>
      <c r="C42" s="51"/>
      <c r="D42" s="32"/>
      <c r="E42" s="32"/>
      <c r="F42" s="32"/>
      <c r="G42" s="32"/>
      <c r="H42" s="32"/>
      <c r="I42" s="32"/>
      <c r="J42" s="32"/>
      <c r="K42" s="32"/>
      <c r="L42" s="32"/>
      <c r="M42" s="32"/>
      <c r="N42" s="59"/>
      <c r="O42" s="59"/>
      <c r="P42" s="59"/>
      <c r="Q42" s="59"/>
      <c r="R42" s="60"/>
      <c r="S42" s="60"/>
      <c r="T42" s="60"/>
      <c r="U42" s="574" t="s">
        <v>32</v>
      </c>
      <c r="V42" s="575"/>
      <c r="W42" s="575"/>
      <c r="X42" s="575"/>
      <c r="Y42" s="575"/>
      <c r="Z42" s="575"/>
      <c r="AA42" s="575"/>
      <c r="AB42" s="575"/>
      <c r="AC42" s="574" t="s">
        <v>33</v>
      </c>
      <c r="AD42" s="575"/>
      <c r="AE42" s="575"/>
      <c r="AF42" s="575"/>
      <c r="AG42" s="575"/>
      <c r="AH42" s="575"/>
      <c r="AI42" s="575"/>
      <c r="AJ42" s="578"/>
      <c r="AK42" s="58"/>
      <c r="AL42" s="58"/>
      <c r="AM42" s="441"/>
      <c r="AN42" s="442"/>
      <c r="AO42" s="442"/>
      <c r="AP42" s="442"/>
      <c r="AQ42" s="442"/>
      <c r="AR42" s="442"/>
      <c r="AS42" s="442"/>
      <c r="AT42" s="442"/>
      <c r="AU42" s="442"/>
      <c r="AV42" s="442"/>
      <c r="AW42" s="442"/>
      <c r="AX42" s="442"/>
      <c r="AY42" s="442"/>
      <c r="AZ42" s="442"/>
      <c r="BA42" s="442"/>
      <c r="BB42" s="442"/>
      <c r="BC42" s="443"/>
      <c r="BD42" s="21"/>
      <c r="BE42" s="21"/>
      <c r="BF42" s="469"/>
      <c r="BG42" s="482"/>
      <c r="BH42" s="482"/>
      <c r="BI42" s="482"/>
      <c r="BJ42" s="469"/>
      <c r="BK42" s="482"/>
      <c r="BL42" s="482"/>
      <c r="BM42" s="482"/>
      <c r="BN42" s="469"/>
      <c r="BO42" s="482"/>
      <c r="BP42" s="482"/>
      <c r="BQ42" s="483"/>
      <c r="BR42" s="54"/>
      <c r="BS42" s="2"/>
    </row>
    <row r="43" spans="1:71" ht="19.399999999999999" customHeight="1">
      <c r="A43" s="2"/>
      <c r="B43" s="2"/>
      <c r="C43" s="51"/>
      <c r="D43" s="586" t="s">
        <v>8</v>
      </c>
      <c r="E43" s="572"/>
      <c r="F43" s="572"/>
      <c r="G43" s="572"/>
      <c r="H43" s="572"/>
      <c r="I43" s="572"/>
      <c r="J43" s="572"/>
      <c r="K43" s="572"/>
      <c r="L43" s="572"/>
      <c r="M43" s="573"/>
      <c r="N43" s="429" t="s">
        <v>96</v>
      </c>
      <c r="O43" s="430"/>
      <c r="P43" s="430"/>
      <c r="Q43" s="431"/>
      <c r="R43" s="23"/>
      <c r="S43" s="23"/>
      <c r="T43" s="23"/>
      <c r="U43" s="576"/>
      <c r="V43" s="577"/>
      <c r="W43" s="577"/>
      <c r="X43" s="577"/>
      <c r="Y43" s="577"/>
      <c r="Z43" s="577"/>
      <c r="AA43" s="577"/>
      <c r="AB43" s="577"/>
      <c r="AC43" s="576"/>
      <c r="AD43" s="577"/>
      <c r="AE43" s="577"/>
      <c r="AF43" s="577"/>
      <c r="AG43" s="577"/>
      <c r="AH43" s="577"/>
      <c r="AI43" s="577"/>
      <c r="AJ43" s="579"/>
      <c r="AK43" s="58"/>
      <c r="AL43" s="58"/>
      <c r="AM43" s="441"/>
      <c r="AN43" s="442"/>
      <c r="AO43" s="442"/>
      <c r="AP43" s="442"/>
      <c r="AQ43" s="442"/>
      <c r="AR43" s="442"/>
      <c r="AS43" s="442"/>
      <c r="AT43" s="442"/>
      <c r="AU43" s="442"/>
      <c r="AV43" s="442"/>
      <c r="AW43" s="442"/>
      <c r="AX43" s="442"/>
      <c r="AY43" s="442"/>
      <c r="AZ43" s="442"/>
      <c r="BA43" s="442"/>
      <c r="BB43" s="442"/>
      <c r="BC43" s="443"/>
      <c r="BD43" s="61"/>
      <c r="BE43" s="61"/>
      <c r="BF43" s="469"/>
      <c r="BG43" s="482"/>
      <c r="BH43" s="482"/>
      <c r="BI43" s="482"/>
      <c r="BJ43" s="469"/>
      <c r="BK43" s="482"/>
      <c r="BL43" s="482"/>
      <c r="BM43" s="482"/>
      <c r="BN43" s="469"/>
      <c r="BO43" s="482"/>
      <c r="BP43" s="482"/>
      <c r="BQ43" s="483"/>
      <c r="BR43" s="54"/>
      <c r="BS43" s="2"/>
    </row>
    <row r="44" spans="1:71" ht="15.65" customHeight="1">
      <c r="A44" s="2"/>
      <c r="B44" s="2"/>
      <c r="C44" s="51"/>
      <c r="D44" s="572"/>
      <c r="E44" s="572"/>
      <c r="F44" s="572"/>
      <c r="G44" s="572"/>
      <c r="H44" s="572"/>
      <c r="I44" s="572"/>
      <c r="J44" s="572"/>
      <c r="K44" s="572"/>
      <c r="L44" s="572"/>
      <c r="M44" s="573"/>
      <c r="N44" s="432"/>
      <c r="O44" s="433"/>
      <c r="P44" s="433"/>
      <c r="Q44" s="434"/>
      <c r="R44" s="23"/>
      <c r="S44" s="23"/>
      <c r="T44" s="23"/>
      <c r="U44" s="484" t="s">
        <v>15</v>
      </c>
      <c r="V44" s="485"/>
      <c r="W44" s="485"/>
      <c r="X44" s="485"/>
      <c r="Y44" s="485"/>
      <c r="Z44" s="485"/>
      <c r="AA44" s="485"/>
      <c r="AB44" s="486"/>
      <c r="AC44" s="484" t="s">
        <v>96</v>
      </c>
      <c r="AD44" s="485"/>
      <c r="AE44" s="485"/>
      <c r="AF44" s="485"/>
      <c r="AG44" s="485"/>
      <c r="AH44" s="485"/>
      <c r="AI44" s="485"/>
      <c r="AJ44" s="486"/>
      <c r="AK44" s="58"/>
      <c r="AL44" s="58"/>
      <c r="AM44" s="441"/>
      <c r="AN44" s="442"/>
      <c r="AO44" s="442"/>
      <c r="AP44" s="442"/>
      <c r="AQ44" s="442"/>
      <c r="AR44" s="442"/>
      <c r="AS44" s="442"/>
      <c r="AT44" s="442"/>
      <c r="AU44" s="442"/>
      <c r="AV44" s="442"/>
      <c r="AW44" s="442"/>
      <c r="AX44" s="442"/>
      <c r="AY44" s="442"/>
      <c r="AZ44" s="442"/>
      <c r="BA44" s="442"/>
      <c r="BB44" s="442"/>
      <c r="BC44" s="443"/>
      <c r="BD44" s="61"/>
      <c r="BE44" s="61"/>
      <c r="BF44" s="469" t="s">
        <v>9</v>
      </c>
      <c r="BG44" s="482"/>
      <c r="BH44" s="482"/>
      <c r="BI44" s="482"/>
      <c r="BJ44" s="469" t="s">
        <v>10</v>
      </c>
      <c r="BK44" s="482"/>
      <c r="BL44" s="482"/>
      <c r="BM44" s="482"/>
      <c r="BN44" s="469" t="s">
        <v>11</v>
      </c>
      <c r="BO44" s="482"/>
      <c r="BP44" s="482"/>
      <c r="BQ44" s="483"/>
      <c r="BR44" s="54"/>
      <c r="BS44" s="2"/>
    </row>
    <row r="45" spans="1:71" ht="15.65" customHeight="1">
      <c r="A45" s="2"/>
      <c r="B45" s="2"/>
      <c r="C45" s="51"/>
      <c r="D45" s="572"/>
      <c r="E45" s="572"/>
      <c r="F45" s="572"/>
      <c r="G45" s="572"/>
      <c r="H45" s="572"/>
      <c r="I45" s="572"/>
      <c r="J45" s="572"/>
      <c r="K45" s="572"/>
      <c r="L45" s="572"/>
      <c r="M45" s="573"/>
      <c r="N45" s="432"/>
      <c r="O45" s="433"/>
      <c r="P45" s="433"/>
      <c r="Q45" s="434"/>
      <c r="R45" s="23"/>
      <c r="S45" s="23"/>
      <c r="T45" s="23"/>
      <c r="U45" s="487"/>
      <c r="V45" s="488"/>
      <c r="W45" s="488"/>
      <c r="X45" s="488"/>
      <c r="Y45" s="488"/>
      <c r="Z45" s="488"/>
      <c r="AA45" s="488"/>
      <c r="AB45" s="489"/>
      <c r="AC45" s="487"/>
      <c r="AD45" s="488"/>
      <c r="AE45" s="488"/>
      <c r="AF45" s="488"/>
      <c r="AG45" s="488"/>
      <c r="AH45" s="488"/>
      <c r="AI45" s="488"/>
      <c r="AJ45" s="489"/>
      <c r="AK45" s="58"/>
      <c r="AL45" s="58"/>
      <c r="AM45" s="441"/>
      <c r="AN45" s="442"/>
      <c r="AO45" s="442"/>
      <c r="AP45" s="442"/>
      <c r="AQ45" s="442"/>
      <c r="AR45" s="442"/>
      <c r="AS45" s="442"/>
      <c r="AT45" s="442"/>
      <c r="AU45" s="442"/>
      <c r="AV45" s="442"/>
      <c r="AW45" s="442"/>
      <c r="AX45" s="442"/>
      <c r="AY45" s="442"/>
      <c r="AZ45" s="442"/>
      <c r="BA45" s="442"/>
      <c r="BB45" s="442"/>
      <c r="BC45" s="443"/>
      <c r="BD45" s="61"/>
      <c r="BE45" s="61"/>
      <c r="BF45" s="469"/>
      <c r="BG45" s="482"/>
      <c r="BH45" s="482"/>
      <c r="BI45" s="482"/>
      <c r="BJ45" s="469"/>
      <c r="BK45" s="482"/>
      <c r="BL45" s="482"/>
      <c r="BM45" s="482"/>
      <c r="BN45" s="469"/>
      <c r="BO45" s="482"/>
      <c r="BP45" s="482"/>
      <c r="BQ45" s="483"/>
      <c r="BR45" s="54"/>
      <c r="BS45" s="2"/>
    </row>
    <row r="46" spans="1:71" ht="15.65" customHeight="1">
      <c r="A46" s="2"/>
      <c r="B46" s="2"/>
      <c r="C46" s="51"/>
      <c r="D46" s="572"/>
      <c r="E46" s="572"/>
      <c r="F46" s="572"/>
      <c r="G46" s="572"/>
      <c r="H46" s="572"/>
      <c r="I46" s="572"/>
      <c r="J46" s="572"/>
      <c r="K46" s="572"/>
      <c r="L46" s="572"/>
      <c r="M46" s="573"/>
      <c r="N46" s="435"/>
      <c r="O46" s="436"/>
      <c r="P46" s="436"/>
      <c r="Q46" s="437"/>
      <c r="R46" s="23"/>
      <c r="S46" s="23"/>
      <c r="T46" s="23"/>
      <c r="U46" s="490"/>
      <c r="V46" s="491"/>
      <c r="W46" s="491"/>
      <c r="X46" s="491"/>
      <c r="Y46" s="491"/>
      <c r="Z46" s="491"/>
      <c r="AA46" s="491"/>
      <c r="AB46" s="492"/>
      <c r="AC46" s="490"/>
      <c r="AD46" s="491"/>
      <c r="AE46" s="491"/>
      <c r="AF46" s="491"/>
      <c r="AG46" s="491"/>
      <c r="AH46" s="491"/>
      <c r="AI46" s="491"/>
      <c r="AJ46" s="492"/>
      <c r="AK46" s="58"/>
      <c r="AL46" s="58"/>
      <c r="AM46" s="444"/>
      <c r="AN46" s="445"/>
      <c r="AO46" s="445"/>
      <c r="AP46" s="445"/>
      <c r="AQ46" s="445"/>
      <c r="AR46" s="445"/>
      <c r="AS46" s="445"/>
      <c r="AT46" s="445"/>
      <c r="AU46" s="445"/>
      <c r="AV46" s="445"/>
      <c r="AW46" s="445"/>
      <c r="AX46" s="445"/>
      <c r="AY46" s="445"/>
      <c r="AZ46" s="445"/>
      <c r="BA46" s="445"/>
      <c r="BB46" s="445"/>
      <c r="BC46" s="446"/>
      <c r="BD46" s="61"/>
      <c r="BE46" s="61"/>
      <c r="BF46" s="559"/>
      <c r="BG46" s="560"/>
      <c r="BH46" s="560"/>
      <c r="BI46" s="560"/>
      <c r="BJ46" s="559"/>
      <c r="BK46" s="560"/>
      <c r="BL46" s="560"/>
      <c r="BM46" s="560"/>
      <c r="BN46" s="559"/>
      <c r="BO46" s="560"/>
      <c r="BP46" s="560"/>
      <c r="BQ46" s="561"/>
      <c r="BR46" s="54"/>
      <c r="BS46" s="2"/>
    </row>
    <row r="47" spans="1:71" ht="15.65" customHeight="1">
      <c r="A47" s="57"/>
      <c r="B47" s="57"/>
      <c r="C47" s="51"/>
      <c r="D47" s="32"/>
      <c r="E47" s="32"/>
      <c r="F47" s="32"/>
      <c r="G47" s="32"/>
      <c r="H47" s="32"/>
      <c r="I47" s="32"/>
      <c r="J47" s="32"/>
      <c r="K47" s="32"/>
      <c r="L47" s="32"/>
      <c r="M47" s="32"/>
      <c r="N47" s="32"/>
      <c r="O47" s="32"/>
      <c r="P47" s="32"/>
      <c r="Q47" s="32"/>
      <c r="R47" s="23"/>
      <c r="S47" s="23"/>
      <c r="T47" s="23"/>
      <c r="U47" s="23"/>
      <c r="V47" s="23"/>
      <c r="W47" s="23"/>
      <c r="X47" s="23"/>
      <c r="Y47" s="23"/>
      <c r="Z47" s="23"/>
      <c r="AA47" s="23"/>
      <c r="AB47" s="23"/>
      <c r="AC47" s="23"/>
      <c r="AD47" s="23"/>
      <c r="AE47" s="23"/>
      <c r="AF47" s="23"/>
      <c r="AG47" s="23"/>
      <c r="AH47" s="23"/>
      <c r="AI47" s="23"/>
      <c r="AJ47" s="23"/>
      <c r="AK47" s="58"/>
      <c r="AL47" s="58"/>
      <c r="AM47" s="87"/>
      <c r="AN47" s="87"/>
      <c r="AO47" s="87"/>
      <c r="AP47" s="87"/>
      <c r="AQ47" s="87"/>
      <c r="AR47" s="87"/>
      <c r="AS47" s="87"/>
      <c r="AT47" s="87"/>
      <c r="AU47" s="87"/>
      <c r="AV47" s="87"/>
      <c r="AW47" s="87"/>
      <c r="AX47" s="87"/>
      <c r="AY47" s="87"/>
      <c r="AZ47" s="87"/>
      <c r="BA47" s="87"/>
      <c r="BB47" s="87"/>
      <c r="BC47" s="55"/>
      <c r="BD47" s="61"/>
      <c r="BE47" s="61"/>
      <c r="BF47" s="40"/>
      <c r="BG47" s="40"/>
      <c r="BH47" s="40"/>
      <c r="BI47" s="40"/>
      <c r="BJ47" s="40"/>
      <c r="BK47" s="40"/>
      <c r="BL47" s="40"/>
      <c r="BM47" s="40"/>
      <c r="BN47" s="40"/>
      <c r="BO47" s="40"/>
      <c r="BP47" s="40"/>
      <c r="BQ47" s="40"/>
      <c r="BR47" s="54"/>
      <c r="BS47" s="44"/>
    </row>
    <row r="48" spans="1:71" ht="15.65" customHeight="1">
      <c r="A48" s="57"/>
      <c r="B48" s="57"/>
      <c r="C48" s="51"/>
      <c r="D48" s="32"/>
      <c r="E48" s="32"/>
      <c r="F48" s="32"/>
      <c r="G48" s="32"/>
      <c r="H48" s="32"/>
      <c r="I48" s="32"/>
      <c r="J48" s="32"/>
      <c r="K48" s="32"/>
      <c r="L48" s="32"/>
      <c r="M48" s="32"/>
      <c r="N48" s="32"/>
      <c r="O48" s="32"/>
      <c r="P48" s="32"/>
      <c r="Q48" s="32"/>
      <c r="R48" s="23"/>
      <c r="S48" s="23"/>
      <c r="T48" s="23"/>
      <c r="U48" s="22" t="s">
        <v>91</v>
      </c>
      <c r="V48" s="23"/>
      <c r="W48" s="23"/>
      <c r="X48" s="23"/>
      <c r="Y48" s="23"/>
      <c r="Z48" s="23"/>
      <c r="AA48" s="23"/>
      <c r="AB48" s="23"/>
      <c r="AC48" s="23"/>
      <c r="AD48" s="23"/>
      <c r="AE48" s="23"/>
      <c r="AF48" s="23"/>
      <c r="AG48" s="23"/>
      <c r="AH48" s="23"/>
      <c r="AI48" s="23"/>
      <c r="AJ48" s="23"/>
      <c r="AK48" s="58"/>
      <c r="AL48" s="58"/>
      <c r="AM48" s="22" t="s">
        <v>92</v>
      </c>
      <c r="AN48" s="25"/>
      <c r="AO48" s="25"/>
      <c r="AP48" s="25"/>
      <c r="AQ48" s="25"/>
      <c r="AR48" s="25"/>
      <c r="AS48" s="25"/>
      <c r="AT48" s="25"/>
      <c r="AU48" s="25"/>
      <c r="AV48" s="25"/>
      <c r="AW48" s="25"/>
      <c r="AX48" s="21"/>
      <c r="AY48" s="21"/>
      <c r="AZ48" s="21"/>
      <c r="BA48" s="21"/>
      <c r="BB48" s="21"/>
      <c r="BC48" s="21"/>
      <c r="BD48" s="21"/>
      <c r="BE48" s="21"/>
      <c r="BF48" s="21"/>
      <c r="BG48" s="21"/>
      <c r="BH48" s="21"/>
      <c r="BI48" s="21"/>
      <c r="BJ48" s="21"/>
      <c r="BK48" s="21"/>
      <c r="BL48" s="21"/>
      <c r="BM48" s="21"/>
      <c r="BN48" s="21"/>
      <c r="BO48" s="21"/>
      <c r="BP48" s="21"/>
      <c r="BQ48" s="40"/>
      <c r="BR48" s="54"/>
      <c r="BS48" s="44"/>
    </row>
    <row r="49" spans="1:71" ht="15.65" customHeight="1">
      <c r="A49" s="57"/>
      <c r="B49" s="57"/>
      <c r="C49" s="51"/>
      <c r="D49" s="32"/>
      <c r="E49" s="32"/>
      <c r="F49" s="32"/>
      <c r="G49" s="32"/>
      <c r="H49" s="32"/>
      <c r="I49" s="32"/>
      <c r="J49" s="32"/>
      <c r="K49" s="32"/>
      <c r="L49" s="32"/>
      <c r="M49" s="32"/>
      <c r="N49" s="32"/>
      <c r="O49" s="32"/>
      <c r="P49" s="32"/>
      <c r="Q49" s="32"/>
      <c r="R49" s="23"/>
      <c r="S49" s="23"/>
      <c r="T49" s="23"/>
      <c r="U49" s="451">
        <v>120</v>
      </c>
      <c r="V49" s="452"/>
      <c r="W49" s="452"/>
      <c r="X49" s="452"/>
      <c r="Y49" s="452"/>
      <c r="Z49" s="452"/>
      <c r="AA49" s="452"/>
      <c r="AB49" s="452"/>
      <c r="AC49" s="452"/>
      <c r="AD49" s="452"/>
      <c r="AE49" s="455" t="s">
        <v>93</v>
      </c>
      <c r="AF49" s="455"/>
      <c r="AG49" s="455"/>
      <c r="AH49" s="455"/>
      <c r="AI49" s="455"/>
      <c r="AJ49" s="456"/>
      <c r="AK49" s="58"/>
      <c r="AL49" s="58"/>
      <c r="AM49" s="558" t="s">
        <v>98</v>
      </c>
      <c r="AN49" s="439"/>
      <c r="AO49" s="439"/>
      <c r="AP49" s="439"/>
      <c r="AQ49" s="439"/>
      <c r="AR49" s="439"/>
      <c r="AS49" s="439"/>
      <c r="AT49" s="439"/>
      <c r="AU49" s="439"/>
      <c r="AV49" s="439"/>
      <c r="AW49" s="439"/>
      <c r="AX49" s="439"/>
      <c r="AY49" s="439"/>
      <c r="AZ49" s="439"/>
      <c r="BA49" s="439"/>
      <c r="BB49" s="439"/>
      <c r="BC49" s="439"/>
      <c r="BD49" s="439"/>
      <c r="BE49" s="439"/>
      <c r="BF49" s="439"/>
      <c r="BG49" s="439"/>
      <c r="BH49" s="439"/>
      <c r="BI49" s="439"/>
      <c r="BJ49" s="439"/>
      <c r="BK49" s="439"/>
      <c r="BL49" s="439"/>
      <c r="BM49" s="439"/>
      <c r="BN49" s="439"/>
      <c r="BO49" s="439"/>
      <c r="BP49" s="439"/>
      <c r="BQ49" s="440"/>
      <c r="BR49" s="54"/>
      <c r="BS49" s="44"/>
    </row>
    <row r="50" spans="1:71" ht="15.65" customHeight="1">
      <c r="A50" s="57"/>
      <c r="B50" s="57"/>
      <c r="C50" s="51"/>
      <c r="D50" s="32"/>
      <c r="E50" s="32"/>
      <c r="F50" s="32"/>
      <c r="G50" s="32"/>
      <c r="H50" s="32"/>
      <c r="I50" s="32"/>
      <c r="J50" s="32"/>
      <c r="K50" s="32"/>
      <c r="L50" s="32"/>
      <c r="M50" s="32"/>
      <c r="N50" s="32"/>
      <c r="O50" s="32"/>
      <c r="P50" s="32"/>
      <c r="Q50" s="32"/>
      <c r="R50" s="23"/>
      <c r="S50" s="23"/>
      <c r="T50" s="23"/>
      <c r="U50" s="453"/>
      <c r="V50" s="454"/>
      <c r="W50" s="454"/>
      <c r="X50" s="454"/>
      <c r="Y50" s="454"/>
      <c r="Z50" s="454"/>
      <c r="AA50" s="454"/>
      <c r="AB50" s="454"/>
      <c r="AC50" s="454"/>
      <c r="AD50" s="454"/>
      <c r="AE50" s="457"/>
      <c r="AF50" s="457"/>
      <c r="AG50" s="457"/>
      <c r="AH50" s="457"/>
      <c r="AI50" s="457"/>
      <c r="AJ50" s="458"/>
      <c r="AK50" s="58"/>
      <c r="AL50" s="58"/>
      <c r="AM50" s="441"/>
      <c r="AN50" s="442"/>
      <c r="AO50" s="442"/>
      <c r="AP50" s="442"/>
      <c r="AQ50" s="442"/>
      <c r="AR50" s="442"/>
      <c r="AS50" s="442"/>
      <c r="AT50" s="442"/>
      <c r="AU50" s="442"/>
      <c r="AV50" s="442"/>
      <c r="AW50" s="442"/>
      <c r="AX50" s="442"/>
      <c r="AY50" s="442"/>
      <c r="AZ50" s="442"/>
      <c r="BA50" s="442"/>
      <c r="BB50" s="442"/>
      <c r="BC50" s="442"/>
      <c r="BD50" s="442"/>
      <c r="BE50" s="442"/>
      <c r="BF50" s="442"/>
      <c r="BG50" s="442"/>
      <c r="BH50" s="442"/>
      <c r="BI50" s="442"/>
      <c r="BJ50" s="442"/>
      <c r="BK50" s="442"/>
      <c r="BL50" s="442"/>
      <c r="BM50" s="442"/>
      <c r="BN50" s="442"/>
      <c r="BO50" s="442"/>
      <c r="BP50" s="442"/>
      <c r="BQ50" s="443"/>
      <c r="BR50" s="54"/>
      <c r="BS50" s="44"/>
    </row>
    <row r="51" spans="1:71" ht="15.65" customHeight="1">
      <c r="A51" s="57"/>
      <c r="B51" s="57"/>
      <c r="C51" s="51"/>
      <c r="D51" s="32"/>
      <c r="E51" s="32"/>
      <c r="F51" s="32"/>
      <c r="G51" s="32"/>
      <c r="H51" s="32"/>
      <c r="I51" s="32"/>
      <c r="J51" s="32"/>
      <c r="K51" s="32"/>
      <c r="L51" s="32"/>
      <c r="M51" s="32"/>
      <c r="N51" s="32"/>
      <c r="O51" s="32"/>
      <c r="P51" s="32"/>
      <c r="Q51" s="32"/>
      <c r="R51" s="23"/>
      <c r="S51" s="23"/>
      <c r="T51" s="23"/>
      <c r="U51" s="23"/>
      <c r="V51" s="23"/>
      <c r="W51" s="23"/>
      <c r="X51" s="23"/>
      <c r="Y51" s="23"/>
      <c r="Z51" s="23"/>
      <c r="AA51" s="23"/>
      <c r="AB51" s="23"/>
      <c r="AC51" s="23"/>
      <c r="AD51" s="23"/>
      <c r="AE51" s="23"/>
      <c r="AF51" s="23"/>
      <c r="AG51" s="23"/>
      <c r="AH51" s="23"/>
      <c r="AI51" s="23"/>
      <c r="AJ51" s="23"/>
      <c r="AK51" s="58"/>
      <c r="AL51" s="58"/>
      <c r="AM51" s="441"/>
      <c r="AN51" s="442"/>
      <c r="AO51" s="442"/>
      <c r="AP51" s="442"/>
      <c r="AQ51" s="442"/>
      <c r="AR51" s="442"/>
      <c r="AS51" s="442"/>
      <c r="AT51" s="442"/>
      <c r="AU51" s="442"/>
      <c r="AV51" s="442"/>
      <c r="AW51" s="442"/>
      <c r="AX51" s="442"/>
      <c r="AY51" s="442"/>
      <c r="AZ51" s="442"/>
      <c r="BA51" s="442"/>
      <c r="BB51" s="442"/>
      <c r="BC51" s="442"/>
      <c r="BD51" s="442"/>
      <c r="BE51" s="442"/>
      <c r="BF51" s="442"/>
      <c r="BG51" s="442"/>
      <c r="BH51" s="442"/>
      <c r="BI51" s="442"/>
      <c r="BJ51" s="442"/>
      <c r="BK51" s="442"/>
      <c r="BL51" s="442"/>
      <c r="BM51" s="442"/>
      <c r="BN51" s="442"/>
      <c r="BO51" s="442"/>
      <c r="BP51" s="442"/>
      <c r="BQ51" s="443"/>
      <c r="BR51" s="54"/>
      <c r="BS51" s="44"/>
    </row>
    <row r="52" spans="1:71" ht="15.65"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441"/>
      <c r="AN52" s="442"/>
      <c r="AO52" s="442"/>
      <c r="AP52" s="442"/>
      <c r="AQ52" s="442"/>
      <c r="AR52" s="442"/>
      <c r="AS52" s="442"/>
      <c r="AT52" s="442"/>
      <c r="AU52" s="442"/>
      <c r="AV52" s="442"/>
      <c r="AW52" s="442"/>
      <c r="AX52" s="442"/>
      <c r="AY52" s="442"/>
      <c r="AZ52" s="442"/>
      <c r="BA52" s="442"/>
      <c r="BB52" s="442"/>
      <c r="BC52" s="442"/>
      <c r="BD52" s="442"/>
      <c r="BE52" s="442"/>
      <c r="BF52" s="442"/>
      <c r="BG52" s="442"/>
      <c r="BH52" s="442"/>
      <c r="BI52" s="442"/>
      <c r="BJ52" s="442"/>
      <c r="BK52" s="442"/>
      <c r="BL52" s="442"/>
      <c r="BM52" s="442"/>
      <c r="BN52" s="442"/>
      <c r="BO52" s="442"/>
      <c r="BP52" s="442"/>
      <c r="BQ52" s="443"/>
      <c r="BR52" s="54"/>
      <c r="BS52" s="44"/>
    </row>
    <row r="53" spans="1:71" ht="15.65"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444"/>
      <c r="AN53" s="445"/>
      <c r="AO53" s="445"/>
      <c r="AP53" s="445"/>
      <c r="AQ53" s="445"/>
      <c r="AR53" s="445"/>
      <c r="AS53" s="445"/>
      <c r="AT53" s="445"/>
      <c r="AU53" s="445"/>
      <c r="AV53" s="445"/>
      <c r="AW53" s="445"/>
      <c r="AX53" s="445"/>
      <c r="AY53" s="445"/>
      <c r="AZ53" s="445"/>
      <c r="BA53" s="445"/>
      <c r="BB53" s="445"/>
      <c r="BC53" s="445"/>
      <c r="BD53" s="445"/>
      <c r="BE53" s="445"/>
      <c r="BF53" s="445"/>
      <c r="BG53" s="445"/>
      <c r="BH53" s="445"/>
      <c r="BI53" s="445"/>
      <c r="BJ53" s="445"/>
      <c r="BK53" s="445"/>
      <c r="BL53" s="445"/>
      <c r="BM53" s="445"/>
      <c r="BN53" s="445"/>
      <c r="BO53" s="445"/>
      <c r="BP53" s="445"/>
      <c r="BQ53" s="446"/>
      <c r="BR53" s="54"/>
      <c r="BS53" s="44"/>
    </row>
    <row r="54" spans="1:71" ht="15.65" customHeight="1">
      <c r="A54" s="2"/>
      <c r="B54" s="2"/>
      <c r="C54" s="51"/>
      <c r="D54" s="32"/>
      <c r="E54" s="32"/>
      <c r="F54" s="32"/>
      <c r="G54" s="32"/>
      <c r="H54" s="32"/>
      <c r="I54" s="32"/>
      <c r="J54" s="32"/>
      <c r="K54" s="32"/>
      <c r="L54" s="32"/>
      <c r="M54" s="32"/>
      <c r="N54" s="62"/>
      <c r="O54" s="62"/>
      <c r="P54" s="62"/>
      <c r="Q54" s="62"/>
      <c r="R54" s="23"/>
      <c r="S54" s="23"/>
      <c r="T54" s="23"/>
      <c r="U54" s="23"/>
      <c r="V54" s="23"/>
      <c r="W54" s="23"/>
      <c r="X54" s="40"/>
      <c r="Y54" s="40"/>
      <c r="Z54" s="40"/>
      <c r="AA54" s="25"/>
      <c r="AB54" s="25"/>
      <c r="AC54" s="25"/>
      <c r="AD54" s="25"/>
      <c r="AE54" s="25"/>
      <c r="AF54" s="25"/>
      <c r="AG54" s="25"/>
      <c r="AH54" s="25"/>
      <c r="AI54" s="25"/>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2"/>
    </row>
    <row r="55" spans="1:71" ht="18.649999999999999" customHeight="1">
      <c r="A55" s="2"/>
      <c r="B55" s="2"/>
      <c r="C55" s="51"/>
      <c r="D55" s="32"/>
      <c r="E55" s="32"/>
      <c r="F55" s="32"/>
      <c r="G55" s="32"/>
      <c r="H55" s="32"/>
      <c r="I55" s="32"/>
      <c r="J55" s="32"/>
      <c r="K55" s="32"/>
      <c r="L55" s="32"/>
      <c r="M55" s="32"/>
      <c r="N55" s="62"/>
      <c r="O55" s="62"/>
      <c r="P55" s="62"/>
      <c r="Q55" s="62"/>
      <c r="R55" s="23"/>
      <c r="S55" s="23"/>
      <c r="T55" s="23"/>
      <c r="U55" s="22" t="s">
        <v>27</v>
      </c>
      <c r="V55" s="23"/>
      <c r="W55" s="23"/>
      <c r="X55" s="24"/>
      <c r="Y55" s="24"/>
      <c r="Z55" s="24"/>
      <c r="AA55" s="25"/>
      <c r="AB55" s="26"/>
      <c r="AC55" s="25"/>
      <c r="AD55" s="25"/>
      <c r="AE55" s="25"/>
      <c r="AF55" s="25"/>
      <c r="AG55" s="25"/>
      <c r="AH55" s="25"/>
      <c r="AI55" s="25"/>
      <c r="AJ55" s="25"/>
      <c r="AK55" s="25"/>
      <c r="AL55" s="25"/>
      <c r="AM55" s="22" t="s">
        <v>12</v>
      </c>
      <c r="AN55" s="25"/>
      <c r="AO55" s="25"/>
      <c r="AP55" s="25"/>
      <c r="AQ55" s="25"/>
      <c r="AR55" s="25"/>
      <c r="AS55" s="25"/>
      <c r="AT55" s="25"/>
      <c r="AU55" s="25"/>
      <c r="AV55" s="25"/>
      <c r="AW55" s="25"/>
      <c r="AX55" s="25"/>
      <c r="AY55" s="21"/>
      <c r="AZ55" s="21"/>
      <c r="BA55" s="21"/>
      <c r="BB55" s="21"/>
      <c r="BC55" s="21"/>
      <c r="BD55" s="21"/>
      <c r="BE55" s="21"/>
      <c r="BF55" s="21"/>
      <c r="BG55" s="21"/>
      <c r="BH55" s="21"/>
      <c r="BI55" s="21"/>
      <c r="BJ55" s="21"/>
      <c r="BK55" s="21"/>
      <c r="BL55" s="21"/>
      <c r="BM55" s="21"/>
      <c r="BN55" s="21"/>
      <c r="BO55" s="21"/>
      <c r="BP55" s="21"/>
      <c r="BQ55" s="40"/>
      <c r="BR55" s="54"/>
      <c r="BS55" s="2"/>
    </row>
    <row r="56" spans="1:71" ht="15.65" customHeight="1">
      <c r="A56" s="2"/>
      <c r="B56" s="2"/>
      <c r="C56" s="51"/>
      <c r="D56" s="572" t="s">
        <v>13</v>
      </c>
      <c r="E56" s="572"/>
      <c r="F56" s="572"/>
      <c r="G56" s="572"/>
      <c r="H56" s="572"/>
      <c r="I56" s="572"/>
      <c r="J56" s="572"/>
      <c r="K56" s="572"/>
      <c r="L56" s="572"/>
      <c r="M56" s="573"/>
      <c r="N56" s="429" t="s">
        <v>15</v>
      </c>
      <c r="O56" s="430"/>
      <c r="P56" s="430"/>
      <c r="Q56" s="431"/>
      <c r="R56" s="23"/>
      <c r="S56" s="23"/>
      <c r="T56" s="23"/>
      <c r="U56" s="438" t="s">
        <v>15</v>
      </c>
      <c r="V56" s="439"/>
      <c r="W56" s="439"/>
      <c r="X56" s="439"/>
      <c r="Y56" s="439"/>
      <c r="Z56" s="439"/>
      <c r="AA56" s="439"/>
      <c r="AB56" s="439"/>
      <c r="AC56" s="439"/>
      <c r="AD56" s="439"/>
      <c r="AE56" s="439"/>
      <c r="AF56" s="439"/>
      <c r="AG56" s="439"/>
      <c r="AH56" s="439"/>
      <c r="AI56" s="439"/>
      <c r="AJ56" s="440"/>
      <c r="AK56" s="63"/>
      <c r="AL56" s="63"/>
      <c r="AM56" s="438" t="s">
        <v>15</v>
      </c>
      <c r="AN56" s="439"/>
      <c r="AO56" s="439"/>
      <c r="AP56" s="439"/>
      <c r="AQ56" s="439"/>
      <c r="AR56" s="439"/>
      <c r="AS56" s="439"/>
      <c r="AT56" s="439"/>
      <c r="AU56" s="439"/>
      <c r="AV56" s="439"/>
      <c r="AW56" s="439"/>
      <c r="AX56" s="439"/>
      <c r="AY56" s="439"/>
      <c r="AZ56" s="439"/>
      <c r="BA56" s="439"/>
      <c r="BB56" s="439"/>
      <c r="BC56" s="439"/>
      <c r="BD56" s="439"/>
      <c r="BE56" s="439"/>
      <c r="BF56" s="439"/>
      <c r="BG56" s="439"/>
      <c r="BH56" s="439"/>
      <c r="BI56" s="439"/>
      <c r="BJ56" s="439"/>
      <c r="BK56" s="439"/>
      <c r="BL56" s="439"/>
      <c r="BM56" s="439"/>
      <c r="BN56" s="439"/>
      <c r="BO56" s="439"/>
      <c r="BP56" s="439"/>
      <c r="BQ56" s="440"/>
      <c r="BR56" s="54"/>
      <c r="BS56" s="2"/>
    </row>
    <row r="57" spans="1:71" ht="15.65" customHeight="1">
      <c r="A57" s="2"/>
      <c r="B57" s="2"/>
      <c r="C57" s="51"/>
      <c r="D57" s="572"/>
      <c r="E57" s="572"/>
      <c r="F57" s="572"/>
      <c r="G57" s="572"/>
      <c r="H57" s="572"/>
      <c r="I57" s="572"/>
      <c r="J57" s="572"/>
      <c r="K57" s="572"/>
      <c r="L57" s="572"/>
      <c r="M57" s="573"/>
      <c r="N57" s="432"/>
      <c r="O57" s="433"/>
      <c r="P57" s="433"/>
      <c r="Q57" s="434"/>
      <c r="R57" s="23"/>
      <c r="S57" s="23"/>
      <c r="T57" s="23"/>
      <c r="U57" s="441"/>
      <c r="V57" s="442"/>
      <c r="W57" s="442"/>
      <c r="X57" s="442"/>
      <c r="Y57" s="442"/>
      <c r="Z57" s="442"/>
      <c r="AA57" s="442"/>
      <c r="AB57" s="442"/>
      <c r="AC57" s="442"/>
      <c r="AD57" s="442"/>
      <c r="AE57" s="442"/>
      <c r="AF57" s="442"/>
      <c r="AG57" s="442"/>
      <c r="AH57" s="442"/>
      <c r="AI57" s="442"/>
      <c r="AJ57" s="443"/>
      <c r="AK57" s="63"/>
      <c r="AL57" s="63"/>
      <c r="AM57" s="441"/>
      <c r="AN57" s="442"/>
      <c r="AO57" s="442"/>
      <c r="AP57" s="442"/>
      <c r="AQ57" s="442"/>
      <c r="AR57" s="442"/>
      <c r="AS57" s="442"/>
      <c r="AT57" s="442"/>
      <c r="AU57" s="442"/>
      <c r="AV57" s="442"/>
      <c r="AW57" s="442"/>
      <c r="AX57" s="442"/>
      <c r="AY57" s="442"/>
      <c r="AZ57" s="442"/>
      <c r="BA57" s="442"/>
      <c r="BB57" s="442"/>
      <c r="BC57" s="442"/>
      <c r="BD57" s="442"/>
      <c r="BE57" s="442"/>
      <c r="BF57" s="442"/>
      <c r="BG57" s="442"/>
      <c r="BH57" s="442"/>
      <c r="BI57" s="442"/>
      <c r="BJ57" s="442"/>
      <c r="BK57" s="442"/>
      <c r="BL57" s="442"/>
      <c r="BM57" s="442"/>
      <c r="BN57" s="442"/>
      <c r="BO57" s="442"/>
      <c r="BP57" s="442"/>
      <c r="BQ57" s="443"/>
      <c r="BR57" s="54"/>
      <c r="BS57" s="2"/>
    </row>
    <row r="58" spans="1:71" ht="15.65" customHeight="1">
      <c r="A58" s="2"/>
      <c r="B58" s="2"/>
      <c r="C58" s="51"/>
      <c r="D58" s="572"/>
      <c r="E58" s="572"/>
      <c r="F58" s="572"/>
      <c r="G58" s="572"/>
      <c r="H58" s="572"/>
      <c r="I58" s="572"/>
      <c r="J58" s="572"/>
      <c r="K58" s="572"/>
      <c r="L58" s="572"/>
      <c r="M58" s="573"/>
      <c r="N58" s="432"/>
      <c r="O58" s="433"/>
      <c r="P58" s="433"/>
      <c r="Q58" s="434"/>
      <c r="R58" s="23"/>
      <c r="S58" s="23"/>
      <c r="T58" s="23"/>
      <c r="U58" s="441"/>
      <c r="V58" s="442"/>
      <c r="W58" s="442"/>
      <c r="X58" s="442"/>
      <c r="Y58" s="442"/>
      <c r="Z58" s="442"/>
      <c r="AA58" s="442"/>
      <c r="AB58" s="442"/>
      <c r="AC58" s="442"/>
      <c r="AD58" s="442"/>
      <c r="AE58" s="442"/>
      <c r="AF58" s="442"/>
      <c r="AG58" s="442"/>
      <c r="AH58" s="442"/>
      <c r="AI58" s="442"/>
      <c r="AJ58" s="443"/>
      <c r="AK58" s="63"/>
      <c r="AL58" s="63"/>
      <c r="AM58" s="441"/>
      <c r="AN58" s="442"/>
      <c r="AO58" s="442"/>
      <c r="AP58" s="442"/>
      <c r="AQ58" s="442"/>
      <c r="AR58" s="442"/>
      <c r="AS58" s="442"/>
      <c r="AT58" s="442"/>
      <c r="AU58" s="442"/>
      <c r="AV58" s="442"/>
      <c r="AW58" s="442"/>
      <c r="AX58" s="442"/>
      <c r="AY58" s="442"/>
      <c r="AZ58" s="442"/>
      <c r="BA58" s="442"/>
      <c r="BB58" s="442"/>
      <c r="BC58" s="442"/>
      <c r="BD58" s="442"/>
      <c r="BE58" s="442"/>
      <c r="BF58" s="442"/>
      <c r="BG58" s="442"/>
      <c r="BH58" s="442"/>
      <c r="BI58" s="442"/>
      <c r="BJ58" s="442"/>
      <c r="BK58" s="442"/>
      <c r="BL58" s="442"/>
      <c r="BM58" s="442"/>
      <c r="BN58" s="442"/>
      <c r="BO58" s="442"/>
      <c r="BP58" s="442"/>
      <c r="BQ58" s="443"/>
      <c r="BR58" s="54"/>
      <c r="BS58" s="2"/>
    </row>
    <row r="59" spans="1:71" ht="15.65" customHeight="1">
      <c r="A59" s="2"/>
      <c r="B59" s="2"/>
      <c r="C59" s="51"/>
      <c r="D59" s="572"/>
      <c r="E59" s="572"/>
      <c r="F59" s="572"/>
      <c r="G59" s="572"/>
      <c r="H59" s="572"/>
      <c r="I59" s="572"/>
      <c r="J59" s="572"/>
      <c r="K59" s="572"/>
      <c r="L59" s="572"/>
      <c r="M59" s="573"/>
      <c r="N59" s="435"/>
      <c r="O59" s="436"/>
      <c r="P59" s="436"/>
      <c r="Q59" s="437"/>
      <c r="R59" s="23"/>
      <c r="S59" s="23"/>
      <c r="T59" s="23"/>
      <c r="U59" s="444"/>
      <c r="V59" s="445"/>
      <c r="W59" s="445"/>
      <c r="X59" s="445"/>
      <c r="Y59" s="445"/>
      <c r="Z59" s="445"/>
      <c r="AA59" s="445"/>
      <c r="AB59" s="445"/>
      <c r="AC59" s="445"/>
      <c r="AD59" s="445"/>
      <c r="AE59" s="445"/>
      <c r="AF59" s="445"/>
      <c r="AG59" s="445"/>
      <c r="AH59" s="445"/>
      <c r="AI59" s="445"/>
      <c r="AJ59" s="446"/>
      <c r="AK59" s="63"/>
      <c r="AL59" s="63"/>
      <c r="AM59" s="444"/>
      <c r="AN59" s="445"/>
      <c r="AO59" s="445"/>
      <c r="AP59" s="445"/>
      <c r="AQ59" s="445"/>
      <c r="AR59" s="445"/>
      <c r="AS59" s="445"/>
      <c r="AT59" s="445"/>
      <c r="AU59" s="445"/>
      <c r="AV59" s="445"/>
      <c r="AW59" s="445"/>
      <c r="AX59" s="445"/>
      <c r="AY59" s="445"/>
      <c r="AZ59" s="445"/>
      <c r="BA59" s="445"/>
      <c r="BB59" s="445"/>
      <c r="BC59" s="445"/>
      <c r="BD59" s="445"/>
      <c r="BE59" s="445"/>
      <c r="BF59" s="445"/>
      <c r="BG59" s="445"/>
      <c r="BH59" s="445"/>
      <c r="BI59" s="445"/>
      <c r="BJ59" s="445"/>
      <c r="BK59" s="445"/>
      <c r="BL59" s="445"/>
      <c r="BM59" s="445"/>
      <c r="BN59" s="445"/>
      <c r="BO59" s="445"/>
      <c r="BP59" s="445"/>
      <c r="BQ59" s="446"/>
      <c r="BR59" s="54"/>
      <c r="BS59" s="2"/>
    </row>
    <row r="60" spans="1:71" ht="15.65" customHeight="1">
      <c r="A60" s="2"/>
      <c r="B60" s="2"/>
      <c r="C60" s="64"/>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6"/>
      <c r="BS60" s="2"/>
    </row>
    <row r="61" spans="1:71" s="4" customFormat="1" ht="15.65" customHeight="1">
      <c r="A61" s="44"/>
      <c r="B61" s="44"/>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44"/>
    </row>
    <row r="62" spans="1:71" ht="15.65" customHeight="1">
      <c r="A62" s="2"/>
      <c r="B62" s="2"/>
      <c r="C62" s="46"/>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570"/>
      <c r="AS62" s="570"/>
      <c r="AT62" s="570"/>
      <c r="AU62" s="570"/>
      <c r="AV62" s="570"/>
      <c r="AW62" s="570"/>
      <c r="AX62" s="570"/>
      <c r="AY62" s="570"/>
      <c r="AZ62" s="570"/>
      <c r="BA62" s="570"/>
      <c r="BB62" s="570"/>
      <c r="BC62" s="48"/>
      <c r="BD62" s="49"/>
      <c r="BE62" s="49"/>
      <c r="BF62" s="49"/>
      <c r="BG62" s="49"/>
      <c r="BH62" s="49"/>
      <c r="BI62" s="49"/>
      <c r="BJ62" s="49"/>
      <c r="BK62" s="49"/>
      <c r="BL62" s="49"/>
      <c r="BM62" s="49"/>
      <c r="BN62" s="49"/>
      <c r="BO62" s="49"/>
      <c r="BP62" s="49"/>
      <c r="BQ62" s="49"/>
      <c r="BR62" s="50"/>
      <c r="BS62" s="44"/>
    </row>
    <row r="63" spans="1:71" ht="15.65" customHeight="1">
      <c r="A63" s="57"/>
      <c r="B63" s="57"/>
      <c r="C63" s="51"/>
      <c r="D63" s="23"/>
      <c r="E63" s="23"/>
      <c r="F63" s="23"/>
      <c r="G63" s="23"/>
      <c r="H63" s="23"/>
      <c r="I63" s="23"/>
      <c r="J63" s="23"/>
      <c r="K63" s="23"/>
      <c r="L63" s="23"/>
      <c r="M63" s="23"/>
      <c r="N63" s="23"/>
      <c r="O63" s="23"/>
      <c r="P63" s="23"/>
      <c r="Q63" s="23"/>
      <c r="R63" s="23"/>
      <c r="S63" s="23"/>
      <c r="T63" s="23"/>
      <c r="U63" s="23"/>
      <c r="V63" s="23"/>
      <c r="W63" s="23"/>
      <c r="X63" s="40"/>
      <c r="Y63" s="40"/>
      <c r="Z63" s="40"/>
      <c r="AA63" s="21"/>
      <c r="AB63" s="55"/>
      <c r="AC63" s="55"/>
      <c r="AD63" s="55"/>
      <c r="AE63" s="55"/>
      <c r="AF63" s="55"/>
      <c r="AG63" s="55"/>
      <c r="AH63" s="55"/>
      <c r="AI63" s="55"/>
      <c r="AJ63" s="55"/>
      <c r="AK63" s="55"/>
      <c r="AL63" s="55"/>
      <c r="AM63" s="55"/>
      <c r="AN63" s="53"/>
      <c r="AO63" s="55"/>
      <c r="AP63" s="56"/>
      <c r="AQ63" s="56"/>
      <c r="AR63" s="571"/>
      <c r="AS63" s="571"/>
      <c r="AT63" s="571"/>
      <c r="AU63" s="571"/>
      <c r="AV63" s="571"/>
      <c r="AW63" s="571"/>
      <c r="AX63" s="571"/>
      <c r="AY63" s="571"/>
      <c r="AZ63" s="571"/>
      <c r="BA63" s="571"/>
      <c r="BB63" s="571"/>
      <c r="BC63" s="52"/>
      <c r="BD63" s="21"/>
      <c r="BE63" s="21"/>
      <c r="BF63" s="21"/>
      <c r="BG63" s="21"/>
      <c r="BH63" s="21"/>
      <c r="BI63" s="21"/>
      <c r="BJ63" s="21"/>
      <c r="BK63" s="21"/>
      <c r="BL63" s="21"/>
      <c r="BM63" s="21"/>
      <c r="BN63" s="25"/>
      <c r="BO63" s="25"/>
      <c r="BP63" s="25"/>
      <c r="BQ63" s="53"/>
      <c r="BR63" s="54"/>
      <c r="BS63" s="44"/>
    </row>
    <row r="64" spans="1:71" ht="15.65" customHeight="1">
      <c r="A64" s="57"/>
      <c r="B64" s="57"/>
      <c r="C64" s="51"/>
      <c r="D64" s="495" t="s">
        <v>4</v>
      </c>
      <c r="E64" s="496"/>
      <c r="F64" s="496"/>
      <c r="G64" s="496"/>
      <c r="H64" s="496"/>
      <c r="I64" s="496"/>
      <c r="J64" s="496"/>
      <c r="K64" s="496"/>
      <c r="L64" s="496"/>
      <c r="M64" s="496"/>
      <c r="N64" s="496"/>
      <c r="O64" s="496"/>
      <c r="P64" s="496"/>
      <c r="Q64" s="497"/>
      <c r="R64" s="420" t="s">
        <v>72</v>
      </c>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B64" s="422"/>
      <c r="BC64" s="52"/>
      <c r="BD64" s="21"/>
      <c r="BE64" s="21"/>
      <c r="BF64" s="21"/>
      <c r="BG64" s="21"/>
      <c r="BH64" s="21"/>
      <c r="BI64" s="21"/>
      <c r="BJ64" s="21"/>
      <c r="BK64" s="21"/>
      <c r="BL64" s="21"/>
      <c r="BM64" s="21"/>
      <c r="BN64" s="25"/>
      <c r="BO64" s="25"/>
      <c r="BP64" s="25"/>
      <c r="BQ64" s="53"/>
      <c r="BR64" s="54"/>
      <c r="BS64" s="44"/>
    </row>
    <row r="65" spans="1:71" ht="15.65" customHeight="1">
      <c r="A65" s="57"/>
      <c r="B65" s="57"/>
      <c r="C65" s="51"/>
      <c r="D65" s="498"/>
      <c r="E65" s="499"/>
      <c r="F65" s="499"/>
      <c r="G65" s="499"/>
      <c r="H65" s="499"/>
      <c r="I65" s="499"/>
      <c r="J65" s="499"/>
      <c r="K65" s="499"/>
      <c r="L65" s="499"/>
      <c r="M65" s="499"/>
      <c r="N65" s="499"/>
      <c r="O65" s="499"/>
      <c r="P65" s="499"/>
      <c r="Q65" s="500"/>
      <c r="R65" s="426"/>
      <c r="S65" s="427"/>
      <c r="T65" s="427"/>
      <c r="U65" s="427"/>
      <c r="V65" s="427"/>
      <c r="W65" s="427"/>
      <c r="X65" s="427"/>
      <c r="Y65" s="427"/>
      <c r="Z65" s="427"/>
      <c r="AA65" s="427"/>
      <c r="AB65" s="427"/>
      <c r="AC65" s="427"/>
      <c r="AD65" s="427"/>
      <c r="AE65" s="427"/>
      <c r="AF65" s="427"/>
      <c r="AG65" s="427"/>
      <c r="AH65" s="427"/>
      <c r="AI65" s="427"/>
      <c r="AJ65" s="427"/>
      <c r="AK65" s="427"/>
      <c r="AL65" s="427"/>
      <c r="AM65" s="427"/>
      <c r="AN65" s="427"/>
      <c r="AO65" s="427"/>
      <c r="AP65" s="427"/>
      <c r="AQ65" s="427"/>
      <c r="AR65" s="427"/>
      <c r="AS65" s="427"/>
      <c r="AT65" s="427"/>
      <c r="AU65" s="427"/>
      <c r="AV65" s="427"/>
      <c r="AW65" s="427"/>
      <c r="AX65" s="427"/>
      <c r="AY65" s="427"/>
      <c r="AZ65" s="427"/>
      <c r="BA65" s="427"/>
      <c r="BB65" s="428"/>
      <c r="BC65" s="52"/>
      <c r="BD65" s="21"/>
      <c r="BE65" s="21"/>
      <c r="BF65" s="21"/>
      <c r="BG65" s="21"/>
      <c r="BH65" s="21"/>
      <c r="BI65" s="21"/>
      <c r="BJ65" s="21"/>
      <c r="BK65" s="21"/>
      <c r="BL65" s="21"/>
      <c r="BM65" s="21"/>
      <c r="BN65" s="25"/>
      <c r="BO65" s="25"/>
      <c r="BP65" s="25"/>
      <c r="BQ65" s="53"/>
      <c r="BR65" s="54"/>
      <c r="BS65" s="44"/>
    </row>
    <row r="66" spans="1:71" ht="15.65" customHeight="1">
      <c r="A66" s="57"/>
      <c r="B66" s="57"/>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86"/>
      <c r="AS66" s="86"/>
      <c r="AT66" s="86"/>
      <c r="AU66" s="86"/>
      <c r="AV66" s="86"/>
      <c r="AW66" s="86"/>
      <c r="AX66" s="86"/>
      <c r="AY66" s="86"/>
      <c r="AZ66" s="86"/>
      <c r="BA66" s="86"/>
      <c r="BB66" s="86"/>
      <c r="BC66" s="52"/>
      <c r="BD66" s="21"/>
      <c r="BE66" s="21"/>
      <c r="BF66" s="21"/>
      <c r="BG66" s="21"/>
      <c r="BH66" s="21"/>
      <c r="BI66" s="21"/>
      <c r="BJ66" s="21"/>
      <c r="BK66" s="21"/>
      <c r="BL66" s="21"/>
      <c r="BM66" s="21"/>
      <c r="BN66" s="25"/>
      <c r="BO66" s="25"/>
      <c r="BP66" s="25"/>
      <c r="BQ66" s="53"/>
      <c r="BR66" s="54"/>
      <c r="BS66" s="44"/>
    </row>
    <row r="67" spans="1:71" ht="19.399999999999999" customHeight="1">
      <c r="A67" s="57"/>
      <c r="B67" s="57"/>
      <c r="C67" s="51"/>
      <c r="D67" s="23"/>
      <c r="E67" s="23"/>
      <c r="F67" s="23"/>
      <c r="G67" s="23"/>
      <c r="H67" s="23"/>
      <c r="I67" s="23"/>
      <c r="J67" s="23"/>
      <c r="K67" s="23"/>
      <c r="L67" s="23"/>
      <c r="M67" s="23"/>
      <c r="N67" s="23"/>
      <c r="O67" s="23"/>
      <c r="P67" s="23"/>
      <c r="Q67" s="23"/>
      <c r="R67" s="23"/>
      <c r="S67" s="23"/>
      <c r="T67" s="23"/>
      <c r="U67" s="22" t="s">
        <v>27</v>
      </c>
      <c r="V67" s="23"/>
      <c r="W67" s="23"/>
      <c r="X67" s="24"/>
      <c r="Y67" s="24"/>
      <c r="Z67" s="24"/>
      <c r="AA67" s="25"/>
      <c r="AB67" s="26"/>
      <c r="AC67" s="26"/>
      <c r="AD67" s="26"/>
      <c r="AE67" s="26"/>
      <c r="AF67" s="26"/>
      <c r="AG67" s="26"/>
      <c r="AH67" s="26"/>
      <c r="AI67" s="26"/>
      <c r="AJ67" s="26"/>
      <c r="AK67" s="26"/>
      <c r="AL67" s="26"/>
      <c r="AM67" s="26"/>
      <c r="AN67" s="84" t="s">
        <v>73</v>
      </c>
      <c r="AO67" s="25"/>
      <c r="AP67" s="25"/>
      <c r="AQ67" s="25"/>
      <c r="AR67" s="25"/>
      <c r="AS67" s="25"/>
      <c r="AT67" s="25"/>
      <c r="AU67" s="25"/>
      <c r="AV67" s="25"/>
      <c r="AW67" s="25"/>
      <c r="AX67" s="27"/>
      <c r="AY67" s="22"/>
      <c r="AZ67" s="22"/>
      <c r="BA67" s="85"/>
      <c r="BB67" s="85"/>
      <c r="BC67" s="52"/>
      <c r="BD67" s="21"/>
      <c r="BE67" s="21"/>
      <c r="BF67" s="31" t="s">
        <v>6</v>
      </c>
      <c r="BG67" s="34"/>
      <c r="BH67" s="34"/>
      <c r="BI67" s="34"/>
      <c r="BJ67" s="34"/>
      <c r="BK67" s="34"/>
      <c r="BL67" s="34"/>
      <c r="BM67" s="25"/>
      <c r="BN67" s="25"/>
      <c r="BO67" s="25"/>
      <c r="BP67" s="25"/>
      <c r="BQ67" s="27"/>
      <c r="BR67" s="54"/>
      <c r="BS67" s="44"/>
    </row>
    <row r="68" spans="1:71" ht="15.65" customHeight="1">
      <c r="A68" s="57"/>
      <c r="B68" s="57"/>
      <c r="C68" s="51"/>
      <c r="D68" s="420" t="s">
        <v>7</v>
      </c>
      <c r="E68" s="421"/>
      <c r="F68" s="421"/>
      <c r="G68" s="421"/>
      <c r="H68" s="421"/>
      <c r="I68" s="421"/>
      <c r="J68" s="421"/>
      <c r="K68" s="421"/>
      <c r="L68" s="421"/>
      <c r="M68" s="422"/>
      <c r="N68" s="429" t="s">
        <v>15</v>
      </c>
      <c r="O68" s="430"/>
      <c r="P68" s="430"/>
      <c r="Q68" s="431"/>
      <c r="R68" s="23"/>
      <c r="S68" s="23"/>
      <c r="T68" s="23"/>
      <c r="U68" s="438" t="s">
        <v>95</v>
      </c>
      <c r="V68" s="439"/>
      <c r="W68" s="439"/>
      <c r="X68" s="439"/>
      <c r="Y68" s="439"/>
      <c r="Z68" s="439"/>
      <c r="AA68" s="439"/>
      <c r="AB68" s="439"/>
      <c r="AC68" s="439"/>
      <c r="AD68" s="439"/>
      <c r="AE68" s="439"/>
      <c r="AF68" s="439"/>
      <c r="AG68" s="439"/>
      <c r="AH68" s="439"/>
      <c r="AI68" s="439"/>
      <c r="AJ68" s="440"/>
      <c r="AK68" s="58"/>
      <c r="AL68" s="58"/>
      <c r="AM68" s="58"/>
      <c r="AN68" s="438" t="s">
        <v>15</v>
      </c>
      <c r="AO68" s="562"/>
      <c r="AP68" s="562"/>
      <c r="AQ68" s="562"/>
      <c r="AR68" s="562"/>
      <c r="AS68" s="562"/>
      <c r="AT68" s="562"/>
      <c r="AU68" s="562"/>
      <c r="AV68" s="562"/>
      <c r="AW68" s="562"/>
      <c r="AX68" s="562"/>
      <c r="AY68" s="562"/>
      <c r="AZ68" s="562"/>
      <c r="BA68" s="562"/>
      <c r="BB68" s="563"/>
      <c r="BC68" s="55"/>
      <c r="BD68" s="21"/>
      <c r="BE68" s="21"/>
      <c r="BF68" s="479" t="s">
        <v>97</v>
      </c>
      <c r="BG68" s="480"/>
      <c r="BH68" s="480"/>
      <c r="BI68" s="480"/>
      <c r="BJ68" s="479"/>
      <c r="BK68" s="480"/>
      <c r="BL68" s="480"/>
      <c r="BM68" s="480"/>
      <c r="BN68" s="479"/>
      <c r="BO68" s="480"/>
      <c r="BP68" s="480"/>
      <c r="BQ68" s="481"/>
      <c r="BR68" s="54"/>
      <c r="BS68" s="44"/>
    </row>
    <row r="69" spans="1:71" ht="15.65" customHeight="1">
      <c r="A69" s="57"/>
      <c r="B69" s="57"/>
      <c r="C69" s="51"/>
      <c r="D69" s="423"/>
      <c r="E69" s="424"/>
      <c r="F69" s="424"/>
      <c r="G69" s="424"/>
      <c r="H69" s="424"/>
      <c r="I69" s="424"/>
      <c r="J69" s="424"/>
      <c r="K69" s="424"/>
      <c r="L69" s="424"/>
      <c r="M69" s="425"/>
      <c r="N69" s="432"/>
      <c r="O69" s="433"/>
      <c r="P69" s="433"/>
      <c r="Q69" s="434"/>
      <c r="R69" s="23"/>
      <c r="S69" s="23"/>
      <c r="T69" s="23"/>
      <c r="U69" s="441"/>
      <c r="V69" s="442"/>
      <c r="W69" s="442"/>
      <c r="X69" s="442"/>
      <c r="Y69" s="442"/>
      <c r="Z69" s="442"/>
      <c r="AA69" s="442"/>
      <c r="AB69" s="442"/>
      <c r="AC69" s="442"/>
      <c r="AD69" s="442"/>
      <c r="AE69" s="442"/>
      <c r="AF69" s="442"/>
      <c r="AG69" s="442"/>
      <c r="AH69" s="442"/>
      <c r="AI69" s="442"/>
      <c r="AJ69" s="443"/>
      <c r="AK69" s="58"/>
      <c r="AL69" s="58"/>
      <c r="AM69" s="58"/>
      <c r="AN69" s="564"/>
      <c r="AO69" s="565"/>
      <c r="AP69" s="565"/>
      <c r="AQ69" s="565"/>
      <c r="AR69" s="565"/>
      <c r="AS69" s="565"/>
      <c r="AT69" s="565"/>
      <c r="AU69" s="565"/>
      <c r="AV69" s="565"/>
      <c r="AW69" s="565"/>
      <c r="AX69" s="565"/>
      <c r="AY69" s="565"/>
      <c r="AZ69" s="565"/>
      <c r="BA69" s="565"/>
      <c r="BB69" s="566"/>
      <c r="BC69" s="55"/>
      <c r="BD69" s="21"/>
      <c r="BE69" s="21"/>
      <c r="BF69" s="469"/>
      <c r="BG69" s="482"/>
      <c r="BH69" s="482"/>
      <c r="BI69" s="482"/>
      <c r="BJ69" s="469"/>
      <c r="BK69" s="482"/>
      <c r="BL69" s="482"/>
      <c r="BM69" s="482"/>
      <c r="BN69" s="469"/>
      <c r="BO69" s="482"/>
      <c r="BP69" s="482"/>
      <c r="BQ69" s="483"/>
      <c r="BR69" s="54"/>
      <c r="BS69" s="44"/>
    </row>
    <row r="70" spans="1:71" ht="15.65" customHeight="1">
      <c r="A70" s="57"/>
      <c r="B70" s="57"/>
      <c r="C70" s="51"/>
      <c r="D70" s="423"/>
      <c r="E70" s="424"/>
      <c r="F70" s="424"/>
      <c r="G70" s="424"/>
      <c r="H70" s="424"/>
      <c r="I70" s="424"/>
      <c r="J70" s="424"/>
      <c r="K70" s="424"/>
      <c r="L70" s="424"/>
      <c r="M70" s="425"/>
      <c r="N70" s="432"/>
      <c r="O70" s="433"/>
      <c r="P70" s="433"/>
      <c r="Q70" s="434"/>
      <c r="R70" s="23"/>
      <c r="S70" s="23"/>
      <c r="T70" s="23"/>
      <c r="U70" s="441"/>
      <c r="V70" s="442"/>
      <c r="W70" s="442"/>
      <c r="X70" s="442"/>
      <c r="Y70" s="442"/>
      <c r="Z70" s="442"/>
      <c r="AA70" s="442"/>
      <c r="AB70" s="442"/>
      <c r="AC70" s="442"/>
      <c r="AD70" s="442"/>
      <c r="AE70" s="442"/>
      <c r="AF70" s="442"/>
      <c r="AG70" s="442"/>
      <c r="AH70" s="442"/>
      <c r="AI70" s="442"/>
      <c r="AJ70" s="443"/>
      <c r="AK70" s="58"/>
      <c r="AL70" s="58"/>
      <c r="AM70" s="58"/>
      <c r="AN70" s="564"/>
      <c r="AO70" s="565"/>
      <c r="AP70" s="565"/>
      <c r="AQ70" s="565"/>
      <c r="AR70" s="565"/>
      <c r="AS70" s="565"/>
      <c r="AT70" s="565"/>
      <c r="AU70" s="565"/>
      <c r="AV70" s="565"/>
      <c r="AW70" s="565"/>
      <c r="AX70" s="565"/>
      <c r="AY70" s="565"/>
      <c r="AZ70" s="565"/>
      <c r="BA70" s="565"/>
      <c r="BB70" s="566"/>
      <c r="BC70" s="55"/>
      <c r="BD70" s="21"/>
      <c r="BE70" s="21"/>
      <c r="BF70" s="469"/>
      <c r="BG70" s="482"/>
      <c r="BH70" s="482"/>
      <c r="BI70" s="482"/>
      <c r="BJ70" s="469"/>
      <c r="BK70" s="482"/>
      <c r="BL70" s="482"/>
      <c r="BM70" s="482"/>
      <c r="BN70" s="469"/>
      <c r="BO70" s="482"/>
      <c r="BP70" s="482"/>
      <c r="BQ70" s="483"/>
      <c r="BR70" s="54"/>
      <c r="BS70" s="44"/>
    </row>
    <row r="71" spans="1:71" ht="15.65" customHeight="1">
      <c r="A71" s="57"/>
      <c r="B71" s="57"/>
      <c r="C71" s="51"/>
      <c r="D71" s="426"/>
      <c r="E71" s="427"/>
      <c r="F71" s="427"/>
      <c r="G71" s="427"/>
      <c r="H71" s="427"/>
      <c r="I71" s="427"/>
      <c r="J71" s="427"/>
      <c r="K71" s="427"/>
      <c r="L71" s="427"/>
      <c r="M71" s="428"/>
      <c r="N71" s="435"/>
      <c r="O71" s="436"/>
      <c r="P71" s="436"/>
      <c r="Q71" s="437"/>
      <c r="R71" s="23"/>
      <c r="S71" s="23"/>
      <c r="T71" s="23"/>
      <c r="U71" s="441"/>
      <c r="V71" s="442"/>
      <c r="W71" s="442"/>
      <c r="X71" s="442"/>
      <c r="Y71" s="442"/>
      <c r="Z71" s="442"/>
      <c r="AA71" s="442"/>
      <c r="AB71" s="442"/>
      <c r="AC71" s="442"/>
      <c r="AD71" s="442"/>
      <c r="AE71" s="442"/>
      <c r="AF71" s="442"/>
      <c r="AG71" s="442"/>
      <c r="AH71" s="442"/>
      <c r="AI71" s="442"/>
      <c r="AJ71" s="443"/>
      <c r="AK71" s="58"/>
      <c r="AL71" s="58"/>
      <c r="AM71" s="58"/>
      <c r="AN71" s="564"/>
      <c r="AO71" s="565"/>
      <c r="AP71" s="565"/>
      <c r="AQ71" s="565"/>
      <c r="AR71" s="565"/>
      <c r="AS71" s="565"/>
      <c r="AT71" s="565"/>
      <c r="AU71" s="565"/>
      <c r="AV71" s="565"/>
      <c r="AW71" s="565"/>
      <c r="AX71" s="565"/>
      <c r="AY71" s="565"/>
      <c r="AZ71" s="565"/>
      <c r="BA71" s="565"/>
      <c r="BB71" s="566"/>
      <c r="BC71" s="55"/>
      <c r="BD71" s="21"/>
      <c r="BE71" s="21"/>
      <c r="BF71" s="469">
        <v>10</v>
      </c>
      <c r="BG71" s="482"/>
      <c r="BH71" s="482"/>
      <c r="BI71" s="482"/>
      <c r="BJ71" s="469">
        <v>3</v>
      </c>
      <c r="BK71" s="482"/>
      <c r="BL71" s="482"/>
      <c r="BM71" s="483"/>
      <c r="BN71" s="469">
        <v>31</v>
      </c>
      <c r="BO71" s="482"/>
      <c r="BP71" s="482"/>
      <c r="BQ71" s="483"/>
      <c r="BR71" s="54"/>
      <c r="BS71" s="44"/>
    </row>
    <row r="72" spans="1:71" ht="15.65" customHeight="1">
      <c r="A72" s="57"/>
      <c r="B72" s="57"/>
      <c r="C72" s="51"/>
      <c r="D72" s="32"/>
      <c r="E72" s="32"/>
      <c r="F72" s="32"/>
      <c r="G72" s="32"/>
      <c r="H72" s="32"/>
      <c r="I72" s="32"/>
      <c r="J72" s="32"/>
      <c r="K72" s="32"/>
      <c r="L72" s="32"/>
      <c r="M72" s="32"/>
      <c r="N72" s="60"/>
      <c r="O72" s="60"/>
      <c r="P72" s="60"/>
      <c r="Q72" s="60"/>
      <c r="R72" s="60"/>
      <c r="S72" s="60"/>
      <c r="T72" s="60"/>
      <c r="U72" s="441"/>
      <c r="V72" s="442"/>
      <c r="W72" s="442"/>
      <c r="X72" s="442"/>
      <c r="Y72" s="442"/>
      <c r="Z72" s="442"/>
      <c r="AA72" s="442"/>
      <c r="AB72" s="442"/>
      <c r="AC72" s="442"/>
      <c r="AD72" s="442"/>
      <c r="AE72" s="442"/>
      <c r="AF72" s="442"/>
      <c r="AG72" s="442"/>
      <c r="AH72" s="442"/>
      <c r="AI72" s="442"/>
      <c r="AJ72" s="443"/>
      <c r="AK72" s="58"/>
      <c r="AL72" s="58"/>
      <c r="AM72" s="58"/>
      <c r="AN72" s="564"/>
      <c r="AO72" s="565"/>
      <c r="AP72" s="565"/>
      <c r="AQ72" s="565"/>
      <c r="AR72" s="565"/>
      <c r="AS72" s="565"/>
      <c r="AT72" s="565"/>
      <c r="AU72" s="565"/>
      <c r="AV72" s="565"/>
      <c r="AW72" s="565"/>
      <c r="AX72" s="565"/>
      <c r="AY72" s="565"/>
      <c r="AZ72" s="565"/>
      <c r="BA72" s="565"/>
      <c r="BB72" s="566"/>
      <c r="BC72" s="55"/>
      <c r="BD72" s="55"/>
      <c r="BE72" s="55"/>
      <c r="BF72" s="469"/>
      <c r="BG72" s="482"/>
      <c r="BH72" s="482"/>
      <c r="BI72" s="482"/>
      <c r="BJ72" s="469"/>
      <c r="BK72" s="482"/>
      <c r="BL72" s="482"/>
      <c r="BM72" s="483"/>
      <c r="BN72" s="469"/>
      <c r="BO72" s="482"/>
      <c r="BP72" s="482"/>
      <c r="BQ72" s="483"/>
      <c r="BR72" s="54"/>
      <c r="BS72" s="44"/>
    </row>
    <row r="73" spans="1:71" ht="15.65" customHeight="1">
      <c r="A73" s="57"/>
      <c r="B73" s="57"/>
      <c r="C73" s="51"/>
      <c r="D73" s="32"/>
      <c r="E73" s="32"/>
      <c r="F73" s="32"/>
      <c r="G73" s="32"/>
      <c r="H73" s="32"/>
      <c r="I73" s="32"/>
      <c r="J73" s="32"/>
      <c r="K73" s="32"/>
      <c r="L73" s="32"/>
      <c r="M73" s="32"/>
      <c r="N73" s="60"/>
      <c r="O73" s="60"/>
      <c r="P73" s="60"/>
      <c r="Q73" s="60"/>
      <c r="R73" s="60"/>
      <c r="S73" s="60"/>
      <c r="T73" s="60"/>
      <c r="U73" s="441"/>
      <c r="V73" s="442"/>
      <c r="W73" s="442"/>
      <c r="X73" s="442"/>
      <c r="Y73" s="442"/>
      <c r="Z73" s="442"/>
      <c r="AA73" s="442"/>
      <c r="AB73" s="442"/>
      <c r="AC73" s="442"/>
      <c r="AD73" s="442"/>
      <c r="AE73" s="442"/>
      <c r="AF73" s="442"/>
      <c r="AG73" s="442"/>
      <c r="AH73" s="442"/>
      <c r="AI73" s="442"/>
      <c r="AJ73" s="443"/>
      <c r="AK73" s="58"/>
      <c r="AL73" s="58"/>
      <c r="AM73" s="58"/>
      <c r="AN73" s="564"/>
      <c r="AO73" s="565"/>
      <c r="AP73" s="565"/>
      <c r="AQ73" s="565"/>
      <c r="AR73" s="565"/>
      <c r="AS73" s="565"/>
      <c r="AT73" s="565"/>
      <c r="AU73" s="565"/>
      <c r="AV73" s="565"/>
      <c r="AW73" s="565"/>
      <c r="AX73" s="565"/>
      <c r="AY73" s="565"/>
      <c r="AZ73" s="565"/>
      <c r="BA73" s="565"/>
      <c r="BB73" s="566"/>
      <c r="BC73" s="55"/>
      <c r="BD73" s="21"/>
      <c r="BE73" s="21"/>
      <c r="BF73" s="469"/>
      <c r="BG73" s="482"/>
      <c r="BH73" s="482"/>
      <c r="BI73" s="482"/>
      <c r="BJ73" s="469"/>
      <c r="BK73" s="482"/>
      <c r="BL73" s="482"/>
      <c r="BM73" s="483"/>
      <c r="BN73" s="469"/>
      <c r="BO73" s="482"/>
      <c r="BP73" s="482"/>
      <c r="BQ73" s="483"/>
      <c r="BR73" s="54"/>
      <c r="BS73" s="44"/>
    </row>
    <row r="74" spans="1:71" ht="15.65" customHeight="1">
      <c r="A74" s="57"/>
      <c r="B74" s="57"/>
      <c r="C74" s="51"/>
      <c r="D74" s="460" t="s">
        <v>8</v>
      </c>
      <c r="E74" s="461"/>
      <c r="F74" s="461"/>
      <c r="G74" s="461"/>
      <c r="H74" s="461"/>
      <c r="I74" s="461"/>
      <c r="J74" s="461"/>
      <c r="K74" s="461"/>
      <c r="L74" s="461"/>
      <c r="M74" s="462"/>
      <c r="N74" s="429" t="s">
        <v>96</v>
      </c>
      <c r="O74" s="430"/>
      <c r="P74" s="430"/>
      <c r="Q74" s="431"/>
      <c r="R74" s="23"/>
      <c r="S74" s="23"/>
      <c r="T74" s="23"/>
      <c r="U74" s="441"/>
      <c r="V74" s="442"/>
      <c r="W74" s="442"/>
      <c r="X74" s="442"/>
      <c r="Y74" s="442"/>
      <c r="Z74" s="442"/>
      <c r="AA74" s="442"/>
      <c r="AB74" s="442"/>
      <c r="AC74" s="442"/>
      <c r="AD74" s="442"/>
      <c r="AE74" s="442"/>
      <c r="AF74" s="442"/>
      <c r="AG74" s="442"/>
      <c r="AH74" s="442"/>
      <c r="AI74" s="442"/>
      <c r="AJ74" s="443"/>
      <c r="AK74" s="58"/>
      <c r="AL74" s="58"/>
      <c r="AM74" s="58"/>
      <c r="AN74" s="564"/>
      <c r="AO74" s="565"/>
      <c r="AP74" s="565"/>
      <c r="AQ74" s="565"/>
      <c r="AR74" s="565"/>
      <c r="AS74" s="565"/>
      <c r="AT74" s="565"/>
      <c r="AU74" s="565"/>
      <c r="AV74" s="565"/>
      <c r="AW74" s="565"/>
      <c r="AX74" s="565"/>
      <c r="AY74" s="565"/>
      <c r="AZ74" s="565"/>
      <c r="BA74" s="565"/>
      <c r="BB74" s="566"/>
      <c r="BC74" s="55"/>
      <c r="BD74" s="61"/>
      <c r="BE74" s="61"/>
      <c r="BF74" s="469"/>
      <c r="BG74" s="482"/>
      <c r="BH74" s="482"/>
      <c r="BI74" s="482"/>
      <c r="BJ74" s="469"/>
      <c r="BK74" s="482"/>
      <c r="BL74" s="482"/>
      <c r="BM74" s="483"/>
      <c r="BN74" s="469"/>
      <c r="BO74" s="482"/>
      <c r="BP74" s="482"/>
      <c r="BQ74" s="483"/>
      <c r="BR74" s="54"/>
      <c r="BS74" s="44"/>
    </row>
    <row r="75" spans="1:71" ht="15.65" customHeight="1">
      <c r="A75" s="57"/>
      <c r="B75" s="57"/>
      <c r="C75" s="51"/>
      <c r="D75" s="463"/>
      <c r="E75" s="464"/>
      <c r="F75" s="464"/>
      <c r="G75" s="464"/>
      <c r="H75" s="464"/>
      <c r="I75" s="464"/>
      <c r="J75" s="464"/>
      <c r="K75" s="464"/>
      <c r="L75" s="464"/>
      <c r="M75" s="465"/>
      <c r="N75" s="432"/>
      <c r="O75" s="433"/>
      <c r="P75" s="433"/>
      <c r="Q75" s="434"/>
      <c r="R75" s="23"/>
      <c r="S75" s="23"/>
      <c r="T75" s="23"/>
      <c r="U75" s="441"/>
      <c r="V75" s="442"/>
      <c r="W75" s="442"/>
      <c r="X75" s="442"/>
      <c r="Y75" s="442"/>
      <c r="Z75" s="442"/>
      <c r="AA75" s="442"/>
      <c r="AB75" s="442"/>
      <c r="AC75" s="442"/>
      <c r="AD75" s="442"/>
      <c r="AE75" s="442"/>
      <c r="AF75" s="442"/>
      <c r="AG75" s="442"/>
      <c r="AH75" s="442"/>
      <c r="AI75" s="442"/>
      <c r="AJ75" s="443"/>
      <c r="AK75" s="58"/>
      <c r="AL75" s="58"/>
      <c r="AM75" s="58"/>
      <c r="AN75" s="564"/>
      <c r="AO75" s="565"/>
      <c r="AP75" s="565"/>
      <c r="AQ75" s="565"/>
      <c r="AR75" s="565"/>
      <c r="AS75" s="565"/>
      <c r="AT75" s="565"/>
      <c r="AU75" s="565"/>
      <c r="AV75" s="565"/>
      <c r="AW75" s="565"/>
      <c r="AX75" s="565"/>
      <c r="AY75" s="565"/>
      <c r="AZ75" s="565"/>
      <c r="BA75" s="565"/>
      <c r="BB75" s="566"/>
      <c r="BC75" s="55"/>
      <c r="BD75" s="61"/>
      <c r="BE75" s="61"/>
      <c r="BF75" s="469" t="s">
        <v>9</v>
      </c>
      <c r="BG75" s="482"/>
      <c r="BH75" s="482"/>
      <c r="BI75" s="482"/>
      <c r="BJ75" s="469" t="s">
        <v>10</v>
      </c>
      <c r="BK75" s="482"/>
      <c r="BL75" s="482"/>
      <c r="BM75" s="482"/>
      <c r="BN75" s="469" t="s">
        <v>11</v>
      </c>
      <c r="BO75" s="482"/>
      <c r="BP75" s="482"/>
      <c r="BQ75" s="483"/>
      <c r="BR75" s="54"/>
      <c r="BS75" s="44"/>
    </row>
    <row r="76" spans="1:71" ht="15.65" customHeight="1">
      <c r="A76" s="57"/>
      <c r="B76" s="57"/>
      <c r="C76" s="51"/>
      <c r="D76" s="463"/>
      <c r="E76" s="464"/>
      <c r="F76" s="464"/>
      <c r="G76" s="464"/>
      <c r="H76" s="464"/>
      <c r="I76" s="464"/>
      <c r="J76" s="464"/>
      <c r="K76" s="464"/>
      <c r="L76" s="464"/>
      <c r="M76" s="465"/>
      <c r="N76" s="432"/>
      <c r="O76" s="433"/>
      <c r="P76" s="433"/>
      <c r="Q76" s="434"/>
      <c r="R76" s="23"/>
      <c r="S76" s="23"/>
      <c r="T76" s="23"/>
      <c r="U76" s="441"/>
      <c r="V76" s="442"/>
      <c r="W76" s="442"/>
      <c r="X76" s="442"/>
      <c r="Y76" s="442"/>
      <c r="Z76" s="442"/>
      <c r="AA76" s="442"/>
      <c r="AB76" s="442"/>
      <c r="AC76" s="442"/>
      <c r="AD76" s="442"/>
      <c r="AE76" s="442"/>
      <c r="AF76" s="442"/>
      <c r="AG76" s="442"/>
      <c r="AH76" s="442"/>
      <c r="AI76" s="442"/>
      <c r="AJ76" s="443"/>
      <c r="AK76" s="58"/>
      <c r="AL76" s="58"/>
      <c r="AM76" s="58"/>
      <c r="AN76" s="564"/>
      <c r="AO76" s="565"/>
      <c r="AP76" s="565"/>
      <c r="AQ76" s="565"/>
      <c r="AR76" s="565"/>
      <c r="AS76" s="565"/>
      <c r="AT76" s="565"/>
      <c r="AU76" s="565"/>
      <c r="AV76" s="565"/>
      <c r="AW76" s="565"/>
      <c r="AX76" s="565"/>
      <c r="AY76" s="565"/>
      <c r="AZ76" s="565"/>
      <c r="BA76" s="565"/>
      <c r="BB76" s="566"/>
      <c r="BC76" s="55"/>
      <c r="BD76" s="61"/>
      <c r="BE76" s="61"/>
      <c r="BF76" s="469"/>
      <c r="BG76" s="482"/>
      <c r="BH76" s="482"/>
      <c r="BI76" s="482"/>
      <c r="BJ76" s="469"/>
      <c r="BK76" s="482"/>
      <c r="BL76" s="482"/>
      <c r="BM76" s="482"/>
      <c r="BN76" s="469"/>
      <c r="BO76" s="482"/>
      <c r="BP76" s="482"/>
      <c r="BQ76" s="483"/>
      <c r="BR76" s="54"/>
      <c r="BS76" s="44"/>
    </row>
    <row r="77" spans="1:71" ht="15.65" customHeight="1">
      <c r="A77" s="57"/>
      <c r="B77" s="57"/>
      <c r="C77" s="51"/>
      <c r="D77" s="466"/>
      <c r="E77" s="467"/>
      <c r="F77" s="467"/>
      <c r="G77" s="467"/>
      <c r="H77" s="467"/>
      <c r="I77" s="467"/>
      <c r="J77" s="467"/>
      <c r="K77" s="467"/>
      <c r="L77" s="467"/>
      <c r="M77" s="468"/>
      <c r="N77" s="435"/>
      <c r="O77" s="436"/>
      <c r="P77" s="436"/>
      <c r="Q77" s="437"/>
      <c r="R77" s="23"/>
      <c r="S77" s="23"/>
      <c r="T77" s="23"/>
      <c r="U77" s="444"/>
      <c r="V77" s="445"/>
      <c r="W77" s="445"/>
      <c r="X77" s="445"/>
      <c r="Y77" s="445"/>
      <c r="Z77" s="445"/>
      <c r="AA77" s="445"/>
      <c r="AB77" s="445"/>
      <c r="AC77" s="445"/>
      <c r="AD77" s="445"/>
      <c r="AE77" s="445"/>
      <c r="AF77" s="445"/>
      <c r="AG77" s="445"/>
      <c r="AH77" s="445"/>
      <c r="AI77" s="445"/>
      <c r="AJ77" s="446"/>
      <c r="AK77" s="58"/>
      <c r="AL77" s="58"/>
      <c r="AM77" s="58"/>
      <c r="AN77" s="567"/>
      <c r="AO77" s="568"/>
      <c r="AP77" s="568"/>
      <c r="AQ77" s="568"/>
      <c r="AR77" s="568"/>
      <c r="AS77" s="568"/>
      <c r="AT77" s="568"/>
      <c r="AU77" s="568"/>
      <c r="AV77" s="568"/>
      <c r="AW77" s="568"/>
      <c r="AX77" s="568"/>
      <c r="AY77" s="568"/>
      <c r="AZ77" s="568"/>
      <c r="BA77" s="568"/>
      <c r="BB77" s="569"/>
      <c r="BC77" s="55"/>
      <c r="BD77" s="61"/>
      <c r="BE77" s="61"/>
      <c r="BF77" s="559"/>
      <c r="BG77" s="560"/>
      <c r="BH77" s="560"/>
      <c r="BI77" s="560"/>
      <c r="BJ77" s="559"/>
      <c r="BK77" s="560"/>
      <c r="BL77" s="560"/>
      <c r="BM77" s="560"/>
      <c r="BN77" s="559"/>
      <c r="BO77" s="560"/>
      <c r="BP77" s="560"/>
      <c r="BQ77" s="561"/>
      <c r="BR77" s="54"/>
      <c r="BS77" s="44"/>
    </row>
    <row r="78" spans="1:71" ht="15.65" customHeight="1">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7"/>
      <c r="AN78" s="87"/>
      <c r="AO78" s="87"/>
      <c r="AP78" s="87"/>
      <c r="AQ78" s="87"/>
      <c r="AR78" s="87"/>
      <c r="AS78" s="87"/>
      <c r="AT78" s="87"/>
      <c r="AU78" s="87"/>
      <c r="AV78" s="87"/>
      <c r="AW78" s="87"/>
      <c r="AX78" s="87"/>
      <c r="AY78" s="87"/>
      <c r="AZ78" s="87"/>
      <c r="BA78" s="87"/>
      <c r="BB78" s="87"/>
      <c r="BC78" s="55"/>
      <c r="BD78" s="61"/>
      <c r="BE78" s="61"/>
      <c r="BF78" s="40"/>
      <c r="BG78" s="40"/>
      <c r="BH78" s="40"/>
      <c r="BI78" s="40"/>
      <c r="BJ78" s="40"/>
      <c r="BK78" s="40"/>
      <c r="BL78" s="40"/>
      <c r="BM78" s="40"/>
      <c r="BN78" s="40"/>
      <c r="BO78" s="40"/>
      <c r="BP78" s="40"/>
      <c r="BQ78" s="40"/>
      <c r="BR78" s="54"/>
      <c r="BS78" s="44"/>
    </row>
    <row r="79" spans="1:71" ht="15.65" customHeight="1">
      <c r="A79" s="57"/>
      <c r="B79" s="57"/>
      <c r="C79" s="51"/>
      <c r="D79" s="32"/>
      <c r="E79" s="32"/>
      <c r="F79" s="32"/>
      <c r="G79" s="32"/>
      <c r="H79" s="32"/>
      <c r="I79" s="32"/>
      <c r="J79" s="32"/>
      <c r="K79" s="32"/>
      <c r="L79" s="32"/>
      <c r="M79" s="32"/>
      <c r="N79" s="32"/>
      <c r="O79" s="32"/>
      <c r="P79" s="32"/>
      <c r="Q79" s="32"/>
      <c r="R79" s="23"/>
      <c r="S79" s="23"/>
      <c r="T79" s="23"/>
      <c r="U79" s="22" t="s">
        <v>91</v>
      </c>
      <c r="V79" s="23"/>
      <c r="W79" s="23"/>
      <c r="X79" s="23"/>
      <c r="Y79" s="23"/>
      <c r="Z79" s="23"/>
      <c r="AA79" s="23"/>
      <c r="AB79" s="23"/>
      <c r="AC79" s="23"/>
      <c r="AD79" s="23"/>
      <c r="AE79" s="23"/>
      <c r="AF79" s="23"/>
      <c r="AG79" s="23"/>
      <c r="AH79" s="23"/>
      <c r="AI79" s="23"/>
      <c r="AJ79" s="23"/>
      <c r="AK79" s="58"/>
      <c r="AL79" s="58"/>
      <c r="AM79" s="22" t="s">
        <v>92</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5" customHeight="1">
      <c r="A80" s="57"/>
      <c r="B80" s="57"/>
      <c r="C80" s="51"/>
      <c r="D80" s="32"/>
      <c r="E80" s="32"/>
      <c r="F80" s="32"/>
      <c r="G80" s="32"/>
      <c r="H80" s="32"/>
      <c r="I80" s="32"/>
      <c r="J80" s="32"/>
      <c r="K80" s="32"/>
      <c r="L80" s="32"/>
      <c r="M80" s="32"/>
      <c r="N80" s="32"/>
      <c r="O80" s="32"/>
      <c r="P80" s="32"/>
      <c r="Q80" s="32"/>
      <c r="R80" s="23"/>
      <c r="S80" s="23"/>
      <c r="T80" s="23"/>
      <c r="U80" s="451">
        <v>120</v>
      </c>
      <c r="V80" s="452"/>
      <c r="W80" s="452"/>
      <c r="X80" s="452"/>
      <c r="Y80" s="452"/>
      <c r="Z80" s="452"/>
      <c r="AA80" s="452"/>
      <c r="AB80" s="452"/>
      <c r="AC80" s="452"/>
      <c r="AD80" s="452"/>
      <c r="AE80" s="455" t="s">
        <v>93</v>
      </c>
      <c r="AF80" s="455"/>
      <c r="AG80" s="455"/>
      <c r="AH80" s="455"/>
      <c r="AI80" s="455"/>
      <c r="AJ80" s="456"/>
      <c r="AK80" s="58"/>
      <c r="AL80" s="58"/>
      <c r="AM80" s="558" t="s">
        <v>98</v>
      </c>
      <c r="AN80" s="439"/>
      <c r="AO80" s="439"/>
      <c r="AP80" s="439"/>
      <c r="AQ80" s="439"/>
      <c r="AR80" s="439"/>
      <c r="AS80" s="439"/>
      <c r="AT80" s="439"/>
      <c r="AU80" s="439"/>
      <c r="AV80" s="439"/>
      <c r="AW80" s="439"/>
      <c r="AX80" s="439"/>
      <c r="AY80" s="439"/>
      <c r="AZ80" s="439"/>
      <c r="BA80" s="439"/>
      <c r="BB80" s="439"/>
      <c r="BC80" s="439"/>
      <c r="BD80" s="439"/>
      <c r="BE80" s="439"/>
      <c r="BF80" s="439"/>
      <c r="BG80" s="439"/>
      <c r="BH80" s="439"/>
      <c r="BI80" s="439"/>
      <c r="BJ80" s="439"/>
      <c r="BK80" s="439"/>
      <c r="BL80" s="439"/>
      <c r="BM80" s="439"/>
      <c r="BN80" s="439"/>
      <c r="BO80" s="439"/>
      <c r="BP80" s="439"/>
      <c r="BQ80" s="440"/>
      <c r="BR80" s="54"/>
      <c r="BS80" s="44"/>
    </row>
    <row r="81" spans="1:71" ht="15.65" customHeight="1">
      <c r="A81" s="57"/>
      <c r="B81" s="57"/>
      <c r="C81" s="51"/>
      <c r="D81" s="32"/>
      <c r="E81" s="32"/>
      <c r="F81" s="32"/>
      <c r="G81" s="32"/>
      <c r="H81" s="32"/>
      <c r="I81" s="32"/>
      <c r="J81" s="32"/>
      <c r="K81" s="32"/>
      <c r="L81" s="32"/>
      <c r="M81" s="32"/>
      <c r="N81" s="32"/>
      <c r="O81" s="32"/>
      <c r="P81" s="32"/>
      <c r="Q81" s="32"/>
      <c r="R81" s="23"/>
      <c r="S81" s="23"/>
      <c r="T81" s="23"/>
      <c r="U81" s="453"/>
      <c r="V81" s="454"/>
      <c r="W81" s="454"/>
      <c r="X81" s="454"/>
      <c r="Y81" s="454"/>
      <c r="Z81" s="454"/>
      <c r="AA81" s="454"/>
      <c r="AB81" s="454"/>
      <c r="AC81" s="454"/>
      <c r="AD81" s="454"/>
      <c r="AE81" s="457"/>
      <c r="AF81" s="457"/>
      <c r="AG81" s="457"/>
      <c r="AH81" s="457"/>
      <c r="AI81" s="457"/>
      <c r="AJ81" s="458"/>
      <c r="AK81" s="58"/>
      <c r="AL81" s="58"/>
      <c r="AM81" s="441"/>
      <c r="AN81" s="442"/>
      <c r="AO81" s="442"/>
      <c r="AP81" s="442"/>
      <c r="AQ81" s="442"/>
      <c r="AR81" s="442"/>
      <c r="AS81" s="442"/>
      <c r="AT81" s="442"/>
      <c r="AU81" s="442"/>
      <c r="AV81" s="442"/>
      <c r="AW81" s="442"/>
      <c r="AX81" s="442"/>
      <c r="AY81" s="442"/>
      <c r="AZ81" s="442"/>
      <c r="BA81" s="442"/>
      <c r="BB81" s="442"/>
      <c r="BC81" s="442"/>
      <c r="BD81" s="442"/>
      <c r="BE81" s="442"/>
      <c r="BF81" s="442"/>
      <c r="BG81" s="442"/>
      <c r="BH81" s="442"/>
      <c r="BI81" s="442"/>
      <c r="BJ81" s="442"/>
      <c r="BK81" s="442"/>
      <c r="BL81" s="442"/>
      <c r="BM81" s="442"/>
      <c r="BN81" s="442"/>
      <c r="BO81" s="442"/>
      <c r="BP81" s="442"/>
      <c r="BQ81" s="443"/>
      <c r="BR81" s="54"/>
      <c r="BS81" s="44"/>
    </row>
    <row r="82" spans="1:71" ht="15.65" customHeight="1">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441"/>
      <c r="AN82" s="442"/>
      <c r="AO82" s="442"/>
      <c r="AP82" s="442"/>
      <c r="AQ82" s="442"/>
      <c r="AR82" s="442"/>
      <c r="AS82" s="442"/>
      <c r="AT82" s="442"/>
      <c r="AU82" s="442"/>
      <c r="AV82" s="442"/>
      <c r="AW82" s="442"/>
      <c r="AX82" s="442"/>
      <c r="AY82" s="442"/>
      <c r="AZ82" s="442"/>
      <c r="BA82" s="442"/>
      <c r="BB82" s="442"/>
      <c r="BC82" s="442"/>
      <c r="BD82" s="442"/>
      <c r="BE82" s="442"/>
      <c r="BF82" s="442"/>
      <c r="BG82" s="442"/>
      <c r="BH82" s="442"/>
      <c r="BI82" s="442"/>
      <c r="BJ82" s="442"/>
      <c r="BK82" s="442"/>
      <c r="BL82" s="442"/>
      <c r="BM82" s="442"/>
      <c r="BN82" s="442"/>
      <c r="BO82" s="442"/>
      <c r="BP82" s="442"/>
      <c r="BQ82" s="443"/>
      <c r="BR82" s="54"/>
      <c r="BS82" s="44"/>
    </row>
    <row r="83" spans="1:71" ht="15.65" customHeight="1">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441"/>
      <c r="AN83" s="442"/>
      <c r="AO83" s="442"/>
      <c r="AP83" s="442"/>
      <c r="AQ83" s="442"/>
      <c r="AR83" s="442"/>
      <c r="AS83" s="442"/>
      <c r="AT83" s="442"/>
      <c r="AU83" s="442"/>
      <c r="AV83" s="442"/>
      <c r="AW83" s="442"/>
      <c r="AX83" s="442"/>
      <c r="AY83" s="442"/>
      <c r="AZ83" s="442"/>
      <c r="BA83" s="442"/>
      <c r="BB83" s="442"/>
      <c r="BC83" s="442"/>
      <c r="BD83" s="442"/>
      <c r="BE83" s="442"/>
      <c r="BF83" s="442"/>
      <c r="BG83" s="442"/>
      <c r="BH83" s="442"/>
      <c r="BI83" s="442"/>
      <c r="BJ83" s="442"/>
      <c r="BK83" s="442"/>
      <c r="BL83" s="442"/>
      <c r="BM83" s="442"/>
      <c r="BN83" s="442"/>
      <c r="BO83" s="442"/>
      <c r="BP83" s="442"/>
      <c r="BQ83" s="443"/>
      <c r="BR83" s="54"/>
      <c r="BS83" s="44"/>
    </row>
    <row r="84" spans="1:71" ht="15.65"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444"/>
      <c r="AN84" s="445"/>
      <c r="AO84" s="445"/>
      <c r="AP84" s="445"/>
      <c r="AQ84" s="445"/>
      <c r="AR84" s="445"/>
      <c r="AS84" s="445"/>
      <c r="AT84" s="445"/>
      <c r="AU84" s="445"/>
      <c r="AV84" s="445"/>
      <c r="AW84" s="445"/>
      <c r="AX84" s="445"/>
      <c r="AY84" s="445"/>
      <c r="AZ84" s="445"/>
      <c r="BA84" s="445"/>
      <c r="BB84" s="445"/>
      <c r="BC84" s="445"/>
      <c r="BD84" s="445"/>
      <c r="BE84" s="445"/>
      <c r="BF84" s="445"/>
      <c r="BG84" s="445"/>
      <c r="BH84" s="445"/>
      <c r="BI84" s="445"/>
      <c r="BJ84" s="445"/>
      <c r="BK84" s="445"/>
      <c r="BL84" s="445"/>
      <c r="BM84" s="445"/>
      <c r="BN84" s="445"/>
      <c r="BO84" s="445"/>
      <c r="BP84" s="445"/>
      <c r="BQ84" s="446"/>
      <c r="BR84" s="54"/>
      <c r="BS84" s="44"/>
    </row>
    <row r="85" spans="1:71" ht="15.65" customHeight="1">
      <c r="A85" s="57"/>
      <c r="B85" s="57"/>
      <c r="C85" s="51"/>
      <c r="D85" s="32"/>
      <c r="E85" s="32"/>
      <c r="F85" s="32"/>
      <c r="G85" s="32"/>
      <c r="H85" s="32"/>
      <c r="I85" s="32"/>
      <c r="J85" s="32"/>
      <c r="K85" s="32"/>
      <c r="L85" s="32"/>
      <c r="M85" s="32"/>
      <c r="N85" s="23"/>
      <c r="O85" s="23"/>
      <c r="P85" s="23"/>
      <c r="Q85" s="23"/>
      <c r="R85" s="23"/>
      <c r="S85" s="23"/>
      <c r="T85" s="23"/>
      <c r="U85" s="23"/>
      <c r="V85" s="23"/>
      <c r="W85" s="23"/>
      <c r="X85" s="40"/>
      <c r="Y85" s="40"/>
      <c r="Z85" s="40"/>
      <c r="AA85" s="25"/>
      <c r="AB85" s="25"/>
      <c r="AC85" s="25"/>
      <c r="AD85" s="25"/>
      <c r="AE85" s="25"/>
      <c r="AF85" s="25"/>
      <c r="AG85" s="25"/>
      <c r="AH85" s="25"/>
      <c r="AI85" s="25"/>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54"/>
      <c r="BS85" s="44"/>
    </row>
    <row r="86" spans="1:71" ht="19.399999999999999" customHeight="1">
      <c r="A86" s="2"/>
      <c r="B86" s="2"/>
      <c r="C86" s="51"/>
      <c r="D86" s="32"/>
      <c r="E86" s="32"/>
      <c r="F86" s="32"/>
      <c r="G86" s="32"/>
      <c r="H86" s="32"/>
      <c r="I86" s="32"/>
      <c r="J86" s="32"/>
      <c r="K86" s="32"/>
      <c r="L86" s="32"/>
      <c r="M86" s="32"/>
      <c r="N86" s="23"/>
      <c r="O86" s="23"/>
      <c r="P86" s="23"/>
      <c r="Q86" s="23"/>
      <c r="R86" s="23"/>
      <c r="S86" s="23"/>
      <c r="T86" s="23"/>
      <c r="U86" s="22" t="s">
        <v>27</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customHeight="1">
      <c r="A87" s="2"/>
      <c r="B87" s="2"/>
      <c r="C87" s="51"/>
      <c r="D87" s="420" t="s">
        <v>13</v>
      </c>
      <c r="E87" s="421"/>
      <c r="F87" s="421"/>
      <c r="G87" s="421"/>
      <c r="H87" s="421"/>
      <c r="I87" s="421"/>
      <c r="J87" s="421"/>
      <c r="K87" s="421"/>
      <c r="L87" s="421"/>
      <c r="M87" s="422"/>
      <c r="N87" s="429" t="s">
        <v>15</v>
      </c>
      <c r="O87" s="430"/>
      <c r="P87" s="430"/>
      <c r="Q87" s="431"/>
      <c r="R87" s="23"/>
      <c r="S87" s="23"/>
      <c r="T87" s="23"/>
      <c r="U87" s="438" t="s">
        <v>15</v>
      </c>
      <c r="V87" s="439"/>
      <c r="W87" s="439"/>
      <c r="X87" s="439"/>
      <c r="Y87" s="439"/>
      <c r="Z87" s="439"/>
      <c r="AA87" s="439"/>
      <c r="AB87" s="439"/>
      <c r="AC87" s="439"/>
      <c r="AD87" s="439"/>
      <c r="AE87" s="439"/>
      <c r="AF87" s="439"/>
      <c r="AG87" s="439"/>
      <c r="AH87" s="439"/>
      <c r="AI87" s="439"/>
      <c r="AJ87" s="440"/>
      <c r="AK87" s="67"/>
      <c r="AL87" s="67"/>
      <c r="AM87" s="438" t="s">
        <v>15</v>
      </c>
      <c r="AN87" s="439"/>
      <c r="AO87" s="439"/>
      <c r="AP87" s="439"/>
      <c r="AQ87" s="439"/>
      <c r="AR87" s="439"/>
      <c r="AS87" s="439"/>
      <c r="AT87" s="439"/>
      <c r="AU87" s="439"/>
      <c r="AV87" s="439"/>
      <c r="AW87" s="439"/>
      <c r="AX87" s="439"/>
      <c r="AY87" s="439"/>
      <c r="AZ87" s="439"/>
      <c r="BA87" s="439"/>
      <c r="BB87" s="439"/>
      <c r="BC87" s="439"/>
      <c r="BD87" s="439"/>
      <c r="BE87" s="439"/>
      <c r="BF87" s="439"/>
      <c r="BG87" s="439"/>
      <c r="BH87" s="439"/>
      <c r="BI87" s="439"/>
      <c r="BJ87" s="439"/>
      <c r="BK87" s="439"/>
      <c r="BL87" s="439"/>
      <c r="BM87" s="439"/>
      <c r="BN87" s="439"/>
      <c r="BO87" s="439"/>
      <c r="BP87" s="439"/>
      <c r="BQ87" s="440"/>
      <c r="BR87" s="54"/>
      <c r="BS87" s="44"/>
    </row>
    <row r="88" spans="1:71" ht="15.65" customHeight="1">
      <c r="A88" s="2"/>
      <c r="B88" s="2"/>
      <c r="C88" s="51"/>
      <c r="D88" s="423"/>
      <c r="E88" s="424"/>
      <c r="F88" s="424"/>
      <c r="G88" s="424"/>
      <c r="H88" s="424"/>
      <c r="I88" s="424"/>
      <c r="J88" s="424"/>
      <c r="K88" s="424"/>
      <c r="L88" s="424"/>
      <c r="M88" s="425"/>
      <c r="N88" s="432"/>
      <c r="O88" s="433"/>
      <c r="P88" s="433"/>
      <c r="Q88" s="434"/>
      <c r="R88" s="23"/>
      <c r="S88" s="23"/>
      <c r="T88" s="23"/>
      <c r="U88" s="441"/>
      <c r="V88" s="442"/>
      <c r="W88" s="442"/>
      <c r="X88" s="442"/>
      <c r="Y88" s="442"/>
      <c r="Z88" s="442"/>
      <c r="AA88" s="442"/>
      <c r="AB88" s="442"/>
      <c r="AC88" s="442"/>
      <c r="AD88" s="442"/>
      <c r="AE88" s="442"/>
      <c r="AF88" s="442"/>
      <c r="AG88" s="442"/>
      <c r="AH88" s="442"/>
      <c r="AI88" s="442"/>
      <c r="AJ88" s="443"/>
      <c r="AK88" s="67"/>
      <c r="AL88" s="67"/>
      <c r="AM88" s="441"/>
      <c r="AN88" s="442"/>
      <c r="AO88" s="442"/>
      <c r="AP88" s="442"/>
      <c r="AQ88" s="442"/>
      <c r="AR88" s="442"/>
      <c r="AS88" s="442"/>
      <c r="AT88" s="442"/>
      <c r="AU88" s="442"/>
      <c r="AV88" s="442"/>
      <c r="AW88" s="442"/>
      <c r="AX88" s="442"/>
      <c r="AY88" s="442"/>
      <c r="AZ88" s="442"/>
      <c r="BA88" s="442"/>
      <c r="BB88" s="442"/>
      <c r="BC88" s="442"/>
      <c r="BD88" s="442"/>
      <c r="BE88" s="442"/>
      <c r="BF88" s="442"/>
      <c r="BG88" s="442"/>
      <c r="BH88" s="442"/>
      <c r="BI88" s="442"/>
      <c r="BJ88" s="442"/>
      <c r="BK88" s="442"/>
      <c r="BL88" s="442"/>
      <c r="BM88" s="442"/>
      <c r="BN88" s="442"/>
      <c r="BO88" s="442"/>
      <c r="BP88" s="442"/>
      <c r="BQ88" s="443"/>
      <c r="BR88" s="54"/>
      <c r="BS88" s="44"/>
    </row>
    <row r="89" spans="1:71" ht="15.65" customHeight="1">
      <c r="A89" s="2"/>
      <c r="B89" s="2"/>
      <c r="C89" s="51"/>
      <c r="D89" s="423"/>
      <c r="E89" s="424"/>
      <c r="F89" s="424"/>
      <c r="G89" s="424"/>
      <c r="H89" s="424"/>
      <c r="I89" s="424"/>
      <c r="J89" s="424"/>
      <c r="K89" s="424"/>
      <c r="L89" s="424"/>
      <c r="M89" s="425"/>
      <c r="N89" s="432"/>
      <c r="O89" s="433"/>
      <c r="P89" s="433"/>
      <c r="Q89" s="434"/>
      <c r="R89" s="23"/>
      <c r="S89" s="23"/>
      <c r="T89" s="23"/>
      <c r="U89" s="441"/>
      <c r="V89" s="442"/>
      <c r="W89" s="442"/>
      <c r="X89" s="442"/>
      <c r="Y89" s="442"/>
      <c r="Z89" s="442"/>
      <c r="AA89" s="442"/>
      <c r="AB89" s="442"/>
      <c r="AC89" s="442"/>
      <c r="AD89" s="442"/>
      <c r="AE89" s="442"/>
      <c r="AF89" s="442"/>
      <c r="AG89" s="442"/>
      <c r="AH89" s="442"/>
      <c r="AI89" s="442"/>
      <c r="AJ89" s="443"/>
      <c r="AK89" s="67"/>
      <c r="AL89" s="67"/>
      <c r="AM89" s="441"/>
      <c r="AN89" s="442"/>
      <c r="AO89" s="442"/>
      <c r="AP89" s="442"/>
      <c r="AQ89" s="442"/>
      <c r="AR89" s="442"/>
      <c r="AS89" s="442"/>
      <c r="AT89" s="442"/>
      <c r="AU89" s="442"/>
      <c r="AV89" s="442"/>
      <c r="AW89" s="442"/>
      <c r="AX89" s="442"/>
      <c r="AY89" s="442"/>
      <c r="AZ89" s="442"/>
      <c r="BA89" s="442"/>
      <c r="BB89" s="442"/>
      <c r="BC89" s="442"/>
      <c r="BD89" s="442"/>
      <c r="BE89" s="442"/>
      <c r="BF89" s="442"/>
      <c r="BG89" s="442"/>
      <c r="BH89" s="442"/>
      <c r="BI89" s="442"/>
      <c r="BJ89" s="442"/>
      <c r="BK89" s="442"/>
      <c r="BL89" s="442"/>
      <c r="BM89" s="442"/>
      <c r="BN89" s="442"/>
      <c r="BO89" s="442"/>
      <c r="BP89" s="442"/>
      <c r="BQ89" s="443"/>
      <c r="BR89" s="54"/>
      <c r="BS89" s="44"/>
    </row>
    <row r="90" spans="1:71" ht="15.65" customHeight="1">
      <c r="A90" s="2"/>
      <c r="B90" s="2"/>
      <c r="C90" s="51"/>
      <c r="D90" s="426"/>
      <c r="E90" s="427"/>
      <c r="F90" s="427"/>
      <c r="G90" s="427"/>
      <c r="H90" s="427"/>
      <c r="I90" s="427"/>
      <c r="J90" s="427"/>
      <c r="K90" s="427"/>
      <c r="L90" s="427"/>
      <c r="M90" s="428"/>
      <c r="N90" s="435"/>
      <c r="O90" s="436"/>
      <c r="P90" s="436"/>
      <c r="Q90" s="437"/>
      <c r="R90" s="23"/>
      <c r="S90" s="23"/>
      <c r="T90" s="23"/>
      <c r="U90" s="444"/>
      <c r="V90" s="445"/>
      <c r="W90" s="445"/>
      <c r="X90" s="445"/>
      <c r="Y90" s="445"/>
      <c r="Z90" s="445"/>
      <c r="AA90" s="445"/>
      <c r="AB90" s="445"/>
      <c r="AC90" s="445"/>
      <c r="AD90" s="445"/>
      <c r="AE90" s="445"/>
      <c r="AF90" s="445"/>
      <c r="AG90" s="445"/>
      <c r="AH90" s="445"/>
      <c r="AI90" s="445"/>
      <c r="AJ90" s="446"/>
      <c r="AK90" s="67"/>
      <c r="AL90" s="67"/>
      <c r="AM90" s="444"/>
      <c r="AN90" s="445"/>
      <c r="AO90" s="445"/>
      <c r="AP90" s="445"/>
      <c r="AQ90" s="445"/>
      <c r="AR90" s="445"/>
      <c r="AS90" s="445"/>
      <c r="AT90" s="445"/>
      <c r="AU90" s="445"/>
      <c r="AV90" s="445"/>
      <c r="AW90" s="445"/>
      <c r="AX90" s="445"/>
      <c r="AY90" s="445"/>
      <c r="AZ90" s="445"/>
      <c r="BA90" s="445"/>
      <c r="BB90" s="445"/>
      <c r="BC90" s="445"/>
      <c r="BD90" s="445"/>
      <c r="BE90" s="445"/>
      <c r="BF90" s="445"/>
      <c r="BG90" s="445"/>
      <c r="BH90" s="445"/>
      <c r="BI90" s="445"/>
      <c r="BJ90" s="445"/>
      <c r="BK90" s="445"/>
      <c r="BL90" s="445"/>
      <c r="BM90" s="445"/>
      <c r="BN90" s="445"/>
      <c r="BO90" s="445"/>
      <c r="BP90" s="445"/>
      <c r="BQ90" s="446"/>
      <c r="BR90" s="54"/>
      <c r="BS90" s="44"/>
    </row>
    <row r="91" spans="1:71" ht="15.65" customHeight="1">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sheetData>
  <mergeCells count="8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R31:BB32"/>
    <mergeCell ref="D33:Q34"/>
    <mergeCell ref="R33:BB34"/>
    <mergeCell ref="AT24:AZ26"/>
    <mergeCell ref="BB24:BK26"/>
    <mergeCell ref="D37:M40"/>
    <mergeCell ref="N37:Q40"/>
    <mergeCell ref="U37:AB38"/>
    <mergeCell ref="AC37:AJ38"/>
    <mergeCell ref="AM37:BC46"/>
    <mergeCell ref="D43:M46"/>
    <mergeCell ref="N43:Q46"/>
    <mergeCell ref="U44:AB46"/>
    <mergeCell ref="AC44:AJ46"/>
    <mergeCell ref="BJ37:BM39"/>
    <mergeCell ref="BN37:BQ39"/>
    <mergeCell ref="U39:AB41"/>
    <mergeCell ref="AC39:AJ41"/>
    <mergeCell ref="BF40:BI43"/>
    <mergeCell ref="BJ40:BM43"/>
    <mergeCell ref="BN40:BQ43"/>
    <mergeCell ref="U42:AB43"/>
    <mergeCell ref="AC42:AJ43"/>
    <mergeCell ref="BF37:BI39"/>
    <mergeCell ref="BF44:BI46"/>
    <mergeCell ref="BJ44:BM46"/>
    <mergeCell ref="BN44:BQ46"/>
    <mergeCell ref="U49:AD50"/>
    <mergeCell ref="AE49:AJ50"/>
    <mergeCell ref="AM49:BQ53"/>
    <mergeCell ref="AR62:BB63"/>
    <mergeCell ref="D64:Q65"/>
    <mergeCell ref="R64:BB65"/>
    <mergeCell ref="D56:M59"/>
    <mergeCell ref="N56:Q59"/>
    <mergeCell ref="U56:AJ59"/>
    <mergeCell ref="AM56:BQ59"/>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U80:AD81"/>
    <mergeCell ref="AE80:AJ81"/>
    <mergeCell ref="AM80:BQ84"/>
    <mergeCell ref="D87:M90"/>
    <mergeCell ref="N87:Q90"/>
    <mergeCell ref="U87:AJ90"/>
    <mergeCell ref="AM87:BQ90"/>
  </mergeCells>
  <phoneticPr fontId="2"/>
  <conditionalFormatting sqref="A28:BD30">
    <cfRule type="expression" dxfId="1" priority="1">
      <formula>$BB$25="○"</formula>
    </cfRule>
  </conditionalFormatting>
  <conditionalFormatting sqref="BE28:BJ28 BS28:XFD28 BE29:XFD30">
    <cfRule type="expression" dxfId="0"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view="pageBreakPreview" zoomScale="55" zoomScaleNormal="55" zoomScaleSheetLayoutView="55" workbookViewId="0">
      <selection activeCell="D35" sqref="D35:BQ53"/>
    </sheetView>
  </sheetViews>
  <sheetFormatPr defaultColWidth="2.90625" defaultRowHeight="12.65" customHeight="1"/>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c r="C8" s="548" t="s">
        <v>21</v>
      </c>
      <c r="D8" s="549"/>
      <c r="E8" s="549"/>
      <c r="F8" s="549"/>
      <c r="G8" s="549"/>
      <c r="H8" s="549"/>
      <c r="I8" s="549"/>
      <c r="J8" s="549"/>
      <c r="K8" s="549"/>
      <c r="L8" s="549"/>
      <c r="M8" s="549"/>
      <c r="N8" s="549"/>
      <c r="O8" s="549"/>
      <c r="P8" s="549"/>
      <c r="Q8" s="549"/>
      <c r="R8" s="549"/>
      <c r="S8" s="549"/>
      <c r="T8" s="549"/>
      <c r="U8" s="550" t="s">
        <v>39</v>
      </c>
      <c r="V8" s="551"/>
      <c r="W8" s="551"/>
      <c r="X8" s="551"/>
      <c r="Y8" s="551"/>
      <c r="Z8" s="551"/>
      <c r="AA8" s="551"/>
      <c r="AB8" s="551"/>
      <c r="AC8" s="551"/>
      <c r="AD8" s="551"/>
      <c r="AE8" s="551"/>
      <c r="AF8" s="551"/>
      <c r="AG8" s="551"/>
      <c r="AH8" s="551"/>
      <c r="AI8" s="551"/>
      <c r="AJ8" s="551"/>
      <c r="AK8" s="551"/>
      <c r="AL8" s="551"/>
      <c r="AM8" s="551"/>
      <c r="AN8" s="552"/>
      <c r="AO8" s="553" t="s">
        <v>0</v>
      </c>
      <c r="AP8" s="551"/>
      <c r="AQ8" s="551"/>
      <c r="AR8" s="551"/>
      <c r="AS8" s="551"/>
      <c r="AT8" s="551"/>
      <c r="AU8" s="551"/>
      <c r="AV8" s="551"/>
      <c r="AW8" s="551"/>
      <c r="AX8" s="551"/>
      <c r="AY8" s="551"/>
      <c r="AZ8" s="551"/>
      <c r="BA8" s="551"/>
      <c r="BB8" s="551"/>
      <c r="BC8" s="551"/>
      <c r="BD8" s="551"/>
      <c r="BE8" s="551"/>
      <c r="BF8" s="552"/>
      <c r="BG8" s="548" t="s">
        <v>40</v>
      </c>
      <c r="BH8" s="554"/>
      <c r="BI8" s="554"/>
      <c r="BJ8" s="554"/>
      <c r="BK8" s="554"/>
      <c r="BL8" s="554"/>
      <c r="BM8" s="554"/>
      <c r="BN8" s="554"/>
      <c r="BO8" s="554"/>
      <c r="BP8" s="554"/>
      <c r="BQ8" s="554"/>
      <c r="BR8" s="6"/>
      <c r="BS8" s="4"/>
    </row>
    <row r="9" spans="3:71" s="2" customFormat="1" ht="15.65" customHeight="1">
      <c r="C9" s="549"/>
      <c r="D9" s="549"/>
      <c r="E9" s="549"/>
      <c r="F9" s="549"/>
      <c r="G9" s="549"/>
      <c r="H9" s="549"/>
      <c r="I9" s="549"/>
      <c r="J9" s="549"/>
      <c r="K9" s="549"/>
      <c r="L9" s="549"/>
      <c r="M9" s="549"/>
      <c r="N9" s="549"/>
      <c r="O9" s="549"/>
      <c r="P9" s="549"/>
      <c r="Q9" s="549"/>
      <c r="R9" s="549"/>
      <c r="S9" s="549"/>
      <c r="T9" s="549"/>
      <c r="U9" s="472"/>
      <c r="V9" s="470"/>
      <c r="W9" s="470"/>
      <c r="X9" s="470"/>
      <c r="Y9" s="470"/>
      <c r="Z9" s="470"/>
      <c r="AA9" s="470"/>
      <c r="AB9" s="470"/>
      <c r="AC9" s="470"/>
      <c r="AD9" s="470"/>
      <c r="AE9" s="470"/>
      <c r="AF9" s="470"/>
      <c r="AG9" s="470"/>
      <c r="AH9" s="493"/>
      <c r="AI9" s="493"/>
      <c r="AJ9" s="493"/>
      <c r="AK9" s="493"/>
      <c r="AL9" s="493"/>
      <c r="AM9" s="493"/>
      <c r="AN9" s="471"/>
      <c r="AO9" s="472"/>
      <c r="AP9" s="493"/>
      <c r="AQ9" s="493"/>
      <c r="AR9" s="493"/>
      <c r="AS9" s="493"/>
      <c r="AT9" s="493"/>
      <c r="AU9" s="493"/>
      <c r="AV9" s="493"/>
      <c r="AW9" s="493"/>
      <c r="AX9" s="493"/>
      <c r="AY9" s="493"/>
      <c r="AZ9" s="493"/>
      <c r="BA9" s="493"/>
      <c r="BB9" s="493"/>
      <c r="BC9" s="493"/>
      <c r="BD9" s="493"/>
      <c r="BE9" s="493"/>
      <c r="BF9" s="471"/>
      <c r="BG9" s="554"/>
      <c r="BH9" s="554"/>
      <c r="BI9" s="554"/>
      <c r="BJ9" s="554"/>
      <c r="BK9" s="554"/>
      <c r="BL9" s="554"/>
      <c r="BM9" s="554"/>
      <c r="BN9" s="554"/>
      <c r="BO9" s="554"/>
      <c r="BP9" s="554"/>
      <c r="BQ9" s="554"/>
      <c r="BR9" s="6"/>
      <c r="BS9" s="4"/>
    </row>
    <row r="10" spans="3:71" s="2" customFormat="1" ht="15.65" customHeight="1">
      <c r="C10" s="549"/>
      <c r="D10" s="549"/>
      <c r="E10" s="549"/>
      <c r="F10" s="549"/>
      <c r="G10" s="549"/>
      <c r="H10" s="549"/>
      <c r="I10" s="549"/>
      <c r="J10" s="549"/>
      <c r="K10" s="549"/>
      <c r="L10" s="549"/>
      <c r="M10" s="549"/>
      <c r="N10" s="549"/>
      <c r="O10" s="549"/>
      <c r="P10" s="549"/>
      <c r="Q10" s="549"/>
      <c r="R10" s="549"/>
      <c r="S10" s="549"/>
      <c r="T10" s="549"/>
      <c r="U10" s="473"/>
      <c r="V10" s="474"/>
      <c r="W10" s="474"/>
      <c r="X10" s="474"/>
      <c r="Y10" s="474"/>
      <c r="Z10" s="474"/>
      <c r="AA10" s="474"/>
      <c r="AB10" s="474"/>
      <c r="AC10" s="474"/>
      <c r="AD10" s="474"/>
      <c r="AE10" s="474"/>
      <c r="AF10" s="474"/>
      <c r="AG10" s="474"/>
      <c r="AH10" s="474"/>
      <c r="AI10" s="474"/>
      <c r="AJ10" s="474"/>
      <c r="AK10" s="474"/>
      <c r="AL10" s="474"/>
      <c r="AM10" s="474"/>
      <c r="AN10" s="475"/>
      <c r="AO10" s="473"/>
      <c r="AP10" s="474"/>
      <c r="AQ10" s="474"/>
      <c r="AR10" s="474"/>
      <c r="AS10" s="474"/>
      <c r="AT10" s="474"/>
      <c r="AU10" s="474"/>
      <c r="AV10" s="474"/>
      <c r="AW10" s="474"/>
      <c r="AX10" s="474"/>
      <c r="AY10" s="474"/>
      <c r="AZ10" s="474"/>
      <c r="BA10" s="474"/>
      <c r="BB10" s="474"/>
      <c r="BC10" s="474"/>
      <c r="BD10" s="474"/>
      <c r="BE10" s="474"/>
      <c r="BF10" s="475"/>
      <c r="BG10" s="554"/>
      <c r="BH10" s="554"/>
      <c r="BI10" s="554"/>
      <c r="BJ10" s="554"/>
      <c r="BK10" s="554"/>
      <c r="BL10" s="554"/>
      <c r="BM10" s="554"/>
      <c r="BN10" s="554"/>
      <c r="BO10" s="554"/>
      <c r="BP10" s="554"/>
      <c r="BQ10" s="554"/>
      <c r="BR10" s="6"/>
      <c r="BS10"/>
    </row>
    <row r="11" spans="3:71" s="2" customFormat="1" ht="15.65" customHeight="1">
      <c r="C11" s="555" t="s">
        <v>103</v>
      </c>
      <c r="D11" s="549"/>
      <c r="E11" s="549"/>
      <c r="F11" s="549"/>
      <c r="G11" s="549"/>
      <c r="H11" s="549"/>
      <c r="I11" s="549"/>
      <c r="J11" s="549"/>
      <c r="K11" s="549"/>
      <c r="L11" s="549"/>
      <c r="M11" s="549"/>
      <c r="N11" s="549"/>
      <c r="O11" s="549"/>
      <c r="P11" s="549"/>
      <c r="Q11" s="549"/>
      <c r="R11" s="549"/>
      <c r="S11" s="549"/>
      <c r="T11" s="549"/>
      <c r="U11" s="412" t="s">
        <v>102</v>
      </c>
      <c r="V11" s="407"/>
      <c r="W11" s="407"/>
      <c r="X11" s="407"/>
      <c r="Y11" s="407"/>
      <c r="Z11" s="407"/>
      <c r="AA11" s="407"/>
      <c r="AB11" s="407"/>
      <c r="AC11" s="407"/>
      <c r="AD11" s="407"/>
      <c r="AE11" s="407"/>
      <c r="AF11" s="551"/>
      <c r="AG11" s="551"/>
      <c r="AH11" s="551"/>
      <c r="AI11" s="551"/>
      <c r="AJ11" s="551"/>
      <c r="AK11" s="551"/>
      <c r="AL11" s="551"/>
      <c r="AM11" s="551"/>
      <c r="AN11" s="552"/>
      <c r="AO11" s="556" t="s">
        <v>15</v>
      </c>
      <c r="AP11" s="551"/>
      <c r="AQ11" s="551"/>
      <c r="AR11" s="551"/>
      <c r="AS11" s="551"/>
      <c r="AT11" s="551"/>
      <c r="AU11" s="551"/>
      <c r="AV11" s="551"/>
      <c r="AW11" s="551"/>
      <c r="AX11" s="551"/>
      <c r="AY11" s="551"/>
      <c r="AZ11" s="551"/>
      <c r="BA11" s="551"/>
      <c r="BB11" s="551"/>
      <c r="BC11" s="551"/>
      <c r="BD11" s="551"/>
      <c r="BE11" s="551"/>
      <c r="BF11" s="552"/>
      <c r="BG11" s="555" t="s">
        <v>15</v>
      </c>
      <c r="BH11" s="557"/>
      <c r="BI11" s="557"/>
      <c r="BJ11" s="557"/>
      <c r="BK11" s="557"/>
      <c r="BL11" s="557"/>
      <c r="BM11" s="557"/>
      <c r="BN11" s="557"/>
      <c r="BO11" s="557"/>
      <c r="BP11" s="557"/>
      <c r="BQ11" s="557"/>
      <c r="BR11" s="7"/>
      <c r="BS11"/>
    </row>
    <row r="12" spans="3:71" s="2" customFormat="1" ht="15.65" customHeight="1">
      <c r="C12" s="549"/>
      <c r="D12" s="549"/>
      <c r="E12" s="549"/>
      <c r="F12" s="549"/>
      <c r="G12" s="549"/>
      <c r="H12" s="549"/>
      <c r="I12" s="549"/>
      <c r="J12" s="549"/>
      <c r="K12" s="549"/>
      <c r="L12" s="549"/>
      <c r="M12" s="549"/>
      <c r="N12" s="549"/>
      <c r="O12" s="549"/>
      <c r="P12" s="549"/>
      <c r="Q12" s="549"/>
      <c r="R12" s="549"/>
      <c r="S12" s="549"/>
      <c r="T12" s="549"/>
      <c r="U12" s="352"/>
      <c r="V12" s="350"/>
      <c r="W12" s="350"/>
      <c r="X12" s="350"/>
      <c r="Y12" s="350"/>
      <c r="Z12" s="350"/>
      <c r="AA12" s="350"/>
      <c r="AB12" s="350"/>
      <c r="AC12" s="350"/>
      <c r="AD12" s="350"/>
      <c r="AE12" s="350"/>
      <c r="AF12" s="470"/>
      <c r="AG12" s="470"/>
      <c r="AH12" s="493"/>
      <c r="AI12" s="493"/>
      <c r="AJ12" s="493"/>
      <c r="AK12" s="493"/>
      <c r="AL12" s="493"/>
      <c r="AM12" s="493"/>
      <c r="AN12" s="471"/>
      <c r="AO12" s="472"/>
      <c r="AP12" s="493"/>
      <c r="AQ12" s="493"/>
      <c r="AR12" s="493"/>
      <c r="AS12" s="493"/>
      <c r="AT12" s="493"/>
      <c r="AU12" s="493"/>
      <c r="AV12" s="493"/>
      <c r="AW12" s="493"/>
      <c r="AX12" s="493"/>
      <c r="AY12" s="493"/>
      <c r="AZ12" s="493"/>
      <c r="BA12" s="493"/>
      <c r="BB12" s="493"/>
      <c r="BC12" s="493"/>
      <c r="BD12" s="493"/>
      <c r="BE12" s="493"/>
      <c r="BF12" s="471"/>
      <c r="BG12" s="557"/>
      <c r="BH12" s="557"/>
      <c r="BI12" s="557"/>
      <c r="BJ12" s="557"/>
      <c r="BK12" s="557"/>
      <c r="BL12" s="557"/>
      <c r="BM12" s="557"/>
      <c r="BN12" s="557"/>
      <c r="BO12" s="557"/>
      <c r="BP12" s="557"/>
      <c r="BQ12" s="557"/>
      <c r="BR12" s="7"/>
      <c r="BS12"/>
    </row>
    <row r="13" spans="3:71" s="2" customFormat="1" ht="15.65" customHeight="1">
      <c r="C13" s="549"/>
      <c r="D13" s="549"/>
      <c r="E13" s="549"/>
      <c r="F13" s="549"/>
      <c r="G13" s="549"/>
      <c r="H13" s="549"/>
      <c r="I13" s="549"/>
      <c r="J13" s="549"/>
      <c r="K13" s="549"/>
      <c r="L13" s="549"/>
      <c r="M13" s="549"/>
      <c r="N13" s="549"/>
      <c r="O13" s="549"/>
      <c r="P13" s="549"/>
      <c r="Q13" s="549"/>
      <c r="R13" s="549"/>
      <c r="S13" s="549"/>
      <c r="T13" s="549"/>
      <c r="U13" s="353"/>
      <c r="V13" s="354"/>
      <c r="W13" s="354"/>
      <c r="X13" s="354"/>
      <c r="Y13" s="354"/>
      <c r="Z13" s="354"/>
      <c r="AA13" s="354"/>
      <c r="AB13" s="354"/>
      <c r="AC13" s="354"/>
      <c r="AD13" s="354"/>
      <c r="AE13" s="354"/>
      <c r="AF13" s="474"/>
      <c r="AG13" s="474"/>
      <c r="AH13" s="474"/>
      <c r="AI13" s="474"/>
      <c r="AJ13" s="474"/>
      <c r="AK13" s="474"/>
      <c r="AL13" s="474"/>
      <c r="AM13" s="474"/>
      <c r="AN13" s="475"/>
      <c r="AO13" s="473"/>
      <c r="AP13" s="474"/>
      <c r="AQ13" s="474"/>
      <c r="AR13" s="474"/>
      <c r="AS13" s="474"/>
      <c r="AT13" s="474"/>
      <c r="AU13" s="474"/>
      <c r="AV13" s="474"/>
      <c r="AW13" s="474"/>
      <c r="AX13" s="474"/>
      <c r="AY13" s="474"/>
      <c r="AZ13" s="474"/>
      <c r="BA13" s="474"/>
      <c r="BB13" s="474"/>
      <c r="BC13" s="474"/>
      <c r="BD13" s="474"/>
      <c r="BE13" s="474"/>
      <c r="BF13" s="475"/>
      <c r="BG13" s="557"/>
      <c r="BH13" s="557"/>
      <c r="BI13" s="557"/>
      <c r="BJ13" s="557"/>
      <c r="BK13" s="557"/>
      <c r="BL13" s="557"/>
      <c r="BM13" s="557"/>
      <c r="BN13" s="557"/>
      <c r="BO13" s="557"/>
      <c r="BP13" s="557"/>
      <c r="BQ13" s="557"/>
      <c r="BR13" s="7"/>
      <c r="BS13"/>
    </row>
    <row r="14" spans="3:71" s="2" customFormat="1" ht="15.65"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5"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5" customHeight="1">
      <c r="C18" s="19"/>
      <c r="D18" s="526" t="s">
        <v>41</v>
      </c>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7"/>
      <c r="AY18" s="527"/>
      <c r="AZ18" s="528"/>
      <c r="BA18" s="68"/>
      <c r="BB18" s="68"/>
      <c r="BC18" s="68"/>
      <c r="BD18" s="68"/>
      <c r="BE18" s="68"/>
      <c r="BF18" s="68"/>
      <c r="BG18" s="68"/>
      <c r="BH18" s="68"/>
      <c r="BI18" s="68"/>
      <c r="BJ18" s="68"/>
      <c r="BK18" s="68"/>
      <c r="BL18" s="69"/>
      <c r="BS18" s="18"/>
    </row>
    <row r="19" spans="1:144" ht="15.65" customHeight="1">
      <c r="C19" s="19"/>
      <c r="D19" s="529"/>
      <c r="E19" s="530"/>
      <c r="F19" s="530"/>
      <c r="G19" s="530"/>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1"/>
      <c r="BA19" s="68"/>
      <c r="BB19" s="68"/>
      <c r="BC19" s="68"/>
      <c r="BD19" s="68"/>
      <c r="BE19" s="68"/>
      <c r="BF19" s="68"/>
      <c r="BG19" s="68"/>
      <c r="BH19" s="68"/>
      <c r="BI19" s="68"/>
      <c r="BJ19" s="68"/>
      <c r="BK19" s="68"/>
      <c r="BL19" s="69"/>
      <c r="BS19" s="18"/>
    </row>
    <row r="20" spans="1:144" ht="13.4" customHeight="1">
      <c r="A20" s="2"/>
      <c r="B20" s="2"/>
      <c r="C20" s="19"/>
      <c r="D20" s="532" t="s">
        <v>2</v>
      </c>
      <c r="E20" s="533"/>
      <c r="F20" s="533"/>
      <c r="G20" s="533"/>
      <c r="H20" s="533"/>
      <c r="I20" s="533"/>
      <c r="J20" s="534"/>
      <c r="K20" s="532" t="s">
        <v>3</v>
      </c>
      <c r="L20" s="533"/>
      <c r="M20" s="533"/>
      <c r="N20" s="533"/>
      <c r="O20" s="533"/>
      <c r="P20" s="533"/>
      <c r="Q20" s="534"/>
      <c r="R20" s="532" t="s">
        <v>26</v>
      </c>
      <c r="S20" s="533"/>
      <c r="T20" s="533"/>
      <c r="U20" s="533"/>
      <c r="V20" s="533"/>
      <c r="W20" s="533"/>
      <c r="X20" s="534"/>
      <c r="Y20" s="541" t="s">
        <v>24</v>
      </c>
      <c r="Z20" s="541"/>
      <c r="AA20" s="541"/>
      <c r="AB20" s="541"/>
      <c r="AC20" s="541"/>
      <c r="AD20" s="541"/>
      <c r="AE20" s="541"/>
      <c r="AF20" s="542" t="s">
        <v>25</v>
      </c>
      <c r="AG20" s="542"/>
      <c r="AH20" s="542"/>
      <c r="AI20" s="542"/>
      <c r="AJ20" s="542"/>
      <c r="AK20" s="542"/>
      <c r="AL20" s="542"/>
      <c r="AM20" s="542"/>
      <c r="AN20" s="542"/>
      <c r="AO20" s="542"/>
      <c r="AP20" s="542"/>
      <c r="AQ20" s="542"/>
      <c r="AR20" s="542"/>
      <c r="AS20" s="542"/>
      <c r="AT20" s="542"/>
      <c r="AU20" s="542"/>
      <c r="AV20" s="542"/>
      <c r="AW20" s="542"/>
      <c r="AX20" s="542"/>
      <c r="AY20" s="542"/>
      <c r="AZ20" s="543"/>
      <c r="BA20" s="20"/>
      <c r="BB20" s="512" t="s">
        <v>1</v>
      </c>
      <c r="BC20" s="513"/>
      <c r="BD20" s="513"/>
      <c r="BE20" s="513"/>
      <c r="BF20" s="513"/>
      <c r="BG20" s="513"/>
      <c r="BH20" s="513"/>
      <c r="BI20" s="513"/>
      <c r="BJ20" s="514"/>
      <c r="BK20" s="515"/>
      <c r="BL20" s="69"/>
      <c r="BS20" s="38"/>
    </row>
    <row r="21" spans="1:144" ht="13.4" customHeight="1">
      <c r="A21" s="2"/>
      <c r="B21" s="2"/>
      <c r="C21" s="19"/>
      <c r="D21" s="535"/>
      <c r="E21" s="536"/>
      <c r="F21" s="536"/>
      <c r="G21" s="536"/>
      <c r="H21" s="536"/>
      <c r="I21" s="536"/>
      <c r="J21" s="537"/>
      <c r="K21" s="535"/>
      <c r="L21" s="536"/>
      <c r="M21" s="536"/>
      <c r="N21" s="536"/>
      <c r="O21" s="536"/>
      <c r="P21" s="536"/>
      <c r="Q21" s="537"/>
      <c r="R21" s="535"/>
      <c r="S21" s="536"/>
      <c r="T21" s="536"/>
      <c r="U21" s="536"/>
      <c r="V21" s="536"/>
      <c r="W21" s="536"/>
      <c r="X21" s="537"/>
      <c r="Y21" s="541"/>
      <c r="Z21" s="541"/>
      <c r="AA21" s="541"/>
      <c r="AB21" s="541"/>
      <c r="AC21" s="541"/>
      <c r="AD21" s="541"/>
      <c r="AE21" s="541"/>
      <c r="AF21" s="544"/>
      <c r="AG21" s="544"/>
      <c r="AH21" s="544"/>
      <c r="AI21" s="544"/>
      <c r="AJ21" s="544"/>
      <c r="AK21" s="544"/>
      <c r="AL21" s="544"/>
      <c r="AM21" s="544"/>
      <c r="AN21" s="544"/>
      <c r="AO21" s="544"/>
      <c r="AP21" s="544"/>
      <c r="AQ21" s="544"/>
      <c r="AR21" s="544"/>
      <c r="AS21" s="544"/>
      <c r="AT21" s="544"/>
      <c r="AU21" s="544"/>
      <c r="AV21" s="544"/>
      <c r="AW21" s="544"/>
      <c r="AX21" s="544"/>
      <c r="AY21" s="544"/>
      <c r="AZ21" s="545"/>
      <c r="BA21" s="20"/>
      <c r="BB21" s="516"/>
      <c r="BC21" s="517"/>
      <c r="BD21" s="517"/>
      <c r="BE21" s="517"/>
      <c r="BF21" s="517"/>
      <c r="BG21" s="517"/>
      <c r="BH21" s="517"/>
      <c r="BI21" s="517"/>
      <c r="BJ21" s="416"/>
      <c r="BK21" s="518"/>
      <c r="BL21" s="69"/>
      <c r="BS21" s="38"/>
    </row>
    <row r="22" spans="1:144" ht="13.4" customHeight="1">
      <c r="A22" s="2"/>
      <c r="B22" s="2"/>
      <c r="C22" s="19"/>
      <c r="D22" s="535"/>
      <c r="E22" s="536"/>
      <c r="F22" s="536"/>
      <c r="G22" s="536"/>
      <c r="H22" s="536"/>
      <c r="I22" s="536"/>
      <c r="J22" s="537"/>
      <c r="K22" s="535"/>
      <c r="L22" s="536"/>
      <c r="M22" s="536"/>
      <c r="N22" s="536"/>
      <c r="O22" s="536"/>
      <c r="P22" s="536"/>
      <c r="Q22" s="537"/>
      <c r="R22" s="535"/>
      <c r="S22" s="536"/>
      <c r="T22" s="536"/>
      <c r="U22" s="536"/>
      <c r="V22" s="536"/>
      <c r="W22" s="536"/>
      <c r="X22" s="537"/>
      <c r="Y22" s="541"/>
      <c r="Z22" s="541"/>
      <c r="AA22" s="541"/>
      <c r="AB22" s="541"/>
      <c r="AC22" s="541"/>
      <c r="AD22" s="541"/>
      <c r="AE22" s="541"/>
      <c r="AF22" s="546"/>
      <c r="AG22" s="546"/>
      <c r="AH22" s="546"/>
      <c r="AI22" s="546"/>
      <c r="AJ22" s="546"/>
      <c r="AK22" s="546"/>
      <c r="AL22" s="546"/>
      <c r="AM22" s="546"/>
      <c r="AN22" s="546"/>
      <c r="AO22" s="546"/>
      <c r="AP22" s="546"/>
      <c r="AQ22" s="546"/>
      <c r="AR22" s="546"/>
      <c r="AS22" s="546"/>
      <c r="AT22" s="546"/>
      <c r="AU22" s="546"/>
      <c r="AV22" s="546"/>
      <c r="AW22" s="546"/>
      <c r="AX22" s="546"/>
      <c r="AY22" s="546"/>
      <c r="AZ22" s="547"/>
      <c r="BA22" s="40"/>
      <c r="BB22" s="516"/>
      <c r="BC22" s="517"/>
      <c r="BD22" s="517"/>
      <c r="BE22" s="517"/>
      <c r="BF22" s="517"/>
      <c r="BG22" s="517"/>
      <c r="BH22" s="517"/>
      <c r="BI22" s="517"/>
      <c r="BJ22" s="416"/>
      <c r="BK22" s="518"/>
      <c r="BL22" s="69"/>
      <c r="BS22" s="38"/>
    </row>
    <row r="23" spans="1:144" ht="31.4" customHeight="1">
      <c r="A23" s="2"/>
      <c r="B23" s="2"/>
      <c r="C23" s="19"/>
      <c r="D23" s="538"/>
      <c r="E23" s="539"/>
      <c r="F23" s="539"/>
      <c r="G23" s="539"/>
      <c r="H23" s="539"/>
      <c r="I23" s="539"/>
      <c r="J23" s="540"/>
      <c r="K23" s="538"/>
      <c r="L23" s="539"/>
      <c r="M23" s="539"/>
      <c r="N23" s="539"/>
      <c r="O23" s="539"/>
      <c r="P23" s="539"/>
      <c r="Q23" s="540"/>
      <c r="R23" s="538"/>
      <c r="S23" s="539"/>
      <c r="T23" s="539"/>
      <c r="U23" s="539"/>
      <c r="V23" s="539"/>
      <c r="W23" s="539"/>
      <c r="X23" s="540"/>
      <c r="Y23" s="541"/>
      <c r="Z23" s="541"/>
      <c r="AA23" s="541"/>
      <c r="AB23" s="541"/>
      <c r="AC23" s="541"/>
      <c r="AD23" s="541"/>
      <c r="AE23" s="541"/>
      <c r="AF23" s="523" t="s">
        <v>87</v>
      </c>
      <c r="AG23" s="523"/>
      <c r="AH23" s="523"/>
      <c r="AI23" s="523"/>
      <c r="AJ23" s="523"/>
      <c r="AK23" s="523"/>
      <c r="AL23" s="524"/>
      <c r="AM23" s="525" t="s">
        <v>88</v>
      </c>
      <c r="AN23" s="523"/>
      <c r="AO23" s="523"/>
      <c r="AP23" s="523"/>
      <c r="AQ23" s="523"/>
      <c r="AR23" s="523"/>
      <c r="AS23" s="524"/>
      <c r="AT23" s="525" t="s">
        <v>89</v>
      </c>
      <c r="AU23" s="523"/>
      <c r="AV23" s="523"/>
      <c r="AW23" s="523"/>
      <c r="AX23" s="523"/>
      <c r="AY23" s="523"/>
      <c r="AZ23" s="524"/>
      <c r="BA23" s="40"/>
      <c r="BB23" s="519"/>
      <c r="BC23" s="520"/>
      <c r="BD23" s="520"/>
      <c r="BE23" s="520"/>
      <c r="BF23" s="520"/>
      <c r="BG23" s="520"/>
      <c r="BH23" s="520"/>
      <c r="BI23" s="520"/>
      <c r="BJ23" s="521"/>
      <c r="BK23" s="522"/>
      <c r="BL23" s="69"/>
      <c r="BS23" s="38"/>
    </row>
    <row r="24" spans="1:144" ht="15.65" customHeight="1">
      <c r="A24" s="2"/>
      <c r="B24" s="2"/>
      <c r="C24" s="19"/>
      <c r="D24" s="487" t="s">
        <v>15</v>
      </c>
      <c r="E24" s="488"/>
      <c r="F24" s="488"/>
      <c r="G24" s="488"/>
      <c r="H24" s="488"/>
      <c r="I24" s="488"/>
      <c r="J24" s="489"/>
      <c r="K24" s="487" t="s">
        <v>15</v>
      </c>
      <c r="L24" s="488"/>
      <c r="M24" s="488"/>
      <c r="N24" s="488"/>
      <c r="O24" s="488"/>
      <c r="P24" s="488"/>
      <c r="Q24" s="489"/>
      <c r="R24" s="487" t="s">
        <v>15</v>
      </c>
      <c r="S24" s="488"/>
      <c r="T24" s="488"/>
      <c r="U24" s="488"/>
      <c r="V24" s="488"/>
      <c r="W24" s="488"/>
      <c r="X24" s="489"/>
      <c r="Y24" s="487" t="s">
        <v>15</v>
      </c>
      <c r="Z24" s="488"/>
      <c r="AA24" s="488"/>
      <c r="AB24" s="488"/>
      <c r="AC24" s="488"/>
      <c r="AD24" s="488"/>
      <c r="AE24" s="489"/>
      <c r="AF24" s="484" t="s">
        <v>15</v>
      </c>
      <c r="AG24" s="485"/>
      <c r="AH24" s="485"/>
      <c r="AI24" s="485"/>
      <c r="AJ24" s="485"/>
      <c r="AK24" s="485"/>
      <c r="AL24" s="486"/>
      <c r="AM24" s="484" t="s">
        <v>15</v>
      </c>
      <c r="AN24" s="485"/>
      <c r="AO24" s="485"/>
      <c r="AP24" s="485"/>
      <c r="AQ24" s="485"/>
      <c r="AR24" s="485"/>
      <c r="AS24" s="486"/>
      <c r="AT24" s="484" t="s">
        <v>15</v>
      </c>
      <c r="AU24" s="485"/>
      <c r="AV24" s="485"/>
      <c r="AW24" s="485"/>
      <c r="AX24" s="485"/>
      <c r="AY24" s="485"/>
      <c r="AZ24" s="486"/>
      <c r="BA24" s="40"/>
      <c r="BB24" s="484" t="s">
        <v>96</v>
      </c>
      <c r="BC24" s="485"/>
      <c r="BD24" s="485"/>
      <c r="BE24" s="485"/>
      <c r="BF24" s="485"/>
      <c r="BG24" s="485"/>
      <c r="BH24" s="485"/>
      <c r="BI24" s="485"/>
      <c r="BJ24" s="514"/>
      <c r="BK24" s="515"/>
      <c r="BL24" s="69"/>
      <c r="BS24" s="38"/>
    </row>
    <row r="25" spans="1:144" ht="15.65" customHeight="1">
      <c r="A25" s="2"/>
      <c r="B25" s="2"/>
      <c r="C25" s="19"/>
      <c r="D25" s="487"/>
      <c r="E25" s="488"/>
      <c r="F25" s="488"/>
      <c r="G25" s="488"/>
      <c r="H25" s="488"/>
      <c r="I25" s="488"/>
      <c r="J25" s="489"/>
      <c r="K25" s="487"/>
      <c r="L25" s="488"/>
      <c r="M25" s="488"/>
      <c r="N25" s="488"/>
      <c r="O25" s="488"/>
      <c r="P25" s="488"/>
      <c r="Q25" s="489"/>
      <c r="R25" s="487"/>
      <c r="S25" s="488"/>
      <c r="T25" s="488"/>
      <c r="U25" s="488"/>
      <c r="V25" s="488"/>
      <c r="W25" s="488"/>
      <c r="X25" s="489"/>
      <c r="Y25" s="487"/>
      <c r="Z25" s="488"/>
      <c r="AA25" s="488"/>
      <c r="AB25" s="488"/>
      <c r="AC25" s="488"/>
      <c r="AD25" s="488"/>
      <c r="AE25" s="489"/>
      <c r="AF25" s="487"/>
      <c r="AG25" s="488"/>
      <c r="AH25" s="488"/>
      <c r="AI25" s="488"/>
      <c r="AJ25" s="488"/>
      <c r="AK25" s="488"/>
      <c r="AL25" s="489"/>
      <c r="AM25" s="487"/>
      <c r="AN25" s="488"/>
      <c r="AO25" s="488"/>
      <c r="AP25" s="488"/>
      <c r="AQ25" s="488"/>
      <c r="AR25" s="488"/>
      <c r="AS25" s="489"/>
      <c r="AT25" s="487"/>
      <c r="AU25" s="488"/>
      <c r="AV25" s="488"/>
      <c r="AW25" s="488"/>
      <c r="AX25" s="488"/>
      <c r="AY25" s="488"/>
      <c r="AZ25" s="489"/>
      <c r="BA25" s="41"/>
      <c r="BB25" s="487"/>
      <c r="BC25" s="488"/>
      <c r="BD25" s="488"/>
      <c r="BE25" s="488"/>
      <c r="BF25" s="488"/>
      <c r="BG25" s="488"/>
      <c r="BH25" s="488"/>
      <c r="BI25" s="488"/>
      <c r="BJ25" s="416"/>
      <c r="BK25" s="518"/>
      <c r="BL25" s="69"/>
      <c r="BS25" s="38"/>
    </row>
    <row r="26" spans="1:144" ht="15.65" customHeight="1">
      <c r="A26" s="2"/>
      <c r="B26" s="2"/>
      <c r="C26" s="19"/>
      <c r="D26" s="490"/>
      <c r="E26" s="491"/>
      <c r="F26" s="491"/>
      <c r="G26" s="491"/>
      <c r="H26" s="491"/>
      <c r="I26" s="491"/>
      <c r="J26" s="492"/>
      <c r="K26" s="490"/>
      <c r="L26" s="491"/>
      <c r="M26" s="491"/>
      <c r="N26" s="491"/>
      <c r="O26" s="491"/>
      <c r="P26" s="491"/>
      <c r="Q26" s="492"/>
      <c r="R26" s="490"/>
      <c r="S26" s="491"/>
      <c r="T26" s="491"/>
      <c r="U26" s="491"/>
      <c r="V26" s="491"/>
      <c r="W26" s="491"/>
      <c r="X26" s="492"/>
      <c r="Y26" s="490"/>
      <c r="Z26" s="491"/>
      <c r="AA26" s="491"/>
      <c r="AB26" s="491"/>
      <c r="AC26" s="491"/>
      <c r="AD26" s="491"/>
      <c r="AE26" s="492"/>
      <c r="AF26" s="490"/>
      <c r="AG26" s="491"/>
      <c r="AH26" s="491"/>
      <c r="AI26" s="491"/>
      <c r="AJ26" s="491"/>
      <c r="AK26" s="491"/>
      <c r="AL26" s="492"/>
      <c r="AM26" s="490"/>
      <c r="AN26" s="491"/>
      <c r="AO26" s="491"/>
      <c r="AP26" s="491"/>
      <c r="AQ26" s="491"/>
      <c r="AR26" s="491"/>
      <c r="AS26" s="492"/>
      <c r="AT26" s="490"/>
      <c r="AU26" s="491"/>
      <c r="AV26" s="491"/>
      <c r="AW26" s="491"/>
      <c r="AX26" s="491"/>
      <c r="AY26" s="491"/>
      <c r="AZ26" s="492"/>
      <c r="BA26" s="41"/>
      <c r="BB26" s="490"/>
      <c r="BC26" s="491"/>
      <c r="BD26" s="491"/>
      <c r="BE26" s="491"/>
      <c r="BF26" s="491"/>
      <c r="BG26" s="491"/>
      <c r="BH26" s="491"/>
      <c r="BI26" s="491"/>
      <c r="BJ26" s="521"/>
      <c r="BK26" s="522"/>
      <c r="BL26" s="69"/>
      <c r="BS26" s="38"/>
    </row>
    <row r="27" spans="1:144" ht="15.65"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5"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5"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5"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2" customHeight="1">
      <c r="C31" s="172" t="s">
        <v>42</v>
      </c>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172"/>
      <c r="AO31" s="172"/>
      <c r="AP31" s="172"/>
      <c r="AQ31" s="172"/>
      <c r="AR31" s="172"/>
      <c r="AS31" s="172"/>
      <c r="AT31" s="172"/>
      <c r="AU31" s="172"/>
      <c r="AV31" s="172"/>
      <c r="AW31" s="172"/>
      <c r="AX31" s="172"/>
      <c r="AY31" s="172"/>
      <c r="AZ31" s="172"/>
      <c r="BA31" s="172"/>
      <c r="BB31" s="172"/>
      <c r="BC31" s="172"/>
      <c r="BD31" s="172"/>
      <c r="BE31" s="172"/>
      <c r="BF31" s="172"/>
      <c r="BG31" s="172"/>
      <c r="BH31" s="172"/>
      <c r="BI31" s="172"/>
      <c r="BJ31" s="172"/>
      <c r="BK31" s="172"/>
      <c r="BL31" s="172"/>
      <c r="BM31" s="172"/>
      <c r="BN31" s="172"/>
      <c r="BO31" s="172"/>
      <c r="BP31" s="172"/>
      <c r="BQ31" s="172"/>
      <c r="BR31" s="17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2" customHeight="1">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c r="AN32" s="172"/>
      <c r="AO32" s="172"/>
      <c r="AP32" s="172"/>
      <c r="AQ32" s="172"/>
      <c r="AR32" s="172"/>
      <c r="AS32" s="172"/>
      <c r="AT32" s="172"/>
      <c r="AU32" s="172"/>
      <c r="AV32" s="172"/>
      <c r="AW32" s="172"/>
      <c r="AX32" s="172"/>
      <c r="AY32" s="172"/>
      <c r="AZ32" s="172"/>
      <c r="BA32" s="172"/>
      <c r="BB32" s="172"/>
      <c r="BC32" s="172"/>
      <c r="BD32" s="172"/>
      <c r="BE32" s="172"/>
      <c r="BF32" s="172"/>
      <c r="BG32" s="172"/>
      <c r="BH32" s="172"/>
      <c r="BI32" s="172"/>
      <c r="BJ32" s="172"/>
      <c r="BK32" s="172"/>
      <c r="BL32" s="172"/>
      <c r="BM32" s="172"/>
      <c r="BN32" s="172"/>
      <c r="BO32" s="172"/>
      <c r="BP32" s="172"/>
      <c r="BQ32" s="172"/>
      <c r="BR32" s="17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2" customHeight="1">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c r="BC33" s="172"/>
      <c r="BD33" s="172"/>
      <c r="BE33" s="172"/>
      <c r="BF33" s="172"/>
      <c r="BG33" s="172"/>
      <c r="BH33" s="172"/>
      <c r="BI33" s="172"/>
      <c r="BJ33" s="172"/>
      <c r="BK33" s="172"/>
      <c r="BL33" s="172"/>
      <c r="BM33" s="172"/>
      <c r="BN33" s="172"/>
      <c r="BO33" s="172"/>
      <c r="BP33" s="172"/>
      <c r="BQ33" s="172"/>
      <c r="BR33" s="17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5" customHeight="1">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9" customHeight="1">
      <c r="C35" s="77"/>
      <c r="D35" s="588" t="s">
        <v>95</v>
      </c>
      <c r="E35" s="589"/>
      <c r="F35" s="589"/>
      <c r="G35" s="589"/>
      <c r="H35" s="589"/>
      <c r="I35" s="589"/>
      <c r="J35" s="589"/>
      <c r="K35" s="589"/>
      <c r="L35" s="589"/>
      <c r="M35" s="589"/>
      <c r="N35" s="589"/>
      <c r="O35" s="589"/>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589"/>
      <c r="AT35" s="589"/>
      <c r="AU35" s="589"/>
      <c r="AV35" s="589"/>
      <c r="AW35" s="589"/>
      <c r="AX35" s="589"/>
      <c r="AY35" s="589"/>
      <c r="AZ35" s="589"/>
      <c r="BA35" s="589"/>
      <c r="BB35" s="589"/>
      <c r="BC35" s="589"/>
      <c r="BD35" s="589"/>
      <c r="BE35" s="589"/>
      <c r="BF35" s="589"/>
      <c r="BG35" s="589"/>
      <c r="BH35" s="589"/>
      <c r="BI35" s="589"/>
      <c r="BJ35" s="589"/>
      <c r="BK35" s="589"/>
      <c r="BL35" s="589"/>
      <c r="BM35" s="589"/>
      <c r="BN35" s="589"/>
      <c r="BO35" s="589"/>
      <c r="BP35" s="589"/>
      <c r="BQ35" s="590"/>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5" customHeight="1">
      <c r="C36" s="77"/>
      <c r="D36" s="591"/>
      <c r="E36" s="592"/>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2"/>
      <c r="AI36" s="592"/>
      <c r="AJ36" s="592"/>
      <c r="AK36" s="592"/>
      <c r="AL36" s="592"/>
      <c r="AM36" s="592"/>
      <c r="AN36" s="592"/>
      <c r="AO36" s="592"/>
      <c r="AP36" s="592"/>
      <c r="AQ36" s="592"/>
      <c r="AR36" s="592"/>
      <c r="AS36" s="592"/>
      <c r="AT36" s="592"/>
      <c r="AU36" s="592"/>
      <c r="AV36" s="592"/>
      <c r="AW36" s="592"/>
      <c r="AX36" s="592"/>
      <c r="AY36" s="592"/>
      <c r="AZ36" s="592"/>
      <c r="BA36" s="592"/>
      <c r="BB36" s="592"/>
      <c r="BC36" s="592"/>
      <c r="BD36" s="592"/>
      <c r="BE36" s="592"/>
      <c r="BF36" s="592"/>
      <c r="BG36" s="592"/>
      <c r="BH36" s="592"/>
      <c r="BI36" s="592"/>
      <c r="BJ36" s="592"/>
      <c r="BK36" s="592"/>
      <c r="BL36" s="592"/>
      <c r="BM36" s="592"/>
      <c r="BN36" s="592"/>
      <c r="BO36" s="592"/>
      <c r="BP36" s="592"/>
      <c r="BQ36" s="593"/>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5" customHeight="1">
      <c r="C37" s="77"/>
      <c r="D37" s="591"/>
      <c r="E37" s="592"/>
      <c r="F37" s="592"/>
      <c r="G37" s="592"/>
      <c r="H37" s="592"/>
      <c r="I37" s="592"/>
      <c r="J37" s="592"/>
      <c r="K37" s="592"/>
      <c r="L37" s="592"/>
      <c r="M37" s="592"/>
      <c r="N37" s="592"/>
      <c r="O37" s="592"/>
      <c r="P37" s="592"/>
      <c r="Q37" s="592"/>
      <c r="R37" s="592"/>
      <c r="S37" s="592"/>
      <c r="T37" s="592"/>
      <c r="U37" s="592"/>
      <c r="V37" s="592"/>
      <c r="W37" s="592"/>
      <c r="X37" s="592"/>
      <c r="Y37" s="592"/>
      <c r="Z37" s="592"/>
      <c r="AA37" s="592"/>
      <c r="AB37" s="592"/>
      <c r="AC37" s="592"/>
      <c r="AD37" s="592"/>
      <c r="AE37" s="592"/>
      <c r="AF37" s="592"/>
      <c r="AG37" s="592"/>
      <c r="AH37" s="592"/>
      <c r="AI37" s="592"/>
      <c r="AJ37" s="592"/>
      <c r="AK37" s="592"/>
      <c r="AL37" s="592"/>
      <c r="AM37" s="592"/>
      <c r="AN37" s="592"/>
      <c r="AO37" s="592"/>
      <c r="AP37" s="592"/>
      <c r="AQ37" s="592"/>
      <c r="AR37" s="592"/>
      <c r="AS37" s="592"/>
      <c r="AT37" s="592"/>
      <c r="AU37" s="592"/>
      <c r="AV37" s="592"/>
      <c r="AW37" s="592"/>
      <c r="AX37" s="592"/>
      <c r="AY37" s="592"/>
      <c r="AZ37" s="592"/>
      <c r="BA37" s="592"/>
      <c r="BB37" s="592"/>
      <c r="BC37" s="592"/>
      <c r="BD37" s="592"/>
      <c r="BE37" s="592"/>
      <c r="BF37" s="592"/>
      <c r="BG37" s="592"/>
      <c r="BH37" s="592"/>
      <c r="BI37" s="592"/>
      <c r="BJ37" s="592"/>
      <c r="BK37" s="592"/>
      <c r="BL37" s="592"/>
      <c r="BM37" s="592"/>
      <c r="BN37" s="592"/>
      <c r="BO37" s="592"/>
      <c r="BP37" s="592"/>
      <c r="BQ37" s="593"/>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5" customHeight="1">
      <c r="C38" s="77"/>
      <c r="D38" s="591"/>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c r="AD38" s="592"/>
      <c r="AE38" s="592"/>
      <c r="AF38" s="592"/>
      <c r="AG38" s="592"/>
      <c r="AH38" s="592"/>
      <c r="AI38" s="592"/>
      <c r="AJ38" s="592"/>
      <c r="AK38" s="592"/>
      <c r="AL38" s="592"/>
      <c r="AM38" s="592"/>
      <c r="AN38" s="592"/>
      <c r="AO38" s="592"/>
      <c r="AP38" s="592"/>
      <c r="AQ38" s="592"/>
      <c r="AR38" s="592"/>
      <c r="AS38" s="592"/>
      <c r="AT38" s="592"/>
      <c r="AU38" s="592"/>
      <c r="AV38" s="592"/>
      <c r="AW38" s="592"/>
      <c r="AX38" s="592"/>
      <c r="AY38" s="592"/>
      <c r="AZ38" s="592"/>
      <c r="BA38" s="592"/>
      <c r="BB38" s="592"/>
      <c r="BC38" s="592"/>
      <c r="BD38" s="592"/>
      <c r="BE38" s="592"/>
      <c r="BF38" s="592"/>
      <c r="BG38" s="592"/>
      <c r="BH38" s="592"/>
      <c r="BI38" s="592"/>
      <c r="BJ38" s="592"/>
      <c r="BK38" s="592"/>
      <c r="BL38" s="592"/>
      <c r="BM38" s="592"/>
      <c r="BN38" s="592"/>
      <c r="BO38" s="592"/>
      <c r="BP38" s="592"/>
      <c r="BQ38" s="593"/>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5" customHeight="1">
      <c r="C39" s="77"/>
      <c r="D39" s="591"/>
      <c r="E39" s="592"/>
      <c r="F39" s="592"/>
      <c r="G39" s="592"/>
      <c r="H39" s="592"/>
      <c r="I39" s="592"/>
      <c r="J39" s="592"/>
      <c r="K39" s="592"/>
      <c r="L39" s="592"/>
      <c r="M39" s="592"/>
      <c r="N39" s="592"/>
      <c r="O39" s="592"/>
      <c r="P39" s="592"/>
      <c r="Q39" s="592"/>
      <c r="R39" s="592"/>
      <c r="S39" s="592"/>
      <c r="T39" s="592"/>
      <c r="U39" s="592"/>
      <c r="V39" s="592"/>
      <c r="W39" s="592"/>
      <c r="X39" s="592"/>
      <c r="Y39" s="592"/>
      <c r="Z39" s="592"/>
      <c r="AA39" s="592"/>
      <c r="AB39" s="592"/>
      <c r="AC39" s="592"/>
      <c r="AD39" s="592"/>
      <c r="AE39" s="592"/>
      <c r="AF39" s="592"/>
      <c r="AG39" s="592"/>
      <c r="AH39" s="592"/>
      <c r="AI39" s="592"/>
      <c r="AJ39" s="592"/>
      <c r="AK39" s="592"/>
      <c r="AL39" s="592"/>
      <c r="AM39" s="592"/>
      <c r="AN39" s="592"/>
      <c r="AO39" s="592"/>
      <c r="AP39" s="592"/>
      <c r="AQ39" s="592"/>
      <c r="AR39" s="592"/>
      <c r="AS39" s="592"/>
      <c r="AT39" s="592"/>
      <c r="AU39" s="592"/>
      <c r="AV39" s="592"/>
      <c r="AW39" s="592"/>
      <c r="AX39" s="592"/>
      <c r="AY39" s="592"/>
      <c r="AZ39" s="592"/>
      <c r="BA39" s="592"/>
      <c r="BB39" s="592"/>
      <c r="BC39" s="592"/>
      <c r="BD39" s="592"/>
      <c r="BE39" s="592"/>
      <c r="BF39" s="592"/>
      <c r="BG39" s="592"/>
      <c r="BH39" s="592"/>
      <c r="BI39" s="592"/>
      <c r="BJ39" s="592"/>
      <c r="BK39" s="592"/>
      <c r="BL39" s="592"/>
      <c r="BM39" s="592"/>
      <c r="BN39" s="592"/>
      <c r="BO39" s="592"/>
      <c r="BP39" s="592"/>
      <c r="BQ39" s="593"/>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5" customHeight="1">
      <c r="C40" s="77"/>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2"/>
      <c r="AZ40" s="592"/>
      <c r="BA40" s="592"/>
      <c r="BB40" s="592"/>
      <c r="BC40" s="592"/>
      <c r="BD40" s="592"/>
      <c r="BE40" s="592"/>
      <c r="BF40" s="592"/>
      <c r="BG40" s="592"/>
      <c r="BH40" s="592"/>
      <c r="BI40" s="592"/>
      <c r="BJ40" s="592"/>
      <c r="BK40" s="592"/>
      <c r="BL40" s="592"/>
      <c r="BM40" s="592"/>
      <c r="BN40" s="592"/>
      <c r="BO40" s="592"/>
      <c r="BP40" s="592"/>
      <c r="BQ40" s="593"/>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5" customHeight="1">
      <c r="C41" s="77"/>
      <c r="D41" s="591"/>
      <c r="E41" s="592"/>
      <c r="F41" s="592"/>
      <c r="G41" s="592"/>
      <c r="H41" s="592"/>
      <c r="I41" s="592"/>
      <c r="J41" s="592"/>
      <c r="K41" s="592"/>
      <c r="L41" s="592"/>
      <c r="M41" s="592"/>
      <c r="N41" s="592"/>
      <c r="O41" s="592"/>
      <c r="P41" s="592"/>
      <c r="Q41" s="592"/>
      <c r="R41" s="592"/>
      <c r="S41" s="592"/>
      <c r="T41" s="592"/>
      <c r="U41" s="592"/>
      <c r="V41" s="592"/>
      <c r="W41" s="592"/>
      <c r="X41" s="592"/>
      <c r="Y41" s="592"/>
      <c r="Z41" s="592"/>
      <c r="AA41" s="592"/>
      <c r="AB41" s="592"/>
      <c r="AC41" s="592"/>
      <c r="AD41" s="592"/>
      <c r="AE41" s="592"/>
      <c r="AF41" s="592"/>
      <c r="AG41" s="592"/>
      <c r="AH41" s="592"/>
      <c r="AI41" s="592"/>
      <c r="AJ41" s="592"/>
      <c r="AK41" s="592"/>
      <c r="AL41" s="592"/>
      <c r="AM41" s="592"/>
      <c r="AN41" s="592"/>
      <c r="AO41" s="592"/>
      <c r="AP41" s="592"/>
      <c r="AQ41" s="592"/>
      <c r="AR41" s="592"/>
      <c r="AS41" s="592"/>
      <c r="AT41" s="592"/>
      <c r="AU41" s="592"/>
      <c r="AV41" s="592"/>
      <c r="AW41" s="592"/>
      <c r="AX41" s="592"/>
      <c r="AY41" s="592"/>
      <c r="AZ41" s="592"/>
      <c r="BA41" s="592"/>
      <c r="BB41" s="592"/>
      <c r="BC41" s="592"/>
      <c r="BD41" s="592"/>
      <c r="BE41" s="592"/>
      <c r="BF41" s="592"/>
      <c r="BG41" s="592"/>
      <c r="BH41" s="592"/>
      <c r="BI41" s="592"/>
      <c r="BJ41" s="592"/>
      <c r="BK41" s="592"/>
      <c r="BL41" s="592"/>
      <c r="BM41" s="592"/>
      <c r="BN41" s="592"/>
      <c r="BO41" s="592"/>
      <c r="BP41" s="592"/>
      <c r="BQ41" s="593"/>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5" customHeight="1">
      <c r="C42" s="77"/>
      <c r="D42" s="591"/>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2"/>
      <c r="AO42" s="592"/>
      <c r="AP42" s="592"/>
      <c r="AQ42" s="592"/>
      <c r="AR42" s="592"/>
      <c r="AS42" s="592"/>
      <c r="AT42" s="592"/>
      <c r="AU42" s="592"/>
      <c r="AV42" s="592"/>
      <c r="AW42" s="592"/>
      <c r="AX42" s="592"/>
      <c r="AY42" s="592"/>
      <c r="AZ42" s="592"/>
      <c r="BA42" s="592"/>
      <c r="BB42" s="592"/>
      <c r="BC42" s="592"/>
      <c r="BD42" s="592"/>
      <c r="BE42" s="592"/>
      <c r="BF42" s="592"/>
      <c r="BG42" s="592"/>
      <c r="BH42" s="592"/>
      <c r="BI42" s="592"/>
      <c r="BJ42" s="592"/>
      <c r="BK42" s="592"/>
      <c r="BL42" s="592"/>
      <c r="BM42" s="592"/>
      <c r="BN42" s="592"/>
      <c r="BO42" s="592"/>
      <c r="BP42" s="592"/>
      <c r="BQ42" s="593"/>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5" customHeight="1">
      <c r="C43" s="77"/>
      <c r="D43" s="591"/>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I43" s="592"/>
      <c r="AJ43" s="592"/>
      <c r="AK43" s="592"/>
      <c r="AL43" s="592"/>
      <c r="AM43" s="592"/>
      <c r="AN43" s="592"/>
      <c r="AO43" s="592"/>
      <c r="AP43" s="592"/>
      <c r="AQ43" s="592"/>
      <c r="AR43" s="592"/>
      <c r="AS43" s="592"/>
      <c r="AT43" s="592"/>
      <c r="AU43" s="592"/>
      <c r="AV43" s="592"/>
      <c r="AW43" s="592"/>
      <c r="AX43" s="592"/>
      <c r="AY43" s="592"/>
      <c r="AZ43" s="592"/>
      <c r="BA43" s="592"/>
      <c r="BB43" s="592"/>
      <c r="BC43" s="592"/>
      <c r="BD43" s="592"/>
      <c r="BE43" s="592"/>
      <c r="BF43" s="592"/>
      <c r="BG43" s="592"/>
      <c r="BH43" s="592"/>
      <c r="BI43" s="592"/>
      <c r="BJ43" s="592"/>
      <c r="BK43" s="592"/>
      <c r="BL43" s="592"/>
      <c r="BM43" s="592"/>
      <c r="BN43" s="592"/>
      <c r="BO43" s="592"/>
      <c r="BP43" s="592"/>
      <c r="BQ43" s="593"/>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5" customHeight="1">
      <c r="C44" s="77"/>
      <c r="D44" s="591"/>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c r="AI44" s="592"/>
      <c r="AJ44" s="592"/>
      <c r="AK44" s="592"/>
      <c r="AL44" s="592"/>
      <c r="AM44" s="592"/>
      <c r="AN44" s="592"/>
      <c r="AO44" s="592"/>
      <c r="AP44" s="592"/>
      <c r="AQ44" s="592"/>
      <c r="AR44" s="592"/>
      <c r="AS44" s="592"/>
      <c r="AT44" s="592"/>
      <c r="AU44" s="592"/>
      <c r="AV44" s="592"/>
      <c r="AW44" s="592"/>
      <c r="AX44" s="592"/>
      <c r="AY44" s="592"/>
      <c r="AZ44" s="592"/>
      <c r="BA44" s="592"/>
      <c r="BB44" s="592"/>
      <c r="BC44" s="592"/>
      <c r="BD44" s="592"/>
      <c r="BE44" s="592"/>
      <c r="BF44" s="592"/>
      <c r="BG44" s="592"/>
      <c r="BH44" s="592"/>
      <c r="BI44" s="592"/>
      <c r="BJ44" s="592"/>
      <c r="BK44" s="592"/>
      <c r="BL44" s="592"/>
      <c r="BM44" s="592"/>
      <c r="BN44" s="592"/>
      <c r="BO44" s="592"/>
      <c r="BP44" s="592"/>
      <c r="BQ44" s="593"/>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5" customHeight="1">
      <c r="C45" s="77"/>
      <c r="D45" s="591"/>
      <c r="E45" s="592"/>
      <c r="F45" s="592"/>
      <c r="G45" s="592"/>
      <c r="H45" s="592"/>
      <c r="I45" s="592"/>
      <c r="J45" s="592"/>
      <c r="K45" s="592"/>
      <c r="L45" s="592"/>
      <c r="M45" s="592"/>
      <c r="N45" s="592"/>
      <c r="O45" s="592"/>
      <c r="P45" s="592"/>
      <c r="Q45" s="592"/>
      <c r="R45" s="592"/>
      <c r="S45" s="592"/>
      <c r="T45" s="592"/>
      <c r="U45" s="592"/>
      <c r="V45" s="592"/>
      <c r="W45" s="592"/>
      <c r="X45" s="592"/>
      <c r="Y45" s="592"/>
      <c r="Z45" s="592"/>
      <c r="AA45" s="592"/>
      <c r="AB45" s="592"/>
      <c r="AC45" s="592"/>
      <c r="AD45" s="592"/>
      <c r="AE45" s="592"/>
      <c r="AF45" s="592"/>
      <c r="AG45" s="592"/>
      <c r="AH45" s="592"/>
      <c r="AI45" s="592"/>
      <c r="AJ45" s="592"/>
      <c r="AK45" s="592"/>
      <c r="AL45" s="592"/>
      <c r="AM45" s="592"/>
      <c r="AN45" s="592"/>
      <c r="AO45" s="592"/>
      <c r="AP45" s="592"/>
      <c r="AQ45" s="592"/>
      <c r="AR45" s="592"/>
      <c r="AS45" s="592"/>
      <c r="AT45" s="592"/>
      <c r="AU45" s="592"/>
      <c r="AV45" s="592"/>
      <c r="AW45" s="592"/>
      <c r="AX45" s="592"/>
      <c r="AY45" s="592"/>
      <c r="AZ45" s="592"/>
      <c r="BA45" s="592"/>
      <c r="BB45" s="592"/>
      <c r="BC45" s="592"/>
      <c r="BD45" s="592"/>
      <c r="BE45" s="592"/>
      <c r="BF45" s="592"/>
      <c r="BG45" s="592"/>
      <c r="BH45" s="592"/>
      <c r="BI45" s="592"/>
      <c r="BJ45" s="592"/>
      <c r="BK45" s="592"/>
      <c r="BL45" s="592"/>
      <c r="BM45" s="592"/>
      <c r="BN45" s="592"/>
      <c r="BO45" s="592"/>
      <c r="BP45" s="592"/>
      <c r="BQ45" s="593"/>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5" customHeight="1">
      <c r="C46" s="77"/>
      <c r="D46" s="591"/>
      <c r="E46" s="592"/>
      <c r="F46" s="592"/>
      <c r="G46" s="592"/>
      <c r="H46" s="592"/>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592"/>
      <c r="AS46" s="592"/>
      <c r="AT46" s="592"/>
      <c r="AU46" s="592"/>
      <c r="AV46" s="592"/>
      <c r="AW46" s="592"/>
      <c r="AX46" s="592"/>
      <c r="AY46" s="592"/>
      <c r="AZ46" s="592"/>
      <c r="BA46" s="592"/>
      <c r="BB46" s="592"/>
      <c r="BC46" s="592"/>
      <c r="BD46" s="592"/>
      <c r="BE46" s="592"/>
      <c r="BF46" s="592"/>
      <c r="BG46" s="592"/>
      <c r="BH46" s="592"/>
      <c r="BI46" s="592"/>
      <c r="BJ46" s="592"/>
      <c r="BK46" s="592"/>
      <c r="BL46" s="592"/>
      <c r="BM46" s="592"/>
      <c r="BN46" s="592"/>
      <c r="BO46" s="592"/>
      <c r="BP46" s="592"/>
      <c r="BQ46" s="593"/>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5" customHeight="1">
      <c r="C47" s="77"/>
      <c r="D47" s="591"/>
      <c r="E47" s="592"/>
      <c r="F47" s="592"/>
      <c r="G47" s="592"/>
      <c r="H47" s="592"/>
      <c r="I47" s="592"/>
      <c r="J47" s="592"/>
      <c r="K47" s="592"/>
      <c r="L47" s="592"/>
      <c r="M47" s="592"/>
      <c r="N47" s="592"/>
      <c r="O47" s="592"/>
      <c r="P47" s="592"/>
      <c r="Q47" s="592"/>
      <c r="R47" s="592"/>
      <c r="S47" s="592"/>
      <c r="T47" s="592"/>
      <c r="U47" s="592"/>
      <c r="V47" s="592"/>
      <c r="W47" s="592"/>
      <c r="X47" s="592"/>
      <c r="Y47" s="592"/>
      <c r="Z47" s="592"/>
      <c r="AA47" s="592"/>
      <c r="AB47" s="592"/>
      <c r="AC47" s="592"/>
      <c r="AD47" s="592"/>
      <c r="AE47" s="592"/>
      <c r="AF47" s="592"/>
      <c r="AG47" s="592"/>
      <c r="AH47" s="592"/>
      <c r="AI47" s="592"/>
      <c r="AJ47" s="592"/>
      <c r="AK47" s="592"/>
      <c r="AL47" s="592"/>
      <c r="AM47" s="592"/>
      <c r="AN47" s="592"/>
      <c r="AO47" s="592"/>
      <c r="AP47" s="592"/>
      <c r="AQ47" s="592"/>
      <c r="AR47" s="592"/>
      <c r="AS47" s="592"/>
      <c r="AT47" s="592"/>
      <c r="AU47" s="592"/>
      <c r="AV47" s="592"/>
      <c r="AW47" s="592"/>
      <c r="AX47" s="592"/>
      <c r="AY47" s="592"/>
      <c r="AZ47" s="592"/>
      <c r="BA47" s="592"/>
      <c r="BB47" s="592"/>
      <c r="BC47" s="592"/>
      <c r="BD47" s="592"/>
      <c r="BE47" s="592"/>
      <c r="BF47" s="592"/>
      <c r="BG47" s="592"/>
      <c r="BH47" s="592"/>
      <c r="BI47" s="592"/>
      <c r="BJ47" s="592"/>
      <c r="BK47" s="592"/>
      <c r="BL47" s="592"/>
      <c r="BM47" s="592"/>
      <c r="BN47" s="592"/>
      <c r="BO47" s="592"/>
      <c r="BP47" s="592"/>
      <c r="BQ47" s="593"/>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5" customHeight="1">
      <c r="C48" s="77"/>
      <c r="D48" s="591"/>
      <c r="E48" s="592"/>
      <c r="F48" s="592"/>
      <c r="G48" s="592"/>
      <c r="H48" s="592"/>
      <c r="I48" s="592"/>
      <c r="J48" s="592"/>
      <c r="K48" s="592"/>
      <c r="L48" s="592"/>
      <c r="M48" s="592"/>
      <c r="N48" s="592"/>
      <c r="O48" s="592"/>
      <c r="P48" s="592"/>
      <c r="Q48" s="592"/>
      <c r="R48" s="592"/>
      <c r="S48" s="592"/>
      <c r="T48" s="592"/>
      <c r="U48" s="592"/>
      <c r="V48" s="592"/>
      <c r="W48" s="592"/>
      <c r="X48" s="592"/>
      <c r="Y48" s="592"/>
      <c r="Z48" s="592"/>
      <c r="AA48" s="592"/>
      <c r="AB48" s="592"/>
      <c r="AC48" s="592"/>
      <c r="AD48" s="592"/>
      <c r="AE48" s="592"/>
      <c r="AF48" s="592"/>
      <c r="AG48" s="592"/>
      <c r="AH48" s="592"/>
      <c r="AI48" s="592"/>
      <c r="AJ48" s="592"/>
      <c r="AK48" s="592"/>
      <c r="AL48" s="592"/>
      <c r="AM48" s="592"/>
      <c r="AN48" s="592"/>
      <c r="AO48" s="592"/>
      <c r="AP48" s="592"/>
      <c r="AQ48" s="592"/>
      <c r="AR48" s="592"/>
      <c r="AS48" s="592"/>
      <c r="AT48" s="592"/>
      <c r="AU48" s="592"/>
      <c r="AV48" s="592"/>
      <c r="AW48" s="592"/>
      <c r="AX48" s="592"/>
      <c r="AY48" s="592"/>
      <c r="AZ48" s="592"/>
      <c r="BA48" s="592"/>
      <c r="BB48" s="592"/>
      <c r="BC48" s="592"/>
      <c r="BD48" s="592"/>
      <c r="BE48" s="592"/>
      <c r="BF48" s="592"/>
      <c r="BG48" s="592"/>
      <c r="BH48" s="592"/>
      <c r="BI48" s="592"/>
      <c r="BJ48" s="592"/>
      <c r="BK48" s="592"/>
      <c r="BL48" s="592"/>
      <c r="BM48" s="592"/>
      <c r="BN48" s="592"/>
      <c r="BO48" s="592"/>
      <c r="BP48" s="592"/>
      <c r="BQ48" s="593"/>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5" customHeight="1">
      <c r="C49" s="77"/>
      <c r="D49" s="591"/>
      <c r="E49" s="592"/>
      <c r="F49" s="592"/>
      <c r="G49" s="592"/>
      <c r="H49" s="592"/>
      <c r="I49" s="592"/>
      <c r="J49" s="592"/>
      <c r="K49" s="592"/>
      <c r="L49" s="592"/>
      <c r="M49" s="592"/>
      <c r="N49" s="592"/>
      <c r="O49" s="592"/>
      <c r="P49" s="592"/>
      <c r="Q49" s="592"/>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2"/>
      <c r="AO49" s="592"/>
      <c r="AP49" s="592"/>
      <c r="AQ49" s="592"/>
      <c r="AR49" s="592"/>
      <c r="AS49" s="592"/>
      <c r="AT49" s="592"/>
      <c r="AU49" s="592"/>
      <c r="AV49" s="592"/>
      <c r="AW49" s="592"/>
      <c r="AX49" s="592"/>
      <c r="AY49" s="592"/>
      <c r="AZ49" s="592"/>
      <c r="BA49" s="592"/>
      <c r="BB49" s="592"/>
      <c r="BC49" s="592"/>
      <c r="BD49" s="592"/>
      <c r="BE49" s="592"/>
      <c r="BF49" s="592"/>
      <c r="BG49" s="592"/>
      <c r="BH49" s="592"/>
      <c r="BI49" s="592"/>
      <c r="BJ49" s="592"/>
      <c r="BK49" s="592"/>
      <c r="BL49" s="592"/>
      <c r="BM49" s="592"/>
      <c r="BN49" s="592"/>
      <c r="BO49" s="592"/>
      <c r="BP49" s="592"/>
      <c r="BQ49" s="593"/>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5" customHeight="1">
      <c r="C50" s="77"/>
      <c r="D50" s="591"/>
      <c r="E50" s="592"/>
      <c r="F50" s="592"/>
      <c r="G50" s="592"/>
      <c r="H50" s="592"/>
      <c r="I50" s="592"/>
      <c r="J50" s="592"/>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2"/>
      <c r="AH50" s="592"/>
      <c r="AI50" s="592"/>
      <c r="AJ50" s="592"/>
      <c r="AK50" s="592"/>
      <c r="AL50" s="592"/>
      <c r="AM50" s="592"/>
      <c r="AN50" s="592"/>
      <c r="AO50" s="592"/>
      <c r="AP50" s="592"/>
      <c r="AQ50" s="592"/>
      <c r="AR50" s="592"/>
      <c r="AS50" s="592"/>
      <c r="AT50" s="592"/>
      <c r="AU50" s="592"/>
      <c r="AV50" s="592"/>
      <c r="AW50" s="592"/>
      <c r="AX50" s="592"/>
      <c r="AY50" s="592"/>
      <c r="AZ50" s="592"/>
      <c r="BA50" s="592"/>
      <c r="BB50" s="592"/>
      <c r="BC50" s="592"/>
      <c r="BD50" s="592"/>
      <c r="BE50" s="592"/>
      <c r="BF50" s="592"/>
      <c r="BG50" s="592"/>
      <c r="BH50" s="592"/>
      <c r="BI50" s="592"/>
      <c r="BJ50" s="592"/>
      <c r="BK50" s="592"/>
      <c r="BL50" s="592"/>
      <c r="BM50" s="592"/>
      <c r="BN50" s="592"/>
      <c r="BO50" s="592"/>
      <c r="BP50" s="592"/>
      <c r="BQ50" s="593"/>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5" customHeight="1">
      <c r="C51" s="77"/>
      <c r="D51" s="591"/>
      <c r="E51" s="592"/>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2"/>
      <c r="AI51" s="592"/>
      <c r="AJ51" s="592"/>
      <c r="AK51" s="592"/>
      <c r="AL51" s="592"/>
      <c r="AM51" s="592"/>
      <c r="AN51" s="592"/>
      <c r="AO51" s="592"/>
      <c r="AP51" s="592"/>
      <c r="AQ51" s="592"/>
      <c r="AR51" s="592"/>
      <c r="AS51" s="592"/>
      <c r="AT51" s="592"/>
      <c r="AU51" s="592"/>
      <c r="AV51" s="592"/>
      <c r="AW51" s="592"/>
      <c r="AX51" s="592"/>
      <c r="AY51" s="592"/>
      <c r="AZ51" s="592"/>
      <c r="BA51" s="592"/>
      <c r="BB51" s="592"/>
      <c r="BC51" s="592"/>
      <c r="BD51" s="592"/>
      <c r="BE51" s="592"/>
      <c r="BF51" s="592"/>
      <c r="BG51" s="592"/>
      <c r="BH51" s="592"/>
      <c r="BI51" s="592"/>
      <c r="BJ51" s="592"/>
      <c r="BK51" s="592"/>
      <c r="BL51" s="592"/>
      <c r="BM51" s="592"/>
      <c r="BN51" s="592"/>
      <c r="BO51" s="592"/>
      <c r="BP51" s="592"/>
      <c r="BQ51" s="593"/>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5" customHeight="1">
      <c r="C52" s="77"/>
      <c r="D52" s="591"/>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592"/>
      <c r="AT52" s="592"/>
      <c r="AU52" s="592"/>
      <c r="AV52" s="592"/>
      <c r="AW52" s="592"/>
      <c r="AX52" s="592"/>
      <c r="AY52" s="592"/>
      <c r="AZ52" s="592"/>
      <c r="BA52" s="592"/>
      <c r="BB52" s="592"/>
      <c r="BC52" s="592"/>
      <c r="BD52" s="592"/>
      <c r="BE52" s="592"/>
      <c r="BF52" s="592"/>
      <c r="BG52" s="592"/>
      <c r="BH52" s="592"/>
      <c r="BI52" s="592"/>
      <c r="BJ52" s="592"/>
      <c r="BK52" s="592"/>
      <c r="BL52" s="592"/>
      <c r="BM52" s="592"/>
      <c r="BN52" s="592"/>
      <c r="BO52" s="592"/>
      <c r="BP52" s="592"/>
      <c r="BQ52" s="593"/>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5" customHeight="1">
      <c r="B53" s="5"/>
      <c r="C53" s="77"/>
      <c r="D53" s="594"/>
      <c r="E53" s="595"/>
      <c r="F53" s="595"/>
      <c r="G53" s="595"/>
      <c r="H53" s="595"/>
      <c r="I53" s="595"/>
      <c r="J53" s="595"/>
      <c r="K53" s="595"/>
      <c r="L53" s="595"/>
      <c r="M53" s="595"/>
      <c r="N53" s="595"/>
      <c r="O53" s="595"/>
      <c r="P53" s="595"/>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595"/>
      <c r="AY53" s="595"/>
      <c r="AZ53" s="595"/>
      <c r="BA53" s="595"/>
      <c r="BB53" s="595"/>
      <c r="BC53" s="595"/>
      <c r="BD53" s="595"/>
      <c r="BE53" s="595"/>
      <c r="BF53" s="595"/>
      <c r="BG53" s="595"/>
      <c r="BH53" s="595"/>
      <c r="BI53" s="595"/>
      <c r="BJ53" s="595"/>
      <c r="BK53" s="595"/>
      <c r="BL53" s="595"/>
      <c r="BM53" s="595"/>
      <c r="BN53" s="595"/>
      <c r="BO53" s="595"/>
      <c r="BP53" s="595"/>
      <c r="BQ53" s="596"/>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5" customHeight="1">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5" customHeight="1">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5" customHeight="1">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5"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5"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5"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5"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5"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5"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5"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5"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5"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5" customHeight="1">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5" customHeight="1">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5" customHeight="1">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5" customHeight="1">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5" customHeight="1">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5" customHeight="1">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5" customHeight="1">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5" customHeight="1">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50" zoomScaleNormal="55" zoomScaleSheetLayoutView="50" workbookViewId="0"/>
  </sheetViews>
  <sheetFormatPr defaultColWidth="2.90625" defaultRowHeight="12.65" customHeight="1"/>
  <cols>
    <col min="1" max="25" width="2.453125" style="88" customWidth="1"/>
    <col min="26" max="26" width="2.08984375" style="88" customWidth="1"/>
    <col min="27" max="27" width="2.453125" style="88" hidden="1" customWidth="1"/>
    <col min="28" max="28" width="4.6328125" style="88" customWidth="1"/>
    <col min="29" max="34" width="2.453125" style="88" customWidth="1"/>
    <col min="35" max="35" width="8.984375E-2" style="88" customWidth="1"/>
    <col min="36" max="36" width="4.453125" style="88" customWidth="1"/>
    <col min="37" max="37" width="4.6328125" style="88" customWidth="1"/>
    <col min="38" max="71" width="2.453125" style="88" customWidth="1"/>
    <col min="72" max="16384" width="2.90625" style="88"/>
  </cols>
  <sheetData>
    <row r="1" spans="3:71" ht="15.65" customHeight="1"/>
    <row r="2" spans="3:71" ht="15.65" customHeight="1">
      <c r="C2" s="89"/>
      <c r="D2" s="90"/>
      <c r="E2" s="90"/>
      <c r="F2" s="91"/>
      <c r="S2" s="92"/>
      <c r="T2" s="92"/>
      <c r="U2" s="92"/>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row>
    <row r="3" spans="3:71" ht="15.65" customHeight="1">
      <c r="C3" s="92"/>
      <c r="D3" s="92"/>
      <c r="E3" s="92"/>
      <c r="S3" s="92"/>
      <c r="T3" s="92"/>
      <c r="U3" s="92"/>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row>
    <row r="4" spans="3:71" ht="15.65" customHeight="1">
      <c r="C4" s="92"/>
      <c r="D4" s="92"/>
      <c r="E4" s="92"/>
      <c r="H4" s="94"/>
      <c r="I4" s="94"/>
      <c r="J4" s="94"/>
      <c r="K4" s="94"/>
      <c r="L4" s="94"/>
      <c r="M4" s="94"/>
      <c r="N4" s="94"/>
      <c r="O4" s="94"/>
      <c r="P4" s="94"/>
      <c r="Q4" s="94"/>
      <c r="R4" s="94"/>
      <c r="S4" s="94"/>
      <c r="T4" s="94"/>
      <c r="U4" s="94"/>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row>
    <row r="5" spans="3:71" ht="15.65" customHeight="1">
      <c r="S5" s="92"/>
      <c r="T5" s="92"/>
      <c r="U5" s="92"/>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row>
    <row r="6" spans="3:71" ht="15.65" customHeight="1">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6"/>
      <c r="AR6" s="96"/>
      <c r="AS6" s="96"/>
      <c r="AT6" s="96"/>
      <c r="AU6" s="96"/>
      <c r="AV6" s="96"/>
      <c r="AW6" s="96"/>
      <c r="AX6" s="96"/>
      <c r="AY6" s="96"/>
      <c r="AZ6" s="97"/>
      <c r="BA6" s="97"/>
      <c r="BB6" s="97"/>
      <c r="BC6" s="97"/>
      <c r="BD6" s="97"/>
      <c r="BE6" s="97"/>
      <c r="BF6" s="97"/>
      <c r="BG6" s="97"/>
      <c r="BH6" s="97"/>
      <c r="BI6" s="97"/>
      <c r="BJ6" s="97"/>
      <c r="BK6" s="97"/>
      <c r="BL6" s="97"/>
      <c r="BM6" s="97"/>
      <c r="BN6" s="97"/>
      <c r="BO6" s="97"/>
      <c r="BP6" s="97"/>
      <c r="BQ6" s="97"/>
      <c r="BR6" s="97"/>
      <c r="BS6" s="97"/>
    </row>
    <row r="7" spans="3:71" ht="15.65" customHeight="1">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6"/>
      <c r="AR7" s="96"/>
      <c r="AS7" s="96"/>
      <c r="AT7" s="96"/>
      <c r="AU7" s="96"/>
      <c r="AV7" s="96"/>
      <c r="AW7" s="96"/>
      <c r="AX7" s="96"/>
      <c r="AY7" s="96"/>
      <c r="AZ7" s="97"/>
      <c r="BA7" s="97"/>
      <c r="BB7" s="97"/>
      <c r="BC7" s="97"/>
      <c r="BD7" s="97"/>
      <c r="BE7" s="97"/>
      <c r="BF7" s="97"/>
      <c r="BG7" s="97"/>
      <c r="BH7" s="97"/>
      <c r="BI7" s="97"/>
      <c r="BJ7" s="97"/>
      <c r="BK7" s="97"/>
      <c r="BL7" s="97"/>
      <c r="BM7" s="97"/>
      <c r="BN7" s="97"/>
      <c r="BO7" s="97"/>
      <c r="BP7" s="97"/>
      <c r="BQ7" s="97"/>
      <c r="BR7" s="97"/>
      <c r="BS7" s="97"/>
    </row>
    <row r="8" spans="3:71" ht="15.65" customHeight="1">
      <c r="C8" s="404" t="s">
        <v>21</v>
      </c>
      <c r="D8" s="405"/>
      <c r="E8" s="405"/>
      <c r="F8" s="405"/>
      <c r="G8" s="405"/>
      <c r="H8" s="405"/>
      <c r="I8" s="405"/>
      <c r="J8" s="405"/>
      <c r="K8" s="405"/>
      <c r="L8" s="405"/>
      <c r="M8" s="405"/>
      <c r="N8" s="405"/>
      <c r="O8" s="405"/>
      <c r="P8" s="405"/>
      <c r="Q8" s="405"/>
      <c r="R8" s="405"/>
      <c r="S8" s="405"/>
      <c r="T8" s="405"/>
      <c r="U8" s="406" t="s">
        <v>39</v>
      </c>
      <c r="V8" s="407"/>
      <c r="W8" s="407"/>
      <c r="X8" s="407"/>
      <c r="Y8" s="407"/>
      <c r="Z8" s="407"/>
      <c r="AA8" s="407"/>
      <c r="AB8" s="407"/>
      <c r="AC8" s="407"/>
      <c r="AD8" s="407"/>
      <c r="AE8" s="407"/>
      <c r="AF8" s="407"/>
      <c r="AG8" s="407"/>
      <c r="AH8" s="407"/>
      <c r="AI8" s="407"/>
      <c r="AJ8" s="407"/>
      <c r="AK8" s="407"/>
      <c r="AL8" s="407"/>
      <c r="AM8" s="407"/>
      <c r="AN8" s="408"/>
      <c r="AO8" s="409" t="s">
        <v>0</v>
      </c>
      <c r="AP8" s="407"/>
      <c r="AQ8" s="407"/>
      <c r="AR8" s="407"/>
      <c r="AS8" s="407"/>
      <c r="AT8" s="407"/>
      <c r="AU8" s="407"/>
      <c r="AV8" s="407"/>
      <c r="AW8" s="407"/>
      <c r="AX8" s="407"/>
      <c r="AY8" s="407"/>
      <c r="AZ8" s="407"/>
      <c r="BA8" s="407"/>
      <c r="BB8" s="407"/>
      <c r="BC8" s="407"/>
      <c r="BD8" s="407"/>
      <c r="BE8" s="407"/>
      <c r="BF8" s="408"/>
      <c r="BG8" s="404" t="s">
        <v>40</v>
      </c>
      <c r="BH8" s="410"/>
      <c r="BI8" s="410"/>
      <c r="BJ8" s="410"/>
      <c r="BK8" s="410"/>
      <c r="BL8" s="410"/>
      <c r="BM8" s="410"/>
      <c r="BN8" s="410"/>
      <c r="BO8" s="410"/>
      <c r="BP8" s="410"/>
      <c r="BQ8" s="410"/>
      <c r="BR8" s="98"/>
      <c r="BS8" s="97"/>
    </row>
    <row r="9" spans="3:71" ht="15.65" customHeight="1">
      <c r="C9" s="405"/>
      <c r="D9" s="405"/>
      <c r="E9" s="405"/>
      <c r="F9" s="405"/>
      <c r="G9" s="405"/>
      <c r="H9" s="405"/>
      <c r="I9" s="405"/>
      <c r="J9" s="405"/>
      <c r="K9" s="405"/>
      <c r="L9" s="405"/>
      <c r="M9" s="405"/>
      <c r="N9" s="405"/>
      <c r="O9" s="405"/>
      <c r="P9" s="405"/>
      <c r="Q9" s="405"/>
      <c r="R9" s="405"/>
      <c r="S9" s="405"/>
      <c r="T9" s="405"/>
      <c r="U9" s="352"/>
      <c r="V9" s="350"/>
      <c r="W9" s="350"/>
      <c r="X9" s="350"/>
      <c r="Y9" s="350"/>
      <c r="Z9" s="350"/>
      <c r="AA9" s="350"/>
      <c r="AB9" s="350"/>
      <c r="AC9" s="350"/>
      <c r="AD9" s="350"/>
      <c r="AE9" s="350"/>
      <c r="AF9" s="350"/>
      <c r="AG9" s="350"/>
      <c r="AH9" s="357"/>
      <c r="AI9" s="357"/>
      <c r="AJ9" s="357"/>
      <c r="AK9" s="357"/>
      <c r="AL9" s="357"/>
      <c r="AM9" s="357"/>
      <c r="AN9" s="351"/>
      <c r="AO9" s="352"/>
      <c r="AP9" s="357"/>
      <c r="AQ9" s="357"/>
      <c r="AR9" s="357"/>
      <c r="AS9" s="357"/>
      <c r="AT9" s="357"/>
      <c r="AU9" s="357"/>
      <c r="AV9" s="357"/>
      <c r="AW9" s="357"/>
      <c r="AX9" s="357"/>
      <c r="AY9" s="357"/>
      <c r="AZ9" s="357"/>
      <c r="BA9" s="357"/>
      <c r="BB9" s="357"/>
      <c r="BC9" s="357"/>
      <c r="BD9" s="357"/>
      <c r="BE9" s="357"/>
      <c r="BF9" s="351"/>
      <c r="BG9" s="410"/>
      <c r="BH9" s="410"/>
      <c r="BI9" s="410"/>
      <c r="BJ9" s="410"/>
      <c r="BK9" s="410"/>
      <c r="BL9" s="410"/>
      <c r="BM9" s="410"/>
      <c r="BN9" s="410"/>
      <c r="BO9" s="410"/>
      <c r="BP9" s="410"/>
      <c r="BQ9" s="410"/>
      <c r="BR9" s="98"/>
      <c r="BS9" s="97"/>
    </row>
    <row r="10" spans="3:71" ht="15.65" customHeight="1">
      <c r="C10" s="405"/>
      <c r="D10" s="405"/>
      <c r="E10" s="405"/>
      <c r="F10" s="405"/>
      <c r="G10" s="405"/>
      <c r="H10" s="405"/>
      <c r="I10" s="405"/>
      <c r="J10" s="405"/>
      <c r="K10" s="405"/>
      <c r="L10" s="405"/>
      <c r="M10" s="405"/>
      <c r="N10" s="405"/>
      <c r="O10" s="405"/>
      <c r="P10" s="405"/>
      <c r="Q10" s="405"/>
      <c r="R10" s="405"/>
      <c r="S10" s="405"/>
      <c r="T10" s="405"/>
      <c r="U10" s="353"/>
      <c r="V10" s="354"/>
      <c r="W10" s="354"/>
      <c r="X10" s="354"/>
      <c r="Y10" s="354"/>
      <c r="Z10" s="354"/>
      <c r="AA10" s="354"/>
      <c r="AB10" s="354"/>
      <c r="AC10" s="354"/>
      <c r="AD10" s="354"/>
      <c r="AE10" s="354"/>
      <c r="AF10" s="354"/>
      <c r="AG10" s="354"/>
      <c r="AH10" s="354"/>
      <c r="AI10" s="354"/>
      <c r="AJ10" s="354"/>
      <c r="AK10" s="354"/>
      <c r="AL10" s="354"/>
      <c r="AM10" s="354"/>
      <c r="AN10" s="355"/>
      <c r="AO10" s="353"/>
      <c r="AP10" s="354"/>
      <c r="AQ10" s="354"/>
      <c r="AR10" s="354"/>
      <c r="AS10" s="354"/>
      <c r="AT10" s="354"/>
      <c r="AU10" s="354"/>
      <c r="AV10" s="354"/>
      <c r="AW10" s="354"/>
      <c r="AX10" s="354"/>
      <c r="AY10" s="354"/>
      <c r="AZ10" s="354"/>
      <c r="BA10" s="354"/>
      <c r="BB10" s="354"/>
      <c r="BC10" s="354"/>
      <c r="BD10" s="354"/>
      <c r="BE10" s="354"/>
      <c r="BF10" s="355"/>
      <c r="BG10" s="410"/>
      <c r="BH10" s="410"/>
      <c r="BI10" s="410"/>
      <c r="BJ10" s="410"/>
      <c r="BK10" s="410"/>
      <c r="BL10" s="410"/>
      <c r="BM10" s="410"/>
      <c r="BN10" s="410"/>
      <c r="BO10" s="410"/>
      <c r="BP10" s="410"/>
      <c r="BQ10" s="410"/>
      <c r="BR10" s="98"/>
    </row>
    <row r="11" spans="3:71" ht="15.65" customHeight="1">
      <c r="C11" s="411" t="str">
        <f>IF(COUNTIF([4]回答表!K16,"*")&gt;0,[4]回答表!K16,"")</f>
        <v>大山町</v>
      </c>
      <c r="D11" s="405"/>
      <c r="E11" s="405"/>
      <c r="F11" s="405"/>
      <c r="G11" s="405"/>
      <c r="H11" s="405"/>
      <c r="I11" s="405"/>
      <c r="J11" s="405"/>
      <c r="K11" s="405"/>
      <c r="L11" s="405"/>
      <c r="M11" s="405"/>
      <c r="N11" s="405"/>
      <c r="O11" s="405"/>
      <c r="P11" s="405"/>
      <c r="Q11" s="405"/>
      <c r="R11" s="405"/>
      <c r="S11" s="405"/>
      <c r="T11" s="405"/>
      <c r="U11" s="412" t="str">
        <f>IF(COUNTIF([4]回答表!F18,"*")&gt;0,[4]回答表!F18,"")</f>
        <v>下水道事業</v>
      </c>
      <c r="V11" s="407"/>
      <c r="W11" s="407"/>
      <c r="X11" s="407"/>
      <c r="Y11" s="407"/>
      <c r="Z11" s="407"/>
      <c r="AA11" s="407"/>
      <c r="AB11" s="407"/>
      <c r="AC11" s="407"/>
      <c r="AD11" s="407"/>
      <c r="AE11" s="407"/>
      <c r="AF11" s="407"/>
      <c r="AG11" s="407"/>
      <c r="AH11" s="407"/>
      <c r="AI11" s="407"/>
      <c r="AJ11" s="407"/>
      <c r="AK11" s="407"/>
      <c r="AL11" s="407"/>
      <c r="AM11" s="407"/>
      <c r="AN11" s="408"/>
      <c r="AO11" s="413" t="str">
        <f>IF(COUNTIF([4]回答表!W18,"*")&gt;0,[4]回答表!W18,"")</f>
        <v>特定環境保全公共下水道</v>
      </c>
      <c r="AP11" s="407"/>
      <c r="AQ11" s="407"/>
      <c r="AR11" s="407"/>
      <c r="AS11" s="407"/>
      <c r="AT11" s="407"/>
      <c r="AU11" s="407"/>
      <c r="AV11" s="407"/>
      <c r="AW11" s="407"/>
      <c r="AX11" s="407"/>
      <c r="AY11" s="407"/>
      <c r="AZ11" s="407"/>
      <c r="BA11" s="407"/>
      <c r="BB11" s="407"/>
      <c r="BC11" s="407"/>
      <c r="BD11" s="407"/>
      <c r="BE11" s="407"/>
      <c r="BF11" s="408"/>
      <c r="BG11" s="411" t="str">
        <f>IF(COUNTIF([4]回答表!F20,"*")&gt;0,[4]回答表!F20,"")</f>
        <v/>
      </c>
      <c r="BH11" s="414"/>
      <c r="BI11" s="414"/>
      <c r="BJ11" s="414"/>
      <c r="BK11" s="414"/>
      <c r="BL11" s="414"/>
      <c r="BM11" s="414"/>
      <c r="BN11" s="414"/>
      <c r="BO11" s="414"/>
      <c r="BP11" s="414"/>
      <c r="BQ11" s="414"/>
      <c r="BR11" s="99"/>
    </row>
    <row r="12" spans="3:71" ht="15.65" customHeight="1">
      <c r="C12" s="405"/>
      <c r="D12" s="405"/>
      <c r="E12" s="405"/>
      <c r="F12" s="405"/>
      <c r="G12" s="405"/>
      <c r="H12" s="405"/>
      <c r="I12" s="405"/>
      <c r="J12" s="405"/>
      <c r="K12" s="405"/>
      <c r="L12" s="405"/>
      <c r="M12" s="405"/>
      <c r="N12" s="405"/>
      <c r="O12" s="405"/>
      <c r="P12" s="405"/>
      <c r="Q12" s="405"/>
      <c r="R12" s="405"/>
      <c r="S12" s="405"/>
      <c r="T12" s="405"/>
      <c r="U12" s="352"/>
      <c r="V12" s="350"/>
      <c r="W12" s="350"/>
      <c r="X12" s="350"/>
      <c r="Y12" s="350"/>
      <c r="Z12" s="350"/>
      <c r="AA12" s="350"/>
      <c r="AB12" s="350"/>
      <c r="AC12" s="350"/>
      <c r="AD12" s="350"/>
      <c r="AE12" s="350"/>
      <c r="AF12" s="350"/>
      <c r="AG12" s="350"/>
      <c r="AH12" s="357"/>
      <c r="AI12" s="357"/>
      <c r="AJ12" s="357"/>
      <c r="AK12" s="357"/>
      <c r="AL12" s="357"/>
      <c r="AM12" s="357"/>
      <c r="AN12" s="351"/>
      <c r="AO12" s="352"/>
      <c r="AP12" s="357"/>
      <c r="AQ12" s="357"/>
      <c r="AR12" s="357"/>
      <c r="AS12" s="357"/>
      <c r="AT12" s="357"/>
      <c r="AU12" s="357"/>
      <c r="AV12" s="357"/>
      <c r="AW12" s="357"/>
      <c r="AX12" s="357"/>
      <c r="AY12" s="357"/>
      <c r="AZ12" s="357"/>
      <c r="BA12" s="357"/>
      <c r="BB12" s="357"/>
      <c r="BC12" s="357"/>
      <c r="BD12" s="357"/>
      <c r="BE12" s="357"/>
      <c r="BF12" s="351"/>
      <c r="BG12" s="414"/>
      <c r="BH12" s="414"/>
      <c r="BI12" s="414"/>
      <c r="BJ12" s="414"/>
      <c r="BK12" s="414"/>
      <c r="BL12" s="414"/>
      <c r="BM12" s="414"/>
      <c r="BN12" s="414"/>
      <c r="BO12" s="414"/>
      <c r="BP12" s="414"/>
      <c r="BQ12" s="414"/>
      <c r="BR12" s="99"/>
    </row>
    <row r="13" spans="3:71" ht="15.65" customHeight="1">
      <c r="C13" s="405"/>
      <c r="D13" s="405"/>
      <c r="E13" s="405"/>
      <c r="F13" s="405"/>
      <c r="G13" s="405"/>
      <c r="H13" s="405"/>
      <c r="I13" s="405"/>
      <c r="J13" s="405"/>
      <c r="K13" s="405"/>
      <c r="L13" s="405"/>
      <c r="M13" s="405"/>
      <c r="N13" s="405"/>
      <c r="O13" s="405"/>
      <c r="P13" s="405"/>
      <c r="Q13" s="405"/>
      <c r="R13" s="405"/>
      <c r="S13" s="405"/>
      <c r="T13" s="405"/>
      <c r="U13" s="353"/>
      <c r="V13" s="354"/>
      <c r="W13" s="354"/>
      <c r="X13" s="354"/>
      <c r="Y13" s="354"/>
      <c r="Z13" s="354"/>
      <c r="AA13" s="354"/>
      <c r="AB13" s="354"/>
      <c r="AC13" s="354"/>
      <c r="AD13" s="354"/>
      <c r="AE13" s="354"/>
      <c r="AF13" s="354"/>
      <c r="AG13" s="354"/>
      <c r="AH13" s="354"/>
      <c r="AI13" s="354"/>
      <c r="AJ13" s="354"/>
      <c r="AK13" s="354"/>
      <c r="AL13" s="354"/>
      <c r="AM13" s="354"/>
      <c r="AN13" s="355"/>
      <c r="AO13" s="353"/>
      <c r="AP13" s="354"/>
      <c r="AQ13" s="354"/>
      <c r="AR13" s="354"/>
      <c r="AS13" s="354"/>
      <c r="AT13" s="354"/>
      <c r="AU13" s="354"/>
      <c r="AV13" s="354"/>
      <c r="AW13" s="354"/>
      <c r="AX13" s="354"/>
      <c r="AY13" s="354"/>
      <c r="AZ13" s="354"/>
      <c r="BA13" s="354"/>
      <c r="BB13" s="354"/>
      <c r="BC13" s="354"/>
      <c r="BD13" s="354"/>
      <c r="BE13" s="354"/>
      <c r="BF13" s="355"/>
      <c r="BG13" s="414"/>
      <c r="BH13" s="414"/>
      <c r="BI13" s="414"/>
      <c r="BJ13" s="414"/>
      <c r="BK13" s="414"/>
      <c r="BL13" s="414"/>
      <c r="BM13" s="414"/>
      <c r="BN13" s="414"/>
      <c r="BO13" s="414"/>
      <c r="BP13" s="414"/>
      <c r="BQ13" s="414"/>
      <c r="BR13" s="99"/>
    </row>
    <row r="14" spans="3:71" ht="15.65" customHeight="1">
      <c r="D14" s="100"/>
      <c r="E14" s="100"/>
      <c r="F14" s="100"/>
      <c r="G14" s="100"/>
      <c r="H14" s="100"/>
      <c r="I14" s="100"/>
      <c r="J14" s="100"/>
      <c r="K14" s="100"/>
      <c r="L14" s="100"/>
      <c r="M14" s="100"/>
      <c r="N14" s="100"/>
      <c r="O14" s="100"/>
      <c r="P14" s="100"/>
      <c r="Q14" s="100"/>
      <c r="R14" s="100"/>
      <c r="S14" s="100"/>
      <c r="T14" s="100"/>
      <c r="U14" s="100"/>
      <c r="V14" s="100"/>
      <c r="W14" s="100"/>
      <c r="BS14" s="97"/>
    </row>
    <row r="15" spans="3:71" ht="15.65" customHeight="1">
      <c r="D15" s="100"/>
      <c r="E15" s="100"/>
      <c r="F15" s="100"/>
      <c r="G15" s="100"/>
      <c r="H15" s="100"/>
      <c r="I15" s="100"/>
      <c r="J15" s="100"/>
      <c r="K15" s="100"/>
      <c r="L15" s="100"/>
      <c r="M15" s="100"/>
      <c r="N15" s="100"/>
      <c r="O15" s="100"/>
      <c r="P15" s="100"/>
      <c r="Q15" s="100"/>
      <c r="R15" s="100"/>
      <c r="S15" s="100"/>
      <c r="T15" s="100"/>
      <c r="U15" s="100"/>
      <c r="V15" s="100"/>
      <c r="W15" s="100"/>
      <c r="BS15" s="97"/>
    </row>
    <row r="16" spans="3:71" ht="15.65" customHeight="1">
      <c r="D16" s="100"/>
      <c r="E16" s="100"/>
      <c r="F16" s="100"/>
      <c r="G16" s="100"/>
      <c r="H16" s="100"/>
      <c r="I16" s="100"/>
      <c r="J16" s="100"/>
      <c r="K16" s="100"/>
      <c r="L16" s="100"/>
      <c r="M16" s="100"/>
      <c r="N16" s="100"/>
      <c r="O16" s="100"/>
      <c r="P16" s="100"/>
      <c r="Q16" s="100"/>
      <c r="R16" s="100"/>
      <c r="S16" s="100"/>
      <c r="T16" s="100"/>
      <c r="U16" s="100"/>
      <c r="V16" s="100"/>
      <c r="W16" s="100"/>
      <c r="BS16" s="97"/>
    </row>
    <row r="17" spans="3:84" ht="15.65" customHeight="1">
      <c r="C17" s="101"/>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3"/>
      <c r="BS17" s="104"/>
    </row>
    <row r="18" spans="3:84" ht="15.65" customHeight="1">
      <c r="C18" s="105"/>
      <c r="D18" s="382" t="s">
        <v>41</v>
      </c>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4"/>
      <c r="BA18" s="106"/>
      <c r="BB18" s="106"/>
      <c r="BC18" s="106"/>
      <c r="BD18" s="106"/>
      <c r="BE18" s="106"/>
      <c r="BF18" s="106"/>
      <c r="BG18" s="106"/>
      <c r="BH18" s="106"/>
      <c r="BI18" s="106"/>
      <c r="BJ18" s="106"/>
      <c r="BK18" s="106"/>
      <c r="BL18" s="107"/>
      <c r="BS18" s="104"/>
    </row>
    <row r="19" spans="3:84" ht="15.65" customHeight="1">
      <c r="C19" s="105"/>
      <c r="D19" s="385"/>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7"/>
      <c r="BA19" s="106"/>
      <c r="BB19" s="106"/>
      <c r="BC19" s="106"/>
      <c r="BD19" s="106"/>
      <c r="BE19" s="106"/>
      <c r="BF19" s="106"/>
      <c r="BG19" s="106"/>
      <c r="BH19" s="106"/>
      <c r="BI19" s="106"/>
      <c r="BJ19" s="106"/>
      <c r="BK19" s="106"/>
      <c r="BL19" s="107"/>
      <c r="BS19" s="104"/>
    </row>
    <row r="20" spans="3:84" ht="13.4" customHeight="1">
      <c r="C20" s="105"/>
      <c r="D20" s="388" t="s">
        <v>2</v>
      </c>
      <c r="E20" s="389"/>
      <c r="F20" s="389"/>
      <c r="G20" s="389"/>
      <c r="H20" s="389"/>
      <c r="I20" s="389"/>
      <c r="J20" s="390"/>
      <c r="K20" s="388" t="s">
        <v>3</v>
      </c>
      <c r="L20" s="389"/>
      <c r="M20" s="389"/>
      <c r="N20" s="389"/>
      <c r="O20" s="389"/>
      <c r="P20" s="389"/>
      <c r="Q20" s="390"/>
      <c r="R20" s="388" t="s">
        <v>26</v>
      </c>
      <c r="S20" s="389"/>
      <c r="T20" s="389"/>
      <c r="U20" s="389"/>
      <c r="V20" s="389"/>
      <c r="W20" s="389"/>
      <c r="X20" s="390"/>
      <c r="Y20" s="397" t="s">
        <v>24</v>
      </c>
      <c r="Z20" s="397"/>
      <c r="AA20" s="397"/>
      <c r="AB20" s="397"/>
      <c r="AC20" s="397"/>
      <c r="AD20" s="397"/>
      <c r="AE20" s="397"/>
      <c r="AF20" s="398" t="s">
        <v>25</v>
      </c>
      <c r="AG20" s="398"/>
      <c r="AH20" s="398"/>
      <c r="AI20" s="398"/>
      <c r="AJ20" s="398"/>
      <c r="AK20" s="398"/>
      <c r="AL20" s="398"/>
      <c r="AM20" s="398"/>
      <c r="AN20" s="398"/>
      <c r="AO20" s="398"/>
      <c r="AP20" s="398"/>
      <c r="AQ20" s="398"/>
      <c r="AR20" s="398"/>
      <c r="AS20" s="398"/>
      <c r="AT20" s="398"/>
      <c r="AU20" s="398"/>
      <c r="AV20" s="398"/>
      <c r="AW20" s="398"/>
      <c r="AX20" s="398"/>
      <c r="AY20" s="398"/>
      <c r="AZ20" s="399"/>
      <c r="BA20" s="108"/>
      <c r="BB20" s="373" t="s">
        <v>1</v>
      </c>
      <c r="BC20" s="374"/>
      <c r="BD20" s="374"/>
      <c r="BE20" s="374"/>
      <c r="BF20" s="374"/>
      <c r="BG20" s="374"/>
      <c r="BH20" s="374"/>
      <c r="BI20" s="374"/>
      <c r="BJ20" s="358"/>
      <c r="BK20" s="359"/>
      <c r="BL20" s="107"/>
      <c r="BS20" s="109"/>
    </row>
    <row r="21" spans="3:84" ht="13.4" customHeight="1">
      <c r="C21" s="105"/>
      <c r="D21" s="391"/>
      <c r="E21" s="392"/>
      <c r="F21" s="392"/>
      <c r="G21" s="392"/>
      <c r="H21" s="392"/>
      <c r="I21" s="392"/>
      <c r="J21" s="393"/>
      <c r="K21" s="391"/>
      <c r="L21" s="392"/>
      <c r="M21" s="392"/>
      <c r="N21" s="392"/>
      <c r="O21" s="392"/>
      <c r="P21" s="392"/>
      <c r="Q21" s="393"/>
      <c r="R21" s="391"/>
      <c r="S21" s="392"/>
      <c r="T21" s="392"/>
      <c r="U21" s="392"/>
      <c r="V21" s="392"/>
      <c r="W21" s="392"/>
      <c r="X21" s="393"/>
      <c r="Y21" s="397"/>
      <c r="Z21" s="397"/>
      <c r="AA21" s="397"/>
      <c r="AB21" s="397"/>
      <c r="AC21" s="397"/>
      <c r="AD21" s="397"/>
      <c r="AE21" s="397"/>
      <c r="AF21" s="400"/>
      <c r="AG21" s="400"/>
      <c r="AH21" s="400"/>
      <c r="AI21" s="400"/>
      <c r="AJ21" s="400"/>
      <c r="AK21" s="400"/>
      <c r="AL21" s="400"/>
      <c r="AM21" s="400"/>
      <c r="AN21" s="400"/>
      <c r="AO21" s="400"/>
      <c r="AP21" s="400"/>
      <c r="AQ21" s="400"/>
      <c r="AR21" s="400"/>
      <c r="AS21" s="400"/>
      <c r="AT21" s="400"/>
      <c r="AU21" s="400"/>
      <c r="AV21" s="400"/>
      <c r="AW21" s="400"/>
      <c r="AX21" s="400"/>
      <c r="AY21" s="400"/>
      <c r="AZ21" s="401"/>
      <c r="BA21" s="108"/>
      <c r="BB21" s="375"/>
      <c r="BC21" s="376"/>
      <c r="BD21" s="376"/>
      <c r="BE21" s="376"/>
      <c r="BF21" s="376"/>
      <c r="BG21" s="376"/>
      <c r="BH21" s="376"/>
      <c r="BI21" s="376"/>
      <c r="BJ21" s="360"/>
      <c r="BK21" s="361"/>
      <c r="BL21" s="107"/>
      <c r="BS21" s="109"/>
    </row>
    <row r="22" spans="3:84" ht="13.4" customHeight="1">
      <c r="C22" s="105"/>
      <c r="D22" s="391"/>
      <c r="E22" s="392"/>
      <c r="F22" s="392"/>
      <c r="G22" s="392"/>
      <c r="H22" s="392"/>
      <c r="I22" s="392"/>
      <c r="J22" s="393"/>
      <c r="K22" s="391"/>
      <c r="L22" s="392"/>
      <c r="M22" s="392"/>
      <c r="N22" s="392"/>
      <c r="O22" s="392"/>
      <c r="P22" s="392"/>
      <c r="Q22" s="393"/>
      <c r="R22" s="391"/>
      <c r="S22" s="392"/>
      <c r="T22" s="392"/>
      <c r="U22" s="392"/>
      <c r="V22" s="392"/>
      <c r="W22" s="392"/>
      <c r="X22" s="393"/>
      <c r="Y22" s="397"/>
      <c r="Z22" s="397"/>
      <c r="AA22" s="397"/>
      <c r="AB22" s="397"/>
      <c r="AC22" s="397"/>
      <c r="AD22" s="397"/>
      <c r="AE22" s="397"/>
      <c r="AF22" s="402"/>
      <c r="AG22" s="402"/>
      <c r="AH22" s="402"/>
      <c r="AI22" s="402"/>
      <c r="AJ22" s="402"/>
      <c r="AK22" s="402"/>
      <c r="AL22" s="402"/>
      <c r="AM22" s="402"/>
      <c r="AN22" s="402"/>
      <c r="AO22" s="402"/>
      <c r="AP22" s="402"/>
      <c r="AQ22" s="402"/>
      <c r="AR22" s="402"/>
      <c r="AS22" s="402"/>
      <c r="AT22" s="402"/>
      <c r="AU22" s="402"/>
      <c r="AV22" s="402"/>
      <c r="AW22" s="402"/>
      <c r="AX22" s="402"/>
      <c r="AY22" s="402"/>
      <c r="AZ22" s="403"/>
      <c r="BA22" s="110"/>
      <c r="BB22" s="375"/>
      <c r="BC22" s="376"/>
      <c r="BD22" s="376"/>
      <c r="BE22" s="376"/>
      <c r="BF22" s="376"/>
      <c r="BG22" s="376"/>
      <c r="BH22" s="376"/>
      <c r="BI22" s="376"/>
      <c r="BJ22" s="360"/>
      <c r="BK22" s="361"/>
      <c r="BL22" s="107"/>
      <c r="BS22" s="109"/>
    </row>
    <row r="23" spans="3:84" ht="31.4" customHeight="1">
      <c r="C23" s="105"/>
      <c r="D23" s="394"/>
      <c r="E23" s="395"/>
      <c r="F23" s="395"/>
      <c r="G23" s="395"/>
      <c r="H23" s="395"/>
      <c r="I23" s="395"/>
      <c r="J23" s="396"/>
      <c r="K23" s="394"/>
      <c r="L23" s="395"/>
      <c r="M23" s="395"/>
      <c r="N23" s="395"/>
      <c r="O23" s="395"/>
      <c r="P23" s="395"/>
      <c r="Q23" s="396"/>
      <c r="R23" s="394"/>
      <c r="S23" s="395"/>
      <c r="T23" s="395"/>
      <c r="U23" s="395"/>
      <c r="V23" s="395"/>
      <c r="W23" s="395"/>
      <c r="X23" s="396"/>
      <c r="Y23" s="397"/>
      <c r="Z23" s="397"/>
      <c r="AA23" s="397"/>
      <c r="AB23" s="397"/>
      <c r="AC23" s="397"/>
      <c r="AD23" s="397"/>
      <c r="AE23" s="397"/>
      <c r="AF23" s="379" t="s">
        <v>87</v>
      </c>
      <c r="AG23" s="379"/>
      <c r="AH23" s="379"/>
      <c r="AI23" s="379"/>
      <c r="AJ23" s="379"/>
      <c r="AK23" s="379"/>
      <c r="AL23" s="380"/>
      <c r="AM23" s="381" t="s">
        <v>88</v>
      </c>
      <c r="AN23" s="379"/>
      <c r="AO23" s="379"/>
      <c r="AP23" s="379"/>
      <c r="AQ23" s="379"/>
      <c r="AR23" s="379"/>
      <c r="AS23" s="380"/>
      <c r="AT23" s="381" t="s">
        <v>89</v>
      </c>
      <c r="AU23" s="379"/>
      <c r="AV23" s="379"/>
      <c r="AW23" s="379"/>
      <c r="AX23" s="379"/>
      <c r="AY23" s="379"/>
      <c r="AZ23" s="380"/>
      <c r="BA23" s="110"/>
      <c r="BB23" s="377"/>
      <c r="BC23" s="378"/>
      <c r="BD23" s="378"/>
      <c r="BE23" s="378"/>
      <c r="BF23" s="378"/>
      <c r="BG23" s="378"/>
      <c r="BH23" s="378"/>
      <c r="BI23" s="378"/>
      <c r="BJ23" s="362"/>
      <c r="BK23" s="363"/>
      <c r="BL23" s="107"/>
      <c r="BS23" s="109"/>
    </row>
    <row r="24" spans="3:84" ht="15.65" customHeight="1">
      <c r="C24" s="105"/>
      <c r="D24" s="286" t="str">
        <f>IF([4]回答表!R49="●","●","")</f>
        <v/>
      </c>
      <c r="E24" s="287"/>
      <c r="F24" s="287"/>
      <c r="G24" s="287"/>
      <c r="H24" s="287"/>
      <c r="I24" s="287"/>
      <c r="J24" s="288"/>
      <c r="K24" s="286" t="str">
        <f>IF([4]回答表!R50="●","●","")</f>
        <v/>
      </c>
      <c r="L24" s="287"/>
      <c r="M24" s="287"/>
      <c r="N24" s="287"/>
      <c r="O24" s="287"/>
      <c r="P24" s="287"/>
      <c r="Q24" s="288"/>
      <c r="R24" s="286" t="str">
        <f>IF([4]回答表!R51="●","●","")</f>
        <v/>
      </c>
      <c r="S24" s="287"/>
      <c r="T24" s="287"/>
      <c r="U24" s="287"/>
      <c r="V24" s="287"/>
      <c r="W24" s="287"/>
      <c r="X24" s="288"/>
      <c r="Y24" s="286" t="str">
        <f>IF([4]回答表!R52="●","●","")</f>
        <v>●</v>
      </c>
      <c r="Z24" s="287"/>
      <c r="AA24" s="287"/>
      <c r="AB24" s="287"/>
      <c r="AC24" s="287"/>
      <c r="AD24" s="287"/>
      <c r="AE24" s="288"/>
      <c r="AF24" s="283" t="str">
        <f>IF([4]回答表!R53="●","●","")</f>
        <v/>
      </c>
      <c r="AG24" s="284"/>
      <c r="AH24" s="284"/>
      <c r="AI24" s="284"/>
      <c r="AJ24" s="284"/>
      <c r="AK24" s="284"/>
      <c r="AL24" s="285"/>
      <c r="AM24" s="283" t="str">
        <f>IF([4]回答表!R54="●","●","")</f>
        <v/>
      </c>
      <c r="AN24" s="284"/>
      <c r="AO24" s="284"/>
      <c r="AP24" s="284"/>
      <c r="AQ24" s="284"/>
      <c r="AR24" s="284"/>
      <c r="AS24" s="285"/>
      <c r="AT24" s="283" t="str">
        <f>IF([4]回答表!R55="●","●","")</f>
        <v/>
      </c>
      <c r="AU24" s="284"/>
      <c r="AV24" s="284"/>
      <c r="AW24" s="284"/>
      <c r="AX24" s="284"/>
      <c r="AY24" s="284"/>
      <c r="AZ24" s="285"/>
      <c r="BA24" s="110"/>
      <c r="BB24" s="283" t="str">
        <f>IF([4]回答表!R56="●","●","")</f>
        <v/>
      </c>
      <c r="BC24" s="284"/>
      <c r="BD24" s="284"/>
      <c r="BE24" s="284"/>
      <c r="BF24" s="284"/>
      <c r="BG24" s="284"/>
      <c r="BH24" s="284"/>
      <c r="BI24" s="284"/>
      <c r="BJ24" s="358"/>
      <c r="BK24" s="359"/>
      <c r="BL24" s="107"/>
      <c r="BS24" s="109"/>
    </row>
    <row r="25" spans="3:84" ht="15.65" customHeight="1">
      <c r="C25" s="105"/>
      <c r="D25" s="286"/>
      <c r="E25" s="287"/>
      <c r="F25" s="287"/>
      <c r="G25" s="287"/>
      <c r="H25" s="287"/>
      <c r="I25" s="287"/>
      <c r="J25" s="288"/>
      <c r="K25" s="286"/>
      <c r="L25" s="287"/>
      <c r="M25" s="287"/>
      <c r="N25" s="287"/>
      <c r="O25" s="287"/>
      <c r="P25" s="287"/>
      <c r="Q25" s="288"/>
      <c r="R25" s="286"/>
      <c r="S25" s="287"/>
      <c r="T25" s="287"/>
      <c r="U25" s="287"/>
      <c r="V25" s="287"/>
      <c r="W25" s="287"/>
      <c r="X25" s="288"/>
      <c r="Y25" s="286"/>
      <c r="Z25" s="287"/>
      <c r="AA25" s="287"/>
      <c r="AB25" s="287"/>
      <c r="AC25" s="287"/>
      <c r="AD25" s="287"/>
      <c r="AE25" s="288"/>
      <c r="AF25" s="286"/>
      <c r="AG25" s="287"/>
      <c r="AH25" s="287"/>
      <c r="AI25" s="287"/>
      <c r="AJ25" s="287"/>
      <c r="AK25" s="287"/>
      <c r="AL25" s="288"/>
      <c r="AM25" s="286"/>
      <c r="AN25" s="287"/>
      <c r="AO25" s="287"/>
      <c r="AP25" s="287"/>
      <c r="AQ25" s="287"/>
      <c r="AR25" s="287"/>
      <c r="AS25" s="288"/>
      <c r="AT25" s="286"/>
      <c r="AU25" s="287"/>
      <c r="AV25" s="287"/>
      <c r="AW25" s="287"/>
      <c r="AX25" s="287"/>
      <c r="AY25" s="287"/>
      <c r="AZ25" s="288"/>
      <c r="BA25" s="111"/>
      <c r="BB25" s="286"/>
      <c r="BC25" s="287"/>
      <c r="BD25" s="287"/>
      <c r="BE25" s="287"/>
      <c r="BF25" s="287"/>
      <c r="BG25" s="287"/>
      <c r="BH25" s="287"/>
      <c r="BI25" s="287"/>
      <c r="BJ25" s="360"/>
      <c r="BK25" s="361"/>
      <c r="BL25" s="107"/>
      <c r="BS25" s="109"/>
    </row>
    <row r="26" spans="3:84" ht="15.65" customHeight="1">
      <c r="C26" s="105"/>
      <c r="D26" s="289"/>
      <c r="E26" s="290"/>
      <c r="F26" s="290"/>
      <c r="G26" s="290"/>
      <c r="H26" s="290"/>
      <c r="I26" s="290"/>
      <c r="J26" s="291"/>
      <c r="K26" s="289"/>
      <c r="L26" s="290"/>
      <c r="M26" s="290"/>
      <c r="N26" s="290"/>
      <c r="O26" s="290"/>
      <c r="P26" s="290"/>
      <c r="Q26" s="291"/>
      <c r="R26" s="289"/>
      <c r="S26" s="290"/>
      <c r="T26" s="290"/>
      <c r="U26" s="290"/>
      <c r="V26" s="290"/>
      <c r="W26" s="290"/>
      <c r="X26" s="291"/>
      <c r="Y26" s="289"/>
      <c r="Z26" s="290"/>
      <c r="AA26" s="290"/>
      <c r="AB26" s="290"/>
      <c r="AC26" s="290"/>
      <c r="AD26" s="290"/>
      <c r="AE26" s="291"/>
      <c r="AF26" s="289"/>
      <c r="AG26" s="290"/>
      <c r="AH26" s="290"/>
      <c r="AI26" s="290"/>
      <c r="AJ26" s="290"/>
      <c r="AK26" s="290"/>
      <c r="AL26" s="291"/>
      <c r="AM26" s="289"/>
      <c r="AN26" s="290"/>
      <c r="AO26" s="290"/>
      <c r="AP26" s="290"/>
      <c r="AQ26" s="290"/>
      <c r="AR26" s="290"/>
      <c r="AS26" s="291"/>
      <c r="AT26" s="289"/>
      <c r="AU26" s="290"/>
      <c r="AV26" s="290"/>
      <c r="AW26" s="290"/>
      <c r="AX26" s="290"/>
      <c r="AY26" s="290"/>
      <c r="AZ26" s="291"/>
      <c r="BA26" s="111"/>
      <c r="BB26" s="289"/>
      <c r="BC26" s="290"/>
      <c r="BD26" s="290"/>
      <c r="BE26" s="290"/>
      <c r="BF26" s="290"/>
      <c r="BG26" s="290"/>
      <c r="BH26" s="290"/>
      <c r="BI26" s="290"/>
      <c r="BJ26" s="362"/>
      <c r="BK26" s="363"/>
      <c r="BL26" s="107"/>
      <c r="BS26" s="109"/>
    </row>
    <row r="27" spans="3:84" ht="15.65" customHeight="1">
      <c r="C27" s="112"/>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4"/>
      <c r="BL27" s="115"/>
      <c r="BS27" s="109"/>
    </row>
    <row r="28" spans="3:84" ht="15.65" customHeight="1">
      <c r="BS28" s="116"/>
    </row>
    <row r="29" spans="3:84" ht="15.65" customHeight="1">
      <c r="BS29" s="117"/>
    </row>
    <row r="30" spans="3:84" ht="15.65" customHeight="1">
      <c r="D30" s="100"/>
      <c r="E30" s="100"/>
      <c r="F30" s="100"/>
      <c r="G30" s="100"/>
      <c r="H30" s="100"/>
      <c r="I30" s="100"/>
      <c r="J30" s="100"/>
      <c r="K30" s="100"/>
      <c r="L30" s="100"/>
      <c r="M30" s="100"/>
      <c r="N30" s="100"/>
      <c r="O30" s="100"/>
      <c r="P30" s="100"/>
      <c r="Q30" s="100"/>
      <c r="R30" s="100"/>
      <c r="S30" s="100"/>
      <c r="T30" s="100"/>
      <c r="U30" s="100"/>
      <c r="V30" s="100"/>
      <c r="W30" s="100"/>
      <c r="BS30" s="116"/>
    </row>
    <row r="31" spans="3:84" ht="15.65" customHeight="1">
      <c r="C31" s="118"/>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340"/>
      <c r="AS31" s="340"/>
      <c r="AT31" s="340"/>
      <c r="AU31" s="340"/>
      <c r="AV31" s="340"/>
      <c r="AW31" s="340"/>
      <c r="AX31" s="340"/>
      <c r="AY31" s="340"/>
      <c r="AZ31" s="340"/>
      <c r="BA31" s="340"/>
      <c r="BB31" s="340"/>
      <c r="BC31" s="120"/>
      <c r="BD31" s="121"/>
      <c r="BE31" s="121"/>
      <c r="BF31" s="121"/>
      <c r="BG31" s="121"/>
      <c r="BH31" s="121"/>
      <c r="BI31" s="121"/>
      <c r="BJ31" s="121"/>
      <c r="BK31" s="121"/>
      <c r="BL31" s="121"/>
      <c r="BM31" s="121"/>
      <c r="BN31" s="121"/>
      <c r="BO31" s="121"/>
      <c r="BP31" s="121"/>
      <c r="BQ31" s="121"/>
      <c r="BR31" s="122"/>
      <c r="BS31" s="116"/>
      <c r="CF31" s="123"/>
    </row>
    <row r="32" spans="3:84" ht="15.65" customHeight="1">
      <c r="C32" s="124"/>
      <c r="D32" s="258" t="s">
        <v>4</v>
      </c>
      <c r="E32" s="259"/>
      <c r="F32" s="259"/>
      <c r="G32" s="259"/>
      <c r="H32" s="259"/>
      <c r="I32" s="259"/>
      <c r="J32" s="259"/>
      <c r="K32" s="259"/>
      <c r="L32" s="259"/>
      <c r="M32" s="259"/>
      <c r="N32" s="259"/>
      <c r="O32" s="259"/>
      <c r="P32" s="259"/>
      <c r="Q32" s="260"/>
      <c r="R32" s="199" t="s">
        <v>2</v>
      </c>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1"/>
      <c r="BC32" s="125"/>
      <c r="BD32" s="126"/>
      <c r="BE32" s="126"/>
      <c r="BF32" s="126"/>
      <c r="BG32" s="126"/>
      <c r="BH32" s="126"/>
      <c r="BI32" s="126"/>
      <c r="BJ32" s="126"/>
      <c r="BK32" s="126"/>
      <c r="BL32" s="126"/>
      <c r="BM32" s="126"/>
      <c r="BN32" s="127"/>
      <c r="BO32" s="127"/>
      <c r="BP32" s="127"/>
      <c r="BQ32" s="128"/>
      <c r="BR32" s="129"/>
      <c r="BS32" s="116"/>
    </row>
    <row r="33" spans="1:71" ht="15.65" customHeight="1">
      <c r="C33" s="124"/>
      <c r="D33" s="261"/>
      <c r="E33" s="262"/>
      <c r="F33" s="262"/>
      <c r="G33" s="262"/>
      <c r="H33" s="262"/>
      <c r="I33" s="262"/>
      <c r="J33" s="262"/>
      <c r="K33" s="262"/>
      <c r="L33" s="262"/>
      <c r="M33" s="262"/>
      <c r="N33" s="262"/>
      <c r="O33" s="262"/>
      <c r="P33" s="262"/>
      <c r="Q33" s="263"/>
      <c r="R33" s="205"/>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7"/>
      <c r="BC33" s="125"/>
      <c r="BD33" s="126"/>
      <c r="BE33" s="126"/>
      <c r="BF33" s="126"/>
      <c r="BG33" s="126"/>
      <c r="BH33" s="126"/>
      <c r="BI33" s="126"/>
      <c r="BJ33" s="126"/>
      <c r="BK33" s="126"/>
      <c r="BL33" s="126"/>
      <c r="BM33" s="126"/>
      <c r="BN33" s="127"/>
      <c r="BO33" s="127"/>
      <c r="BP33" s="127"/>
      <c r="BQ33" s="128"/>
      <c r="BR33" s="129"/>
      <c r="BS33" s="116"/>
    </row>
    <row r="34" spans="1:71" ht="15.65" customHeight="1">
      <c r="C34" s="124"/>
      <c r="D34" s="130"/>
      <c r="E34" s="130"/>
      <c r="F34" s="130"/>
      <c r="G34" s="130"/>
      <c r="H34" s="130"/>
      <c r="I34" s="130"/>
      <c r="J34" s="130"/>
      <c r="K34" s="130"/>
      <c r="L34" s="130"/>
      <c r="M34" s="130"/>
      <c r="N34" s="130"/>
      <c r="O34" s="130"/>
      <c r="P34" s="130"/>
      <c r="Q34" s="130"/>
      <c r="R34" s="130"/>
      <c r="S34" s="130"/>
      <c r="T34" s="130"/>
      <c r="U34" s="130"/>
      <c r="V34" s="130"/>
      <c r="W34" s="130"/>
      <c r="X34" s="110"/>
      <c r="Y34" s="110"/>
      <c r="Z34" s="110"/>
      <c r="AA34" s="126"/>
      <c r="AB34" s="131"/>
      <c r="AC34" s="131"/>
      <c r="AD34" s="131"/>
      <c r="AE34" s="131"/>
      <c r="AF34" s="131"/>
      <c r="AG34" s="131"/>
      <c r="AH34" s="131"/>
      <c r="AI34" s="131"/>
      <c r="AJ34" s="131"/>
      <c r="AK34" s="131"/>
      <c r="AL34" s="131"/>
      <c r="AM34" s="131"/>
      <c r="AN34" s="128"/>
      <c r="AO34" s="131"/>
      <c r="AP34" s="132"/>
      <c r="AQ34" s="132"/>
      <c r="AR34" s="133"/>
      <c r="AS34" s="133"/>
      <c r="AT34" s="133"/>
      <c r="AU34" s="133"/>
      <c r="AV34" s="133"/>
      <c r="AW34" s="133"/>
      <c r="AX34" s="133"/>
      <c r="AY34" s="133"/>
      <c r="AZ34" s="133"/>
      <c r="BA34" s="133"/>
      <c r="BB34" s="133"/>
      <c r="BC34" s="125"/>
      <c r="BD34" s="126"/>
      <c r="BE34" s="126"/>
      <c r="BF34" s="126"/>
      <c r="BG34" s="126"/>
      <c r="BH34" s="126"/>
      <c r="BI34" s="126"/>
      <c r="BJ34" s="126"/>
      <c r="BK34" s="126"/>
      <c r="BL34" s="126"/>
      <c r="BM34" s="126"/>
      <c r="BN34" s="127"/>
      <c r="BO34" s="127"/>
      <c r="BP34" s="127"/>
      <c r="BQ34" s="128"/>
      <c r="BR34" s="129"/>
      <c r="BS34" s="116"/>
    </row>
    <row r="35" spans="1:71" ht="19">
      <c r="A35" s="134"/>
      <c r="B35" s="134"/>
      <c r="C35" s="124"/>
      <c r="D35" s="130"/>
      <c r="E35" s="130"/>
      <c r="F35" s="130"/>
      <c r="G35" s="130"/>
      <c r="H35" s="130"/>
      <c r="I35" s="130"/>
      <c r="J35" s="130"/>
      <c r="K35" s="130"/>
      <c r="L35" s="130"/>
      <c r="M35" s="130"/>
      <c r="N35" s="130"/>
      <c r="O35" s="130"/>
      <c r="P35" s="130"/>
      <c r="Q35" s="130"/>
      <c r="R35" s="130"/>
      <c r="S35" s="130"/>
      <c r="T35" s="130"/>
      <c r="U35" s="135" t="s">
        <v>27</v>
      </c>
      <c r="V35" s="130"/>
      <c r="W35" s="130"/>
      <c r="X35" s="136"/>
      <c r="Y35" s="136"/>
      <c r="Z35" s="136"/>
      <c r="AA35" s="127"/>
      <c r="AB35" s="137"/>
      <c r="AC35" s="137"/>
      <c r="AD35" s="137"/>
      <c r="AE35" s="137"/>
      <c r="AF35" s="137"/>
      <c r="AG35" s="137"/>
      <c r="AH35" s="137"/>
      <c r="AI35" s="137"/>
      <c r="AJ35" s="137"/>
      <c r="AK35" s="137"/>
      <c r="AL35" s="137"/>
      <c r="AM35" s="135" t="s">
        <v>5</v>
      </c>
      <c r="AN35" s="138"/>
      <c r="AO35" s="137"/>
      <c r="AP35" s="139"/>
      <c r="AQ35" s="139"/>
      <c r="AR35" s="140"/>
      <c r="AS35" s="140"/>
      <c r="AT35" s="140"/>
      <c r="AU35" s="140"/>
      <c r="AV35" s="140"/>
      <c r="AW35" s="140"/>
      <c r="AX35" s="140"/>
      <c r="AY35" s="140"/>
      <c r="AZ35" s="140"/>
      <c r="BA35" s="140"/>
      <c r="BB35" s="140"/>
      <c r="BC35" s="141"/>
      <c r="BD35" s="127"/>
      <c r="BE35" s="127"/>
      <c r="BF35" s="142" t="s">
        <v>6</v>
      </c>
      <c r="BG35" s="127"/>
      <c r="BH35" s="127"/>
      <c r="BI35" s="127"/>
      <c r="BJ35" s="127"/>
      <c r="BK35" s="127"/>
      <c r="BL35" s="127"/>
      <c r="BM35" s="127"/>
      <c r="BN35" s="127"/>
      <c r="BO35" s="127"/>
      <c r="BP35" s="127"/>
      <c r="BQ35" s="128"/>
      <c r="BR35" s="129"/>
      <c r="BS35" s="116"/>
    </row>
    <row r="36" spans="1:71" ht="15.65" customHeight="1">
      <c r="A36" s="134"/>
      <c r="B36" s="134"/>
      <c r="C36" s="124"/>
      <c r="D36" s="199" t="s">
        <v>7</v>
      </c>
      <c r="E36" s="200"/>
      <c r="F36" s="200"/>
      <c r="G36" s="200"/>
      <c r="H36" s="200"/>
      <c r="I36" s="200"/>
      <c r="J36" s="200"/>
      <c r="K36" s="200"/>
      <c r="L36" s="200"/>
      <c r="M36" s="201"/>
      <c r="N36" s="208" t="str">
        <f>IF([4]回答表!X49="●","●","")</f>
        <v/>
      </c>
      <c r="O36" s="209"/>
      <c r="P36" s="209"/>
      <c r="Q36" s="210"/>
      <c r="R36" s="130"/>
      <c r="S36" s="130"/>
      <c r="T36" s="130"/>
      <c r="U36" s="190" t="str">
        <f>IF([4]回答表!X49="●",[4]回答表!B67,IF([4]回答表!AA49="●",[4]回答表!B98,""))</f>
        <v/>
      </c>
      <c r="V36" s="364"/>
      <c r="W36" s="364"/>
      <c r="X36" s="364"/>
      <c r="Y36" s="364"/>
      <c r="Z36" s="364"/>
      <c r="AA36" s="364"/>
      <c r="AB36" s="364"/>
      <c r="AC36" s="364"/>
      <c r="AD36" s="364"/>
      <c r="AE36" s="364"/>
      <c r="AF36" s="364"/>
      <c r="AG36" s="364"/>
      <c r="AH36" s="364"/>
      <c r="AI36" s="364"/>
      <c r="AJ36" s="365"/>
      <c r="AK36" s="143"/>
      <c r="AL36" s="143"/>
      <c r="AM36" s="372" t="s">
        <v>28</v>
      </c>
      <c r="AN36" s="372"/>
      <c r="AO36" s="372"/>
      <c r="AP36" s="372"/>
      <c r="AQ36" s="372"/>
      <c r="AR36" s="372"/>
      <c r="AS36" s="372"/>
      <c r="AT36" s="372"/>
      <c r="AU36" s="372" t="s">
        <v>29</v>
      </c>
      <c r="AV36" s="372"/>
      <c r="AW36" s="372"/>
      <c r="AX36" s="372"/>
      <c r="AY36" s="372"/>
      <c r="AZ36" s="372"/>
      <c r="BA36" s="372"/>
      <c r="BB36" s="372"/>
      <c r="BC36" s="131"/>
      <c r="BD36" s="126"/>
      <c r="BE36" s="126"/>
      <c r="BF36" s="253" t="str">
        <f>IF([4]回答表!X49="●",[4]回答表!S73,IF([4]回答表!AA49="●",[4]回答表!S104,""))</f>
        <v/>
      </c>
      <c r="BG36" s="254"/>
      <c r="BH36" s="254"/>
      <c r="BI36" s="254"/>
      <c r="BJ36" s="253"/>
      <c r="BK36" s="254"/>
      <c r="BL36" s="254"/>
      <c r="BM36" s="254"/>
      <c r="BN36" s="253"/>
      <c r="BO36" s="254"/>
      <c r="BP36" s="254"/>
      <c r="BQ36" s="255"/>
      <c r="BR36" s="129"/>
      <c r="BS36" s="116"/>
    </row>
    <row r="37" spans="1:71" ht="15.65" customHeight="1">
      <c r="A37" s="134"/>
      <c r="B37" s="134"/>
      <c r="C37" s="124"/>
      <c r="D37" s="202"/>
      <c r="E37" s="203"/>
      <c r="F37" s="203"/>
      <c r="G37" s="203"/>
      <c r="H37" s="203"/>
      <c r="I37" s="203"/>
      <c r="J37" s="203"/>
      <c r="K37" s="203"/>
      <c r="L37" s="203"/>
      <c r="M37" s="204"/>
      <c r="N37" s="211"/>
      <c r="O37" s="212"/>
      <c r="P37" s="212"/>
      <c r="Q37" s="213"/>
      <c r="R37" s="130"/>
      <c r="S37" s="130"/>
      <c r="T37" s="130"/>
      <c r="U37" s="366"/>
      <c r="V37" s="367"/>
      <c r="W37" s="367"/>
      <c r="X37" s="367"/>
      <c r="Y37" s="367"/>
      <c r="Z37" s="367"/>
      <c r="AA37" s="367"/>
      <c r="AB37" s="367"/>
      <c r="AC37" s="367"/>
      <c r="AD37" s="367"/>
      <c r="AE37" s="367"/>
      <c r="AF37" s="367"/>
      <c r="AG37" s="367"/>
      <c r="AH37" s="367"/>
      <c r="AI37" s="367"/>
      <c r="AJ37" s="368"/>
      <c r="AK37" s="143"/>
      <c r="AL37" s="143"/>
      <c r="AM37" s="372"/>
      <c r="AN37" s="372"/>
      <c r="AO37" s="372"/>
      <c r="AP37" s="372"/>
      <c r="AQ37" s="372"/>
      <c r="AR37" s="372"/>
      <c r="AS37" s="372"/>
      <c r="AT37" s="372"/>
      <c r="AU37" s="372"/>
      <c r="AV37" s="372"/>
      <c r="AW37" s="372"/>
      <c r="AX37" s="372"/>
      <c r="AY37" s="372"/>
      <c r="AZ37" s="372"/>
      <c r="BA37" s="372"/>
      <c r="BB37" s="372"/>
      <c r="BC37" s="131"/>
      <c r="BD37" s="126"/>
      <c r="BE37" s="126"/>
      <c r="BF37" s="217"/>
      <c r="BG37" s="218"/>
      <c r="BH37" s="218"/>
      <c r="BI37" s="218"/>
      <c r="BJ37" s="217"/>
      <c r="BK37" s="218"/>
      <c r="BL37" s="218"/>
      <c r="BM37" s="218"/>
      <c r="BN37" s="217"/>
      <c r="BO37" s="218"/>
      <c r="BP37" s="218"/>
      <c r="BQ37" s="221"/>
      <c r="BR37" s="129"/>
      <c r="BS37" s="116"/>
    </row>
    <row r="38" spans="1:71" ht="15.65" customHeight="1">
      <c r="A38" s="134"/>
      <c r="B38" s="134"/>
      <c r="C38" s="124"/>
      <c r="D38" s="202"/>
      <c r="E38" s="203"/>
      <c r="F38" s="203"/>
      <c r="G38" s="203"/>
      <c r="H38" s="203"/>
      <c r="I38" s="203"/>
      <c r="J38" s="203"/>
      <c r="K38" s="203"/>
      <c r="L38" s="203"/>
      <c r="M38" s="204"/>
      <c r="N38" s="211"/>
      <c r="O38" s="212"/>
      <c r="P38" s="212"/>
      <c r="Q38" s="213"/>
      <c r="R38" s="130"/>
      <c r="S38" s="130"/>
      <c r="T38" s="130"/>
      <c r="U38" s="366"/>
      <c r="V38" s="367"/>
      <c r="W38" s="367"/>
      <c r="X38" s="367"/>
      <c r="Y38" s="367"/>
      <c r="Z38" s="367"/>
      <c r="AA38" s="367"/>
      <c r="AB38" s="367"/>
      <c r="AC38" s="367"/>
      <c r="AD38" s="367"/>
      <c r="AE38" s="367"/>
      <c r="AF38" s="367"/>
      <c r="AG38" s="367"/>
      <c r="AH38" s="367"/>
      <c r="AI38" s="367"/>
      <c r="AJ38" s="368"/>
      <c r="AK38" s="143"/>
      <c r="AL38" s="143"/>
      <c r="AM38" s="283" t="str">
        <f>IF([4]回答表!X49="●",[4]回答表!G73,IF([4]回答表!AA49="●",[4]回答表!G104,""))</f>
        <v/>
      </c>
      <c r="AN38" s="284"/>
      <c r="AO38" s="284"/>
      <c r="AP38" s="284"/>
      <c r="AQ38" s="284"/>
      <c r="AR38" s="284"/>
      <c r="AS38" s="284"/>
      <c r="AT38" s="285"/>
      <c r="AU38" s="283" t="str">
        <f>IF([4]回答表!X49="●",[4]回答表!G74,IF([4]回答表!AA49="●",[4]回答表!G105,""))</f>
        <v/>
      </c>
      <c r="AV38" s="284"/>
      <c r="AW38" s="284"/>
      <c r="AX38" s="284"/>
      <c r="AY38" s="284"/>
      <c r="AZ38" s="284"/>
      <c r="BA38" s="284"/>
      <c r="BB38" s="285"/>
      <c r="BC38" s="131"/>
      <c r="BD38" s="126"/>
      <c r="BE38" s="126"/>
      <c r="BF38" s="217"/>
      <c r="BG38" s="218"/>
      <c r="BH38" s="218"/>
      <c r="BI38" s="218"/>
      <c r="BJ38" s="217"/>
      <c r="BK38" s="218"/>
      <c r="BL38" s="218"/>
      <c r="BM38" s="218"/>
      <c r="BN38" s="217"/>
      <c r="BO38" s="218"/>
      <c r="BP38" s="218"/>
      <c r="BQ38" s="221"/>
      <c r="BR38" s="129"/>
      <c r="BS38" s="116"/>
    </row>
    <row r="39" spans="1:71" ht="15.65" customHeight="1">
      <c r="A39" s="134"/>
      <c r="B39" s="134"/>
      <c r="C39" s="124"/>
      <c r="D39" s="205"/>
      <c r="E39" s="206"/>
      <c r="F39" s="206"/>
      <c r="G39" s="206"/>
      <c r="H39" s="206"/>
      <c r="I39" s="206"/>
      <c r="J39" s="206"/>
      <c r="K39" s="206"/>
      <c r="L39" s="206"/>
      <c r="M39" s="207"/>
      <c r="N39" s="214"/>
      <c r="O39" s="215"/>
      <c r="P39" s="215"/>
      <c r="Q39" s="216"/>
      <c r="R39" s="130"/>
      <c r="S39" s="130"/>
      <c r="T39" s="130"/>
      <c r="U39" s="366"/>
      <c r="V39" s="367"/>
      <c r="W39" s="367"/>
      <c r="X39" s="367"/>
      <c r="Y39" s="367"/>
      <c r="Z39" s="367"/>
      <c r="AA39" s="367"/>
      <c r="AB39" s="367"/>
      <c r="AC39" s="367"/>
      <c r="AD39" s="367"/>
      <c r="AE39" s="367"/>
      <c r="AF39" s="367"/>
      <c r="AG39" s="367"/>
      <c r="AH39" s="367"/>
      <c r="AI39" s="367"/>
      <c r="AJ39" s="368"/>
      <c r="AK39" s="143"/>
      <c r="AL39" s="143"/>
      <c r="AM39" s="286"/>
      <c r="AN39" s="287"/>
      <c r="AO39" s="287"/>
      <c r="AP39" s="287"/>
      <c r="AQ39" s="287"/>
      <c r="AR39" s="287"/>
      <c r="AS39" s="287"/>
      <c r="AT39" s="288"/>
      <c r="AU39" s="286"/>
      <c r="AV39" s="287"/>
      <c r="AW39" s="287"/>
      <c r="AX39" s="287"/>
      <c r="AY39" s="287"/>
      <c r="AZ39" s="287"/>
      <c r="BA39" s="287"/>
      <c r="BB39" s="288"/>
      <c r="BC39" s="131"/>
      <c r="BD39" s="126"/>
      <c r="BE39" s="126"/>
      <c r="BF39" s="217" t="str">
        <f>IF([4]回答表!X49="●",[4]回答表!V73,IF([4]回答表!AA49="●",[4]回答表!V104,""))</f>
        <v/>
      </c>
      <c r="BG39" s="357"/>
      <c r="BH39" s="357"/>
      <c r="BI39" s="351"/>
      <c r="BJ39" s="217" t="str">
        <f>IF([4]回答表!X49="●",[4]回答表!V74,IF([4]回答表!AA49="●",[4]回答表!V105,""))</f>
        <v/>
      </c>
      <c r="BK39" s="357"/>
      <c r="BL39" s="357"/>
      <c r="BM39" s="351"/>
      <c r="BN39" s="217" t="str">
        <f>IF([4]回答表!X49="●",[4]回答表!V75,IF([4]回答表!AA49="●",[4]回答表!V106,""))</f>
        <v/>
      </c>
      <c r="BO39" s="357"/>
      <c r="BP39" s="357"/>
      <c r="BQ39" s="351"/>
      <c r="BR39" s="129"/>
      <c r="BS39" s="116"/>
    </row>
    <row r="40" spans="1:71" ht="15.65" customHeight="1">
      <c r="A40" s="134"/>
      <c r="B40" s="134"/>
      <c r="C40" s="124"/>
      <c r="D40" s="144"/>
      <c r="E40" s="144"/>
      <c r="F40" s="144"/>
      <c r="G40" s="144"/>
      <c r="H40" s="144"/>
      <c r="I40" s="144"/>
      <c r="J40" s="144"/>
      <c r="K40" s="144"/>
      <c r="L40" s="144"/>
      <c r="M40" s="144"/>
      <c r="N40" s="145"/>
      <c r="O40" s="145"/>
      <c r="P40" s="145"/>
      <c r="Q40" s="145"/>
      <c r="R40" s="146"/>
      <c r="S40" s="146"/>
      <c r="T40" s="146"/>
      <c r="U40" s="366"/>
      <c r="V40" s="367"/>
      <c r="W40" s="367"/>
      <c r="X40" s="367"/>
      <c r="Y40" s="367"/>
      <c r="Z40" s="367"/>
      <c r="AA40" s="367"/>
      <c r="AB40" s="367"/>
      <c r="AC40" s="367"/>
      <c r="AD40" s="367"/>
      <c r="AE40" s="367"/>
      <c r="AF40" s="367"/>
      <c r="AG40" s="367"/>
      <c r="AH40" s="367"/>
      <c r="AI40" s="367"/>
      <c r="AJ40" s="368"/>
      <c r="AK40" s="143"/>
      <c r="AL40" s="143"/>
      <c r="AM40" s="289"/>
      <c r="AN40" s="290"/>
      <c r="AO40" s="290"/>
      <c r="AP40" s="290"/>
      <c r="AQ40" s="290"/>
      <c r="AR40" s="290"/>
      <c r="AS40" s="290"/>
      <c r="AT40" s="291"/>
      <c r="AU40" s="289"/>
      <c r="AV40" s="290"/>
      <c r="AW40" s="290"/>
      <c r="AX40" s="290"/>
      <c r="AY40" s="290"/>
      <c r="AZ40" s="290"/>
      <c r="BA40" s="290"/>
      <c r="BB40" s="291"/>
      <c r="BC40" s="131"/>
      <c r="BD40" s="131"/>
      <c r="BE40" s="131"/>
      <c r="BF40" s="352"/>
      <c r="BG40" s="357"/>
      <c r="BH40" s="357"/>
      <c r="BI40" s="351"/>
      <c r="BJ40" s="352"/>
      <c r="BK40" s="357"/>
      <c r="BL40" s="357"/>
      <c r="BM40" s="351"/>
      <c r="BN40" s="352"/>
      <c r="BO40" s="357"/>
      <c r="BP40" s="357"/>
      <c r="BQ40" s="351"/>
      <c r="BR40" s="129"/>
      <c r="BS40" s="116"/>
    </row>
    <row r="41" spans="1:71" ht="15.65" customHeight="1">
      <c r="A41" s="134"/>
      <c r="B41" s="134"/>
      <c r="C41" s="124"/>
      <c r="D41" s="144"/>
      <c r="E41" s="144"/>
      <c r="F41" s="144"/>
      <c r="G41" s="144"/>
      <c r="H41" s="144"/>
      <c r="I41" s="144"/>
      <c r="J41" s="144"/>
      <c r="K41" s="144"/>
      <c r="L41" s="144"/>
      <c r="M41" s="144"/>
      <c r="N41" s="145"/>
      <c r="O41" s="145"/>
      <c r="P41" s="145"/>
      <c r="Q41" s="145"/>
      <c r="R41" s="146"/>
      <c r="S41" s="146"/>
      <c r="T41" s="146"/>
      <c r="U41" s="366"/>
      <c r="V41" s="367"/>
      <c r="W41" s="367"/>
      <c r="X41" s="367"/>
      <c r="Y41" s="367"/>
      <c r="Z41" s="367"/>
      <c r="AA41" s="367"/>
      <c r="AB41" s="367"/>
      <c r="AC41" s="367"/>
      <c r="AD41" s="367"/>
      <c r="AE41" s="367"/>
      <c r="AF41" s="367"/>
      <c r="AG41" s="367"/>
      <c r="AH41" s="367"/>
      <c r="AI41" s="367"/>
      <c r="AJ41" s="368"/>
      <c r="AK41" s="143"/>
      <c r="AL41" s="143"/>
      <c r="AM41" s="143"/>
      <c r="AN41" s="143"/>
      <c r="AO41" s="143"/>
      <c r="AP41" s="143"/>
      <c r="AQ41" s="143"/>
      <c r="AR41" s="143"/>
      <c r="AS41" s="143"/>
      <c r="AT41" s="143"/>
      <c r="AU41" s="143"/>
      <c r="AV41" s="143"/>
      <c r="AW41" s="143"/>
      <c r="AX41" s="143"/>
      <c r="AY41" s="143"/>
      <c r="AZ41" s="143"/>
      <c r="BA41" s="143"/>
      <c r="BB41" s="143"/>
      <c r="BC41" s="131"/>
      <c r="BD41" s="131"/>
      <c r="BE41" s="131"/>
      <c r="BF41" s="352"/>
      <c r="BG41" s="357"/>
      <c r="BH41" s="357"/>
      <c r="BI41" s="351"/>
      <c r="BJ41" s="352"/>
      <c r="BK41" s="357"/>
      <c r="BL41" s="357"/>
      <c r="BM41" s="351"/>
      <c r="BN41" s="352"/>
      <c r="BO41" s="357"/>
      <c r="BP41" s="357"/>
      <c r="BQ41" s="351"/>
      <c r="BR41" s="129"/>
      <c r="BS41" s="116"/>
    </row>
    <row r="42" spans="1:71" ht="15.65" customHeight="1">
      <c r="A42" s="134"/>
      <c r="B42" s="134"/>
      <c r="C42" s="124"/>
      <c r="D42" s="144"/>
      <c r="E42" s="144"/>
      <c r="F42" s="144"/>
      <c r="G42" s="144"/>
      <c r="H42" s="144"/>
      <c r="I42" s="144"/>
      <c r="J42" s="144"/>
      <c r="K42" s="144"/>
      <c r="L42" s="144"/>
      <c r="M42" s="144"/>
      <c r="N42" s="145"/>
      <c r="O42" s="145"/>
      <c r="P42" s="145"/>
      <c r="Q42" s="145"/>
      <c r="R42" s="146"/>
      <c r="S42" s="146"/>
      <c r="T42" s="146"/>
      <c r="U42" s="366"/>
      <c r="V42" s="367"/>
      <c r="W42" s="367"/>
      <c r="X42" s="367"/>
      <c r="Y42" s="367"/>
      <c r="Z42" s="367"/>
      <c r="AA42" s="367"/>
      <c r="AB42" s="367"/>
      <c r="AC42" s="367"/>
      <c r="AD42" s="367"/>
      <c r="AE42" s="367"/>
      <c r="AF42" s="367"/>
      <c r="AG42" s="367"/>
      <c r="AH42" s="367"/>
      <c r="AI42" s="367"/>
      <c r="AJ42" s="368"/>
      <c r="AK42" s="143"/>
      <c r="AL42" s="143"/>
      <c r="AM42" s="346" t="str">
        <f>IF([4]回答表!X49="●",[4]回答表!O79,IF([4]回答表!AA49="●",[4]回答表!O110,""))</f>
        <v/>
      </c>
      <c r="AN42" s="347"/>
      <c r="AO42" s="342" t="s">
        <v>43</v>
      </c>
      <c r="AP42" s="342"/>
      <c r="AQ42" s="342"/>
      <c r="AR42" s="342"/>
      <c r="AS42" s="342"/>
      <c r="AT42" s="342"/>
      <c r="AU42" s="342"/>
      <c r="AV42" s="342"/>
      <c r="AW42" s="342"/>
      <c r="AX42" s="342"/>
      <c r="AY42" s="342"/>
      <c r="AZ42" s="342"/>
      <c r="BA42" s="342"/>
      <c r="BB42" s="343"/>
      <c r="BC42" s="131"/>
      <c r="BD42" s="131"/>
      <c r="BE42" s="131"/>
      <c r="BF42" s="352"/>
      <c r="BG42" s="357"/>
      <c r="BH42" s="357"/>
      <c r="BI42" s="351"/>
      <c r="BJ42" s="352"/>
      <c r="BK42" s="357"/>
      <c r="BL42" s="357"/>
      <c r="BM42" s="351"/>
      <c r="BN42" s="352"/>
      <c r="BO42" s="357"/>
      <c r="BP42" s="357"/>
      <c r="BQ42" s="351"/>
      <c r="BR42" s="129"/>
      <c r="BS42" s="116"/>
    </row>
    <row r="43" spans="1:71" ht="23.15" customHeight="1">
      <c r="A43" s="134"/>
      <c r="B43" s="134"/>
      <c r="C43" s="124"/>
      <c r="D43" s="144"/>
      <c r="E43" s="144"/>
      <c r="F43" s="144"/>
      <c r="G43" s="144"/>
      <c r="H43" s="144"/>
      <c r="I43" s="144"/>
      <c r="J43" s="144"/>
      <c r="K43" s="144"/>
      <c r="L43" s="144"/>
      <c r="M43" s="144"/>
      <c r="N43" s="145"/>
      <c r="O43" s="145"/>
      <c r="P43" s="145"/>
      <c r="Q43" s="145"/>
      <c r="R43" s="146"/>
      <c r="S43" s="146"/>
      <c r="T43" s="146"/>
      <c r="U43" s="366"/>
      <c r="V43" s="367"/>
      <c r="W43" s="367"/>
      <c r="X43" s="367"/>
      <c r="Y43" s="367"/>
      <c r="Z43" s="367"/>
      <c r="AA43" s="367"/>
      <c r="AB43" s="367"/>
      <c r="AC43" s="367"/>
      <c r="AD43" s="367"/>
      <c r="AE43" s="367"/>
      <c r="AF43" s="367"/>
      <c r="AG43" s="367"/>
      <c r="AH43" s="367"/>
      <c r="AI43" s="367"/>
      <c r="AJ43" s="368"/>
      <c r="AK43" s="143"/>
      <c r="AL43" s="143"/>
      <c r="AM43" s="346" t="str">
        <f>IF([4]回答表!X49="●",[4]回答表!O80,IF([4]回答表!AA49="●",[4]回答表!O111,""))</f>
        <v/>
      </c>
      <c r="AN43" s="347"/>
      <c r="AO43" s="348" t="s">
        <v>106</v>
      </c>
      <c r="AP43" s="348"/>
      <c r="AQ43" s="348"/>
      <c r="AR43" s="348"/>
      <c r="AS43" s="348"/>
      <c r="AT43" s="348"/>
      <c r="AU43" s="348"/>
      <c r="AV43" s="348"/>
      <c r="AW43" s="348"/>
      <c r="AX43" s="348"/>
      <c r="AY43" s="348"/>
      <c r="AZ43" s="348"/>
      <c r="BA43" s="348"/>
      <c r="BB43" s="349"/>
      <c r="BC43" s="131"/>
      <c r="BD43" s="126"/>
      <c r="BE43" s="126"/>
      <c r="BF43" s="217" t="s">
        <v>9</v>
      </c>
      <c r="BG43" s="350"/>
      <c r="BH43" s="350"/>
      <c r="BI43" s="351"/>
      <c r="BJ43" s="217" t="s">
        <v>10</v>
      </c>
      <c r="BK43" s="350"/>
      <c r="BL43" s="350"/>
      <c r="BM43" s="351"/>
      <c r="BN43" s="217" t="s">
        <v>11</v>
      </c>
      <c r="BO43" s="350"/>
      <c r="BP43" s="350"/>
      <c r="BQ43" s="351"/>
      <c r="BR43" s="129"/>
      <c r="BS43" s="116"/>
    </row>
    <row r="44" spans="1:71" ht="15.75" customHeight="1">
      <c r="A44" s="134"/>
      <c r="B44" s="134"/>
      <c r="C44" s="124"/>
      <c r="D44" s="243" t="s">
        <v>8</v>
      </c>
      <c r="E44" s="244"/>
      <c r="F44" s="244"/>
      <c r="G44" s="244"/>
      <c r="H44" s="244"/>
      <c r="I44" s="244"/>
      <c r="J44" s="244"/>
      <c r="K44" s="244"/>
      <c r="L44" s="244"/>
      <c r="M44" s="245"/>
      <c r="N44" s="208" t="str">
        <f>IF([4]回答表!AA49="●","●","")</f>
        <v/>
      </c>
      <c r="O44" s="209"/>
      <c r="P44" s="209"/>
      <c r="Q44" s="210"/>
      <c r="R44" s="130"/>
      <c r="S44" s="130"/>
      <c r="T44" s="130"/>
      <c r="U44" s="366"/>
      <c r="V44" s="367"/>
      <c r="W44" s="367"/>
      <c r="X44" s="367"/>
      <c r="Y44" s="367"/>
      <c r="Z44" s="367"/>
      <c r="AA44" s="367"/>
      <c r="AB44" s="367"/>
      <c r="AC44" s="367"/>
      <c r="AD44" s="367"/>
      <c r="AE44" s="367"/>
      <c r="AF44" s="367"/>
      <c r="AG44" s="367"/>
      <c r="AH44" s="367"/>
      <c r="AI44" s="367"/>
      <c r="AJ44" s="368"/>
      <c r="AK44" s="143"/>
      <c r="AL44" s="143"/>
      <c r="AM44" s="346" t="str">
        <f>IF([4]回答表!X49="●",[4]回答表!O81,IF([4]回答表!AA49="●",[4]回答表!O112,""))</f>
        <v/>
      </c>
      <c r="AN44" s="347"/>
      <c r="AO44" s="356" t="s">
        <v>90</v>
      </c>
      <c r="AP44" s="342"/>
      <c r="AQ44" s="342"/>
      <c r="AR44" s="342"/>
      <c r="AS44" s="342"/>
      <c r="AT44" s="342"/>
      <c r="AU44" s="342"/>
      <c r="AV44" s="342"/>
      <c r="AW44" s="342"/>
      <c r="AX44" s="342"/>
      <c r="AY44" s="342"/>
      <c r="AZ44" s="342"/>
      <c r="BA44" s="342"/>
      <c r="BB44" s="343"/>
      <c r="BC44" s="131"/>
      <c r="BD44" s="147"/>
      <c r="BE44" s="147"/>
      <c r="BF44" s="352"/>
      <c r="BG44" s="350"/>
      <c r="BH44" s="350"/>
      <c r="BI44" s="351"/>
      <c r="BJ44" s="352"/>
      <c r="BK44" s="350"/>
      <c r="BL44" s="350"/>
      <c r="BM44" s="351"/>
      <c r="BN44" s="352"/>
      <c r="BO44" s="350"/>
      <c r="BP44" s="350"/>
      <c r="BQ44" s="351"/>
      <c r="BR44" s="129"/>
      <c r="BS44" s="116"/>
    </row>
    <row r="45" spans="1:71" ht="15.75" customHeight="1">
      <c r="A45" s="134"/>
      <c r="B45" s="134"/>
      <c r="C45" s="124"/>
      <c r="D45" s="246"/>
      <c r="E45" s="247"/>
      <c r="F45" s="247"/>
      <c r="G45" s="247"/>
      <c r="H45" s="247"/>
      <c r="I45" s="247"/>
      <c r="J45" s="247"/>
      <c r="K45" s="247"/>
      <c r="L45" s="247"/>
      <c r="M45" s="248"/>
      <c r="N45" s="211"/>
      <c r="O45" s="212"/>
      <c r="P45" s="212"/>
      <c r="Q45" s="213"/>
      <c r="R45" s="130"/>
      <c r="S45" s="130"/>
      <c r="T45" s="130"/>
      <c r="U45" s="366"/>
      <c r="V45" s="367"/>
      <c r="W45" s="367"/>
      <c r="X45" s="367"/>
      <c r="Y45" s="367"/>
      <c r="Z45" s="367"/>
      <c r="AA45" s="367"/>
      <c r="AB45" s="367"/>
      <c r="AC45" s="367"/>
      <c r="AD45" s="367"/>
      <c r="AE45" s="367"/>
      <c r="AF45" s="367"/>
      <c r="AG45" s="367"/>
      <c r="AH45" s="367"/>
      <c r="AI45" s="367"/>
      <c r="AJ45" s="368"/>
      <c r="AK45" s="143"/>
      <c r="AL45" s="143"/>
      <c r="AM45" s="344" t="str">
        <f>IF([4]回答表!X49="●",[4]回答表!O82,IF([4]回答表!AA49="●",[4]回答表!O113,""))</f>
        <v/>
      </c>
      <c r="AN45" s="345"/>
      <c r="AO45" s="342" t="s">
        <v>45</v>
      </c>
      <c r="AP45" s="342"/>
      <c r="AQ45" s="342"/>
      <c r="AR45" s="342"/>
      <c r="AS45" s="342"/>
      <c r="AT45" s="342"/>
      <c r="AU45" s="342"/>
      <c r="AV45" s="342"/>
      <c r="AW45" s="342"/>
      <c r="AX45" s="342"/>
      <c r="AY45" s="342"/>
      <c r="AZ45" s="342"/>
      <c r="BA45" s="342"/>
      <c r="BB45" s="343"/>
      <c r="BC45" s="131"/>
      <c r="BD45" s="147"/>
      <c r="BE45" s="147"/>
      <c r="BF45" s="353"/>
      <c r="BG45" s="354"/>
      <c r="BH45" s="354"/>
      <c r="BI45" s="355"/>
      <c r="BJ45" s="353"/>
      <c r="BK45" s="354"/>
      <c r="BL45" s="354"/>
      <c r="BM45" s="355"/>
      <c r="BN45" s="353"/>
      <c r="BO45" s="354"/>
      <c r="BP45" s="354"/>
      <c r="BQ45" s="355"/>
      <c r="BR45" s="129"/>
      <c r="BS45" s="116"/>
    </row>
    <row r="46" spans="1:71" ht="15.65" customHeight="1">
      <c r="A46" s="134"/>
      <c r="B46" s="134"/>
      <c r="C46" s="124"/>
      <c r="D46" s="246"/>
      <c r="E46" s="247"/>
      <c r="F46" s="247"/>
      <c r="G46" s="247"/>
      <c r="H46" s="247"/>
      <c r="I46" s="247"/>
      <c r="J46" s="247"/>
      <c r="K46" s="247"/>
      <c r="L46" s="247"/>
      <c r="M46" s="248"/>
      <c r="N46" s="211"/>
      <c r="O46" s="212"/>
      <c r="P46" s="212"/>
      <c r="Q46" s="213"/>
      <c r="R46" s="130"/>
      <c r="S46" s="130"/>
      <c r="T46" s="130"/>
      <c r="U46" s="366"/>
      <c r="V46" s="367"/>
      <c r="W46" s="367"/>
      <c r="X46" s="367"/>
      <c r="Y46" s="367"/>
      <c r="Z46" s="367"/>
      <c r="AA46" s="367"/>
      <c r="AB46" s="367"/>
      <c r="AC46" s="367"/>
      <c r="AD46" s="367"/>
      <c r="AE46" s="367"/>
      <c r="AF46" s="367"/>
      <c r="AG46" s="367"/>
      <c r="AH46" s="367"/>
      <c r="AI46" s="367"/>
      <c r="AJ46" s="368"/>
      <c r="AK46" s="143"/>
      <c r="AL46" s="143"/>
      <c r="AM46" s="344" t="str">
        <f>IF([4]回答表!X49="●",[4]回答表!AG79,IF([4]回答表!AA49="●",[4]回答表!AG110,""))</f>
        <v/>
      </c>
      <c r="AN46" s="345"/>
      <c r="AO46" s="342" t="s">
        <v>46</v>
      </c>
      <c r="AP46" s="342"/>
      <c r="AQ46" s="342"/>
      <c r="AR46" s="342"/>
      <c r="AS46" s="342"/>
      <c r="AT46" s="342"/>
      <c r="AU46" s="342"/>
      <c r="AV46" s="342"/>
      <c r="AW46" s="342"/>
      <c r="AX46" s="342"/>
      <c r="AY46" s="342"/>
      <c r="AZ46" s="342"/>
      <c r="BA46" s="342"/>
      <c r="BB46" s="343"/>
      <c r="BC46" s="131"/>
      <c r="BD46" s="147"/>
      <c r="BE46" s="147"/>
      <c r="BF46" s="110"/>
      <c r="BG46" s="110"/>
      <c r="BH46" s="110"/>
      <c r="BI46" s="110"/>
      <c r="BJ46" s="110"/>
      <c r="BK46" s="110"/>
      <c r="BL46" s="110"/>
      <c r="BM46" s="110"/>
      <c r="BN46" s="110"/>
      <c r="BO46" s="110"/>
      <c r="BP46" s="110"/>
      <c r="BQ46" s="110"/>
      <c r="BR46" s="129"/>
      <c r="BS46" s="116"/>
    </row>
    <row r="47" spans="1:71" ht="15.65" customHeight="1">
      <c r="A47" s="134"/>
      <c r="B47" s="134"/>
      <c r="C47" s="124"/>
      <c r="D47" s="249"/>
      <c r="E47" s="250"/>
      <c r="F47" s="250"/>
      <c r="G47" s="250"/>
      <c r="H47" s="250"/>
      <c r="I47" s="250"/>
      <c r="J47" s="250"/>
      <c r="K47" s="250"/>
      <c r="L47" s="250"/>
      <c r="M47" s="251"/>
      <c r="N47" s="214"/>
      <c r="O47" s="215"/>
      <c r="P47" s="215"/>
      <c r="Q47" s="216"/>
      <c r="R47" s="130"/>
      <c r="S47" s="130"/>
      <c r="T47" s="130"/>
      <c r="U47" s="369"/>
      <c r="V47" s="370"/>
      <c r="W47" s="370"/>
      <c r="X47" s="370"/>
      <c r="Y47" s="370"/>
      <c r="Z47" s="370"/>
      <c r="AA47" s="370"/>
      <c r="AB47" s="370"/>
      <c r="AC47" s="370"/>
      <c r="AD47" s="370"/>
      <c r="AE47" s="370"/>
      <c r="AF47" s="370"/>
      <c r="AG47" s="370"/>
      <c r="AH47" s="370"/>
      <c r="AI47" s="370"/>
      <c r="AJ47" s="371"/>
      <c r="AK47" s="143"/>
      <c r="AL47" s="143"/>
      <c r="AM47" s="344" t="str">
        <f>IF([4]回答表!X49="●",[4]回答表!AG80,IF([4]回答表!AA49="●",[4]回答表!AG111,""))</f>
        <v/>
      </c>
      <c r="AN47" s="345"/>
      <c r="AO47" s="342" t="s">
        <v>47</v>
      </c>
      <c r="AP47" s="342"/>
      <c r="AQ47" s="342"/>
      <c r="AR47" s="342"/>
      <c r="AS47" s="342"/>
      <c r="AT47" s="342"/>
      <c r="AU47" s="342"/>
      <c r="AV47" s="342"/>
      <c r="AW47" s="342"/>
      <c r="AX47" s="342"/>
      <c r="AY47" s="342"/>
      <c r="AZ47" s="342"/>
      <c r="BA47" s="342"/>
      <c r="BB47" s="343"/>
      <c r="BC47" s="131"/>
      <c r="BD47" s="147"/>
      <c r="BE47" s="147"/>
      <c r="BF47" s="110"/>
      <c r="BG47" s="110"/>
      <c r="BH47" s="110"/>
      <c r="BI47" s="110"/>
      <c r="BJ47" s="110"/>
      <c r="BK47" s="110"/>
      <c r="BL47" s="110"/>
      <c r="BM47" s="110"/>
      <c r="BN47" s="110"/>
      <c r="BO47" s="110"/>
      <c r="BP47" s="110"/>
      <c r="BQ47" s="110"/>
      <c r="BR47" s="129"/>
      <c r="BS47" s="116"/>
    </row>
    <row r="48" spans="1:71" ht="15.65" customHeight="1">
      <c r="A48" s="134"/>
      <c r="B48" s="134"/>
      <c r="C48" s="124"/>
      <c r="D48" s="144"/>
      <c r="E48" s="144"/>
      <c r="F48" s="144"/>
      <c r="G48" s="144"/>
      <c r="H48" s="144"/>
      <c r="I48" s="144"/>
      <c r="J48" s="144"/>
      <c r="K48" s="144"/>
      <c r="L48" s="144"/>
      <c r="M48" s="144"/>
      <c r="N48" s="144"/>
      <c r="O48" s="144"/>
      <c r="P48" s="144"/>
      <c r="Q48" s="144"/>
      <c r="R48" s="130"/>
      <c r="S48" s="130"/>
      <c r="T48" s="130"/>
      <c r="U48" s="130"/>
      <c r="V48" s="130"/>
      <c r="W48" s="130"/>
      <c r="X48" s="130"/>
      <c r="Y48" s="130"/>
      <c r="Z48" s="130"/>
      <c r="AA48" s="130"/>
      <c r="AB48" s="130"/>
      <c r="AC48" s="130"/>
      <c r="AD48" s="130"/>
      <c r="AE48" s="130"/>
      <c r="AF48" s="130"/>
      <c r="AG48" s="130"/>
      <c r="AH48" s="130"/>
      <c r="AI48" s="130"/>
      <c r="AJ48" s="130"/>
      <c r="AK48" s="143"/>
      <c r="AL48" s="143"/>
      <c r="AM48" s="148"/>
      <c r="AN48" s="148"/>
      <c r="AO48" s="148"/>
      <c r="AP48" s="148"/>
      <c r="AQ48" s="148"/>
      <c r="AR48" s="148"/>
      <c r="AS48" s="148"/>
      <c r="AT48" s="148"/>
      <c r="AU48" s="148"/>
      <c r="AV48" s="148"/>
      <c r="AW48" s="148"/>
      <c r="AX48" s="148"/>
      <c r="AY48" s="148"/>
      <c r="AZ48" s="148"/>
      <c r="BA48" s="148"/>
      <c r="BB48" s="148"/>
      <c r="BC48" s="131"/>
      <c r="BD48" s="147"/>
      <c r="BE48" s="147"/>
      <c r="BF48" s="110"/>
      <c r="BG48" s="110"/>
      <c r="BH48" s="110"/>
      <c r="BI48" s="110"/>
      <c r="BJ48" s="110"/>
      <c r="BK48" s="110"/>
      <c r="BL48" s="110"/>
      <c r="BM48" s="110"/>
      <c r="BN48" s="110"/>
      <c r="BO48" s="110"/>
      <c r="BP48" s="110"/>
      <c r="BQ48" s="110"/>
      <c r="BR48" s="129"/>
      <c r="BS48" s="116"/>
    </row>
    <row r="49" spans="1:71" ht="15.65" customHeight="1">
      <c r="A49" s="134"/>
      <c r="B49" s="134"/>
      <c r="C49" s="124"/>
      <c r="D49" s="144"/>
      <c r="E49" s="144"/>
      <c r="F49" s="144"/>
      <c r="G49" s="144"/>
      <c r="H49" s="144"/>
      <c r="I49" s="144"/>
      <c r="J49" s="144"/>
      <c r="K49" s="144"/>
      <c r="L49" s="144"/>
      <c r="M49" s="144"/>
      <c r="N49" s="144"/>
      <c r="O49" s="144"/>
      <c r="P49" s="144"/>
      <c r="Q49" s="144"/>
      <c r="R49" s="130"/>
      <c r="S49" s="130"/>
      <c r="T49" s="130"/>
      <c r="U49" s="135" t="s">
        <v>91</v>
      </c>
      <c r="V49" s="130"/>
      <c r="W49" s="130"/>
      <c r="X49" s="130"/>
      <c r="Y49" s="130"/>
      <c r="Z49" s="130"/>
      <c r="AA49" s="130"/>
      <c r="AB49" s="130"/>
      <c r="AC49" s="130"/>
      <c r="AD49" s="130"/>
      <c r="AE49" s="130"/>
      <c r="AF49" s="130"/>
      <c r="AG49" s="130"/>
      <c r="AH49" s="130"/>
      <c r="AI49" s="130"/>
      <c r="AJ49" s="130"/>
      <c r="AK49" s="143"/>
      <c r="AL49" s="143"/>
      <c r="AM49" s="135" t="s">
        <v>92</v>
      </c>
      <c r="AN49" s="127"/>
      <c r="AO49" s="127"/>
      <c r="AP49" s="127"/>
      <c r="AQ49" s="127"/>
      <c r="AR49" s="127"/>
      <c r="AS49" s="127"/>
      <c r="AT49" s="127"/>
      <c r="AU49" s="127"/>
      <c r="AV49" s="127"/>
      <c r="AW49" s="127"/>
      <c r="AX49" s="126"/>
      <c r="AY49" s="126"/>
      <c r="AZ49" s="126"/>
      <c r="BA49" s="126"/>
      <c r="BB49" s="126"/>
      <c r="BC49" s="126"/>
      <c r="BD49" s="126"/>
      <c r="BE49" s="126"/>
      <c r="BF49" s="126"/>
      <c r="BG49" s="126"/>
      <c r="BH49" s="126"/>
      <c r="BI49" s="126"/>
      <c r="BJ49" s="126"/>
      <c r="BK49" s="126"/>
      <c r="BL49" s="126"/>
      <c r="BM49" s="126"/>
      <c r="BN49" s="126"/>
      <c r="BO49" s="126"/>
      <c r="BP49" s="126"/>
      <c r="BQ49" s="110"/>
      <c r="BR49" s="129"/>
      <c r="BS49" s="116"/>
    </row>
    <row r="50" spans="1:71" ht="15.65" customHeight="1">
      <c r="A50" s="134"/>
      <c r="B50" s="134"/>
      <c r="C50" s="124"/>
      <c r="D50" s="144"/>
      <c r="E50" s="144"/>
      <c r="F50" s="144"/>
      <c r="G50" s="144"/>
      <c r="H50" s="144"/>
      <c r="I50" s="144"/>
      <c r="J50" s="144"/>
      <c r="K50" s="144"/>
      <c r="L50" s="144"/>
      <c r="M50" s="144"/>
      <c r="N50" s="144"/>
      <c r="O50" s="144"/>
      <c r="P50" s="144"/>
      <c r="Q50" s="144"/>
      <c r="R50" s="130"/>
      <c r="S50" s="130"/>
      <c r="T50" s="130"/>
      <c r="U50" s="182" t="str">
        <f>IF([4]回答表!X49="●",[4]回答表!E85,IF([4]回答表!AA49="●",[4]回答表!E116,""))</f>
        <v/>
      </c>
      <c r="V50" s="183"/>
      <c r="W50" s="183"/>
      <c r="X50" s="183"/>
      <c r="Y50" s="183"/>
      <c r="Z50" s="183"/>
      <c r="AA50" s="183"/>
      <c r="AB50" s="183"/>
      <c r="AC50" s="183"/>
      <c r="AD50" s="183"/>
      <c r="AE50" s="186" t="s">
        <v>93</v>
      </c>
      <c r="AF50" s="186"/>
      <c r="AG50" s="186"/>
      <c r="AH50" s="186"/>
      <c r="AI50" s="186"/>
      <c r="AJ50" s="187"/>
      <c r="AK50" s="143"/>
      <c r="AL50" s="143"/>
      <c r="AM50" s="190" t="str">
        <f>IF([4]回答表!X49="●",[4]回答表!B87,IF([4]回答表!AA49="●",[4]回答表!B118,""))</f>
        <v/>
      </c>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2"/>
      <c r="BR50" s="129"/>
      <c r="BS50" s="116"/>
    </row>
    <row r="51" spans="1:71" ht="15.65" customHeight="1">
      <c r="A51" s="134"/>
      <c r="B51" s="134"/>
      <c r="C51" s="124"/>
      <c r="D51" s="144"/>
      <c r="E51" s="144"/>
      <c r="F51" s="144"/>
      <c r="G51" s="144"/>
      <c r="H51" s="144"/>
      <c r="I51" s="144"/>
      <c r="J51" s="144"/>
      <c r="K51" s="144"/>
      <c r="L51" s="144"/>
      <c r="M51" s="144"/>
      <c r="N51" s="144"/>
      <c r="O51" s="144"/>
      <c r="P51" s="144"/>
      <c r="Q51" s="144"/>
      <c r="R51" s="130"/>
      <c r="S51" s="130"/>
      <c r="T51" s="130"/>
      <c r="U51" s="184"/>
      <c r="V51" s="185"/>
      <c r="W51" s="185"/>
      <c r="X51" s="185"/>
      <c r="Y51" s="185"/>
      <c r="Z51" s="185"/>
      <c r="AA51" s="185"/>
      <c r="AB51" s="185"/>
      <c r="AC51" s="185"/>
      <c r="AD51" s="185"/>
      <c r="AE51" s="188"/>
      <c r="AF51" s="188"/>
      <c r="AG51" s="188"/>
      <c r="AH51" s="188"/>
      <c r="AI51" s="188"/>
      <c r="AJ51" s="189"/>
      <c r="AK51" s="143"/>
      <c r="AL51" s="143"/>
      <c r="AM51" s="193"/>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5"/>
      <c r="BR51" s="129"/>
      <c r="BS51" s="116"/>
    </row>
    <row r="52" spans="1:71" ht="15.65" customHeight="1">
      <c r="A52" s="134"/>
      <c r="B52" s="134"/>
      <c r="C52" s="124"/>
      <c r="D52" s="144"/>
      <c r="E52" s="144"/>
      <c r="F52" s="144"/>
      <c r="G52" s="144"/>
      <c r="H52" s="144"/>
      <c r="I52" s="144"/>
      <c r="J52" s="144"/>
      <c r="K52" s="144"/>
      <c r="L52" s="144"/>
      <c r="M52" s="144"/>
      <c r="N52" s="144"/>
      <c r="O52" s="144"/>
      <c r="P52" s="144"/>
      <c r="Q52" s="144"/>
      <c r="R52" s="130"/>
      <c r="S52" s="130"/>
      <c r="T52" s="130"/>
      <c r="U52" s="130"/>
      <c r="V52" s="130"/>
      <c r="W52" s="130"/>
      <c r="X52" s="130"/>
      <c r="Y52" s="130"/>
      <c r="Z52" s="130"/>
      <c r="AA52" s="130"/>
      <c r="AB52" s="130"/>
      <c r="AC52" s="130"/>
      <c r="AD52" s="130"/>
      <c r="AE52" s="130"/>
      <c r="AF52" s="130"/>
      <c r="AG52" s="130"/>
      <c r="AH52" s="130"/>
      <c r="AI52" s="130"/>
      <c r="AJ52" s="130"/>
      <c r="AK52" s="143"/>
      <c r="AL52" s="143"/>
      <c r="AM52" s="193"/>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5"/>
      <c r="BR52" s="129"/>
      <c r="BS52" s="116"/>
    </row>
    <row r="53" spans="1:71" ht="15.65" customHeight="1">
      <c r="A53" s="134"/>
      <c r="B53" s="134"/>
      <c r="C53" s="124"/>
      <c r="D53" s="144"/>
      <c r="E53" s="144"/>
      <c r="F53" s="144"/>
      <c r="G53" s="144"/>
      <c r="H53" s="144"/>
      <c r="I53" s="144"/>
      <c r="J53" s="144"/>
      <c r="K53" s="144"/>
      <c r="L53" s="144"/>
      <c r="M53" s="144"/>
      <c r="N53" s="144"/>
      <c r="O53" s="144"/>
      <c r="P53" s="144"/>
      <c r="Q53" s="144"/>
      <c r="R53" s="130"/>
      <c r="S53" s="130"/>
      <c r="T53" s="130"/>
      <c r="U53" s="130"/>
      <c r="V53" s="130"/>
      <c r="W53" s="130"/>
      <c r="X53" s="130"/>
      <c r="Y53" s="130"/>
      <c r="Z53" s="130"/>
      <c r="AA53" s="130"/>
      <c r="AB53" s="130"/>
      <c r="AC53" s="130"/>
      <c r="AD53" s="130"/>
      <c r="AE53" s="130"/>
      <c r="AF53" s="130"/>
      <c r="AG53" s="130"/>
      <c r="AH53" s="130"/>
      <c r="AI53" s="130"/>
      <c r="AJ53" s="130"/>
      <c r="AK53" s="143"/>
      <c r="AL53" s="143"/>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c r="BQ53" s="195"/>
      <c r="BR53" s="129"/>
      <c r="BS53" s="116"/>
    </row>
    <row r="54" spans="1:71" ht="15.65" customHeight="1">
      <c r="A54" s="134"/>
      <c r="B54" s="134"/>
      <c r="C54" s="124"/>
      <c r="D54" s="144"/>
      <c r="E54" s="144"/>
      <c r="F54" s="144"/>
      <c r="G54" s="144"/>
      <c r="H54" s="144"/>
      <c r="I54" s="144"/>
      <c r="J54" s="144"/>
      <c r="K54" s="144"/>
      <c r="L54" s="144"/>
      <c r="M54" s="144"/>
      <c r="N54" s="144"/>
      <c r="O54" s="144"/>
      <c r="P54" s="144"/>
      <c r="Q54" s="144"/>
      <c r="R54" s="130"/>
      <c r="S54" s="130"/>
      <c r="T54" s="130"/>
      <c r="U54" s="130"/>
      <c r="V54" s="130"/>
      <c r="W54" s="130"/>
      <c r="X54" s="130"/>
      <c r="Y54" s="130"/>
      <c r="Z54" s="130"/>
      <c r="AA54" s="130"/>
      <c r="AB54" s="130"/>
      <c r="AC54" s="130"/>
      <c r="AD54" s="130"/>
      <c r="AE54" s="130"/>
      <c r="AF54" s="130"/>
      <c r="AG54" s="130"/>
      <c r="AH54" s="130"/>
      <c r="AI54" s="130"/>
      <c r="AJ54" s="130"/>
      <c r="AK54" s="143"/>
      <c r="AL54" s="143"/>
      <c r="AM54" s="196"/>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8"/>
      <c r="BR54" s="129"/>
      <c r="BS54" s="116"/>
    </row>
    <row r="55" spans="1:71" ht="15.75" customHeight="1">
      <c r="A55" s="134"/>
      <c r="B55" s="134"/>
      <c r="C55" s="124"/>
      <c r="D55" s="144"/>
      <c r="E55" s="144"/>
      <c r="F55" s="144"/>
      <c r="G55" s="144"/>
      <c r="H55" s="144"/>
      <c r="I55" s="144"/>
      <c r="J55" s="144"/>
      <c r="K55" s="144"/>
      <c r="L55" s="144"/>
      <c r="M55" s="144"/>
      <c r="N55" s="149"/>
      <c r="O55" s="149"/>
      <c r="P55" s="149"/>
      <c r="Q55" s="149"/>
      <c r="R55" s="130"/>
      <c r="S55" s="130"/>
      <c r="T55" s="130"/>
      <c r="U55" s="130"/>
      <c r="V55" s="130"/>
      <c r="W55" s="130"/>
      <c r="X55" s="110"/>
      <c r="Y55" s="110"/>
      <c r="Z55" s="110"/>
      <c r="AA55" s="127"/>
      <c r="AB55" s="127"/>
      <c r="AC55" s="127"/>
      <c r="AD55" s="127"/>
      <c r="AE55" s="127"/>
      <c r="AF55" s="127"/>
      <c r="AG55" s="127"/>
      <c r="AH55" s="127"/>
      <c r="AI55" s="127"/>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29"/>
      <c r="BS55" s="116"/>
    </row>
    <row r="56" spans="1:71" ht="18.649999999999999" customHeight="1">
      <c r="A56" s="134"/>
      <c r="B56" s="134"/>
      <c r="C56" s="124"/>
      <c r="D56" s="144"/>
      <c r="E56" s="144"/>
      <c r="F56" s="144"/>
      <c r="G56" s="144"/>
      <c r="H56" s="144"/>
      <c r="I56" s="144"/>
      <c r="J56" s="144"/>
      <c r="K56" s="144"/>
      <c r="L56" s="144"/>
      <c r="M56" s="144"/>
      <c r="N56" s="149"/>
      <c r="O56" s="149"/>
      <c r="P56" s="149"/>
      <c r="Q56" s="149"/>
      <c r="R56" s="130"/>
      <c r="S56" s="130"/>
      <c r="T56" s="130"/>
      <c r="U56" s="135" t="s">
        <v>27</v>
      </c>
      <c r="V56" s="130"/>
      <c r="W56" s="130"/>
      <c r="X56" s="136"/>
      <c r="Y56" s="136"/>
      <c r="Z56" s="136"/>
      <c r="AA56" s="127"/>
      <c r="AB56" s="137"/>
      <c r="AC56" s="127"/>
      <c r="AD56" s="127"/>
      <c r="AE56" s="127"/>
      <c r="AF56" s="127"/>
      <c r="AG56" s="127"/>
      <c r="AH56" s="127"/>
      <c r="AI56" s="127"/>
      <c r="AJ56" s="127"/>
      <c r="AK56" s="127"/>
      <c r="AL56" s="127"/>
      <c r="AM56" s="135" t="s">
        <v>12</v>
      </c>
      <c r="AN56" s="127"/>
      <c r="AO56" s="127"/>
      <c r="AP56" s="127"/>
      <c r="AQ56" s="127"/>
      <c r="AR56" s="127"/>
      <c r="AS56" s="127"/>
      <c r="AT56" s="127"/>
      <c r="AU56" s="127"/>
      <c r="AV56" s="127"/>
      <c r="AW56" s="127"/>
      <c r="AX56" s="126"/>
      <c r="AY56" s="126"/>
      <c r="AZ56" s="126"/>
      <c r="BA56" s="126"/>
      <c r="BB56" s="126"/>
      <c r="BC56" s="126"/>
      <c r="BD56" s="126"/>
      <c r="BE56" s="126"/>
      <c r="BF56" s="126"/>
      <c r="BG56" s="126"/>
      <c r="BH56" s="126"/>
      <c r="BI56" s="126"/>
      <c r="BJ56" s="126"/>
      <c r="BK56" s="126"/>
      <c r="BL56" s="126"/>
      <c r="BM56" s="126"/>
      <c r="BN56" s="126"/>
      <c r="BO56" s="126"/>
      <c r="BP56" s="126"/>
      <c r="BQ56" s="110"/>
      <c r="BR56" s="129"/>
      <c r="BS56" s="116"/>
    </row>
    <row r="57" spans="1:71" ht="15.65" customHeight="1">
      <c r="A57" s="134"/>
      <c r="B57" s="134"/>
      <c r="C57" s="124"/>
      <c r="D57" s="199" t="s">
        <v>13</v>
      </c>
      <c r="E57" s="200"/>
      <c r="F57" s="200"/>
      <c r="G57" s="200"/>
      <c r="H57" s="200"/>
      <c r="I57" s="200"/>
      <c r="J57" s="200"/>
      <c r="K57" s="200"/>
      <c r="L57" s="200"/>
      <c r="M57" s="201"/>
      <c r="N57" s="208" t="str">
        <f>IF([4]回答表!AD49="●","●","")</f>
        <v/>
      </c>
      <c r="O57" s="209"/>
      <c r="P57" s="209"/>
      <c r="Q57" s="210"/>
      <c r="R57" s="130"/>
      <c r="S57" s="130"/>
      <c r="T57" s="130"/>
      <c r="U57" s="190" t="str">
        <f>IF([4]回答表!AD49="●",[4]回答表!B129,"")</f>
        <v/>
      </c>
      <c r="V57" s="191"/>
      <c r="W57" s="191"/>
      <c r="X57" s="191"/>
      <c r="Y57" s="191"/>
      <c r="Z57" s="191"/>
      <c r="AA57" s="191"/>
      <c r="AB57" s="191"/>
      <c r="AC57" s="191"/>
      <c r="AD57" s="191"/>
      <c r="AE57" s="191"/>
      <c r="AF57" s="191"/>
      <c r="AG57" s="191"/>
      <c r="AH57" s="191"/>
      <c r="AI57" s="191"/>
      <c r="AJ57" s="192"/>
      <c r="AK57" s="150"/>
      <c r="AL57" s="150"/>
      <c r="AM57" s="190" t="str">
        <f>IF([4]回答表!AD49="●",[4]回答表!B134,"")</f>
        <v/>
      </c>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2"/>
      <c r="BR57" s="129"/>
      <c r="BS57" s="116"/>
    </row>
    <row r="58" spans="1:71" ht="15.65" customHeight="1">
      <c r="A58" s="134"/>
      <c r="B58" s="134"/>
      <c r="C58" s="124"/>
      <c r="D58" s="202"/>
      <c r="E58" s="203"/>
      <c r="F58" s="203"/>
      <c r="G58" s="203"/>
      <c r="H58" s="203"/>
      <c r="I58" s="203"/>
      <c r="J58" s="203"/>
      <c r="K58" s="203"/>
      <c r="L58" s="203"/>
      <c r="M58" s="204"/>
      <c r="N58" s="211"/>
      <c r="O58" s="212"/>
      <c r="P58" s="212"/>
      <c r="Q58" s="213"/>
      <c r="R58" s="130"/>
      <c r="S58" s="130"/>
      <c r="T58" s="130"/>
      <c r="U58" s="193"/>
      <c r="V58" s="194"/>
      <c r="W58" s="194"/>
      <c r="X58" s="194"/>
      <c r="Y58" s="194"/>
      <c r="Z58" s="194"/>
      <c r="AA58" s="194"/>
      <c r="AB58" s="194"/>
      <c r="AC58" s="194"/>
      <c r="AD58" s="194"/>
      <c r="AE58" s="194"/>
      <c r="AF58" s="194"/>
      <c r="AG58" s="194"/>
      <c r="AH58" s="194"/>
      <c r="AI58" s="194"/>
      <c r="AJ58" s="195"/>
      <c r="AK58" s="150"/>
      <c r="AL58" s="150"/>
      <c r="AM58" s="193"/>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5"/>
      <c r="BR58" s="129"/>
      <c r="BS58" s="116"/>
    </row>
    <row r="59" spans="1:71" ht="15.65" customHeight="1">
      <c r="A59" s="134"/>
      <c r="B59" s="134"/>
      <c r="C59" s="124"/>
      <c r="D59" s="202"/>
      <c r="E59" s="203"/>
      <c r="F59" s="203"/>
      <c r="G59" s="203"/>
      <c r="H59" s="203"/>
      <c r="I59" s="203"/>
      <c r="J59" s="203"/>
      <c r="K59" s="203"/>
      <c r="L59" s="203"/>
      <c r="M59" s="204"/>
      <c r="N59" s="211"/>
      <c r="O59" s="212"/>
      <c r="P59" s="212"/>
      <c r="Q59" s="213"/>
      <c r="R59" s="130"/>
      <c r="S59" s="130"/>
      <c r="T59" s="130"/>
      <c r="U59" s="193"/>
      <c r="V59" s="194"/>
      <c r="W59" s="194"/>
      <c r="X59" s="194"/>
      <c r="Y59" s="194"/>
      <c r="Z59" s="194"/>
      <c r="AA59" s="194"/>
      <c r="AB59" s="194"/>
      <c r="AC59" s="194"/>
      <c r="AD59" s="194"/>
      <c r="AE59" s="194"/>
      <c r="AF59" s="194"/>
      <c r="AG59" s="194"/>
      <c r="AH59" s="194"/>
      <c r="AI59" s="194"/>
      <c r="AJ59" s="195"/>
      <c r="AK59" s="150"/>
      <c r="AL59" s="150"/>
      <c r="AM59" s="193"/>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5"/>
      <c r="BR59" s="129"/>
      <c r="BS59" s="116"/>
    </row>
    <row r="60" spans="1:71" ht="15.65" customHeight="1">
      <c r="C60" s="124"/>
      <c r="D60" s="205"/>
      <c r="E60" s="206"/>
      <c r="F60" s="206"/>
      <c r="G60" s="206"/>
      <c r="H60" s="206"/>
      <c r="I60" s="206"/>
      <c r="J60" s="206"/>
      <c r="K60" s="206"/>
      <c r="L60" s="206"/>
      <c r="M60" s="207"/>
      <c r="N60" s="214"/>
      <c r="O60" s="215"/>
      <c r="P60" s="215"/>
      <c r="Q60" s="216"/>
      <c r="R60" s="130"/>
      <c r="S60" s="130"/>
      <c r="T60" s="130"/>
      <c r="U60" s="196"/>
      <c r="V60" s="197"/>
      <c r="W60" s="197"/>
      <c r="X60" s="197"/>
      <c r="Y60" s="197"/>
      <c r="Z60" s="197"/>
      <c r="AA60" s="197"/>
      <c r="AB60" s="197"/>
      <c r="AC60" s="197"/>
      <c r="AD60" s="197"/>
      <c r="AE60" s="197"/>
      <c r="AF60" s="197"/>
      <c r="AG60" s="197"/>
      <c r="AH60" s="197"/>
      <c r="AI60" s="197"/>
      <c r="AJ60" s="198"/>
      <c r="AK60" s="150"/>
      <c r="AL60" s="150"/>
      <c r="AM60" s="196"/>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8"/>
      <c r="BR60" s="129"/>
      <c r="BS60" s="116"/>
    </row>
    <row r="61" spans="1:71" ht="15.65" customHeight="1">
      <c r="C61" s="151"/>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3"/>
      <c r="BS61" s="116"/>
    </row>
    <row r="62" spans="1:71" ht="15.65" customHeight="1">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16"/>
    </row>
    <row r="63" spans="1:71" ht="15.65" customHeight="1">
      <c r="C63" s="118"/>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340"/>
      <c r="AS63" s="340"/>
      <c r="AT63" s="340"/>
      <c r="AU63" s="340"/>
      <c r="AV63" s="340"/>
      <c r="AW63" s="340"/>
      <c r="AX63" s="340"/>
      <c r="AY63" s="340"/>
      <c r="AZ63" s="340"/>
      <c r="BA63" s="340"/>
      <c r="BB63" s="340"/>
      <c r="BC63" s="120"/>
      <c r="BD63" s="121"/>
      <c r="BE63" s="121"/>
      <c r="BF63" s="121"/>
      <c r="BG63" s="121"/>
      <c r="BH63" s="121"/>
      <c r="BI63" s="121"/>
      <c r="BJ63" s="121"/>
      <c r="BK63" s="121"/>
      <c r="BL63" s="121"/>
      <c r="BM63" s="121"/>
      <c r="BN63" s="121"/>
      <c r="BO63" s="121"/>
      <c r="BP63" s="121"/>
      <c r="BQ63" s="121"/>
      <c r="BR63" s="122"/>
      <c r="BS63" s="116"/>
    </row>
    <row r="64" spans="1:71" ht="15.65" customHeight="1">
      <c r="C64" s="124"/>
      <c r="D64" s="258" t="s">
        <v>4</v>
      </c>
      <c r="E64" s="259"/>
      <c r="F64" s="259"/>
      <c r="G64" s="259"/>
      <c r="H64" s="259"/>
      <c r="I64" s="259"/>
      <c r="J64" s="259"/>
      <c r="K64" s="259"/>
      <c r="L64" s="259"/>
      <c r="M64" s="259"/>
      <c r="N64" s="259"/>
      <c r="O64" s="259"/>
      <c r="P64" s="259"/>
      <c r="Q64" s="260"/>
      <c r="R64" s="199" t="s">
        <v>48</v>
      </c>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1"/>
      <c r="BC64" s="125"/>
      <c r="BD64" s="126"/>
      <c r="BE64" s="126"/>
      <c r="BF64" s="126"/>
      <c r="BG64" s="126"/>
      <c r="BH64" s="126"/>
      <c r="BI64" s="126"/>
      <c r="BJ64" s="126"/>
      <c r="BK64" s="126"/>
      <c r="BL64" s="126"/>
      <c r="BM64" s="126"/>
      <c r="BN64" s="127"/>
      <c r="BO64" s="127"/>
      <c r="BP64" s="127"/>
      <c r="BQ64" s="128"/>
      <c r="BR64" s="129"/>
      <c r="BS64" s="116"/>
    </row>
    <row r="65" spans="1:71" ht="15.65" customHeight="1">
      <c r="C65" s="124"/>
      <c r="D65" s="261"/>
      <c r="E65" s="262"/>
      <c r="F65" s="262"/>
      <c r="G65" s="262"/>
      <c r="H65" s="262"/>
      <c r="I65" s="262"/>
      <c r="J65" s="262"/>
      <c r="K65" s="262"/>
      <c r="L65" s="262"/>
      <c r="M65" s="262"/>
      <c r="N65" s="262"/>
      <c r="O65" s="262"/>
      <c r="P65" s="262"/>
      <c r="Q65" s="263"/>
      <c r="R65" s="205"/>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7"/>
      <c r="BC65" s="125"/>
      <c r="BD65" s="126"/>
      <c r="BE65" s="126"/>
      <c r="BF65" s="126"/>
      <c r="BG65" s="126"/>
      <c r="BH65" s="126"/>
      <c r="BI65" s="126"/>
      <c r="BJ65" s="126"/>
      <c r="BK65" s="126"/>
      <c r="BL65" s="126"/>
      <c r="BM65" s="126"/>
      <c r="BN65" s="127"/>
      <c r="BO65" s="127"/>
      <c r="BP65" s="127"/>
      <c r="BQ65" s="128"/>
      <c r="BR65" s="129"/>
      <c r="BS65" s="116"/>
    </row>
    <row r="66" spans="1:71" ht="15.65" customHeight="1">
      <c r="C66" s="124"/>
      <c r="D66" s="130"/>
      <c r="E66" s="130"/>
      <c r="F66" s="130"/>
      <c r="G66" s="130"/>
      <c r="H66" s="130"/>
      <c r="I66" s="130"/>
      <c r="J66" s="130"/>
      <c r="K66" s="130"/>
      <c r="L66" s="130"/>
      <c r="M66" s="130"/>
      <c r="N66" s="130"/>
      <c r="O66" s="130"/>
      <c r="P66" s="130"/>
      <c r="Q66" s="130"/>
      <c r="R66" s="130"/>
      <c r="S66" s="130"/>
      <c r="T66" s="130"/>
      <c r="U66" s="130"/>
      <c r="V66" s="130"/>
      <c r="W66" s="130"/>
      <c r="X66" s="110"/>
      <c r="Y66" s="110"/>
      <c r="Z66" s="110"/>
      <c r="AA66" s="126"/>
      <c r="AB66" s="131"/>
      <c r="AC66" s="131"/>
      <c r="AD66" s="131"/>
      <c r="AE66" s="131"/>
      <c r="AF66" s="131"/>
      <c r="AG66" s="131"/>
      <c r="AH66" s="131"/>
      <c r="AI66" s="131"/>
      <c r="AJ66" s="131"/>
      <c r="AK66" s="131"/>
      <c r="AL66" s="131"/>
      <c r="AM66" s="131"/>
      <c r="AN66" s="128"/>
      <c r="AO66" s="131"/>
      <c r="AP66" s="132"/>
      <c r="AQ66" s="132"/>
      <c r="AR66" s="133"/>
      <c r="AS66" s="133"/>
      <c r="AT66" s="133"/>
      <c r="AU66" s="133"/>
      <c r="AV66" s="133"/>
      <c r="AW66" s="133"/>
      <c r="AX66" s="133"/>
      <c r="AY66" s="133"/>
      <c r="AZ66" s="133"/>
      <c r="BA66" s="133"/>
      <c r="BB66" s="133"/>
      <c r="BC66" s="125"/>
      <c r="BD66" s="126"/>
      <c r="BE66" s="126"/>
      <c r="BF66" s="126"/>
      <c r="BG66" s="126"/>
      <c r="BH66" s="126"/>
      <c r="BI66" s="126"/>
      <c r="BJ66" s="126"/>
      <c r="BK66" s="126"/>
      <c r="BL66" s="126"/>
      <c r="BM66" s="126"/>
      <c r="BN66" s="127"/>
      <c r="BO66" s="127"/>
      <c r="BP66" s="127"/>
      <c r="BQ66" s="128"/>
      <c r="BR66" s="129"/>
      <c r="BS66" s="116"/>
    </row>
    <row r="67" spans="1:71" ht="19">
      <c r="C67" s="124"/>
      <c r="D67" s="130"/>
      <c r="E67" s="130"/>
      <c r="F67" s="130"/>
      <c r="G67" s="130"/>
      <c r="H67" s="130"/>
      <c r="I67" s="130"/>
      <c r="J67" s="130"/>
      <c r="K67" s="130"/>
      <c r="L67" s="130"/>
      <c r="M67" s="130"/>
      <c r="N67" s="130"/>
      <c r="O67" s="130"/>
      <c r="P67" s="130"/>
      <c r="Q67" s="130"/>
      <c r="R67" s="130"/>
      <c r="S67" s="130"/>
      <c r="T67" s="130"/>
      <c r="U67" s="135" t="s">
        <v>27</v>
      </c>
      <c r="V67" s="130"/>
      <c r="W67" s="130"/>
      <c r="X67" s="136"/>
      <c r="Y67" s="136"/>
      <c r="Z67" s="136"/>
      <c r="AA67" s="127"/>
      <c r="AB67" s="137"/>
      <c r="AC67" s="137"/>
      <c r="AD67" s="137"/>
      <c r="AE67" s="137"/>
      <c r="AF67" s="137"/>
      <c r="AG67" s="137"/>
      <c r="AH67" s="137"/>
      <c r="AI67" s="137"/>
      <c r="AJ67" s="137"/>
      <c r="AK67" s="137"/>
      <c r="AL67" s="137"/>
      <c r="AM67" s="135" t="s">
        <v>5</v>
      </c>
      <c r="AN67" s="138"/>
      <c r="AO67" s="137"/>
      <c r="AP67" s="139"/>
      <c r="AQ67" s="139"/>
      <c r="AR67" s="140"/>
      <c r="AS67" s="140"/>
      <c r="AT67" s="140"/>
      <c r="AU67" s="140"/>
      <c r="AV67" s="140"/>
      <c r="AW67" s="140"/>
      <c r="AX67" s="140"/>
      <c r="AY67" s="140"/>
      <c r="AZ67" s="140"/>
      <c r="BA67" s="140"/>
      <c r="BB67" s="140"/>
      <c r="BC67" s="141"/>
      <c r="BD67" s="127"/>
      <c r="BE67" s="127"/>
      <c r="BF67" s="142" t="s">
        <v>6</v>
      </c>
      <c r="BG67" s="155"/>
      <c r="BH67" s="155"/>
      <c r="BI67" s="155"/>
      <c r="BJ67" s="155"/>
      <c r="BK67" s="155"/>
      <c r="BL67" s="155"/>
      <c r="BM67" s="127"/>
      <c r="BN67" s="127"/>
      <c r="BO67" s="127"/>
      <c r="BP67" s="127"/>
      <c r="BQ67" s="138"/>
      <c r="BR67" s="129"/>
      <c r="BS67" s="116"/>
    </row>
    <row r="68" spans="1:71" ht="15.65" customHeight="1">
      <c r="C68" s="124"/>
      <c r="D68" s="199" t="s">
        <v>7</v>
      </c>
      <c r="E68" s="200"/>
      <c r="F68" s="200"/>
      <c r="G68" s="200"/>
      <c r="H68" s="200"/>
      <c r="I68" s="200"/>
      <c r="J68" s="200"/>
      <c r="K68" s="200"/>
      <c r="L68" s="200"/>
      <c r="M68" s="201"/>
      <c r="N68" s="208" t="str">
        <f>IF([4]回答表!X50="●","●","")</f>
        <v/>
      </c>
      <c r="O68" s="209"/>
      <c r="P68" s="209"/>
      <c r="Q68" s="210"/>
      <c r="R68" s="130"/>
      <c r="S68" s="130"/>
      <c r="T68" s="130"/>
      <c r="U68" s="190" t="str">
        <f>IF([4]回答表!X50="●",[4]回答表!B144,IF([4]回答表!AA50="●",[4]回答表!B168,""))</f>
        <v/>
      </c>
      <c r="V68" s="191"/>
      <c r="W68" s="191"/>
      <c r="X68" s="191"/>
      <c r="Y68" s="191"/>
      <c r="Z68" s="191"/>
      <c r="AA68" s="191"/>
      <c r="AB68" s="191"/>
      <c r="AC68" s="191"/>
      <c r="AD68" s="191"/>
      <c r="AE68" s="191"/>
      <c r="AF68" s="191"/>
      <c r="AG68" s="191"/>
      <c r="AH68" s="191"/>
      <c r="AI68" s="191"/>
      <c r="AJ68" s="192"/>
      <c r="AK68" s="143"/>
      <c r="AL68" s="143"/>
      <c r="AM68" s="341" t="s">
        <v>49</v>
      </c>
      <c r="AN68" s="341"/>
      <c r="AO68" s="341"/>
      <c r="AP68" s="341"/>
      <c r="AQ68" s="341"/>
      <c r="AR68" s="341"/>
      <c r="AS68" s="341"/>
      <c r="AT68" s="341"/>
      <c r="AU68" s="341" t="s">
        <v>50</v>
      </c>
      <c r="AV68" s="341"/>
      <c r="AW68" s="341"/>
      <c r="AX68" s="341"/>
      <c r="AY68" s="341"/>
      <c r="AZ68" s="341"/>
      <c r="BA68" s="341"/>
      <c r="BB68" s="341"/>
      <c r="BC68" s="131"/>
      <c r="BD68" s="126"/>
      <c r="BE68" s="126"/>
      <c r="BF68" s="253" t="str">
        <f>IF([4]回答表!X50="●",[4]回答表!S150,IF([4]回答表!AA50="●",[4]回答表!S174,""))</f>
        <v/>
      </c>
      <c r="BG68" s="254"/>
      <c r="BH68" s="254"/>
      <c r="BI68" s="254"/>
      <c r="BJ68" s="253"/>
      <c r="BK68" s="254"/>
      <c r="BL68" s="254"/>
      <c r="BM68" s="254"/>
      <c r="BN68" s="253"/>
      <c r="BO68" s="254"/>
      <c r="BP68" s="254"/>
      <c r="BQ68" s="255"/>
      <c r="BR68" s="129"/>
      <c r="BS68" s="116"/>
    </row>
    <row r="69" spans="1:71" ht="15.65" customHeight="1">
      <c r="C69" s="124"/>
      <c r="D69" s="202"/>
      <c r="E69" s="203"/>
      <c r="F69" s="203"/>
      <c r="G69" s="203"/>
      <c r="H69" s="203"/>
      <c r="I69" s="203"/>
      <c r="J69" s="203"/>
      <c r="K69" s="203"/>
      <c r="L69" s="203"/>
      <c r="M69" s="204"/>
      <c r="N69" s="211"/>
      <c r="O69" s="212"/>
      <c r="P69" s="212"/>
      <c r="Q69" s="213"/>
      <c r="R69" s="130"/>
      <c r="S69" s="130"/>
      <c r="T69" s="130"/>
      <c r="U69" s="193"/>
      <c r="V69" s="194"/>
      <c r="W69" s="194"/>
      <c r="X69" s="194"/>
      <c r="Y69" s="194"/>
      <c r="Z69" s="194"/>
      <c r="AA69" s="194"/>
      <c r="AB69" s="194"/>
      <c r="AC69" s="194"/>
      <c r="AD69" s="194"/>
      <c r="AE69" s="194"/>
      <c r="AF69" s="194"/>
      <c r="AG69" s="194"/>
      <c r="AH69" s="194"/>
      <c r="AI69" s="194"/>
      <c r="AJ69" s="195"/>
      <c r="AK69" s="143"/>
      <c r="AL69" s="143"/>
      <c r="AM69" s="341"/>
      <c r="AN69" s="341"/>
      <c r="AO69" s="341"/>
      <c r="AP69" s="341"/>
      <c r="AQ69" s="341"/>
      <c r="AR69" s="341"/>
      <c r="AS69" s="341"/>
      <c r="AT69" s="341"/>
      <c r="AU69" s="341"/>
      <c r="AV69" s="341"/>
      <c r="AW69" s="341"/>
      <c r="AX69" s="341"/>
      <c r="AY69" s="341"/>
      <c r="AZ69" s="341"/>
      <c r="BA69" s="341"/>
      <c r="BB69" s="341"/>
      <c r="BC69" s="131"/>
      <c r="BD69" s="126"/>
      <c r="BE69" s="126"/>
      <c r="BF69" s="217"/>
      <c r="BG69" s="218"/>
      <c r="BH69" s="218"/>
      <c r="BI69" s="218"/>
      <c r="BJ69" s="217"/>
      <c r="BK69" s="218"/>
      <c r="BL69" s="218"/>
      <c r="BM69" s="218"/>
      <c r="BN69" s="217"/>
      <c r="BO69" s="218"/>
      <c r="BP69" s="218"/>
      <c r="BQ69" s="221"/>
      <c r="BR69" s="129"/>
      <c r="BS69" s="116"/>
    </row>
    <row r="70" spans="1:71" ht="15.65" customHeight="1">
      <c r="C70" s="124"/>
      <c r="D70" s="202"/>
      <c r="E70" s="203"/>
      <c r="F70" s="203"/>
      <c r="G70" s="203"/>
      <c r="H70" s="203"/>
      <c r="I70" s="203"/>
      <c r="J70" s="203"/>
      <c r="K70" s="203"/>
      <c r="L70" s="203"/>
      <c r="M70" s="204"/>
      <c r="N70" s="211"/>
      <c r="O70" s="212"/>
      <c r="P70" s="212"/>
      <c r="Q70" s="213"/>
      <c r="R70" s="130"/>
      <c r="S70" s="130"/>
      <c r="T70" s="130"/>
      <c r="U70" s="193"/>
      <c r="V70" s="194"/>
      <c r="W70" s="194"/>
      <c r="X70" s="194"/>
      <c r="Y70" s="194"/>
      <c r="Z70" s="194"/>
      <c r="AA70" s="194"/>
      <c r="AB70" s="194"/>
      <c r="AC70" s="194"/>
      <c r="AD70" s="194"/>
      <c r="AE70" s="194"/>
      <c r="AF70" s="194"/>
      <c r="AG70" s="194"/>
      <c r="AH70" s="194"/>
      <c r="AI70" s="194"/>
      <c r="AJ70" s="195"/>
      <c r="AK70" s="143"/>
      <c r="AL70" s="143"/>
      <c r="AM70" s="341"/>
      <c r="AN70" s="341"/>
      <c r="AO70" s="341"/>
      <c r="AP70" s="341"/>
      <c r="AQ70" s="341"/>
      <c r="AR70" s="341"/>
      <c r="AS70" s="341"/>
      <c r="AT70" s="341"/>
      <c r="AU70" s="341"/>
      <c r="AV70" s="341"/>
      <c r="AW70" s="341"/>
      <c r="AX70" s="341"/>
      <c r="AY70" s="341"/>
      <c r="AZ70" s="341"/>
      <c r="BA70" s="341"/>
      <c r="BB70" s="341"/>
      <c r="BC70" s="131"/>
      <c r="BD70" s="126"/>
      <c r="BE70" s="126"/>
      <c r="BF70" s="217"/>
      <c r="BG70" s="218"/>
      <c r="BH70" s="218"/>
      <c r="BI70" s="218"/>
      <c r="BJ70" s="217"/>
      <c r="BK70" s="218"/>
      <c r="BL70" s="218"/>
      <c r="BM70" s="218"/>
      <c r="BN70" s="217"/>
      <c r="BO70" s="218"/>
      <c r="BP70" s="218"/>
      <c r="BQ70" s="221"/>
      <c r="BR70" s="129"/>
      <c r="BS70" s="116"/>
    </row>
    <row r="71" spans="1:71" ht="15.65" customHeight="1">
      <c r="C71" s="124"/>
      <c r="D71" s="205"/>
      <c r="E71" s="206"/>
      <c r="F71" s="206"/>
      <c r="G71" s="206"/>
      <c r="H71" s="206"/>
      <c r="I71" s="206"/>
      <c r="J71" s="206"/>
      <c r="K71" s="206"/>
      <c r="L71" s="206"/>
      <c r="M71" s="207"/>
      <c r="N71" s="214"/>
      <c r="O71" s="215"/>
      <c r="P71" s="215"/>
      <c r="Q71" s="216"/>
      <c r="R71" s="130"/>
      <c r="S71" s="130"/>
      <c r="T71" s="130"/>
      <c r="U71" s="193"/>
      <c r="V71" s="194"/>
      <c r="W71" s="194"/>
      <c r="X71" s="194"/>
      <c r="Y71" s="194"/>
      <c r="Z71" s="194"/>
      <c r="AA71" s="194"/>
      <c r="AB71" s="194"/>
      <c r="AC71" s="194"/>
      <c r="AD71" s="194"/>
      <c r="AE71" s="194"/>
      <c r="AF71" s="194"/>
      <c r="AG71" s="194"/>
      <c r="AH71" s="194"/>
      <c r="AI71" s="194"/>
      <c r="AJ71" s="195"/>
      <c r="AK71" s="143"/>
      <c r="AL71" s="143"/>
      <c r="AM71" s="283" t="str">
        <f>IF([4]回答表!X50="●",[4]回答表!J150,IF([4]回答表!AA50="●",[4]回答表!J174,""))</f>
        <v/>
      </c>
      <c r="AN71" s="284"/>
      <c r="AO71" s="284"/>
      <c r="AP71" s="284"/>
      <c r="AQ71" s="284"/>
      <c r="AR71" s="284"/>
      <c r="AS71" s="284"/>
      <c r="AT71" s="285"/>
      <c r="AU71" s="283" t="str">
        <f>IF([4]回答表!X50="●",[4]回答表!J151,IF([4]回答表!AA50="●",[4]回答表!J175,""))</f>
        <v/>
      </c>
      <c r="AV71" s="284"/>
      <c r="AW71" s="284"/>
      <c r="AX71" s="284"/>
      <c r="AY71" s="284"/>
      <c r="AZ71" s="284"/>
      <c r="BA71" s="284"/>
      <c r="BB71" s="285"/>
      <c r="BC71" s="131"/>
      <c r="BD71" s="126"/>
      <c r="BE71" s="126"/>
      <c r="BF71" s="217" t="str">
        <f>IF([4]回答表!X50="●",[4]回答表!V150,IF([4]回答表!AA50="●",[4]回答表!V174,""))</f>
        <v/>
      </c>
      <c r="BG71" s="218"/>
      <c r="BH71" s="218"/>
      <c r="BI71" s="218"/>
      <c r="BJ71" s="217" t="str">
        <f>IF([4]回答表!X50="●",[4]回答表!V151,IF([4]回答表!AA50="●",[4]回答表!V175,""))</f>
        <v/>
      </c>
      <c r="BK71" s="218"/>
      <c r="BL71" s="218"/>
      <c r="BM71" s="218"/>
      <c r="BN71" s="217" t="str">
        <f>IF([4]回答表!X50="●",[4]回答表!V152,IF([4]回答表!AA50="●",[4]回答表!V176,""))</f>
        <v/>
      </c>
      <c r="BO71" s="218"/>
      <c r="BP71" s="218"/>
      <c r="BQ71" s="221"/>
      <c r="BR71" s="129"/>
      <c r="BS71" s="116"/>
    </row>
    <row r="72" spans="1:71" ht="15.65" customHeight="1">
      <c r="C72" s="124"/>
      <c r="D72" s="144"/>
      <c r="E72" s="144"/>
      <c r="F72" s="144"/>
      <c r="G72" s="144"/>
      <c r="H72" s="144"/>
      <c r="I72" s="144"/>
      <c r="J72" s="144"/>
      <c r="K72" s="144"/>
      <c r="L72" s="144"/>
      <c r="M72" s="144"/>
      <c r="N72" s="145"/>
      <c r="O72" s="145"/>
      <c r="P72" s="145"/>
      <c r="Q72" s="145"/>
      <c r="R72" s="146"/>
      <c r="S72" s="146"/>
      <c r="T72" s="146"/>
      <c r="U72" s="193"/>
      <c r="V72" s="194"/>
      <c r="W72" s="194"/>
      <c r="X72" s="194"/>
      <c r="Y72" s="194"/>
      <c r="Z72" s="194"/>
      <c r="AA72" s="194"/>
      <c r="AB72" s="194"/>
      <c r="AC72" s="194"/>
      <c r="AD72" s="194"/>
      <c r="AE72" s="194"/>
      <c r="AF72" s="194"/>
      <c r="AG72" s="194"/>
      <c r="AH72" s="194"/>
      <c r="AI72" s="194"/>
      <c r="AJ72" s="195"/>
      <c r="AK72" s="143"/>
      <c r="AL72" s="143"/>
      <c r="AM72" s="286"/>
      <c r="AN72" s="287"/>
      <c r="AO72" s="287"/>
      <c r="AP72" s="287"/>
      <c r="AQ72" s="287"/>
      <c r="AR72" s="287"/>
      <c r="AS72" s="287"/>
      <c r="AT72" s="288"/>
      <c r="AU72" s="286"/>
      <c r="AV72" s="287"/>
      <c r="AW72" s="287"/>
      <c r="AX72" s="287"/>
      <c r="AY72" s="287"/>
      <c r="AZ72" s="287"/>
      <c r="BA72" s="287"/>
      <c r="BB72" s="288"/>
      <c r="BC72" s="131"/>
      <c r="BD72" s="131"/>
      <c r="BE72" s="131"/>
      <c r="BF72" s="217"/>
      <c r="BG72" s="218"/>
      <c r="BH72" s="218"/>
      <c r="BI72" s="218"/>
      <c r="BJ72" s="217"/>
      <c r="BK72" s="218"/>
      <c r="BL72" s="218"/>
      <c r="BM72" s="218"/>
      <c r="BN72" s="217"/>
      <c r="BO72" s="218"/>
      <c r="BP72" s="218"/>
      <c r="BQ72" s="221"/>
      <c r="BR72" s="129"/>
      <c r="BS72" s="116"/>
    </row>
    <row r="73" spans="1:71" ht="15.65" customHeight="1">
      <c r="C73" s="124"/>
      <c r="D73" s="144"/>
      <c r="E73" s="144"/>
      <c r="F73" s="144"/>
      <c r="G73" s="144"/>
      <c r="H73" s="144"/>
      <c r="I73" s="144"/>
      <c r="J73" s="144"/>
      <c r="K73" s="144"/>
      <c r="L73" s="144"/>
      <c r="M73" s="144"/>
      <c r="N73" s="145"/>
      <c r="O73" s="145"/>
      <c r="P73" s="145"/>
      <c r="Q73" s="145"/>
      <c r="R73" s="146"/>
      <c r="S73" s="146"/>
      <c r="T73" s="146"/>
      <c r="U73" s="193"/>
      <c r="V73" s="194"/>
      <c r="W73" s="194"/>
      <c r="X73" s="194"/>
      <c r="Y73" s="194"/>
      <c r="Z73" s="194"/>
      <c r="AA73" s="194"/>
      <c r="AB73" s="194"/>
      <c r="AC73" s="194"/>
      <c r="AD73" s="194"/>
      <c r="AE73" s="194"/>
      <c r="AF73" s="194"/>
      <c r="AG73" s="194"/>
      <c r="AH73" s="194"/>
      <c r="AI73" s="194"/>
      <c r="AJ73" s="195"/>
      <c r="AK73" s="143"/>
      <c r="AL73" s="143"/>
      <c r="AM73" s="289"/>
      <c r="AN73" s="290"/>
      <c r="AO73" s="290"/>
      <c r="AP73" s="290"/>
      <c r="AQ73" s="290"/>
      <c r="AR73" s="290"/>
      <c r="AS73" s="290"/>
      <c r="AT73" s="291"/>
      <c r="AU73" s="289"/>
      <c r="AV73" s="290"/>
      <c r="AW73" s="290"/>
      <c r="AX73" s="290"/>
      <c r="AY73" s="290"/>
      <c r="AZ73" s="290"/>
      <c r="BA73" s="290"/>
      <c r="BB73" s="291"/>
      <c r="BC73" s="131"/>
      <c r="BD73" s="126"/>
      <c r="BE73" s="126"/>
      <c r="BF73" s="217"/>
      <c r="BG73" s="218"/>
      <c r="BH73" s="218"/>
      <c r="BI73" s="218"/>
      <c r="BJ73" s="217"/>
      <c r="BK73" s="218"/>
      <c r="BL73" s="218"/>
      <c r="BM73" s="218"/>
      <c r="BN73" s="217"/>
      <c r="BO73" s="218"/>
      <c r="BP73" s="218"/>
      <c r="BQ73" s="221"/>
      <c r="BR73" s="129"/>
      <c r="BS73" s="116"/>
    </row>
    <row r="74" spans="1:71" ht="15.65" customHeight="1">
      <c r="C74" s="124"/>
      <c r="D74" s="243" t="s">
        <v>8</v>
      </c>
      <c r="E74" s="244"/>
      <c r="F74" s="244"/>
      <c r="G74" s="244"/>
      <c r="H74" s="244"/>
      <c r="I74" s="244"/>
      <c r="J74" s="244"/>
      <c r="K74" s="244"/>
      <c r="L74" s="244"/>
      <c r="M74" s="245"/>
      <c r="N74" s="208" t="str">
        <f>IF([4]回答表!AA50="●","●","")</f>
        <v/>
      </c>
      <c r="O74" s="209"/>
      <c r="P74" s="209"/>
      <c r="Q74" s="210"/>
      <c r="R74" s="130"/>
      <c r="S74" s="130"/>
      <c r="T74" s="130"/>
      <c r="U74" s="193"/>
      <c r="V74" s="194"/>
      <c r="W74" s="194"/>
      <c r="X74" s="194"/>
      <c r="Y74" s="194"/>
      <c r="Z74" s="194"/>
      <c r="AA74" s="194"/>
      <c r="AB74" s="194"/>
      <c r="AC74" s="194"/>
      <c r="AD74" s="194"/>
      <c r="AE74" s="194"/>
      <c r="AF74" s="194"/>
      <c r="AG74" s="194"/>
      <c r="AH74" s="194"/>
      <c r="AI74" s="194"/>
      <c r="AJ74" s="195"/>
      <c r="AK74" s="143"/>
      <c r="AL74" s="143"/>
      <c r="AM74" s="126"/>
      <c r="AN74" s="126"/>
      <c r="AO74" s="126"/>
      <c r="AP74" s="126"/>
      <c r="AQ74" s="126"/>
      <c r="AR74" s="126"/>
      <c r="AS74" s="126"/>
      <c r="AT74" s="126"/>
      <c r="AU74" s="126"/>
      <c r="AV74" s="126"/>
      <c r="AW74" s="126"/>
      <c r="AX74" s="126"/>
      <c r="AY74" s="126"/>
      <c r="AZ74" s="126"/>
      <c r="BA74" s="126"/>
      <c r="BB74" s="126"/>
      <c r="BC74" s="131"/>
      <c r="BD74" s="147"/>
      <c r="BE74" s="147"/>
      <c r="BF74" s="217"/>
      <c r="BG74" s="218"/>
      <c r="BH74" s="218"/>
      <c r="BI74" s="218"/>
      <c r="BJ74" s="217"/>
      <c r="BK74" s="218"/>
      <c r="BL74" s="218"/>
      <c r="BM74" s="218"/>
      <c r="BN74" s="217"/>
      <c r="BO74" s="218"/>
      <c r="BP74" s="218"/>
      <c r="BQ74" s="221"/>
      <c r="BR74" s="129"/>
      <c r="BS74" s="116"/>
    </row>
    <row r="75" spans="1:71" ht="15.65" customHeight="1">
      <c r="C75" s="124"/>
      <c r="D75" s="246"/>
      <c r="E75" s="247"/>
      <c r="F75" s="247"/>
      <c r="G75" s="247"/>
      <c r="H75" s="247"/>
      <c r="I75" s="247"/>
      <c r="J75" s="247"/>
      <c r="K75" s="247"/>
      <c r="L75" s="247"/>
      <c r="M75" s="248"/>
      <c r="N75" s="211"/>
      <c r="O75" s="212"/>
      <c r="P75" s="212"/>
      <c r="Q75" s="213"/>
      <c r="R75" s="130"/>
      <c r="S75" s="130"/>
      <c r="T75" s="130"/>
      <c r="U75" s="193"/>
      <c r="V75" s="194"/>
      <c r="W75" s="194"/>
      <c r="X75" s="194"/>
      <c r="Y75" s="194"/>
      <c r="Z75" s="194"/>
      <c r="AA75" s="194"/>
      <c r="AB75" s="194"/>
      <c r="AC75" s="194"/>
      <c r="AD75" s="194"/>
      <c r="AE75" s="194"/>
      <c r="AF75" s="194"/>
      <c r="AG75" s="194"/>
      <c r="AH75" s="194"/>
      <c r="AI75" s="194"/>
      <c r="AJ75" s="195"/>
      <c r="AK75" s="143"/>
      <c r="AL75" s="143"/>
      <c r="AM75" s="126"/>
      <c r="AN75" s="126"/>
      <c r="AO75" s="126"/>
      <c r="AP75" s="126"/>
      <c r="AQ75" s="126"/>
      <c r="AR75" s="126"/>
      <c r="AS75" s="126"/>
      <c r="AT75" s="126"/>
      <c r="AU75" s="126"/>
      <c r="AV75" s="126"/>
      <c r="AW75" s="126"/>
      <c r="AX75" s="126"/>
      <c r="AY75" s="126"/>
      <c r="AZ75" s="126"/>
      <c r="BA75" s="126"/>
      <c r="BB75" s="126"/>
      <c r="BC75" s="131"/>
      <c r="BD75" s="147"/>
      <c r="BE75" s="147"/>
      <c r="BF75" s="217" t="s">
        <v>9</v>
      </c>
      <c r="BG75" s="218"/>
      <c r="BH75" s="218"/>
      <c r="BI75" s="218"/>
      <c r="BJ75" s="217" t="s">
        <v>10</v>
      </c>
      <c r="BK75" s="218"/>
      <c r="BL75" s="218"/>
      <c r="BM75" s="218"/>
      <c r="BN75" s="217" t="s">
        <v>11</v>
      </c>
      <c r="BO75" s="218"/>
      <c r="BP75" s="218"/>
      <c r="BQ75" s="221"/>
      <c r="BR75" s="129"/>
      <c r="BS75" s="116"/>
    </row>
    <row r="76" spans="1:71" ht="15.65" customHeight="1">
      <c r="C76" s="124"/>
      <c r="D76" s="246"/>
      <c r="E76" s="247"/>
      <c r="F76" s="247"/>
      <c r="G76" s="247"/>
      <c r="H76" s="247"/>
      <c r="I76" s="247"/>
      <c r="J76" s="247"/>
      <c r="K76" s="247"/>
      <c r="L76" s="247"/>
      <c r="M76" s="248"/>
      <c r="N76" s="211"/>
      <c r="O76" s="212"/>
      <c r="P76" s="212"/>
      <c r="Q76" s="213"/>
      <c r="R76" s="130"/>
      <c r="S76" s="130"/>
      <c r="T76" s="130"/>
      <c r="U76" s="193"/>
      <c r="V76" s="194"/>
      <c r="W76" s="194"/>
      <c r="X76" s="194"/>
      <c r="Y76" s="194"/>
      <c r="Z76" s="194"/>
      <c r="AA76" s="194"/>
      <c r="AB76" s="194"/>
      <c r="AC76" s="194"/>
      <c r="AD76" s="194"/>
      <c r="AE76" s="194"/>
      <c r="AF76" s="194"/>
      <c r="AG76" s="194"/>
      <c r="AH76" s="194"/>
      <c r="AI76" s="194"/>
      <c r="AJ76" s="195"/>
      <c r="AK76" s="143"/>
      <c r="AL76" s="143"/>
      <c r="AM76" s="126"/>
      <c r="AN76" s="126"/>
      <c r="AO76" s="126"/>
      <c r="AP76" s="126"/>
      <c r="AQ76" s="126"/>
      <c r="AR76" s="126"/>
      <c r="AS76" s="126"/>
      <c r="AT76" s="126"/>
      <c r="AU76" s="126"/>
      <c r="AV76" s="126"/>
      <c r="AW76" s="126"/>
      <c r="AX76" s="126"/>
      <c r="AY76" s="126"/>
      <c r="AZ76" s="126"/>
      <c r="BA76" s="126"/>
      <c r="BB76" s="126"/>
      <c r="BC76" s="131"/>
      <c r="BD76" s="147"/>
      <c r="BE76" s="147"/>
      <c r="BF76" s="217"/>
      <c r="BG76" s="218"/>
      <c r="BH76" s="218"/>
      <c r="BI76" s="218"/>
      <c r="BJ76" s="217"/>
      <c r="BK76" s="218"/>
      <c r="BL76" s="218"/>
      <c r="BM76" s="218"/>
      <c r="BN76" s="217"/>
      <c r="BO76" s="218"/>
      <c r="BP76" s="218"/>
      <c r="BQ76" s="221"/>
      <c r="BR76" s="129"/>
      <c r="BS76" s="116"/>
    </row>
    <row r="77" spans="1:71" ht="15.65" customHeight="1">
      <c r="C77" s="124"/>
      <c r="D77" s="249"/>
      <c r="E77" s="250"/>
      <c r="F77" s="250"/>
      <c r="G77" s="250"/>
      <c r="H77" s="250"/>
      <c r="I77" s="250"/>
      <c r="J77" s="250"/>
      <c r="K77" s="250"/>
      <c r="L77" s="250"/>
      <c r="M77" s="251"/>
      <c r="N77" s="214"/>
      <c r="O77" s="215"/>
      <c r="P77" s="215"/>
      <c r="Q77" s="216"/>
      <c r="R77" s="130"/>
      <c r="S77" s="130"/>
      <c r="T77" s="130"/>
      <c r="U77" s="196"/>
      <c r="V77" s="197"/>
      <c r="W77" s="197"/>
      <c r="X77" s="197"/>
      <c r="Y77" s="197"/>
      <c r="Z77" s="197"/>
      <c r="AA77" s="197"/>
      <c r="AB77" s="197"/>
      <c r="AC77" s="197"/>
      <c r="AD77" s="197"/>
      <c r="AE77" s="197"/>
      <c r="AF77" s="197"/>
      <c r="AG77" s="197"/>
      <c r="AH77" s="197"/>
      <c r="AI77" s="197"/>
      <c r="AJ77" s="198"/>
      <c r="AK77" s="143"/>
      <c r="AL77" s="143"/>
      <c r="AM77" s="126"/>
      <c r="AN77" s="126"/>
      <c r="AO77" s="126"/>
      <c r="AP77" s="126"/>
      <c r="AQ77" s="126"/>
      <c r="AR77" s="126"/>
      <c r="AS77" s="126"/>
      <c r="AT77" s="126"/>
      <c r="AU77" s="126"/>
      <c r="AV77" s="126"/>
      <c r="AW77" s="126"/>
      <c r="AX77" s="126"/>
      <c r="AY77" s="126"/>
      <c r="AZ77" s="126"/>
      <c r="BA77" s="126"/>
      <c r="BB77" s="126"/>
      <c r="BC77" s="131"/>
      <c r="BD77" s="147"/>
      <c r="BE77" s="147"/>
      <c r="BF77" s="219"/>
      <c r="BG77" s="220"/>
      <c r="BH77" s="220"/>
      <c r="BI77" s="220"/>
      <c r="BJ77" s="219"/>
      <c r="BK77" s="220"/>
      <c r="BL77" s="220"/>
      <c r="BM77" s="220"/>
      <c r="BN77" s="219"/>
      <c r="BO77" s="220"/>
      <c r="BP77" s="220"/>
      <c r="BQ77" s="222"/>
      <c r="BR77" s="129"/>
      <c r="BS77" s="116"/>
    </row>
    <row r="78" spans="1:71" ht="15.65" customHeight="1">
      <c r="A78" s="134"/>
      <c r="B78" s="134"/>
      <c r="C78" s="124"/>
      <c r="D78" s="144"/>
      <c r="E78" s="144"/>
      <c r="F78" s="144"/>
      <c r="G78" s="144"/>
      <c r="H78" s="144"/>
      <c r="I78" s="144"/>
      <c r="J78" s="144"/>
      <c r="K78" s="144"/>
      <c r="L78" s="144"/>
      <c r="M78" s="144"/>
      <c r="N78" s="144"/>
      <c r="O78" s="144"/>
      <c r="P78" s="144"/>
      <c r="Q78" s="144"/>
      <c r="R78" s="130"/>
      <c r="S78" s="130"/>
      <c r="T78" s="130"/>
      <c r="U78" s="130"/>
      <c r="V78" s="130"/>
      <c r="W78" s="130"/>
      <c r="X78" s="130"/>
      <c r="Y78" s="130"/>
      <c r="Z78" s="130"/>
      <c r="AA78" s="130"/>
      <c r="AB78" s="130"/>
      <c r="AC78" s="130"/>
      <c r="AD78" s="130"/>
      <c r="AE78" s="130"/>
      <c r="AF78" s="130"/>
      <c r="AG78" s="130"/>
      <c r="AH78" s="130"/>
      <c r="AI78" s="130"/>
      <c r="AJ78" s="130"/>
      <c r="AK78" s="143"/>
      <c r="AL78" s="143"/>
      <c r="AM78" s="156"/>
      <c r="AN78" s="156"/>
      <c r="AO78" s="156"/>
      <c r="AP78" s="156"/>
      <c r="AQ78" s="156"/>
      <c r="AR78" s="156"/>
      <c r="AS78" s="156"/>
      <c r="AT78" s="156"/>
      <c r="AU78" s="156"/>
      <c r="AV78" s="156"/>
      <c r="AW78" s="156"/>
      <c r="AX78" s="156"/>
      <c r="AY78" s="156"/>
      <c r="AZ78" s="156"/>
      <c r="BA78" s="156"/>
      <c r="BB78" s="156"/>
      <c r="BC78" s="131"/>
      <c r="BD78" s="147"/>
      <c r="BE78" s="147"/>
      <c r="BF78" s="110"/>
      <c r="BG78" s="110"/>
      <c r="BH78" s="110"/>
      <c r="BI78" s="110"/>
      <c r="BJ78" s="110"/>
      <c r="BK78" s="110"/>
      <c r="BL78" s="110"/>
      <c r="BM78" s="110"/>
      <c r="BN78" s="110"/>
      <c r="BO78" s="110"/>
      <c r="BP78" s="110"/>
      <c r="BQ78" s="110"/>
      <c r="BR78" s="129"/>
      <c r="BS78" s="116"/>
    </row>
    <row r="79" spans="1:71" ht="15.65" customHeight="1">
      <c r="A79" s="134"/>
      <c r="B79" s="134"/>
      <c r="C79" s="124"/>
      <c r="D79" s="144"/>
      <c r="E79" s="144"/>
      <c r="F79" s="144"/>
      <c r="G79" s="144"/>
      <c r="H79" s="144"/>
      <c r="I79" s="144"/>
      <c r="J79" s="144"/>
      <c r="K79" s="144"/>
      <c r="L79" s="144"/>
      <c r="M79" s="144"/>
      <c r="N79" s="144"/>
      <c r="O79" s="144"/>
      <c r="P79" s="144"/>
      <c r="Q79" s="144"/>
      <c r="R79" s="130"/>
      <c r="S79" s="130"/>
      <c r="T79" s="130"/>
      <c r="U79" s="135" t="s">
        <v>91</v>
      </c>
      <c r="V79" s="130"/>
      <c r="W79" s="130"/>
      <c r="X79" s="130"/>
      <c r="Y79" s="130"/>
      <c r="Z79" s="130"/>
      <c r="AA79" s="130"/>
      <c r="AB79" s="130"/>
      <c r="AC79" s="130"/>
      <c r="AD79" s="130"/>
      <c r="AE79" s="130"/>
      <c r="AF79" s="130"/>
      <c r="AG79" s="130"/>
      <c r="AH79" s="130"/>
      <c r="AI79" s="130"/>
      <c r="AJ79" s="130"/>
      <c r="AK79" s="143"/>
      <c r="AL79" s="143"/>
      <c r="AM79" s="135" t="s">
        <v>92</v>
      </c>
      <c r="AN79" s="127"/>
      <c r="AO79" s="127"/>
      <c r="AP79" s="127"/>
      <c r="AQ79" s="127"/>
      <c r="AR79" s="127"/>
      <c r="AS79" s="127"/>
      <c r="AT79" s="127"/>
      <c r="AU79" s="127"/>
      <c r="AV79" s="127"/>
      <c r="AW79" s="127"/>
      <c r="AX79" s="126"/>
      <c r="AY79" s="126"/>
      <c r="AZ79" s="126"/>
      <c r="BA79" s="126"/>
      <c r="BB79" s="126"/>
      <c r="BC79" s="126"/>
      <c r="BD79" s="126"/>
      <c r="BE79" s="126"/>
      <c r="BF79" s="126"/>
      <c r="BG79" s="126"/>
      <c r="BH79" s="126"/>
      <c r="BI79" s="126"/>
      <c r="BJ79" s="126"/>
      <c r="BK79" s="126"/>
      <c r="BL79" s="126"/>
      <c r="BM79" s="126"/>
      <c r="BN79" s="126"/>
      <c r="BO79" s="126"/>
      <c r="BP79" s="126"/>
      <c r="BQ79" s="110"/>
      <c r="BR79" s="129"/>
      <c r="BS79" s="116"/>
    </row>
    <row r="80" spans="1:71" ht="15.65" customHeight="1">
      <c r="A80" s="134"/>
      <c r="B80" s="134"/>
      <c r="C80" s="124"/>
      <c r="D80" s="144"/>
      <c r="E80" s="144"/>
      <c r="F80" s="144"/>
      <c r="G80" s="144"/>
      <c r="H80" s="144"/>
      <c r="I80" s="144"/>
      <c r="J80" s="144"/>
      <c r="K80" s="144"/>
      <c r="L80" s="144"/>
      <c r="M80" s="144"/>
      <c r="N80" s="144"/>
      <c r="O80" s="144"/>
      <c r="P80" s="144"/>
      <c r="Q80" s="144"/>
      <c r="R80" s="130"/>
      <c r="S80" s="130"/>
      <c r="T80" s="130"/>
      <c r="U80" s="182" t="str">
        <f>IF([4]回答表!X50="●",[4]回答表!E155,IF([4]回答表!AA50="●",[4]回答表!E179,""))</f>
        <v/>
      </c>
      <c r="V80" s="183"/>
      <c r="W80" s="183"/>
      <c r="X80" s="183"/>
      <c r="Y80" s="183"/>
      <c r="Z80" s="183"/>
      <c r="AA80" s="183"/>
      <c r="AB80" s="183"/>
      <c r="AC80" s="183"/>
      <c r="AD80" s="183"/>
      <c r="AE80" s="186" t="s">
        <v>93</v>
      </c>
      <c r="AF80" s="186"/>
      <c r="AG80" s="186"/>
      <c r="AH80" s="186"/>
      <c r="AI80" s="186"/>
      <c r="AJ80" s="187"/>
      <c r="AK80" s="143"/>
      <c r="AL80" s="143"/>
      <c r="AM80" s="190" t="str">
        <f>IF([4]回答表!X50="●",[4]回答表!B157,IF([4]回答表!AA50="●",[4]回答表!B181,""))</f>
        <v/>
      </c>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2"/>
      <c r="BR80" s="129"/>
      <c r="BS80" s="116"/>
    </row>
    <row r="81" spans="1:71" ht="15.65" customHeight="1">
      <c r="A81" s="134"/>
      <c r="B81" s="134"/>
      <c r="C81" s="124"/>
      <c r="D81" s="144"/>
      <c r="E81" s="144"/>
      <c r="F81" s="144"/>
      <c r="G81" s="144"/>
      <c r="H81" s="144"/>
      <c r="I81" s="144"/>
      <c r="J81" s="144"/>
      <c r="K81" s="144"/>
      <c r="L81" s="144"/>
      <c r="M81" s="144"/>
      <c r="N81" s="144"/>
      <c r="O81" s="144"/>
      <c r="P81" s="144"/>
      <c r="Q81" s="144"/>
      <c r="R81" s="130"/>
      <c r="S81" s="130"/>
      <c r="T81" s="130"/>
      <c r="U81" s="184"/>
      <c r="V81" s="185"/>
      <c r="W81" s="185"/>
      <c r="X81" s="185"/>
      <c r="Y81" s="185"/>
      <c r="Z81" s="185"/>
      <c r="AA81" s="185"/>
      <c r="AB81" s="185"/>
      <c r="AC81" s="185"/>
      <c r="AD81" s="185"/>
      <c r="AE81" s="188"/>
      <c r="AF81" s="188"/>
      <c r="AG81" s="188"/>
      <c r="AH81" s="188"/>
      <c r="AI81" s="188"/>
      <c r="AJ81" s="189"/>
      <c r="AK81" s="143"/>
      <c r="AL81" s="143"/>
      <c r="AM81" s="193"/>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5"/>
      <c r="BR81" s="129"/>
      <c r="BS81" s="116"/>
    </row>
    <row r="82" spans="1:71" ht="15.65" customHeight="1">
      <c r="A82" s="134"/>
      <c r="B82" s="134"/>
      <c r="C82" s="124"/>
      <c r="D82" s="144"/>
      <c r="E82" s="144"/>
      <c r="F82" s="144"/>
      <c r="G82" s="144"/>
      <c r="H82" s="144"/>
      <c r="I82" s="144"/>
      <c r="J82" s="144"/>
      <c r="K82" s="144"/>
      <c r="L82" s="144"/>
      <c r="M82" s="144"/>
      <c r="N82" s="144"/>
      <c r="O82" s="144"/>
      <c r="P82" s="144"/>
      <c r="Q82" s="144"/>
      <c r="R82" s="130"/>
      <c r="S82" s="130"/>
      <c r="T82" s="130"/>
      <c r="U82" s="130"/>
      <c r="V82" s="130"/>
      <c r="W82" s="130"/>
      <c r="X82" s="130"/>
      <c r="Y82" s="130"/>
      <c r="Z82" s="130"/>
      <c r="AA82" s="130"/>
      <c r="AB82" s="130"/>
      <c r="AC82" s="130"/>
      <c r="AD82" s="130"/>
      <c r="AE82" s="130"/>
      <c r="AF82" s="130"/>
      <c r="AG82" s="130"/>
      <c r="AH82" s="130"/>
      <c r="AI82" s="130"/>
      <c r="AJ82" s="130"/>
      <c r="AK82" s="143"/>
      <c r="AL82" s="143"/>
      <c r="AM82" s="193"/>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5"/>
      <c r="BR82" s="129"/>
      <c r="BS82" s="116"/>
    </row>
    <row r="83" spans="1:71" ht="15.65" customHeight="1">
      <c r="A83" s="134"/>
      <c r="B83" s="134"/>
      <c r="C83" s="124"/>
      <c r="D83" s="144"/>
      <c r="E83" s="144"/>
      <c r="F83" s="144"/>
      <c r="G83" s="144"/>
      <c r="H83" s="144"/>
      <c r="I83" s="144"/>
      <c r="J83" s="144"/>
      <c r="K83" s="144"/>
      <c r="L83" s="144"/>
      <c r="M83" s="144"/>
      <c r="N83" s="144"/>
      <c r="O83" s="144"/>
      <c r="P83" s="144"/>
      <c r="Q83" s="144"/>
      <c r="R83" s="130"/>
      <c r="S83" s="130"/>
      <c r="T83" s="130"/>
      <c r="U83" s="130"/>
      <c r="V83" s="130"/>
      <c r="W83" s="130"/>
      <c r="X83" s="130"/>
      <c r="Y83" s="130"/>
      <c r="Z83" s="130"/>
      <c r="AA83" s="130"/>
      <c r="AB83" s="130"/>
      <c r="AC83" s="130"/>
      <c r="AD83" s="130"/>
      <c r="AE83" s="130"/>
      <c r="AF83" s="130"/>
      <c r="AG83" s="130"/>
      <c r="AH83" s="130"/>
      <c r="AI83" s="130"/>
      <c r="AJ83" s="130"/>
      <c r="AK83" s="143"/>
      <c r="AL83" s="143"/>
      <c r="AM83" s="193"/>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5"/>
      <c r="BR83" s="129"/>
      <c r="BS83" s="116"/>
    </row>
    <row r="84" spans="1:71" ht="15.65" customHeight="1">
      <c r="A84" s="134"/>
      <c r="B84" s="134"/>
      <c r="C84" s="124"/>
      <c r="D84" s="144"/>
      <c r="E84" s="144"/>
      <c r="F84" s="144"/>
      <c r="G84" s="144"/>
      <c r="H84" s="144"/>
      <c r="I84" s="144"/>
      <c r="J84" s="144"/>
      <c r="K84" s="144"/>
      <c r="L84" s="144"/>
      <c r="M84" s="144"/>
      <c r="N84" s="144"/>
      <c r="O84" s="144"/>
      <c r="P84" s="144"/>
      <c r="Q84" s="144"/>
      <c r="R84" s="130"/>
      <c r="S84" s="130"/>
      <c r="T84" s="130"/>
      <c r="U84" s="130"/>
      <c r="V84" s="130"/>
      <c r="W84" s="130"/>
      <c r="X84" s="130"/>
      <c r="Y84" s="130"/>
      <c r="Z84" s="130"/>
      <c r="AA84" s="130"/>
      <c r="AB84" s="130"/>
      <c r="AC84" s="130"/>
      <c r="AD84" s="130"/>
      <c r="AE84" s="130"/>
      <c r="AF84" s="130"/>
      <c r="AG84" s="130"/>
      <c r="AH84" s="130"/>
      <c r="AI84" s="130"/>
      <c r="AJ84" s="130"/>
      <c r="AK84" s="143"/>
      <c r="AL84" s="143"/>
      <c r="AM84" s="196"/>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8"/>
      <c r="BR84" s="129"/>
      <c r="BS84" s="116"/>
    </row>
    <row r="85" spans="1:71" ht="15.65" customHeight="1">
      <c r="C85" s="124"/>
      <c r="D85" s="144"/>
      <c r="E85" s="144"/>
      <c r="F85" s="144"/>
      <c r="G85" s="144"/>
      <c r="H85" s="144"/>
      <c r="I85" s="144"/>
      <c r="J85" s="144"/>
      <c r="K85" s="144"/>
      <c r="L85" s="144"/>
      <c r="M85" s="144"/>
      <c r="N85" s="149"/>
      <c r="O85" s="149"/>
      <c r="P85" s="149"/>
      <c r="Q85" s="149"/>
      <c r="R85" s="130"/>
      <c r="S85" s="130"/>
      <c r="T85" s="130"/>
      <c r="U85" s="130"/>
      <c r="V85" s="130"/>
      <c r="W85" s="130"/>
      <c r="X85" s="110"/>
      <c r="Y85" s="110"/>
      <c r="Z85" s="110"/>
      <c r="AA85" s="127"/>
      <c r="AB85" s="127"/>
      <c r="AC85" s="127"/>
      <c r="AD85" s="127"/>
      <c r="AE85" s="127"/>
      <c r="AF85" s="127"/>
      <c r="AG85" s="127"/>
      <c r="AH85" s="127"/>
      <c r="AI85" s="127"/>
      <c r="AJ85" s="110"/>
      <c r="AK85" s="110"/>
      <c r="AL85" s="110"/>
      <c r="AM85" s="126"/>
      <c r="AN85" s="126"/>
      <c r="AO85" s="126"/>
      <c r="AP85" s="126"/>
      <c r="AQ85" s="126"/>
      <c r="AR85" s="126"/>
      <c r="AS85" s="126"/>
      <c r="AT85" s="126"/>
      <c r="AU85" s="126"/>
      <c r="AV85" s="126"/>
      <c r="AW85" s="126"/>
      <c r="AX85" s="126"/>
      <c r="AY85" s="126"/>
      <c r="AZ85" s="126"/>
      <c r="BA85" s="126"/>
      <c r="BB85" s="126"/>
      <c r="BC85" s="110"/>
      <c r="BD85" s="110"/>
      <c r="BE85" s="110"/>
      <c r="BF85" s="110"/>
      <c r="BG85" s="110"/>
      <c r="BH85" s="110"/>
      <c r="BI85" s="110"/>
      <c r="BJ85" s="110"/>
      <c r="BK85" s="110"/>
      <c r="BL85" s="110"/>
      <c r="BM85" s="110"/>
      <c r="BN85" s="110"/>
      <c r="BO85" s="110"/>
      <c r="BP85" s="110"/>
      <c r="BQ85" s="110"/>
      <c r="BR85" s="129"/>
      <c r="BS85" s="116"/>
    </row>
    <row r="86" spans="1:71" ht="18.649999999999999" customHeight="1">
      <c r="C86" s="124"/>
      <c r="D86" s="144"/>
      <c r="E86" s="144"/>
      <c r="F86" s="144"/>
      <c r="G86" s="144"/>
      <c r="H86" s="144"/>
      <c r="I86" s="144"/>
      <c r="J86" s="144"/>
      <c r="K86" s="144"/>
      <c r="L86" s="144"/>
      <c r="M86" s="144"/>
      <c r="N86" s="149"/>
      <c r="O86" s="149"/>
      <c r="P86" s="149"/>
      <c r="Q86" s="149"/>
      <c r="R86" s="130"/>
      <c r="S86" s="130"/>
      <c r="T86" s="130"/>
      <c r="U86" s="135" t="s">
        <v>27</v>
      </c>
      <c r="V86" s="130"/>
      <c r="W86" s="130"/>
      <c r="X86" s="136"/>
      <c r="Y86" s="136"/>
      <c r="Z86" s="136"/>
      <c r="AA86" s="127"/>
      <c r="AB86" s="137"/>
      <c r="AC86" s="127"/>
      <c r="AD86" s="127"/>
      <c r="AE86" s="127"/>
      <c r="AF86" s="127"/>
      <c r="AG86" s="127"/>
      <c r="AH86" s="127"/>
      <c r="AI86" s="127"/>
      <c r="AJ86" s="127"/>
      <c r="AK86" s="127"/>
      <c r="AL86" s="127"/>
      <c r="AM86" s="135" t="s">
        <v>12</v>
      </c>
      <c r="AN86" s="127"/>
      <c r="AO86" s="127"/>
      <c r="AP86" s="127"/>
      <c r="AQ86" s="127"/>
      <c r="AR86" s="127"/>
      <c r="AS86" s="127"/>
      <c r="AT86" s="127"/>
      <c r="AU86" s="127"/>
      <c r="AV86" s="127"/>
      <c r="AW86" s="127"/>
      <c r="AX86" s="126"/>
      <c r="AY86" s="126"/>
      <c r="AZ86" s="126"/>
      <c r="BA86" s="126"/>
      <c r="BB86" s="126"/>
      <c r="BC86" s="126"/>
      <c r="BD86" s="126"/>
      <c r="BE86" s="126"/>
      <c r="BF86" s="126"/>
      <c r="BG86" s="126"/>
      <c r="BH86" s="126"/>
      <c r="BI86" s="126"/>
      <c r="BJ86" s="126"/>
      <c r="BK86" s="126"/>
      <c r="BL86" s="126"/>
      <c r="BM86" s="126"/>
      <c r="BN86" s="126"/>
      <c r="BO86" s="126"/>
      <c r="BP86" s="126"/>
      <c r="BQ86" s="110"/>
      <c r="BR86" s="129"/>
      <c r="BS86" s="116"/>
    </row>
    <row r="87" spans="1:71" ht="15.65" customHeight="1">
      <c r="C87" s="124"/>
      <c r="D87" s="199" t="s">
        <v>13</v>
      </c>
      <c r="E87" s="200"/>
      <c r="F87" s="200"/>
      <c r="G87" s="200"/>
      <c r="H87" s="200"/>
      <c r="I87" s="200"/>
      <c r="J87" s="200"/>
      <c r="K87" s="200"/>
      <c r="L87" s="200"/>
      <c r="M87" s="201"/>
      <c r="N87" s="208" t="str">
        <f>IF([4]回答表!AD50="●","●","")</f>
        <v/>
      </c>
      <c r="O87" s="209"/>
      <c r="P87" s="209"/>
      <c r="Q87" s="210"/>
      <c r="R87" s="130"/>
      <c r="S87" s="130"/>
      <c r="T87" s="130"/>
      <c r="U87" s="190" t="str">
        <f>IF([4]回答表!AD50="●",[4]回答表!B192,"")</f>
        <v/>
      </c>
      <c r="V87" s="191"/>
      <c r="W87" s="191"/>
      <c r="X87" s="191"/>
      <c r="Y87" s="191"/>
      <c r="Z87" s="191"/>
      <c r="AA87" s="191"/>
      <c r="AB87" s="191"/>
      <c r="AC87" s="191"/>
      <c r="AD87" s="191"/>
      <c r="AE87" s="191"/>
      <c r="AF87" s="191"/>
      <c r="AG87" s="191"/>
      <c r="AH87" s="191"/>
      <c r="AI87" s="191"/>
      <c r="AJ87" s="192"/>
      <c r="AK87" s="150"/>
      <c r="AL87" s="150"/>
      <c r="AM87" s="190" t="str">
        <f>IF([4]回答表!AD50="●",[4]回答表!B198,"")</f>
        <v/>
      </c>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2"/>
      <c r="BR87" s="129"/>
      <c r="BS87" s="116"/>
    </row>
    <row r="88" spans="1:71" ht="15.65" customHeight="1">
      <c r="C88" s="124"/>
      <c r="D88" s="202"/>
      <c r="E88" s="203"/>
      <c r="F88" s="203"/>
      <c r="G88" s="203"/>
      <c r="H88" s="203"/>
      <c r="I88" s="203"/>
      <c r="J88" s="203"/>
      <c r="K88" s="203"/>
      <c r="L88" s="203"/>
      <c r="M88" s="204"/>
      <c r="N88" s="211"/>
      <c r="O88" s="212"/>
      <c r="P88" s="212"/>
      <c r="Q88" s="213"/>
      <c r="R88" s="130"/>
      <c r="S88" s="130"/>
      <c r="T88" s="130"/>
      <c r="U88" s="193"/>
      <c r="V88" s="194"/>
      <c r="W88" s="194"/>
      <c r="X88" s="194"/>
      <c r="Y88" s="194"/>
      <c r="Z88" s="194"/>
      <c r="AA88" s="194"/>
      <c r="AB88" s="194"/>
      <c r="AC88" s="194"/>
      <c r="AD88" s="194"/>
      <c r="AE88" s="194"/>
      <c r="AF88" s="194"/>
      <c r="AG88" s="194"/>
      <c r="AH88" s="194"/>
      <c r="AI88" s="194"/>
      <c r="AJ88" s="195"/>
      <c r="AK88" s="150"/>
      <c r="AL88" s="150"/>
      <c r="AM88" s="193"/>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5"/>
      <c r="BR88" s="129"/>
      <c r="BS88" s="116"/>
    </row>
    <row r="89" spans="1:71" ht="15.65" customHeight="1">
      <c r="C89" s="124"/>
      <c r="D89" s="202"/>
      <c r="E89" s="203"/>
      <c r="F89" s="203"/>
      <c r="G89" s="203"/>
      <c r="H89" s="203"/>
      <c r="I89" s="203"/>
      <c r="J89" s="203"/>
      <c r="K89" s="203"/>
      <c r="L89" s="203"/>
      <c r="M89" s="204"/>
      <c r="N89" s="211"/>
      <c r="O89" s="212"/>
      <c r="P89" s="212"/>
      <c r="Q89" s="213"/>
      <c r="R89" s="130"/>
      <c r="S89" s="130"/>
      <c r="T89" s="130"/>
      <c r="U89" s="193"/>
      <c r="V89" s="194"/>
      <c r="W89" s="194"/>
      <c r="X89" s="194"/>
      <c r="Y89" s="194"/>
      <c r="Z89" s="194"/>
      <c r="AA89" s="194"/>
      <c r="AB89" s="194"/>
      <c r="AC89" s="194"/>
      <c r="AD89" s="194"/>
      <c r="AE89" s="194"/>
      <c r="AF89" s="194"/>
      <c r="AG89" s="194"/>
      <c r="AH89" s="194"/>
      <c r="AI89" s="194"/>
      <c r="AJ89" s="195"/>
      <c r="AK89" s="150"/>
      <c r="AL89" s="150"/>
      <c r="AM89" s="193"/>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5"/>
      <c r="BR89" s="129"/>
      <c r="BS89" s="116"/>
    </row>
    <row r="90" spans="1:71" ht="15.65" customHeight="1">
      <c r="C90" s="124"/>
      <c r="D90" s="205"/>
      <c r="E90" s="206"/>
      <c r="F90" s="206"/>
      <c r="G90" s="206"/>
      <c r="H90" s="206"/>
      <c r="I90" s="206"/>
      <c r="J90" s="206"/>
      <c r="K90" s="206"/>
      <c r="L90" s="206"/>
      <c r="M90" s="207"/>
      <c r="N90" s="214"/>
      <c r="O90" s="215"/>
      <c r="P90" s="215"/>
      <c r="Q90" s="216"/>
      <c r="R90" s="130"/>
      <c r="S90" s="130"/>
      <c r="T90" s="130"/>
      <c r="U90" s="196"/>
      <c r="V90" s="197"/>
      <c r="W90" s="197"/>
      <c r="X90" s="197"/>
      <c r="Y90" s="197"/>
      <c r="Z90" s="197"/>
      <c r="AA90" s="197"/>
      <c r="AB90" s="197"/>
      <c r="AC90" s="197"/>
      <c r="AD90" s="197"/>
      <c r="AE90" s="197"/>
      <c r="AF90" s="197"/>
      <c r="AG90" s="197"/>
      <c r="AH90" s="197"/>
      <c r="AI90" s="197"/>
      <c r="AJ90" s="198"/>
      <c r="AK90" s="150"/>
      <c r="AL90" s="150"/>
      <c r="AM90" s="196"/>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8"/>
      <c r="BR90" s="129"/>
      <c r="BS90" s="116"/>
    </row>
    <row r="91" spans="1:71" ht="15.65" customHeight="1">
      <c r="C91" s="151"/>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3"/>
      <c r="BS91" s="116"/>
    </row>
    <row r="92" spans="1:71" ht="15.65" customHeight="1">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16"/>
    </row>
    <row r="93" spans="1:71" ht="15.65" customHeight="1">
      <c r="C93" s="118"/>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340"/>
      <c r="AS93" s="340"/>
      <c r="AT93" s="340"/>
      <c r="AU93" s="340"/>
      <c r="AV93" s="340"/>
      <c r="AW93" s="340"/>
      <c r="AX93" s="340"/>
      <c r="AY93" s="340"/>
      <c r="AZ93" s="340"/>
      <c r="BA93" s="340"/>
      <c r="BB93" s="340"/>
      <c r="BC93" s="120"/>
      <c r="BD93" s="121"/>
      <c r="BE93" s="121"/>
      <c r="BF93" s="121"/>
      <c r="BG93" s="121"/>
      <c r="BH93" s="121"/>
      <c r="BI93" s="121"/>
      <c r="BJ93" s="121"/>
      <c r="BK93" s="121"/>
      <c r="BL93" s="121"/>
      <c r="BM93" s="121"/>
      <c r="BN93" s="121"/>
      <c r="BO93" s="121"/>
      <c r="BP93" s="121"/>
      <c r="BQ93" s="121"/>
      <c r="BR93" s="122"/>
    </row>
    <row r="94" spans="1:71" ht="15.65" customHeight="1">
      <c r="C94" s="124"/>
      <c r="D94" s="258" t="s">
        <v>4</v>
      </c>
      <c r="E94" s="259"/>
      <c r="F94" s="259"/>
      <c r="G94" s="259"/>
      <c r="H94" s="259"/>
      <c r="I94" s="259"/>
      <c r="J94" s="259"/>
      <c r="K94" s="259"/>
      <c r="L94" s="259"/>
      <c r="M94" s="259"/>
      <c r="N94" s="259"/>
      <c r="O94" s="259"/>
      <c r="P94" s="259"/>
      <c r="Q94" s="260"/>
      <c r="R94" s="199" t="s">
        <v>94</v>
      </c>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1"/>
      <c r="BC94" s="125"/>
      <c r="BD94" s="126"/>
      <c r="BE94" s="126"/>
      <c r="BF94" s="126"/>
      <c r="BG94" s="126"/>
      <c r="BH94" s="126"/>
      <c r="BI94" s="126"/>
      <c r="BJ94" s="126"/>
      <c r="BK94" s="126"/>
      <c r="BL94" s="126"/>
      <c r="BM94" s="126"/>
      <c r="BN94" s="127"/>
      <c r="BO94" s="127"/>
      <c r="BP94" s="127"/>
      <c r="BQ94" s="128"/>
      <c r="BR94" s="129"/>
    </row>
    <row r="95" spans="1:71" ht="15.65" customHeight="1">
      <c r="C95" s="124"/>
      <c r="D95" s="261"/>
      <c r="E95" s="262"/>
      <c r="F95" s="262"/>
      <c r="G95" s="262"/>
      <c r="H95" s="262"/>
      <c r="I95" s="262"/>
      <c r="J95" s="262"/>
      <c r="K95" s="262"/>
      <c r="L95" s="262"/>
      <c r="M95" s="262"/>
      <c r="N95" s="262"/>
      <c r="O95" s="262"/>
      <c r="P95" s="262"/>
      <c r="Q95" s="263"/>
      <c r="R95" s="205"/>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7"/>
      <c r="BC95" s="125"/>
      <c r="BD95" s="126"/>
      <c r="BE95" s="126"/>
      <c r="BF95" s="126"/>
      <c r="BG95" s="126"/>
      <c r="BH95" s="126"/>
      <c r="BI95" s="126"/>
      <c r="BJ95" s="126"/>
      <c r="BK95" s="126"/>
      <c r="BL95" s="126"/>
      <c r="BM95" s="126"/>
      <c r="BN95" s="127"/>
      <c r="BO95" s="127"/>
      <c r="BP95" s="127"/>
      <c r="BQ95" s="128"/>
      <c r="BR95" s="129"/>
    </row>
    <row r="96" spans="1:71" ht="15.65" customHeight="1">
      <c r="C96" s="124"/>
      <c r="D96" s="130"/>
      <c r="E96" s="130"/>
      <c r="F96" s="130"/>
      <c r="G96" s="130"/>
      <c r="H96" s="130"/>
      <c r="I96" s="130"/>
      <c r="J96" s="130"/>
      <c r="K96" s="130"/>
      <c r="L96" s="130"/>
      <c r="M96" s="130"/>
      <c r="N96" s="130"/>
      <c r="O96" s="130"/>
      <c r="P96" s="130"/>
      <c r="Q96" s="130"/>
      <c r="R96" s="130"/>
      <c r="S96" s="130"/>
      <c r="T96" s="130"/>
      <c r="U96" s="130"/>
      <c r="V96" s="130"/>
      <c r="W96" s="130"/>
      <c r="X96" s="110"/>
      <c r="Y96" s="110"/>
      <c r="Z96" s="110"/>
      <c r="AA96" s="126"/>
      <c r="AB96" s="131"/>
      <c r="AC96" s="131"/>
      <c r="AD96" s="131"/>
      <c r="AE96" s="131"/>
      <c r="AF96" s="131"/>
      <c r="AG96" s="131"/>
      <c r="AH96" s="131"/>
      <c r="AI96" s="131"/>
      <c r="AJ96" s="131"/>
      <c r="AK96" s="131"/>
      <c r="AL96" s="131"/>
      <c r="AM96" s="131"/>
      <c r="AN96" s="128"/>
      <c r="AO96" s="131"/>
      <c r="AP96" s="132"/>
      <c r="AQ96" s="132"/>
      <c r="AR96" s="133"/>
      <c r="AS96" s="133"/>
      <c r="AT96" s="133"/>
      <c r="AU96" s="133"/>
      <c r="AV96" s="133"/>
      <c r="AW96" s="133"/>
      <c r="AX96" s="133"/>
      <c r="AY96" s="133"/>
      <c r="AZ96" s="133"/>
      <c r="BA96" s="133"/>
      <c r="BB96" s="133"/>
      <c r="BC96" s="125"/>
      <c r="BD96" s="126"/>
      <c r="BE96" s="126"/>
      <c r="BF96" s="126"/>
      <c r="BG96" s="126"/>
      <c r="BH96" s="126"/>
      <c r="BI96" s="126"/>
      <c r="BJ96" s="126"/>
      <c r="BK96" s="126"/>
      <c r="BL96" s="126"/>
      <c r="BM96" s="126"/>
      <c r="BN96" s="127"/>
      <c r="BO96" s="127"/>
      <c r="BP96" s="127"/>
      <c r="BQ96" s="128"/>
      <c r="BR96" s="129"/>
    </row>
    <row r="97" spans="1:144" ht="19.399999999999999" customHeight="1">
      <c r="A97" s="134"/>
      <c r="B97" s="134"/>
      <c r="C97" s="124"/>
      <c r="D97" s="130"/>
      <c r="E97" s="130"/>
      <c r="F97" s="130"/>
      <c r="G97" s="130"/>
      <c r="H97" s="130"/>
      <c r="I97" s="130"/>
      <c r="J97" s="130"/>
      <c r="K97" s="130"/>
      <c r="L97" s="130"/>
      <c r="M97" s="130"/>
      <c r="N97" s="130"/>
      <c r="O97" s="130"/>
      <c r="P97" s="130"/>
      <c r="Q97" s="130"/>
      <c r="R97" s="130"/>
      <c r="S97" s="130"/>
      <c r="T97" s="130"/>
      <c r="U97" s="135" t="s">
        <v>27</v>
      </c>
      <c r="V97" s="130"/>
      <c r="W97" s="130"/>
      <c r="X97" s="136"/>
      <c r="Y97" s="136"/>
      <c r="Z97" s="136"/>
      <c r="AA97" s="127"/>
      <c r="AB97" s="137"/>
      <c r="AC97" s="137"/>
      <c r="AD97" s="137"/>
      <c r="AE97" s="137"/>
      <c r="AF97" s="137"/>
      <c r="AG97" s="137"/>
      <c r="AH97" s="137"/>
      <c r="AI97" s="137"/>
      <c r="AJ97" s="137"/>
      <c r="AK97" s="137"/>
      <c r="AL97" s="137"/>
      <c r="AM97" s="135" t="s">
        <v>84</v>
      </c>
      <c r="AN97" s="138"/>
      <c r="AO97" s="137"/>
      <c r="AP97" s="139"/>
      <c r="AQ97" s="139"/>
      <c r="AR97" s="140"/>
      <c r="AS97" s="140"/>
      <c r="AT97" s="140"/>
      <c r="AU97" s="140"/>
      <c r="AV97" s="140"/>
      <c r="AW97" s="140"/>
      <c r="AX97" s="140"/>
      <c r="AY97" s="140"/>
      <c r="AZ97" s="140"/>
      <c r="BA97" s="140"/>
      <c r="BB97" s="140"/>
      <c r="BC97" s="141"/>
      <c r="BD97" s="127"/>
      <c r="BE97" s="127"/>
      <c r="BF97" s="142" t="s">
        <v>6</v>
      </c>
      <c r="BG97" s="155"/>
      <c r="BH97" s="155"/>
      <c r="BI97" s="155"/>
      <c r="BJ97" s="155"/>
      <c r="BK97" s="155"/>
      <c r="BL97" s="155"/>
      <c r="BM97" s="127"/>
      <c r="BN97" s="127"/>
      <c r="BO97" s="127"/>
      <c r="BP97" s="127"/>
      <c r="BQ97" s="138"/>
      <c r="BR97" s="129"/>
      <c r="BS97" s="134"/>
    </row>
    <row r="98" spans="1:144" ht="15.65" customHeight="1">
      <c r="A98" s="134"/>
      <c r="B98" s="134"/>
      <c r="C98" s="124"/>
      <c r="D98" s="199" t="s">
        <v>7</v>
      </c>
      <c r="E98" s="200"/>
      <c r="F98" s="200"/>
      <c r="G98" s="200"/>
      <c r="H98" s="200"/>
      <c r="I98" s="200"/>
      <c r="J98" s="200"/>
      <c r="K98" s="200"/>
      <c r="L98" s="200"/>
      <c r="M98" s="201"/>
      <c r="N98" s="208" t="str">
        <f>IF([4]回答表!X51="●","●","")</f>
        <v/>
      </c>
      <c r="O98" s="209"/>
      <c r="P98" s="209"/>
      <c r="Q98" s="210"/>
      <c r="R98" s="130"/>
      <c r="S98" s="130"/>
      <c r="T98" s="130"/>
      <c r="U98" s="190" t="str">
        <f>IF([4]回答表!X51="●",[4]回答表!B209,IF([4]回答表!AA51="●",[4]回答表!B237,""))</f>
        <v/>
      </c>
      <c r="V98" s="191"/>
      <c r="W98" s="191"/>
      <c r="X98" s="191"/>
      <c r="Y98" s="191"/>
      <c r="Z98" s="191"/>
      <c r="AA98" s="191"/>
      <c r="AB98" s="191"/>
      <c r="AC98" s="191"/>
      <c r="AD98" s="191"/>
      <c r="AE98" s="191"/>
      <c r="AF98" s="191"/>
      <c r="AG98" s="191"/>
      <c r="AH98" s="191"/>
      <c r="AI98" s="191"/>
      <c r="AJ98" s="192"/>
      <c r="AK98" s="143"/>
      <c r="AL98" s="143"/>
      <c r="AM98" s="293" t="s">
        <v>85</v>
      </c>
      <c r="AN98" s="294"/>
      <c r="AO98" s="294"/>
      <c r="AP98" s="294"/>
      <c r="AQ98" s="294"/>
      <c r="AR98" s="294"/>
      <c r="AS98" s="294"/>
      <c r="AT98" s="295"/>
      <c r="AU98" s="293" t="s">
        <v>86</v>
      </c>
      <c r="AV98" s="294"/>
      <c r="AW98" s="294"/>
      <c r="AX98" s="294"/>
      <c r="AY98" s="294"/>
      <c r="AZ98" s="294"/>
      <c r="BA98" s="294"/>
      <c r="BB98" s="295"/>
      <c r="BC98" s="131"/>
      <c r="BD98" s="126"/>
      <c r="BE98" s="126"/>
      <c r="BF98" s="253" t="str">
        <f>IF([4]回答表!X51="●",[4]回答表!B219,IF([4]回答表!AA51="●",[4]回答表!B247,""))</f>
        <v/>
      </c>
      <c r="BG98" s="254"/>
      <c r="BH98" s="254"/>
      <c r="BI98" s="254"/>
      <c r="BJ98" s="253"/>
      <c r="BK98" s="254"/>
      <c r="BL98" s="254"/>
      <c r="BM98" s="254"/>
      <c r="BN98" s="253"/>
      <c r="BO98" s="254"/>
      <c r="BP98" s="254"/>
      <c r="BQ98" s="255"/>
      <c r="BR98" s="129"/>
      <c r="BS98" s="134"/>
    </row>
    <row r="99" spans="1:144" ht="15.65" customHeight="1">
      <c r="A99" s="134"/>
      <c r="B99" s="134"/>
      <c r="C99" s="124"/>
      <c r="D99" s="202"/>
      <c r="E99" s="203"/>
      <c r="F99" s="203"/>
      <c r="G99" s="203"/>
      <c r="H99" s="203"/>
      <c r="I99" s="203"/>
      <c r="J99" s="203"/>
      <c r="K99" s="203"/>
      <c r="L99" s="203"/>
      <c r="M99" s="204"/>
      <c r="N99" s="211"/>
      <c r="O99" s="212"/>
      <c r="P99" s="212"/>
      <c r="Q99" s="213"/>
      <c r="R99" s="130"/>
      <c r="S99" s="130"/>
      <c r="T99" s="130"/>
      <c r="U99" s="193"/>
      <c r="V99" s="194"/>
      <c r="W99" s="194"/>
      <c r="X99" s="194"/>
      <c r="Y99" s="194"/>
      <c r="Z99" s="194"/>
      <c r="AA99" s="194"/>
      <c r="AB99" s="194"/>
      <c r="AC99" s="194"/>
      <c r="AD99" s="194"/>
      <c r="AE99" s="194"/>
      <c r="AF99" s="194"/>
      <c r="AG99" s="194"/>
      <c r="AH99" s="194"/>
      <c r="AI99" s="194"/>
      <c r="AJ99" s="195"/>
      <c r="AK99" s="143"/>
      <c r="AL99" s="143"/>
      <c r="AM99" s="299"/>
      <c r="AN99" s="300"/>
      <c r="AO99" s="300"/>
      <c r="AP99" s="300"/>
      <c r="AQ99" s="300"/>
      <c r="AR99" s="300"/>
      <c r="AS99" s="300"/>
      <c r="AT99" s="301"/>
      <c r="AU99" s="299"/>
      <c r="AV99" s="300"/>
      <c r="AW99" s="300"/>
      <c r="AX99" s="300"/>
      <c r="AY99" s="300"/>
      <c r="AZ99" s="300"/>
      <c r="BA99" s="300"/>
      <c r="BB99" s="301"/>
      <c r="BC99" s="131"/>
      <c r="BD99" s="126"/>
      <c r="BE99" s="126"/>
      <c r="BF99" s="217"/>
      <c r="BG99" s="218"/>
      <c r="BH99" s="218"/>
      <c r="BI99" s="218"/>
      <c r="BJ99" s="217"/>
      <c r="BK99" s="218"/>
      <c r="BL99" s="218"/>
      <c r="BM99" s="218"/>
      <c r="BN99" s="217"/>
      <c r="BO99" s="218"/>
      <c r="BP99" s="218"/>
      <c r="BQ99" s="221"/>
      <c r="BR99" s="129"/>
      <c r="BS99" s="134"/>
    </row>
    <row r="100" spans="1:144" ht="15.65" customHeight="1">
      <c r="A100" s="134"/>
      <c r="B100" s="134"/>
      <c r="C100" s="124"/>
      <c r="D100" s="202"/>
      <c r="E100" s="203"/>
      <c r="F100" s="203"/>
      <c r="G100" s="203"/>
      <c r="H100" s="203"/>
      <c r="I100" s="203"/>
      <c r="J100" s="203"/>
      <c r="K100" s="203"/>
      <c r="L100" s="203"/>
      <c r="M100" s="204"/>
      <c r="N100" s="211"/>
      <c r="O100" s="212"/>
      <c r="P100" s="212"/>
      <c r="Q100" s="213"/>
      <c r="R100" s="130"/>
      <c r="S100" s="130"/>
      <c r="T100" s="130"/>
      <c r="U100" s="193"/>
      <c r="V100" s="194"/>
      <c r="W100" s="194"/>
      <c r="X100" s="194"/>
      <c r="Y100" s="194"/>
      <c r="Z100" s="194"/>
      <c r="AA100" s="194"/>
      <c r="AB100" s="194"/>
      <c r="AC100" s="194"/>
      <c r="AD100" s="194"/>
      <c r="AE100" s="194"/>
      <c r="AF100" s="194"/>
      <c r="AG100" s="194"/>
      <c r="AH100" s="194"/>
      <c r="AI100" s="194"/>
      <c r="AJ100" s="195"/>
      <c r="AK100" s="143"/>
      <c r="AL100" s="143"/>
      <c r="AM100" s="283" t="str">
        <f>IF([4]回答表!X51="●",[4]回答表!G215,IF([4]回答表!AA51="●",[4]回答表!G243,""))</f>
        <v/>
      </c>
      <c r="AN100" s="284"/>
      <c r="AO100" s="284"/>
      <c r="AP100" s="284"/>
      <c r="AQ100" s="284"/>
      <c r="AR100" s="284"/>
      <c r="AS100" s="284"/>
      <c r="AT100" s="285"/>
      <c r="AU100" s="283" t="str">
        <f>IF([4]回答表!X51="●",[4]回答表!G216,IF([4]回答表!AA51="●",[4]回答表!G244,""))</f>
        <v/>
      </c>
      <c r="AV100" s="284"/>
      <c r="AW100" s="284"/>
      <c r="AX100" s="284"/>
      <c r="AY100" s="284"/>
      <c r="AZ100" s="284"/>
      <c r="BA100" s="284"/>
      <c r="BB100" s="285"/>
      <c r="BC100" s="131"/>
      <c r="BD100" s="126"/>
      <c r="BE100" s="126"/>
      <c r="BF100" s="217"/>
      <c r="BG100" s="218"/>
      <c r="BH100" s="218"/>
      <c r="BI100" s="218"/>
      <c r="BJ100" s="217"/>
      <c r="BK100" s="218"/>
      <c r="BL100" s="218"/>
      <c r="BM100" s="218"/>
      <c r="BN100" s="217"/>
      <c r="BO100" s="218"/>
      <c r="BP100" s="218"/>
      <c r="BQ100" s="221"/>
      <c r="BR100" s="129"/>
      <c r="BS100" s="134"/>
    </row>
    <row r="101" spans="1:144" ht="15.65" customHeight="1">
      <c r="A101" s="134"/>
      <c r="B101" s="134"/>
      <c r="C101" s="124"/>
      <c r="D101" s="205"/>
      <c r="E101" s="206"/>
      <c r="F101" s="206"/>
      <c r="G101" s="206"/>
      <c r="H101" s="206"/>
      <c r="I101" s="206"/>
      <c r="J101" s="206"/>
      <c r="K101" s="206"/>
      <c r="L101" s="206"/>
      <c r="M101" s="207"/>
      <c r="N101" s="214"/>
      <c r="O101" s="215"/>
      <c r="P101" s="215"/>
      <c r="Q101" s="216"/>
      <c r="R101" s="130"/>
      <c r="S101" s="130"/>
      <c r="T101" s="130"/>
      <c r="U101" s="193"/>
      <c r="V101" s="194"/>
      <c r="W101" s="194"/>
      <c r="X101" s="194"/>
      <c r="Y101" s="194"/>
      <c r="Z101" s="194"/>
      <c r="AA101" s="194"/>
      <c r="AB101" s="194"/>
      <c r="AC101" s="194"/>
      <c r="AD101" s="194"/>
      <c r="AE101" s="194"/>
      <c r="AF101" s="194"/>
      <c r="AG101" s="194"/>
      <c r="AH101" s="194"/>
      <c r="AI101" s="194"/>
      <c r="AJ101" s="195"/>
      <c r="AK101" s="143"/>
      <c r="AL101" s="143"/>
      <c r="AM101" s="286"/>
      <c r="AN101" s="287"/>
      <c r="AO101" s="287"/>
      <c r="AP101" s="287"/>
      <c r="AQ101" s="287"/>
      <c r="AR101" s="287"/>
      <c r="AS101" s="287"/>
      <c r="AT101" s="288"/>
      <c r="AU101" s="286"/>
      <c r="AV101" s="287"/>
      <c r="AW101" s="287"/>
      <c r="AX101" s="287"/>
      <c r="AY101" s="287"/>
      <c r="AZ101" s="287"/>
      <c r="BA101" s="287"/>
      <c r="BB101" s="288"/>
      <c r="BC101" s="131"/>
      <c r="BD101" s="126"/>
      <c r="BE101" s="126"/>
      <c r="BF101" s="217" t="str">
        <f>IF([4]回答表!X51="●",[4]回答表!E219,IF([4]回答表!AA51="●",[4]回答表!E247,""))</f>
        <v/>
      </c>
      <c r="BG101" s="218"/>
      <c r="BH101" s="218"/>
      <c r="BI101" s="218"/>
      <c r="BJ101" s="217" t="str">
        <f>IF([4]回答表!X51="●",[4]回答表!E220,IF([4]回答表!AA51="●",[4]回答表!E248,""))</f>
        <v/>
      </c>
      <c r="BK101" s="218"/>
      <c r="BL101" s="218"/>
      <c r="BM101" s="221"/>
      <c r="BN101" s="217" t="str">
        <f>IF([4]回答表!X51="●",[4]回答表!E221,IF([4]回答表!AA51="●",[4]回答表!E249,""))</f>
        <v/>
      </c>
      <c r="BO101" s="218"/>
      <c r="BP101" s="218"/>
      <c r="BQ101" s="221"/>
      <c r="BR101" s="129"/>
      <c r="BS101" s="134"/>
    </row>
    <row r="102" spans="1:144" ht="15.65" customHeight="1">
      <c r="A102" s="134"/>
      <c r="B102" s="134"/>
      <c r="C102" s="124"/>
      <c r="D102" s="144"/>
      <c r="E102" s="144"/>
      <c r="F102" s="144"/>
      <c r="G102" s="144"/>
      <c r="H102" s="144"/>
      <c r="I102" s="144"/>
      <c r="J102" s="144"/>
      <c r="K102" s="144"/>
      <c r="L102" s="144"/>
      <c r="M102" s="144"/>
      <c r="N102" s="146"/>
      <c r="O102" s="146"/>
      <c r="P102" s="146"/>
      <c r="Q102" s="146"/>
      <c r="R102" s="146"/>
      <c r="S102" s="146"/>
      <c r="T102" s="146"/>
      <c r="U102" s="193"/>
      <c r="V102" s="194"/>
      <c r="W102" s="194"/>
      <c r="X102" s="194"/>
      <c r="Y102" s="194"/>
      <c r="Z102" s="194"/>
      <c r="AA102" s="194"/>
      <c r="AB102" s="194"/>
      <c r="AC102" s="194"/>
      <c r="AD102" s="194"/>
      <c r="AE102" s="194"/>
      <c r="AF102" s="194"/>
      <c r="AG102" s="194"/>
      <c r="AH102" s="194"/>
      <c r="AI102" s="194"/>
      <c r="AJ102" s="195"/>
      <c r="AK102" s="143"/>
      <c r="AL102" s="143"/>
      <c r="AM102" s="289"/>
      <c r="AN102" s="290"/>
      <c r="AO102" s="290"/>
      <c r="AP102" s="290"/>
      <c r="AQ102" s="290"/>
      <c r="AR102" s="290"/>
      <c r="AS102" s="290"/>
      <c r="AT102" s="291"/>
      <c r="AU102" s="289"/>
      <c r="AV102" s="290"/>
      <c r="AW102" s="290"/>
      <c r="AX102" s="290"/>
      <c r="AY102" s="290"/>
      <c r="AZ102" s="290"/>
      <c r="BA102" s="290"/>
      <c r="BB102" s="291"/>
      <c r="BC102" s="131"/>
      <c r="BD102" s="131"/>
      <c r="BE102" s="131"/>
      <c r="BF102" s="217"/>
      <c r="BG102" s="218"/>
      <c r="BH102" s="218"/>
      <c r="BI102" s="218"/>
      <c r="BJ102" s="217"/>
      <c r="BK102" s="218"/>
      <c r="BL102" s="218"/>
      <c r="BM102" s="221"/>
      <c r="BN102" s="217"/>
      <c r="BO102" s="218"/>
      <c r="BP102" s="218"/>
      <c r="BQ102" s="221"/>
      <c r="BR102" s="129"/>
      <c r="BS102" s="134"/>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row>
    <row r="103" spans="1:144" ht="15.65" customHeight="1">
      <c r="A103" s="134"/>
      <c r="B103" s="134"/>
      <c r="C103" s="124"/>
      <c r="D103" s="144"/>
      <c r="E103" s="144"/>
      <c r="F103" s="144"/>
      <c r="G103" s="144"/>
      <c r="H103" s="144"/>
      <c r="I103" s="144"/>
      <c r="J103" s="144"/>
      <c r="K103" s="144"/>
      <c r="L103" s="144"/>
      <c r="M103" s="144"/>
      <c r="N103" s="146"/>
      <c r="O103" s="146"/>
      <c r="P103" s="146"/>
      <c r="Q103" s="146"/>
      <c r="R103" s="146"/>
      <c r="S103" s="146"/>
      <c r="T103" s="146"/>
      <c r="U103" s="193"/>
      <c r="V103" s="194"/>
      <c r="W103" s="194"/>
      <c r="X103" s="194"/>
      <c r="Y103" s="194"/>
      <c r="Z103" s="194"/>
      <c r="AA103" s="194"/>
      <c r="AB103" s="194"/>
      <c r="AC103" s="194"/>
      <c r="AD103" s="194"/>
      <c r="AE103" s="194"/>
      <c r="AF103" s="194"/>
      <c r="AG103" s="194"/>
      <c r="AH103" s="194"/>
      <c r="AI103" s="194"/>
      <c r="AJ103" s="195"/>
      <c r="AK103" s="143"/>
      <c r="AL103" s="143"/>
      <c r="AM103" s="126"/>
      <c r="AN103" s="126"/>
      <c r="AO103" s="126"/>
      <c r="AP103" s="126"/>
      <c r="AQ103" s="126"/>
      <c r="AR103" s="126"/>
      <c r="AS103" s="126"/>
      <c r="AT103" s="126"/>
      <c r="AU103" s="126"/>
      <c r="AV103" s="126"/>
      <c r="AW103" s="126"/>
      <c r="AX103" s="126"/>
      <c r="AY103" s="126"/>
      <c r="AZ103" s="126"/>
      <c r="BA103" s="126"/>
      <c r="BB103" s="126"/>
      <c r="BC103" s="131"/>
      <c r="BD103" s="126"/>
      <c r="BE103" s="126"/>
      <c r="BF103" s="217"/>
      <c r="BG103" s="218"/>
      <c r="BH103" s="218"/>
      <c r="BI103" s="218"/>
      <c r="BJ103" s="217"/>
      <c r="BK103" s="218"/>
      <c r="BL103" s="218"/>
      <c r="BM103" s="221"/>
      <c r="BN103" s="217"/>
      <c r="BO103" s="218"/>
      <c r="BP103" s="218"/>
      <c r="BQ103" s="221"/>
      <c r="BR103" s="129"/>
      <c r="BS103" s="134"/>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row>
    <row r="104" spans="1:144" ht="15.65" customHeight="1">
      <c r="A104" s="134"/>
      <c r="B104" s="134"/>
      <c r="C104" s="124"/>
      <c r="D104" s="243" t="s">
        <v>8</v>
      </c>
      <c r="E104" s="244"/>
      <c r="F104" s="244"/>
      <c r="G104" s="244"/>
      <c r="H104" s="244"/>
      <c r="I104" s="244"/>
      <c r="J104" s="244"/>
      <c r="K104" s="244"/>
      <c r="L104" s="244"/>
      <c r="M104" s="245"/>
      <c r="N104" s="208" t="str">
        <f>IF([4]回答表!AA51="●","●","")</f>
        <v/>
      </c>
      <c r="O104" s="209"/>
      <c r="P104" s="209"/>
      <c r="Q104" s="210"/>
      <c r="R104" s="130"/>
      <c r="S104" s="130"/>
      <c r="T104" s="130"/>
      <c r="U104" s="193"/>
      <c r="V104" s="194"/>
      <c r="W104" s="194"/>
      <c r="X104" s="194"/>
      <c r="Y104" s="194"/>
      <c r="Z104" s="194"/>
      <c r="AA104" s="194"/>
      <c r="AB104" s="194"/>
      <c r="AC104" s="194"/>
      <c r="AD104" s="194"/>
      <c r="AE104" s="194"/>
      <c r="AF104" s="194"/>
      <c r="AG104" s="194"/>
      <c r="AH104" s="194"/>
      <c r="AI104" s="194"/>
      <c r="AJ104" s="195"/>
      <c r="AK104" s="143"/>
      <c r="AL104" s="143"/>
      <c r="AM104" s="126"/>
      <c r="AN104" s="126"/>
      <c r="AO104" s="126"/>
      <c r="AP104" s="126"/>
      <c r="AQ104" s="126"/>
      <c r="AR104" s="126"/>
      <c r="AS104" s="126"/>
      <c r="AT104" s="126"/>
      <c r="AU104" s="126"/>
      <c r="AV104" s="126"/>
      <c r="AW104" s="126"/>
      <c r="AX104" s="126"/>
      <c r="AY104" s="126"/>
      <c r="AZ104" s="126"/>
      <c r="BA104" s="126"/>
      <c r="BB104" s="126"/>
      <c r="BC104" s="131"/>
      <c r="BD104" s="147"/>
      <c r="BE104" s="147"/>
      <c r="BF104" s="217"/>
      <c r="BG104" s="218"/>
      <c r="BH104" s="218"/>
      <c r="BI104" s="218"/>
      <c r="BJ104" s="217"/>
      <c r="BK104" s="218"/>
      <c r="BL104" s="218"/>
      <c r="BM104" s="221"/>
      <c r="BN104" s="217"/>
      <c r="BO104" s="218"/>
      <c r="BP104" s="218"/>
      <c r="BQ104" s="221"/>
      <c r="BR104" s="129"/>
      <c r="BS104" s="134"/>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row>
    <row r="105" spans="1:144" ht="15.65" customHeight="1">
      <c r="A105" s="134"/>
      <c r="B105" s="134"/>
      <c r="C105" s="124"/>
      <c r="D105" s="246"/>
      <c r="E105" s="247"/>
      <c r="F105" s="247"/>
      <c r="G105" s="247"/>
      <c r="H105" s="247"/>
      <c r="I105" s="247"/>
      <c r="J105" s="247"/>
      <c r="K105" s="247"/>
      <c r="L105" s="247"/>
      <c r="M105" s="248"/>
      <c r="N105" s="211"/>
      <c r="O105" s="212"/>
      <c r="P105" s="212"/>
      <c r="Q105" s="213"/>
      <c r="R105" s="130"/>
      <c r="S105" s="130"/>
      <c r="T105" s="130"/>
      <c r="U105" s="193"/>
      <c r="V105" s="194"/>
      <c r="W105" s="194"/>
      <c r="X105" s="194"/>
      <c r="Y105" s="194"/>
      <c r="Z105" s="194"/>
      <c r="AA105" s="194"/>
      <c r="AB105" s="194"/>
      <c r="AC105" s="194"/>
      <c r="AD105" s="194"/>
      <c r="AE105" s="194"/>
      <c r="AF105" s="194"/>
      <c r="AG105" s="194"/>
      <c r="AH105" s="194"/>
      <c r="AI105" s="194"/>
      <c r="AJ105" s="195"/>
      <c r="AK105" s="143"/>
      <c r="AL105" s="143"/>
      <c r="AM105" s="126"/>
      <c r="AN105" s="126"/>
      <c r="AO105" s="126"/>
      <c r="AP105" s="126"/>
      <c r="AQ105" s="126"/>
      <c r="AR105" s="126"/>
      <c r="AS105" s="126"/>
      <c r="AT105" s="126"/>
      <c r="AU105" s="126"/>
      <c r="AV105" s="126"/>
      <c r="AW105" s="126"/>
      <c r="AX105" s="126"/>
      <c r="AY105" s="126"/>
      <c r="AZ105" s="126"/>
      <c r="BA105" s="126"/>
      <c r="BB105" s="126"/>
      <c r="BC105" s="131"/>
      <c r="BD105" s="147"/>
      <c r="BE105" s="147"/>
      <c r="BF105" s="217" t="s">
        <v>9</v>
      </c>
      <c r="BG105" s="218"/>
      <c r="BH105" s="218"/>
      <c r="BI105" s="218"/>
      <c r="BJ105" s="217" t="s">
        <v>10</v>
      </c>
      <c r="BK105" s="218"/>
      <c r="BL105" s="218"/>
      <c r="BM105" s="218"/>
      <c r="BN105" s="217" t="s">
        <v>11</v>
      </c>
      <c r="BO105" s="218"/>
      <c r="BP105" s="218"/>
      <c r="BQ105" s="221"/>
      <c r="BR105" s="129"/>
      <c r="BS105" s="134"/>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row>
    <row r="106" spans="1:144" ht="15.65" customHeight="1">
      <c r="A106" s="134"/>
      <c r="B106" s="134"/>
      <c r="C106" s="124"/>
      <c r="D106" s="246"/>
      <c r="E106" s="247"/>
      <c r="F106" s="247"/>
      <c r="G106" s="247"/>
      <c r="H106" s="247"/>
      <c r="I106" s="247"/>
      <c r="J106" s="247"/>
      <c r="K106" s="247"/>
      <c r="L106" s="247"/>
      <c r="M106" s="248"/>
      <c r="N106" s="211"/>
      <c r="O106" s="212"/>
      <c r="P106" s="212"/>
      <c r="Q106" s="213"/>
      <c r="R106" s="130"/>
      <c r="S106" s="130"/>
      <c r="T106" s="130"/>
      <c r="U106" s="193"/>
      <c r="V106" s="194"/>
      <c r="W106" s="194"/>
      <c r="X106" s="194"/>
      <c r="Y106" s="194"/>
      <c r="Z106" s="194"/>
      <c r="AA106" s="194"/>
      <c r="AB106" s="194"/>
      <c r="AC106" s="194"/>
      <c r="AD106" s="194"/>
      <c r="AE106" s="194"/>
      <c r="AF106" s="194"/>
      <c r="AG106" s="194"/>
      <c r="AH106" s="194"/>
      <c r="AI106" s="194"/>
      <c r="AJ106" s="195"/>
      <c r="AK106" s="143"/>
      <c r="AL106" s="143"/>
      <c r="AM106" s="126"/>
      <c r="AN106" s="126"/>
      <c r="AO106" s="126"/>
      <c r="AP106" s="126"/>
      <c r="AQ106" s="126"/>
      <c r="AR106" s="126"/>
      <c r="AS106" s="126"/>
      <c r="AT106" s="126"/>
      <c r="AU106" s="126"/>
      <c r="AV106" s="126"/>
      <c r="AW106" s="126"/>
      <c r="AX106" s="126"/>
      <c r="AY106" s="126"/>
      <c r="AZ106" s="126"/>
      <c r="BA106" s="126"/>
      <c r="BB106" s="126"/>
      <c r="BC106" s="131"/>
      <c r="BD106" s="147"/>
      <c r="BE106" s="147"/>
      <c r="BF106" s="217"/>
      <c r="BG106" s="218"/>
      <c r="BH106" s="218"/>
      <c r="BI106" s="218"/>
      <c r="BJ106" s="217"/>
      <c r="BK106" s="218"/>
      <c r="BL106" s="218"/>
      <c r="BM106" s="218"/>
      <c r="BN106" s="217"/>
      <c r="BO106" s="218"/>
      <c r="BP106" s="218"/>
      <c r="BQ106" s="221"/>
      <c r="BR106" s="129"/>
      <c r="BS106" s="134"/>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row>
    <row r="107" spans="1:144" ht="15.65" customHeight="1">
      <c r="A107" s="134"/>
      <c r="B107" s="134"/>
      <c r="C107" s="124"/>
      <c r="D107" s="249"/>
      <c r="E107" s="250"/>
      <c r="F107" s="250"/>
      <c r="G107" s="250"/>
      <c r="H107" s="250"/>
      <c r="I107" s="250"/>
      <c r="J107" s="250"/>
      <c r="K107" s="250"/>
      <c r="L107" s="250"/>
      <c r="M107" s="251"/>
      <c r="N107" s="214"/>
      <c r="O107" s="215"/>
      <c r="P107" s="215"/>
      <c r="Q107" s="216"/>
      <c r="R107" s="130"/>
      <c r="S107" s="130"/>
      <c r="T107" s="130"/>
      <c r="U107" s="196"/>
      <c r="V107" s="197"/>
      <c r="W107" s="197"/>
      <c r="X107" s="197"/>
      <c r="Y107" s="197"/>
      <c r="Z107" s="197"/>
      <c r="AA107" s="197"/>
      <c r="AB107" s="197"/>
      <c r="AC107" s="197"/>
      <c r="AD107" s="197"/>
      <c r="AE107" s="197"/>
      <c r="AF107" s="197"/>
      <c r="AG107" s="197"/>
      <c r="AH107" s="197"/>
      <c r="AI107" s="197"/>
      <c r="AJ107" s="198"/>
      <c r="AK107" s="143"/>
      <c r="AL107" s="143"/>
      <c r="AM107" s="126"/>
      <c r="AN107" s="126"/>
      <c r="AO107" s="126"/>
      <c r="AP107" s="126"/>
      <c r="AQ107" s="126"/>
      <c r="AR107" s="126"/>
      <c r="AS107" s="126"/>
      <c r="AT107" s="126"/>
      <c r="AU107" s="126"/>
      <c r="AV107" s="126"/>
      <c r="AW107" s="126"/>
      <c r="AX107" s="126"/>
      <c r="AY107" s="126"/>
      <c r="AZ107" s="126"/>
      <c r="BA107" s="126"/>
      <c r="BB107" s="126"/>
      <c r="BC107" s="131"/>
      <c r="BD107" s="147"/>
      <c r="BE107" s="147"/>
      <c r="BF107" s="219"/>
      <c r="BG107" s="220"/>
      <c r="BH107" s="220"/>
      <c r="BI107" s="220"/>
      <c r="BJ107" s="219"/>
      <c r="BK107" s="220"/>
      <c r="BL107" s="220"/>
      <c r="BM107" s="220"/>
      <c r="BN107" s="219"/>
      <c r="BO107" s="220"/>
      <c r="BP107" s="220"/>
      <c r="BQ107" s="222"/>
      <c r="BR107" s="129"/>
      <c r="BS107" s="134"/>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row>
    <row r="108" spans="1:144" ht="15.65" customHeight="1">
      <c r="A108" s="134"/>
      <c r="B108" s="134"/>
      <c r="C108" s="124"/>
      <c r="D108" s="144"/>
      <c r="E108" s="144"/>
      <c r="F108" s="144"/>
      <c r="G108" s="144"/>
      <c r="H108" s="144"/>
      <c r="I108" s="144"/>
      <c r="J108" s="144"/>
      <c r="K108" s="144"/>
      <c r="L108" s="144"/>
      <c r="M108" s="144"/>
      <c r="N108" s="144"/>
      <c r="O108" s="144"/>
      <c r="P108" s="144"/>
      <c r="Q108" s="144"/>
      <c r="R108" s="130"/>
      <c r="S108" s="130"/>
      <c r="T108" s="130"/>
      <c r="U108" s="130"/>
      <c r="V108" s="130"/>
      <c r="W108" s="130"/>
      <c r="X108" s="130"/>
      <c r="Y108" s="130"/>
      <c r="Z108" s="130"/>
      <c r="AA108" s="130"/>
      <c r="AB108" s="130"/>
      <c r="AC108" s="130"/>
      <c r="AD108" s="130"/>
      <c r="AE108" s="130"/>
      <c r="AF108" s="130"/>
      <c r="AG108" s="130"/>
      <c r="AH108" s="130"/>
      <c r="AI108" s="130"/>
      <c r="AJ108" s="130"/>
      <c r="AK108" s="143"/>
      <c r="AL108" s="143"/>
      <c r="AM108" s="156"/>
      <c r="AN108" s="156"/>
      <c r="AO108" s="156"/>
      <c r="AP108" s="156"/>
      <c r="AQ108" s="156"/>
      <c r="AR108" s="156"/>
      <c r="AS108" s="156"/>
      <c r="AT108" s="156"/>
      <c r="AU108" s="156"/>
      <c r="AV108" s="156"/>
      <c r="AW108" s="156"/>
      <c r="AX108" s="156"/>
      <c r="AY108" s="156"/>
      <c r="AZ108" s="156"/>
      <c r="BA108" s="156"/>
      <c r="BB108" s="156"/>
      <c r="BC108" s="131"/>
      <c r="BD108" s="147"/>
      <c r="BE108" s="147"/>
      <c r="BF108" s="110"/>
      <c r="BG108" s="110"/>
      <c r="BH108" s="110"/>
      <c r="BI108" s="110"/>
      <c r="BJ108" s="110"/>
      <c r="BK108" s="110"/>
      <c r="BL108" s="110"/>
      <c r="BM108" s="110"/>
      <c r="BN108" s="110"/>
      <c r="BO108" s="110"/>
      <c r="BP108" s="110"/>
      <c r="BQ108" s="110"/>
      <c r="BR108" s="129"/>
      <c r="BS108" s="116"/>
    </row>
    <row r="109" spans="1:144" ht="15.65" customHeight="1">
      <c r="A109" s="134"/>
      <c r="B109" s="134"/>
      <c r="C109" s="124"/>
      <c r="D109" s="144"/>
      <c r="E109" s="144"/>
      <c r="F109" s="144"/>
      <c r="G109" s="144"/>
      <c r="H109" s="144"/>
      <c r="I109" s="144"/>
      <c r="J109" s="144"/>
      <c r="K109" s="144"/>
      <c r="L109" s="144"/>
      <c r="M109" s="144"/>
      <c r="N109" s="144"/>
      <c r="O109" s="144"/>
      <c r="P109" s="144"/>
      <c r="Q109" s="144"/>
      <c r="R109" s="130"/>
      <c r="S109" s="130"/>
      <c r="T109" s="130"/>
      <c r="U109" s="135" t="s">
        <v>91</v>
      </c>
      <c r="V109" s="130"/>
      <c r="W109" s="130"/>
      <c r="X109" s="130"/>
      <c r="Y109" s="130"/>
      <c r="Z109" s="130"/>
      <c r="AA109" s="130"/>
      <c r="AB109" s="130"/>
      <c r="AC109" s="130"/>
      <c r="AD109" s="130"/>
      <c r="AE109" s="130"/>
      <c r="AF109" s="130"/>
      <c r="AG109" s="130"/>
      <c r="AH109" s="130"/>
      <c r="AI109" s="130"/>
      <c r="AJ109" s="130"/>
      <c r="AK109" s="143"/>
      <c r="AL109" s="143"/>
      <c r="AM109" s="135" t="s">
        <v>92</v>
      </c>
      <c r="AN109" s="127"/>
      <c r="AO109" s="127"/>
      <c r="AP109" s="127"/>
      <c r="AQ109" s="127"/>
      <c r="AR109" s="127"/>
      <c r="AS109" s="127"/>
      <c r="AT109" s="127"/>
      <c r="AU109" s="127"/>
      <c r="AV109" s="127"/>
      <c r="AW109" s="127"/>
      <c r="AX109" s="126"/>
      <c r="AY109" s="126"/>
      <c r="AZ109" s="126"/>
      <c r="BA109" s="126"/>
      <c r="BB109" s="126"/>
      <c r="BC109" s="126"/>
      <c r="BD109" s="126"/>
      <c r="BE109" s="126"/>
      <c r="BF109" s="126"/>
      <c r="BG109" s="126"/>
      <c r="BH109" s="126"/>
      <c r="BI109" s="126"/>
      <c r="BJ109" s="126"/>
      <c r="BK109" s="126"/>
      <c r="BL109" s="126"/>
      <c r="BM109" s="126"/>
      <c r="BN109" s="126"/>
      <c r="BO109" s="126"/>
      <c r="BP109" s="126"/>
      <c r="BQ109" s="110"/>
      <c r="BR109" s="129"/>
      <c r="BS109" s="116"/>
    </row>
    <row r="110" spans="1:144" ht="15.65" customHeight="1">
      <c r="A110" s="134"/>
      <c r="B110" s="134"/>
      <c r="C110" s="124"/>
      <c r="D110" s="144"/>
      <c r="E110" s="144"/>
      <c r="F110" s="144"/>
      <c r="G110" s="144"/>
      <c r="H110" s="144"/>
      <c r="I110" s="144"/>
      <c r="J110" s="144"/>
      <c r="K110" s="144"/>
      <c r="L110" s="144"/>
      <c r="M110" s="144"/>
      <c r="N110" s="144"/>
      <c r="O110" s="144"/>
      <c r="P110" s="144"/>
      <c r="Q110" s="144"/>
      <c r="R110" s="130"/>
      <c r="S110" s="130"/>
      <c r="T110" s="130"/>
      <c r="U110" s="182" t="str">
        <f>IF([4]回答表!X51="●",[4]回答表!E224,IF([4]回答表!AA51="●",[4]回答表!E252,""))</f>
        <v/>
      </c>
      <c r="V110" s="183"/>
      <c r="W110" s="183"/>
      <c r="X110" s="183"/>
      <c r="Y110" s="183"/>
      <c r="Z110" s="183"/>
      <c r="AA110" s="183"/>
      <c r="AB110" s="183"/>
      <c r="AC110" s="183"/>
      <c r="AD110" s="183"/>
      <c r="AE110" s="186" t="s">
        <v>93</v>
      </c>
      <c r="AF110" s="186"/>
      <c r="AG110" s="186"/>
      <c r="AH110" s="186"/>
      <c r="AI110" s="186"/>
      <c r="AJ110" s="187"/>
      <c r="AK110" s="143"/>
      <c r="AL110" s="143"/>
      <c r="AM110" s="190" t="str">
        <f>IF([4]回答表!X51="●",[4]回答表!B226,IF([4]回答表!AA51="●",[4]回答表!B254,""))</f>
        <v/>
      </c>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2"/>
      <c r="BR110" s="129"/>
      <c r="BS110" s="116"/>
    </row>
    <row r="111" spans="1:144" ht="15.65" customHeight="1">
      <c r="A111" s="134"/>
      <c r="B111" s="134"/>
      <c r="C111" s="124"/>
      <c r="D111" s="144"/>
      <c r="E111" s="144"/>
      <c r="F111" s="144"/>
      <c r="G111" s="144"/>
      <c r="H111" s="144"/>
      <c r="I111" s="144"/>
      <c r="J111" s="144"/>
      <c r="K111" s="144"/>
      <c r="L111" s="144"/>
      <c r="M111" s="144"/>
      <c r="N111" s="144"/>
      <c r="O111" s="144"/>
      <c r="P111" s="144"/>
      <c r="Q111" s="144"/>
      <c r="R111" s="130"/>
      <c r="S111" s="130"/>
      <c r="T111" s="130"/>
      <c r="U111" s="184"/>
      <c r="V111" s="185"/>
      <c r="W111" s="185"/>
      <c r="X111" s="185"/>
      <c r="Y111" s="185"/>
      <c r="Z111" s="185"/>
      <c r="AA111" s="185"/>
      <c r="AB111" s="185"/>
      <c r="AC111" s="185"/>
      <c r="AD111" s="185"/>
      <c r="AE111" s="188"/>
      <c r="AF111" s="188"/>
      <c r="AG111" s="188"/>
      <c r="AH111" s="188"/>
      <c r="AI111" s="188"/>
      <c r="AJ111" s="189"/>
      <c r="AK111" s="143"/>
      <c r="AL111" s="143"/>
      <c r="AM111" s="193"/>
      <c r="AN111" s="194"/>
      <c r="AO111" s="194"/>
      <c r="AP111" s="194"/>
      <c r="AQ111" s="194"/>
      <c r="AR111" s="194"/>
      <c r="AS111" s="194"/>
      <c r="AT111" s="194"/>
      <c r="AU111" s="194"/>
      <c r="AV111" s="194"/>
      <c r="AW111" s="194"/>
      <c r="AX111" s="194"/>
      <c r="AY111" s="194"/>
      <c r="AZ111" s="194"/>
      <c r="BA111" s="194"/>
      <c r="BB111" s="194"/>
      <c r="BC111" s="194"/>
      <c r="BD111" s="194"/>
      <c r="BE111" s="194"/>
      <c r="BF111" s="194"/>
      <c r="BG111" s="194"/>
      <c r="BH111" s="194"/>
      <c r="BI111" s="194"/>
      <c r="BJ111" s="194"/>
      <c r="BK111" s="194"/>
      <c r="BL111" s="194"/>
      <c r="BM111" s="194"/>
      <c r="BN111" s="194"/>
      <c r="BO111" s="194"/>
      <c r="BP111" s="194"/>
      <c r="BQ111" s="195"/>
      <c r="BR111" s="129"/>
      <c r="BS111" s="116"/>
    </row>
    <row r="112" spans="1:144" ht="15.65" customHeight="1">
      <c r="A112" s="134"/>
      <c r="B112" s="134"/>
      <c r="C112" s="124"/>
      <c r="D112" s="144"/>
      <c r="E112" s="144"/>
      <c r="F112" s="144"/>
      <c r="G112" s="144"/>
      <c r="H112" s="144"/>
      <c r="I112" s="144"/>
      <c r="J112" s="144"/>
      <c r="K112" s="144"/>
      <c r="L112" s="144"/>
      <c r="M112" s="144"/>
      <c r="N112" s="144"/>
      <c r="O112" s="144"/>
      <c r="P112" s="144"/>
      <c r="Q112" s="144"/>
      <c r="R112" s="130"/>
      <c r="S112" s="130"/>
      <c r="T112" s="130"/>
      <c r="U112" s="130"/>
      <c r="V112" s="130"/>
      <c r="W112" s="130"/>
      <c r="X112" s="130"/>
      <c r="Y112" s="130"/>
      <c r="Z112" s="130"/>
      <c r="AA112" s="130"/>
      <c r="AB112" s="130"/>
      <c r="AC112" s="130"/>
      <c r="AD112" s="130"/>
      <c r="AE112" s="130"/>
      <c r="AF112" s="130"/>
      <c r="AG112" s="130"/>
      <c r="AH112" s="130"/>
      <c r="AI112" s="130"/>
      <c r="AJ112" s="130"/>
      <c r="AK112" s="143"/>
      <c r="AL112" s="143"/>
      <c r="AM112" s="193"/>
      <c r="AN112" s="194"/>
      <c r="AO112" s="194"/>
      <c r="AP112" s="194"/>
      <c r="AQ112" s="194"/>
      <c r="AR112" s="194"/>
      <c r="AS112" s="194"/>
      <c r="AT112" s="194"/>
      <c r="AU112" s="194"/>
      <c r="AV112" s="194"/>
      <c r="AW112" s="194"/>
      <c r="AX112" s="194"/>
      <c r="AY112" s="194"/>
      <c r="AZ112" s="194"/>
      <c r="BA112" s="194"/>
      <c r="BB112" s="194"/>
      <c r="BC112" s="194"/>
      <c r="BD112" s="194"/>
      <c r="BE112" s="194"/>
      <c r="BF112" s="194"/>
      <c r="BG112" s="194"/>
      <c r="BH112" s="194"/>
      <c r="BI112" s="194"/>
      <c r="BJ112" s="194"/>
      <c r="BK112" s="194"/>
      <c r="BL112" s="194"/>
      <c r="BM112" s="194"/>
      <c r="BN112" s="194"/>
      <c r="BO112" s="194"/>
      <c r="BP112" s="194"/>
      <c r="BQ112" s="195"/>
      <c r="BR112" s="129"/>
      <c r="BS112" s="116"/>
    </row>
    <row r="113" spans="1:144" ht="15.65" customHeight="1">
      <c r="A113" s="134"/>
      <c r="B113" s="134"/>
      <c r="C113" s="124"/>
      <c r="D113" s="144"/>
      <c r="E113" s="144"/>
      <c r="F113" s="144"/>
      <c r="G113" s="144"/>
      <c r="H113" s="144"/>
      <c r="I113" s="144"/>
      <c r="J113" s="144"/>
      <c r="K113" s="144"/>
      <c r="L113" s="144"/>
      <c r="M113" s="144"/>
      <c r="N113" s="144"/>
      <c r="O113" s="144"/>
      <c r="P113" s="144"/>
      <c r="Q113" s="144"/>
      <c r="R113" s="130"/>
      <c r="S113" s="130"/>
      <c r="T113" s="130"/>
      <c r="U113" s="130"/>
      <c r="V113" s="130"/>
      <c r="W113" s="130"/>
      <c r="X113" s="130"/>
      <c r="Y113" s="130"/>
      <c r="Z113" s="130"/>
      <c r="AA113" s="130"/>
      <c r="AB113" s="130"/>
      <c r="AC113" s="130"/>
      <c r="AD113" s="130"/>
      <c r="AE113" s="130"/>
      <c r="AF113" s="130"/>
      <c r="AG113" s="130"/>
      <c r="AH113" s="130"/>
      <c r="AI113" s="130"/>
      <c r="AJ113" s="130"/>
      <c r="AK113" s="143"/>
      <c r="AL113" s="143"/>
      <c r="AM113" s="193"/>
      <c r="AN113" s="194"/>
      <c r="AO113" s="194"/>
      <c r="AP113" s="194"/>
      <c r="AQ113" s="194"/>
      <c r="AR113" s="194"/>
      <c r="AS113" s="194"/>
      <c r="AT113" s="194"/>
      <c r="AU113" s="194"/>
      <c r="AV113" s="194"/>
      <c r="AW113" s="194"/>
      <c r="AX113" s="194"/>
      <c r="AY113" s="194"/>
      <c r="AZ113" s="194"/>
      <c r="BA113" s="194"/>
      <c r="BB113" s="194"/>
      <c r="BC113" s="194"/>
      <c r="BD113" s="194"/>
      <c r="BE113" s="194"/>
      <c r="BF113" s="194"/>
      <c r="BG113" s="194"/>
      <c r="BH113" s="194"/>
      <c r="BI113" s="194"/>
      <c r="BJ113" s="194"/>
      <c r="BK113" s="194"/>
      <c r="BL113" s="194"/>
      <c r="BM113" s="194"/>
      <c r="BN113" s="194"/>
      <c r="BO113" s="194"/>
      <c r="BP113" s="194"/>
      <c r="BQ113" s="195"/>
      <c r="BR113" s="129"/>
      <c r="BS113" s="116"/>
    </row>
    <row r="114" spans="1:144" ht="15.65" customHeight="1">
      <c r="A114" s="134"/>
      <c r="B114" s="134"/>
      <c r="C114" s="124"/>
      <c r="D114" s="144"/>
      <c r="E114" s="144"/>
      <c r="F114" s="144"/>
      <c r="G114" s="144"/>
      <c r="H114" s="144"/>
      <c r="I114" s="144"/>
      <c r="J114" s="144"/>
      <c r="K114" s="144"/>
      <c r="L114" s="144"/>
      <c r="M114" s="144"/>
      <c r="N114" s="144"/>
      <c r="O114" s="144"/>
      <c r="P114" s="144"/>
      <c r="Q114" s="144"/>
      <c r="R114" s="130"/>
      <c r="S114" s="130"/>
      <c r="T114" s="130"/>
      <c r="U114" s="130"/>
      <c r="V114" s="130"/>
      <c r="W114" s="130"/>
      <c r="X114" s="130"/>
      <c r="Y114" s="130"/>
      <c r="Z114" s="130"/>
      <c r="AA114" s="130"/>
      <c r="AB114" s="130"/>
      <c r="AC114" s="130"/>
      <c r="AD114" s="130"/>
      <c r="AE114" s="130"/>
      <c r="AF114" s="130"/>
      <c r="AG114" s="130"/>
      <c r="AH114" s="130"/>
      <c r="AI114" s="130"/>
      <c r="AJ114" s="130"/>
      <c r="AK114" s="143"/>
      <c r="AL114" s="143"/>
      <c r="AM114" s="196"/>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8"/>
      <c r="BR114" s="129"/>
      <c r="BS114" s="116"/>
    </row>
    <row r="115" spans="1:144" ht="15.65" customHeight="1">
      <c r="A115" s="134"/>
      <c r="B115" s="134"/>
      <c r="C115" s="124"/>
      <c r="D115" s="144"/>
      <c r="E115" s="144"/>
      <c r="F115" s="144"/>
      <c r="G115" s="144"/>
      <c r="H115" s="144"/>
      <c r="I115" s="144"/>
      <c r="J115" s="144"/>
      <c r="K115" s="144"/>
      <c r="L115" s="144"/>
      <c r="M115" s="144"/>
      <c r="N115" s="130"/>
      <c r="O115" s="130"/>
      <c r="P115" s="130"/>
      <c r="Q115" s="130"/>
      <c r="R115" s="130"/>
      <c r="S115" s="130"/>
      <c r="T115" s="130"/>
      <c r="U115" s="130"/>
      <c r="V115" s="130"/>
      <c r="W115" s="130"/>
      <c r="X115" s="110"/>
      <c r="Y115" s="110"/>
      <c r="Z115" s="110"/>
      <c r="AA115" s="127"/>
      <c r="AB115" s="127"/>
      <c r="AC115" s="127"/>
      <c r="AD115" s="127"/>
      <c r="AE115" s="127"/>
      <c r="AF115" s="127"/>
      <c r="AG115" s="127"/>
      <c r="AH115" s="127"/>
      <c r="AI115" s="127"/>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29"/>
      <c r="BS115" s="134"/>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row>
    <row r="116" spans="1:144" ht="19.399999999999999" customHeight="1">
      <c r="A116" s="134"/>
      <c r="B116" s="134"/>
      <c r="C116" s="124"/>
      <c r="D116" s="144"/>
      <c r="E116" s="144"/>
      <c r="F116" s="144"/>
      <c r="G116" s="144"/>
      <c r="H116" s="144"/>
      <c r="I116" s="144"/>
      <c r="J116" s="144"/>
      <c r="K116" s="144"/>
      <c r="L116" s="144"/>
      <c r="M116" s="144"/>
      <c r="N116" s="130"/>
      <c r="O116" s="130"/>
      <c r="P116" s="130"/>
      <c r="Q116" s="130"/>
      <c r="R116" s="130"/>
      <c r="S116" s="130"/>
      <c r="T116" s="130"/>
      <c r="U116" s="135" t="s">
        <v>27</v>
      </c>
      <c r="V116" s="130"/>
      <c r="W116" s="130"/>
      <c r="X116" s="136"/>
      <c r="Y116" s="136"/>
      <c r="Z116" s="136"/>
      <c r="AA116" s="127"/>
      <c r="AB116" s="137"/>
      <c r="AC116" s="127"/>
      <c r="AD116" s="127"/>
      <c r="AE116" s="127"/>
      <c r="AF116" s="127"/>
      <c r="AG116" s="127"/>
      <c r="AH116" s="127"/>
      <c r="AI116" s="127"/>
      <c r="AJ116" s="127"/>
      <c r="AK116" s="127"/>
      <c r="AL116" s="127"/>
      <c r="AM116" s="135" t="s">
        <v>12</v>
      </c>
      <c r="AN116" s="127"/>
      <c r="AO116" s="127"/>
      <c r="AP116" s="127"/>
      <c r="AQ116" s="127"/>
      <c r="AR116" s="127"/>
      <c r="AS116" s="127"/>
      <c r="AT116" s="127"/>
      <c r="AU116" s="127"/>
      <c r="AV116" s="127"/>
      <c r="AW116" s="127"/>
      <c r="AX116" s="127"/>
      <c r="AY116" s="127"/>
      <c r="AZ116" s="127"/>
      <c r="BA116" s="126"/>
      <c r="BB116" s="126"/>
      <c r="BC116" s="126"/>
      <c r="BD116" s="126"/>
      <c r="BE116" s="126"/>
      <c r="BF116" s="126"/>
      <c r="BG116" s="126"/>
      <c r="BH116" s="126"/>
      <c r="BI116" s="126"/>
      <c r="BJ116" s="126"/>
      <c r="BK116" s="126"/>
      <c r="BL116" s="126"/>
      <c r="BM116" s="126"/>
      <c r="BN116" s="126"/>
      <c r="BO116" s="126"/>
      <c r="BP116" s="126"/>
      <c r="BQ116" s="110"/>
      <c r="BR116" s="129"/>
      <c r="BS116" s="134"/>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row>
    <row r="117" spans="1:144" ht="15.65" customHeight="1">
      <c r="A117" s="134"/>
      <c r="B117" s="134"/>
      <c r="C117" s="124"/>
      <c r="D117" s="199" t="s">
        <v>13</v>
      </c>
      <c r="E117" s="200"/>
      <c r="F117" s="200"/>
      <c r="G117" s="200"/>
      <c r="H117" s="200"/>
      <c r="I117" s="200"/>
      <c r="J117" s="200"/>
      <c r="K117" s="200"/>
      <c r="L117" s="200"/>
      <c r="M117" s="201"/>
      <c r="N117" s="208" t="str">
        <f>IF([4]回答表!AD51="●","●","")</f>
        <v/>
      </c>
      <c r="O117" s="209"/>
      <c r="P117" s="209"/>
      <c r="Q117" s="210"/>
      <c r="R117" s="130"/>
      <c r="S117" s="130"/>
      <c r="T117" s="130"/>
      <c r="U117" s="190" t="str">
        <f>IF([4]回答表!AD51="●",[4]回答表!B265,"")</f>
        <v/>
      </c>
      <c r="V117" s="191"/>
      <c r="W117" s="191"/>
      <c r="X117" s="191"/>
      <c r="Y117" s="191"/>
      <c r="Z117" s="191"/>
      <c r="AA117" s="191"/>
      <c r="AB117" s="191"/>
      <c r="AC117" s="191"/>
      <c r="AD117" s="191"/>
      <c r="AE117" s="191"/>
      <c r="AF117" s="191"/>
      <c r="AG117" s="191"/>
      <c r="AH117" s="191"/>
      <c r="AI117" s="191"/>
      <c r="AJ117" s="192"/>
      <c r="AK117" s="143"/>
      <c r="AL117" s="143"/>
      <c r="AM117" s="190" t="str">
        <f>IF([4]回答表!AD51="●",[4]回答表!B271,"")</f>
        <v/>
      </c>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2"/>
      <c r="BR117" s="129"/>
      <c r="BS117" s="134"/>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row>
    <row r="118" spans="1:144" ht="15.65" customHeight="1">
      <c r="A118" s="134"/>
      <c r="B118" s="134"/>
      <c r="C118" s="124"/>
      <c r="D118" s="202"/>
      <c r="E118" s="203"/>
      <c r="F118" s="203"/>
      <c r="G118" s="203"/>
      <c r="H118" s="203"/>
      <c r="I118" s="203"/>
      <c r="J118" s="203"/>
      <c r="K118" s="203"/>
      <c r="L118" s="203"/>
      <c r="M118" s="204"/>
      <c r="N118" s="211"/>
      <c r="O118" s="212"/>
      <c r="P118" s="212"/>
      <c r="Q118" s="213"/>
      <c r="R118" s="130"/>
      <c r="S118" s="130"/>
      <c r="T118" s="130"/>
      <c r="U118" s="193"/>
      <c r="V118" s="194"/>
      <c r="W118" s="194"/>
      <c r="X118" s="194"/>
      <c r="Y118" s="194"/>
      <c r="Z118" s="194"/>
      <c r="AA118" s="194"/>
      <c r="AB118" s="194"/>
      <c r="AC118" s="194"/>
      <c r="AD118" s="194"/>
      <c r="AE118" s="194"/>
      <c r="AF118" s="194"/>
      <c r="AG118" s="194"/>
      <c r="AH118" s="194"/>
      <c r="AI118" s="194"/>
      <c r="AJ118" s="195"/>
      <c r="AK118" s="143"/>
      <c r="AL118" s="143"/>
      <c r="AM118" s="193"/>
      <c r="AN118" s="194"/>
      <c r="AO118" s="194"/>
      <c r="AP118" s="194"/>
      <c r="AQ118" s="194"/>
      <c r="AR118" s="194"/>
      <c r="AS118" s="194"/>
      <c r="AT118" s="194"/>
      <c r="AU118" s="194"/>
      <c r="AV118" s="194"/>
      <c r="AW118" s="194"/>
      <c r="AX118" s="194"/>
      <c r="AY118" s="194"/>
      <c r="AZ118" s="194"/>
      <c r="BA118" s="194"/>
      <c r="BB118" s="194"/>
      <c r="BC118" s="194"/>
      <c r="BD118" s="194"/>
      <c r="BE118" s="194"/>
      <c r="BF118" s="194"/>
      <c r="BG118" s="194"/>
      <c r="BH118" s="194"/>
      <c r="BI118" s="194"/>
      <c r="BJ118" s="194"/>
      <c r="BK118" s="194"/>
      <c r="BL118" s="194"/>
      <c r="BM118" s="194"/>
      <c r="BN118" s="194"/>
      <c r="BO118" s="194"/>
      <c r="BP118" s="194"/>
      <c r="BQ118" s="195"/>
      <c r="BR118" s="129"/>
      <c r="BS118" s="134"/>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row>
    <row r="119" spans="1:144" ht="15.65" customHeight="1">
      <c r="A119" s="134"/>
      <c r="B119" s="134"/>
      <c r="C119" s="124"/>
      <c r="D119" s="202"/>
      <c r="E119" s="203"/>
      <c r="F119" s="203"/>
      <c r="G119" s="203"/>
      <c r="H119" s="203"/>
      <c r="I119" s="203"/>
      <c r="J119" s="203"/>
      <c r="K119" s="203"/>
      <c r="L119" s="203"/>
      <c r="M119" s="204"/>
      <c r="N119" s="211"/>
      <c r="O119" s="212"/>
      <c r="P119" s="212"/>
      <c r="Q119" s="213"/>
      <c r="R119" s="130"/>
      <c r="S119" s="130"/>
      <c r="T119" s="130"/>
      <c r="U119" s="193"/>
      <c r="V119" s="194"/>
      <c r="W119" s="194"/>
      <c r="X119" s="194"/>
      <c r="Y119" s="194"/>
      <c r="Z119" s="194"/>
      <c r="AA119" s="194"/>
      <c r="AB119" s="194"/>
      <c r="AC119" s="194"/>
      <c r="AD119" s="194"/>
      <c r="AE119" s="194"/>
      <c r="AF119" s="194"/>
      <c r="AG119" s="194"/>
      <c r="AH119" s="194"/>
      <c r="AI119" s="194"/>
      <c r="AJ119" s="195"/>
      <c r="AK119" s="143"/>
      <c r="AL119" s="143"/>
      <c r="AM119" s="193"/>
      <c r="AN119" s="194"/>
      <c r="AO119" s="194"/>
      <c r="AP119" s="194"/>
      <c r="AQ119" s="194"/>
      <c r="AR119" s="194"/>
      <c r="AS119" s="194"/>
      <c r="AT119" s="194"/>
      <c r="AU119" s="194"/>
      <c r="AV119" s="194"/>
      <c r="AW119" s="194"/>
      <c r="AX119" s="194"/>
      <c r="AY119" s="194"/>
      <c r="AZ119" s="194"/>
      <c r="BA119" s="194"/>
      <c r="BB119" s="194"/>
      <c r="BC119" s="194"/>
      <c r="BD119" s="194"/>
      <c r="BE119" s="194"/>
      <c r="BF119" s="194"/>
      <c r="BG119" s="194"/>
      <c r="BH119" s="194"/>
      <c r="BI119" s="194"/>
      <c r="BJ119" s="194"/>
      <c r="BK119" s="194"/>
      <c r="BL119" s="194"/>
      <c r="BM119" s="194"/>
      <c r="BN119" s="194"/>
      <c r="BO119" s="194"/>
      <c r="BP119" s="194"/>
      <c r="BQ119" s="195"/>
      <c r="BR119" s="129"/>
      <c r="BS119" s="134"/>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row>
    <row r="120" spans="1:144" ht="15.65" customHeight="1">
      <c r="C120" s="124"/>
      <c r="D120" s="205"/>
      <c r="E120" s="206"/>
      <c r="F120" s="206"/>
      <c r="G120" s="206"/>
      <c r="H120" s="206"/>
      <c r="I120" s="206"/>
      <c r="J120" s="206"/>
      <c r="K120" s="206"/>
      <c r="L120" s="206"/>
      <c r="M120" s="207"/>
      <c r="N120" s="214"/>
      <c r="O120" s="215"/>
      <c r="P120" s="215"/>
      <c r="Q120" s="216"/>
      <c r="R120" s="130"/>
      <c r="S120" s="130"/>
      <c r="T120" s="130"/>
      <c r="U120" s="196"/>
      <c r="V120" s="197"/>
      <c r="W120" s="197"/>
      <c r="X120" s="197"/>
      <c r="Y120" s="197"/>
      <c r="Z120" s="197"/>
      <c r="AA120" s="197"/>
      <c r="AB120" s="197"/>
      <c r="AC120" s="197"/>
      <c r="AD120" s="197"/>
      <c r="AE120" s="197"/>
      <c r="AF120" s="197"/>
      <c r="AG120" s="197"/>
      <c r="AH120" s="197"/>
      <c r="AI120" s="197"/>
      <c r="AJ120" s="198"/>
      <c r="AK120" s="143"/>
      <c r="AL120" s="143"/>
      <c r="AM120" s="196"/>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8"/>
      <c r="BR120" s="129"/>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row>
    <row r="121" spans="1:144" ht="15.65" customHeight="1">
      <c r="C121" s="151"/>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3"/>
      <c r="BV121" s="157"/>
      <c r="BW121" s="157"/>
      <c r="BX121" s="157"/>
      <c r="BY121" s="157"/>
      <c r="BZ121" s="157"/>
      <c r="CA121" s="157"/>
      <c r="CB121" s="157"/>
      <c r="CC121" s="157"/>
      <c r="CD121" s="15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row>
    <row r="122" spans="1:144" ht="15.65" customHeight="1">
      <c r="A122" s="116"/>
      <c r="B122" s="116"/>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16"/>
    </row>
    <row r="123" spans="1:144" ht="15.65" customHeight="1">
      <c r="C123" s="118"/>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256"/>
      <c r="AS123" s="256"/>
      <c r="AT123" s="256"/>
      <c r="AU123" s="256"/>
      <c r="AV123" s="256"/>
      <c r="AW123" s="256"/>
      <c r="AX123" s="256"/>
      <c r="AY123" s="256"/>
      <c r="AZ123" s="256"/>
      <c r="BA123" s="256"/>
      <c r="BB123" s="256"/>
      <c r="BC123" s="120"/>
      <c r="BD123" s="121"/>
      <c r="BE123" s="121"/>
      <c r="BF123" s="121"/>
      <c r="BG123" s="121"/>
      <c r="BH123" s="121"/>
      <c r="BI123" s="121"/>
      <c r="BJ123" s="121"/>
      <c r="BK123" s="121"/>
      <c r="BL123" s="121"/>
      <c r="BM123" s="121"/>
      <c r="BN123" s="121"/>
      <c r="BO123" s="121"/>
      <c r="BP123" s="121"/>
      <c r="BQ123" s="121"/>
      <c r="BR123" s="122"/>
    </row>
    <row r="124" spans="1:144" ht="15.65" customHeight="1">
      <c r="C124" s="124"/>
      <c r="D124" s="130"/>
      <c r="E124" s="130"/>
      <c r="F124" s="130"/>
      <c r="G124" s="130"/>
      <c r="H124" s="130"/>
      <c r="I124" s="130"/>
      <c r="J124" s="130"/>
      <c r="K124" s="130"/>
      <c r="L124" s="130"/>
      <c r="M124" s="130"/>
      <c r="N124" s="130"/>
      <c r="O124" s="130"/>
      <c r="P124" s="130"/>
      <c r="Q124" s="130"/>
      <c r="R124" s="130"/>
      <c r="S124" s="130"/>
      <c r="T124" s="130"/>
      <c r="U124" s="130"/>
      <c r="V124" s="130"/>
      <c r="W124" s="130"/>
      <c r="X124" s="110"/>
      <c r="Y124" s="110"/>
      <c r="Z124" s="110"/>
      <c r="AA124" s="126"/>
      <c r="AB124" s="131"/>
      <c r="AC124" s="131"/>
      <c r="AD124" s="131"/>
      <c r="AE124" s="131"/>
      <c r="AF124" s="131"/>
      <c r="AG124" s="131"/>
      <c r="AH124" s="131"/>
      <c r="AI124" s="131"/>
      <c r="AJ124" s="131"/>
      <c r="AK124" s="131"/>
      <c r="AL124" s="131"/>
      <c r="AM124" s="131"/>
      <c r="AN124" s="128"/>
      <c r="AO124" s="131"/>
      <c r="AP124" s="132"/>
      <c r="AQ124" s="132"/>
      <c r="AR124" s="292"/>
      <c r="AS124" s="292"/>
      <c r="AT124" s="292"/>
      <c r="AU124" s="292"/>
      <c r="AV124" s="292"/>
      <c r="AW124" s="292"/>
      <c r="AX124" s="292"/>
      <c r="AY124" s="292"/>
      <c r="AZ124" s="292"/>
      <c r="BA124" s="292"/>
      <c r="BB124" s="292"/>
      <c r="BC124" s="125"/>
      <c r="BD124" s="126"/>
      <c r="BE124" s="126"/>
      <c r="BF124" s="126"/>
      <c r="BG124" s="126"/>
      <c r="BH124" s="126"/>
      <c r="BI124" s="126"/>
      <c r="BJ124" s="126"/>
      <c r="BK124" s="126"/>
      <c r="BL124" s="126"/>
      <c r="BM124" s="126"/>
      <c r="BN124" s="127"/>
      <c r="BO124" s="127"/>
      <c r="BP124" s="127"/>
      <c r="BQ124" s="128"/>
      <c r="BR124" s="129"/>
    </row>
    <row r="125" spans="1:144" ht="15.65" customHeight="1">
      <c r="C125" s="124"/>
      <c r="D125" s="258" t="s">
        <v>4</v>
      </c>
      <c r="E125" s="259"/>
      <c r="F125" s="259"/>
      <c r="G125" s="259"/>
      <c r="H125" s="259"/>
      <c r="I125" s="259"/>
      <c r="J125" s="259"/>
      <c r="K125" s="259"/>
      <c r="L125" s="259"/>
      <c r="M125" s="259"/>
      <c r="N125" s="259"/>
      <c r="O125" s="259"/>
      <c r="P125" s="259"/>
      <c r="Q125" s="260"/>
      <c r="R125" s="199" t="s">
        <v>30</v>
      </c>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1"/>
      <c r="BC125" s="125"/>
      <c r="BD125" s="126"/>
      <c r="BE125" s="126"/>
      <c r="BF125" s="126"/>
      <c r="BG125" s="126"/>
      <c r="BH125" s="126"/>
      <c r="BI125" s="126"/>
      <c r="BJ125" s="126"/>
      <c r="BK125" s="126"/>
      <c r="BL125" s="126"/>
      <c r="BM125" s="126"/>
      <c r="BN125" s="127"/>
      <c r="BO125" s="127"/>
      <c r="BP125" s="127"/>
      <c r="BQ125" s="128"/>
      <c r="BR125" s="129"/>
    </row>
    <row r="126" spans="1:144" ht="15.65" customHeight="1">
      <c r="C126" s="124"/>
      <c r="D126" s="261"/>
      <c r="E126" s="262"/>
      <c r="F126" s="262"/>
      <c r="G126" s="262"/>
      <c r="H126" s="262"/>
      <c r="I126" s="262"/>
      <c r="J126" s="262"/>
      <c r="K126" s="262"/>
      <c r="L126" s="262"/>
      <c r="M126" s="262"/>
      <c r="N126" s="262"/>
      <c r="O126" s="262"/>
      <c r="P126" s="262"/>
      <c r="Q126" s="263"/>
      <c r="R126" s="205"/>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7"/>
      <c r="BC126" s="125"/>
      <c r="BD126" s="126"/>
      <c r="BE126" s="126"/>
      <c r="BF126" s="126"/>
      <c r="BG126" s="126"/>
      <c r="BH126" s="126"/>
      <c r="BI126" s="126"/>
      <c r="BJ126" s="126"/>
      <c r="BK126" s="126"/>
      <c r="BL126" s="126"/>
      <c r="BM126" s="126"/>
      <c r="BN126" s="127"/>
      <c r="BO126" s="127"/>
      <c r="BP126" s="127"/>
      <c r="BQ126" s="128"/>
      <c r="BR126" s="129"/>
    </row>
    <row r="127" spans="1:144" ht="15.65" customHeight="1">
      <c r="C127" s="124"/>
      <c r="D127" s="130"/>
      <c r="E127" s="130"/>
      <c r="F127" s="130"/>
      <c r="G127" s="130"/>
      <c r="H127" s="130"/>
      <c r="I127" s="130"/>
      <c r="J127" s="130"/>
      <c r="K127" s="130"/>
      <c r="L127" s="130"/>
      <c r="M127" s="130"/>
      <c r="N127" s="130"/>
      <c r="O127" s="130"/>
      <c r="P127" s="130"/>
      <c r="Q127" s="130"/>
      <c r="R127" s="130"/>
      <c r="S127" s="130"/>
      <c r="T127" s="130"/>
      <c r="U127" s="130"/>
      <c r="V127" s="130"/>
      <c r="W127" s="130"/>
      <c r="X127" s="110"/>
      <c r="Y127" s="110"/>
      <c r="Z127" s="110"/>
      <c r="AA127" s="126"/>
      <c r="AB127" s="131"/>
      <c r="AC127" s="131"/>
      <c r="AD127" s="131"/>
      <c r="AE127" s="131"/>
      <c r="AF127" s="131"/>
      <c r="AG127" s="131"/>
      <c r="AH127" s="131"/>
      <c r="AI127" s="131"/>
      <c r="AJ127" s="131"/>
      <c r="AK127" s="131"/>
      <c r="AL127" s="131"/>
      <c r="AM127" s="131"/>
      <c r="AN127" s="128"/>
      <c r="AO127" s="131"/>
      <c r="AP127" s="132"/>
      <c r="AQ127" s="132"/>
      <c r="AR127" s="133"/>
      <c r="AS127" s="133"/>
      <c r="AT127" s="133"/>
      <c r="AU127" s="133"/>
      <c r="AV127" s="133"/>
      <c r="AW127" s="133"/>
      <c r="AX127" s="133"/>
      <c r="AY127" s="133"/>
      <c r="AZ127" s="133"/>
      <c r="BA127" s="133"/>
      <c r="BB127" s="133"/>
      <c r="BC127" s="125"/>
      <c r="BD127" s="126"/>
      <c r="BE127" s="126"/>
      <c r="BF127" s="126"/>
      <c r="BG127" s="126"/>
      <c r="BH127" s="126"/>
      <c r="BI127" s="126"/>
      <c r="BJ127" s="126"/>
      <c r="BK127" s="126"/>
      <c r="BL127" s="126"/>
      <c r="BM127" s="126"/>
      <c r="BN127" s="127"/>
      <c r="BO127" s="127"/>
      <c r="BP127" s="127"/>
      <c r="BQ127" s="128"/>
      <c r="BR127" s="129"/>
    </row>
    <row r="128" spans="1:144" ht="19">
      <c r="C128" s="124"/>
      <c r="D128" s="130"/>
      <c r="E128" s="130"/>
      <c r="F128" s="130"/>
      <c r="G128" s="130"/>
      <c r="H128" s="130"/>
      <c r="I128" s="130"/>
      <c r="J128" s="130"/>
      <c r="K128" s="130"/>
      <c r="L128" s="130"/>
      <c r="M128" s="130"/>
      <c r="N128" s="130"/>
      <c r="O128" s="130"/>
      <c r="P128" s="130"/>
      <c r="Q128" s="130"/>
      <c r="R128" s="130"/>
      <c r="S128" s="130"/>
      <c r="T128" s="130"/>
      <c r="U128" s="135" t="s">
        <v>31</v>
      </c>
      <c r="V128" s="138"/>
      <c r="W128" s="137"/>
      <c r="X128" s="139"/>
      <c r="Y128" s="139"/>
      <c r="Z128" s="140"/>
      <c r="AA128" s="140"/>
      <c r="AB128" s="140"/>
      <c r="AC128" s="140"/>
      <c r="AD128" s="140"/>
      <c r="AE128" s="140"/>
      <c r="AF128" s="140"/>
      <c r="AG128" s="140"/>
      <c r="AH128" s="140"/>
      <c r="AI128" s="140"/>
      <c r="AJ128" s="140"/>
      <c r="AK128" s="137"/>
      <c r="AL128" s="137"/>
      <c r="AM128" s="135" t="s">
        <v>27</v>
      </c>
      <c r="AN128" s="130"/>
      <c r="AO128" s="130"/>
      <c r="AP128" s="136"/>
      <c r="AQ128" s="136"/>
      <c r="AR128" s="136"/>
      <c r="AS128" s="127"/>
      <c r="AT128" s="137"/>
      <c r="AU128" s="137"/>
      <c r="AV128" s="137"/>
      <c r="AW128" s="137"/>
      <c r="AX128" s="137"/>
      <c r="AY128" s="137"/>
      <c r="AZ128" s="137"/>
      <c r="BA128" s="137"/>
      <c r="BB128" s="137"/>
      <c r="BC128" s="141"/>
      <c r="BD128" s="127"/>
      <c r="BE128" s="127"/>
      <c r="BF128" s="142" t="s">
        <v>6</v>
      </c>
      <c r="BG128" s="155"/>
      <c r="BH128" s="155"/>
      <c r="BI128" s="155"/>
      <c r="BJ128" s="155"/>
      <c r="BK128" s="155"/>
      <c r="BL128" s="155"/>
      <c r="BM128" s="127"/>
      <c r="BN128" s="127"/>
      <c r="BO128" s="127"/>
      <c r="BP128" s="127"/>
      <c r="BQ128" s="128"/>
      <c r="BR128" s="129"/>
    </row>
    <row r="129" spans="1:71" ht="19.399999999999999" customHeight="1">
      <c r="C129" s="124"/>
      <c r="D129" s="281" t="s">
        <v>7</v>
      </c>
      <c r="E129" s="281"/>
      <c r="F129" s="281"/>
      <c r="G129" s="281"/>
      <c r="H129" s="281"/>
      <c r="I129" s="281"/>
      <c r="J129" s="281"/>
      <c r="K129" s="281"/>
      <c r="L129" s="281"/>
      <c r="M129" s="281"/>
      <c r="N129" s="208" t="str">
        <f>IF([4]回答表!F18="水道事業",IF([4]回答表!X52="●","●",""),"")</f>
        <v/>
      </c>
      <c r="O129" s="209"/>
      <c r="P129" s="209"/>
      <c r="Q129" s="210"/>
      <c r="R129" s="130"/>
      <c r="S129" s="130"/>
      <c r="T129" s="130"/>
      <c r="U129" s="326" t="s">
        <v>51</v>
      </c>
      <c r="V129" s="327"/>
      <c r="W129" s="327"/>
      <c r="X129" s="327"/>
      <c r="Y129" s="327"/>
      <c r="Z129" s="327"/>
      <c r="AA129" s="327"/>
      <c r="AB129" s="327"/>
      <c r="AC129" s="318" t="s">
        <v>52</v>
      </c>
      <c r="AD129" s="319"/>
      <c r="AE129" s="319"/>
      <c r="AF129" s="319"/>
      <c r="AG129" s="319"/>
      <c r="AH129" s="319"/>
      <c r="AI129" s="319"/>
      <c r="AJ129" s="322"/>
      <c r="AK129" s="143"/>
      <c r="AL129" s="143"/>
      <c r="AM129" s="190" t="str">
        <f>IF([4]回答表!F18="水道事業",IF([4]回答表!X52="●",[4]回答表!B282,IF([4]回答表!AA52="●",[4]回答表!B352,"")),"")</f>
        <v/>
      </c>
      <c r="AN129" s="191"/>
      <c r="AO129" s="191"/>
      <c r="AP129" s="191"/>
      <c r="AQ129" s="191"/>
      <c r="AR129" s="191"/>
      <c r="AS129" s="191"/>
      <c r="AT129" s="191"/>
      <c r="AU129" s="191"/>
      <c r="AV129" s="191"/>
      <c r="AW129" s="191"/>
      <c r="AX129" s="191"/>
      <c r="AY129" s="191"/>
      <c r="AZ129" s="191"/>
      <c r="BA129" s="191"/>
      <c r="BB129" s="191"/>
      <c r="BC129" s="192"/>
      <c r="BD129" s="126"/>
      <c r="BE129" s="126"/>
      <c r="BF129" s="253" t="str">
        <f>IF([4]回答表!F18="水道事業",IF([4]回答表!X52="●",[4]回答表!B330,IF([4]回答表!AA52="●",[4]回答表!B399,"")),"")</f>
        <v/>
      </c>
      <c r="BG129" s="254"/>
      <c r="BH129" s="254"/>
      <c r="BI129" s="254"/>
      <c r="BJ129" s="253"/>
      <c r="BK129" s="254"/>
      <c r="BL129" s="254"/>
      <c r="BM129" s="254"/>
      <c r="BN129" s="253"/>
      <c r="BO129" s="254"/>
      <c r="BP129" s="254"/>
      <c r="BQ129" s="255"/>
      <c r="BR129" s="129"/>
    </row>
    <row r="130" spans="1:71" ht="19.399999999999999" customHeight="1">
      <c r="C130" s="124"/>
      <c r="D130" s="281"/>
      <c r="E130" s="281"/>
      <c r="F130" s="281"/>
      <c r="G130" s="281"/>
      <c r="H130" s="281"/>
      <c r="I130" s="281"/>
      <c r="J130" s="281"/>
      <c r="K130" s="281"/>
      <c r="L130" s="281"/>
      <c r="M130" s="281"/>
      <c r="N130" s="211"/>
      <c r="O130" s="212"/>
      <c r="P130" s="212"/>
      <c r="Q130" s="213"/>
      <c r="R130" s="130"/>
      <c r="S130" s="130"/>
      <c r="T130" s="130"/>
      <c r="U130" s="336"/>
      <c r="V130" s="337"/>
      <c r="W130" s="337"/>
      <c r="X130" s="337"/>
      <c r="Y130" s="337"/>
      <c r="Z130" s="337"/>
      <c r="AA130" s="337"/>
      <c r="AB130" s="337"/>
      <c r="AC130" s="320"/>
      <c r="AD130" s="321"/>
      <c r="AE130" s="321"/>
      <c r="AF130" s="321"/>
      <c r="AG130" s="321"/>
      <c r="AH130" s="321"/>
      <c r="AI130" s="321"/>
      <c r="AJ130" s="339"/>
      <c r="AK130" s="143"/>
      <c r="AL130" s="143"/>
      <c r="AM130" s="193"/>
      <c r="AN130" s="194"/>
      <c r="AO130" s="194"/>
      <c r="AP130" s="194"/>
      <c r="AQ130" s="194"/>
      <c r="AR130" s="194"/>
      <c r="AS130" s="194"/>
      <c r="AT130" s="194"/>
      <c r="AU130" s="194"/>
      <c r="AV130" s="194"/>
      <c r="AW130" s="194"/>
      <c r="AX130" s="194"/>
      <c r="AY130" s="194"/>
      <c r="AZ130" s="194"/>
      <c r="BA130" s="194"/>
      <c r="BB130" s="194"/>
      <c r="BC130" s="195"/>
      <c r="BD130" s="126"/>
      <c r="BE130" s="126"/>
      <c r="BF130" s="217"/>
      <c r="BG130" s="218"/>
      <c r="BH130" s="218"/>
      <c r="BI130" s="218"/>
      <c r="BJ130" s="217"/>
      <c r="BK130" s="218"/>
      <c r="BL130" s="218"/>
      <c r="BM130" s="218"/>
      <c r="BN130" s="217"/>
      <c r="BO130" s="218"/>
      <c r="BP130" s="218"/>
      <c r="BQ130" s="221"/>
      <c r="BR130" s="129"/>
    </row>
    <row r="131" spans="1:71" ht="15.65" customHeight="1">
      <c r="C131" s="124"/>
      <c r="D131" s="281"/>
      <c r="E131" s="281"/>
      <c r="F131" s="281"/>
      <c r="G131" s="281"/>
      <c r="H131" s="281"/>
      <c r="I131" s="281"/>
      <c r="J131" s="281"/>
      <c r="K131" s="281"/>
      <c r="L131" s="281"/>
      <c r="M131" s="281"/>
      <c r="N131" s="211"/>
      <c r="O131" s="212"/>
      <c r="P131" s="212"/>
      <c r="Q131" s="213"/>
      <c r="R131" s="130"/>
      <c r="S131" s="130"/>
      <c r="T131" s="130"/>
      <c r="U131" s="283" t="str">
        <f>IF([4]回答表!F18="水道事業",IF([4]回答表!X52="●",[4]回答表!J290,IF([4]回答表!AA52="●",[4]回答表!J360,"")),"")</f>
        <v/>
      </c>
      <c r="V131" s="284"/>
      <c r="W131" s="284"/>
      <c r="X131" s="284"/>
      <c r="Y131" s="284"/>
      <c r="Z131" s="284"/>
      <c r="AA131" s="284"/>
      <c r="AB131" s="285"/>
      <c r="AC131" s="283" t="str">
        <f>IF([4]回答表!F18="水道事業",IF([4]回答表!X52="●",[4]回答表!J292,IF([4]回答表!AA52="●",[4]回答表!J362,"")),"")</f>
        <v/>
      </c>
      <c r="AD131" s="284"/>
      <c r="AE131" s="284"/>
      <c r="AF131" s="284"/>
      <c r="AG131" s="284"/>
      <c r="AH131" s="284"/>
      <c r="AI131" s="284"/>
      <c r="AJ131" s="285"/>
      <c r="AK131" s="143"/>
      <c r="AL131" s="143"/>
      <c r="AM131" s="193"/>
      <c r="AN131" s="194"/>
      <c r="AO131" s="194"/>
      <c r="AP131" s="194"/>
      <c r="AQ131" s="194"/>
      <c r="AR131" s="194"/>
      <c r="AS131" s="194"/>
      <c r="AT131" s="194"/>
      <c r="AU131" s="194"/>
      <c r="AV131" s="194"/>
      <c r="AW131" s="194"/>
      <c r="AX131" s="194"/>
      <c r="AY131" s="194"/>
      <c r="AZ131" s="194"/>
      <c r="BA131" s="194"/>
      <c r="BB131" s="194"/>
      <c r="BC131" s="195"/>
      <c r="BD131" s="126"/>
      <c r="BE131" s="126"/>
      <c r="BF131" s="217"/>
      <c r="BG131" s="218"/>
      <c r="BH131" s="218"/>
      <c r="BI131" s="218"/>
      <c r="BJ131" s="217"/>
      <c r="BK131" s="218"/>
      <c r="BL131" s="218"/>
      <c r="BM131" s="218"/>
      <c r="BN131" s="217"/>
      <c r="BO131" s="218"/>
      <c r="BP131" s="218"/>
      <c r="BQ131" s="221"/>
      <c r="BR131" s="129"/>
    </row>
    <row r="132" spans="1:71" ht="15.65" customHeight="1">
      <c r="C132" s="124"/>
      <c r="D132" s="281"/>
      <c r="E132" s="281"/>
      <c r="F132" s="281"/>
      <c r="G132" s="281"/>
      <c r="H132" s="281"/>
      <c r="I132" s="281"/>
      <c r="J132" s="281"/>
      <c r="K132" s="281"/>
      <c r="L132" s="281"/>
      <c r="M132" s="281"/>
      <c r="N132" s="214"/>
      <c r="O132" s="215"/>
      <c r="P132" s="215"/>
      <c r="Q132" s="216"/>
      <c r="R132" s="130"/>
      <c r="S132" s="130"/>
      <c r="T132" s="130"/>
      <c r="U132" s="286"/>
      <c r="V132" s="287"/>
      <c r="W132" s="287"/>
      <c r="X132" s="287"/>
      <c r="Y132" s="287"/>
      <c r="Z132" s="287"/>
      <c r="AA132" s="287"/>
      <c r="AB132" s="288"/>
      <c r="AC132" s="286"/>
      <c r="AD132" s="287"/>
      <c r="AE132" s="287"/>
      <c r="AF132" s="287"/>
      <c r="AG132" s="287"/>
      <c r="AH132" s="287"/>
      <c r="AI132" s="287"/>
      <c r="AJ132" s="288"/>
      <c r="AK132" s="143"/>
      <c r="AL132" s="143"/>
      <c r="AM132" s="193"/>
      <c r="AN132" s="194"/>
      <c r="AO132" s="194"/>
      <c r="AP132" s="194"/>
      <c r="AQ132" s="194"/>
      <c r="AR132" s="194"/>
      <c r="AS132" s="194"/>
      <c r="AT132" s="194"/>
      <c r="AU132" s="194"/>
      <c r="AV132" s="194"/>
      <c r="AW132" s="194"/>
      <c r="AX132" s="194"/>
      <c r="AY132" s="194"/>
      <c r="AZ132" s="194"/>
      <c r="BA132" s="194"/>
      <c r="BB132" s="194"/>
      <c r="BC132" s="195"/>
      <c r="BD132" s="126"/>
      <c r="BE132" s="126"/>
      <c r="BF132" s="217" t="str">
        <f>IF([4]回答表!F18="水道事業",IF([4]回答表!X52="●",[4]回答表!E330,IF([4]回答表!AA52="●",[4]回答表!E399,"")),"")</f>
        <v/>
      </c>
      <c r="BG132" s="218"/>
      <c r="BH132" s="218"/>
      <c r="BI132" s="218"/>
      <c r="BJ132" s="217" t="str">
        <f>IF([4]回答表!F18="水道事業",IF([4]回答表!X52="●",[4]回答表!E331,IF([4]回答表!AA52="●",[4]回答表!E400,"")),"")</f>
        <v/>
      </c>
      <c r="BK132" s="218"/>
      <c r="BL132" s="218"/>
      <c r="BM132" s="218"/>
      <c r="BN132" s="217" t="str">
        <f>IF([4]回答表!F18="水道事業",IF([4]回答表!X52="●",[4]回答表!E332,IF([4]回答表!AA52="●",[4]回答表!E401,"")),"")</f>
        <v/>
      </c>
      <c r="BO132" s="218"/>
      <c r="BP132" s="218"/>
      <c r="BQ132" s="221"/>
      <c r="BR132" s="129"/>
    </row>
    <row r="133" spans="1:71" ht="15.65" customHeight="1">
      <c r="C133" s="124"/>
      <c r="D133" s="144"/>
      <c r="E133" s="144"/>
      <c r="F133" s="144"/>
      <c r="G133" s="144"/>
      <c r="H133" s="144"/>
      <c r="I133" s="144"/>
      <c r="J133" s="144"/>
      <c r="K133" s="144"/>
      <c r="L133" s="144"/>
      <c r="M133" s="144"/>
      <c r="N133" s="145"/>
      <c r="O133" s="145"/>
      <c r="P133" s="145"/>
      <c r="Q133" s="145"/>
      <c r="R133" s="146"/>
      <c r="S133" s="146"/>
      <c r="T133" s="146"/>
      <c r="U133" s="289"/>
      <c r="V133" s="290"/>
      <c r="W133" s="290"/>
      <c r="X133" s="290"/>
      <c r="Y133" s="290"/>
      <c r="Z133" s="290"/>
      <c r="AA133" s="290"/>
      <c r="AB133" s="291"/>
      <c r="AC133" s="289"/>
      <c r="AD133" s="290"/>
      <c r="AE133" s="290"/>
      <c r="AF133" s="290"/>
      <c r="AG133" s="290"/>
      <c r="AH133" s="290"/>
      <c r="AI133" s="290"/>
      <c r="AJ133" s="291"/>
      <c r="AK133" s="143"/>
      <c r="AL133" s="143"/>
      <c r="AM133" s="193"/>
      <c r="AN133" s="194"/>
      <c r="AO133" s="194"/>
      <c r="AP133" s="194"/>
      <c r="AQ133" s="194"/>
      <c r="AR133" s="194"/>
      <c r="AS133" s="194"/>
      <c r="AT133" s="194"/>
      <c r="AU133" s="194"/>
      <c r="AV133" s="194"/>
      <c r="AW133" s="194"/>
      <c r="AX133" s="194"/>
      <c r="AY133" s="194"/>
      <c r="AZ133" s="194"/>
      <c r="BA133" s="194"/>
      <c r="BB133" s="194"/>
      <c r="BC133" s="195"/>
      <c r="BD133" s="131"/>
      <c r="BE133" s="131"/>
      <c r="BF133" s="217"/>
      <c r="BG133" s="218"/>
      <c r="BH133" s="218"/>
      <c r="BI133" s="218"/>
      <c r="BJ133" s="217"/>
      <c r="BK133" s="218"/>
      <c r="BL133" s="218"/>
      <c r="BM133" s="218"/>
      <c r="BN133" s="217"/>
      <c r="BO133" s="218"/>
      <c r="BP133" s="218"/>
      <c r="BQ133" s="221"/>
      <c r="BR133" s="129"/>
    </row>
    <row r="134" spans="1:71" ht="19.399999999999999" customHeight="1">
      <c r="C134" s="124"/>
      <c r="D134" s="144"/>
      <c r="E134" s="144"/>
      <c r="F134" s="144"/>
      <c r="G134" s="144"/>
      <c r="H134" s="144"/>
      <c r="I134" s="144"/>
      <c r="J134" s="144"/>
      <c r="K134" s="144"/>
      <c r="L134" s="144"/>
      <c r="M134" s="144"/>
      <c r="N134" s="145"/>
      <c r="O134" s="145"/>
      <c r="P134" s="145"/>
      <c r="Q134" s="145"/>
      <c r="R134" s="146"/>
      <c r="S134" s="146"/>
      <c r="T134" s="146"/>
      <c r="U134" s="326" t="s">
        <v>32</v>
      </c>
      <c r="V134" s="327"/>
      <c r="W134" s="327"/>
      <c r="X134" s="327"/>
      <c r="Y134" s="327"/>
      <c r="Z134" s="327"/>
      <c r="AA134" s="327"/>
      <c r="AB134" s="327"/>
      <c r="AC134" s="326" t="s">
        <v>33</v>
      </c>
      <c r="AD134" s="327"/>
      <c r="AE134" s="327"/>
      <c r="AF134" s="327"/>
      <c r="AG134" s="327"/>
      <c r="AH134" s="327"/>
      <c r="AI134" s="327"/>
      <c r="AJ134" s="328"/>
      <c r="AK134" s="143"/>
      <c r="AL134" s="143"/>
      <c r="AM134" s="193"/>
      <c r="AN134" s="194"/>
      <c r="AO134" s="194"/>
      <c r="AP134" s="194"/>
      <c r="AQ134" s="194"/>
      <c r="AR134" s="194"/>
      <c r="AS134" s="194"/>
      <c r="AT134" s="194"/>
      <c r="AU134" s="194"/>
      <c r="AV134" s="194"/>
      <c r="AW134" s="194"/>
      <c r="AX134" s="194"/>
      <c r="AY134" s="194"/>
      <c r="AZ134" s="194"/>
      <c r="BA134" s="194"/>
      <c r="BB134" s="194"/>
      <c r="BC134" s="195"/>
      <c r="BD134" s="126"/>
      <c r="BE134" s="126"/>
      <c r="BF134" s="217"/>
      <c r="BG134" s="218"/>
      <c r="BH134" s="218"/>
      <c r="BI134" s="218"/>
      <c r="BJ134" s="217"/>
      <c r="BK134" s="218"/>
      <c r="BL134" s="218"/>
      <c r="BM134" s="218"/>
      <c r="BN134" s="217"/>
      <c r="BO134" s="218"/>
      <c r="BP134" s="218"/>
      <c r="BQ134" s="221"/>
      <c r="BR134" s="129"/>
    </row>
    <row r="135" spans="1:71" ht="19.399999999999999" customHeight="1">
      <c r="C135" s="124"/>
      <c r="D135" s="302" t="s">
        <v>8</v>
      </c>
      <c r="E135" s="281"/>
      <c r="F135" s="281"/>
      <c r="G135" s="281"/>
      <c r="H135" s="281"/>
      <c r="I135" s="281"/>
      <c r="J135" s="281"/>
      <c r="K135" s="281"/>
      <c r="L135" s="281"/>
      <c r="M135" s="282"/>
      <c r="N135" s="208" t="str">
        <f>IF([4]回答表!F18="水道事業",IF([4]回答表!AA52="●","●",""),"")</f>
        <v/>
      </c>
      <c r="O135" s="209"/>
      <c r="P135" s="209"/>
      <c r="Q135" s="210"/>
      <c r="R135" s="130"/>
      <c r="S135" s="130"/>
      <c r="T135" s="130"/>
      <c r="U135" s="336"/>
      <c r="V135" s="337"/>
      <c r="W135" s="337"/>
      <c r="X135" s="337"/>
      <c r="Y135" s="337"/>
      <c r="Z135" s="337"/>
      <c r="AA135" s="337"/>
      <c r="AB135" s="337"/>
      <c r="AC135" s="336"/>
      <c r="AD135" s="337"/>
      <c r="AE135" s="337"/>
      <c r="AF135" s="337"/>
      <c r="AG135" s="337"/>
      <c r="AH135" s="337"/>
      <c r="AI135" s="337"/>
      <c r="AJ135" s="338"/>
      <c r="AK135" s="143"/>
      <c r="AL135" s="143"/>
      <c r="AM135" s="193"/>
      <c r="AN135" s="194"/>
      <c r="AO135" s="194"/>
      <c r="AP135" s="194"/>
      <c r="AQ135" s="194"/>
      <c r="AR135" s="194"/>
      <c r="AS135" s="194"/>
      <c r="AT135" s="194"/>
      <c r="AU135" s="194"/>
      <c r="AV135" s="194"/>
      <c r="AW135" s="194"/>
      <c r="AX135" s="194"/>
      <c r="AY135" s="194"/>
      <c r="AZ135" s="194"/>
      <c r="BA135" s="194"/>
      <c r="BB135" s="194"/>
      <c r="BC135" s="195"/>
      <c r="BD135" s="147"/>
      <c r="BE135" s="147"/>
      <c r="BF135" s="217"/>
      <c r="BG135" s="218"/>
      <c r="BH135" s="218"/>
      <c r="BI135" s="218"/>
      <c r="BJ135" s="217"/>
      <c r="BK135" s="218"/>
      <c r="BL135" s="218"/>
      <c r="BM135" s="218"/>
      <c r="BN135" s="217"/>
      <c r="BO135" s="218"/>
      <c r="BP135" s="218"/>
      <c r="BQ135" s="221"/>
      <c r="BR135" s="129"/>
    </row>
    <row r="136" spans="1:71" ht="15.65" customHeight="1">
      <c r="C136" s="124"/>
      <c r="D136" s="281"/>
      <c r="E136" s="281"/>
      <c r="F136" s="281"/>
      <c r="G136" s="281"/>
      <c r="H136" s="281"/>
      <c r="I136" s="281"/>
      <c r="J136" s="281"/>
      <c r="K136" s="281"/>
      <c r="L136" s="281"/>
      <c r="M136" s="282"/>
      <c r="N136" s="211"/>
      <c r="O136" s="212"/>
      <c r="P136" s="212"/>
      <c r="Q136" s="213"/>
      <c r="R136" s="130"/>
      <c r="S136" s="130"/>
      <c r="T136" s="130"/>
      <c r="U136" s="283" t="str">
        <f>IF([4]回答表!F18="水道事業",IF([4]回答表!X52="●",[4]回答表!J294,IF([4]回答表!AA52="●",[4]回答表!J364,"")),"")</f>
        <v/>
      </c>
      <c r="V136" s="284"/>
      <c r="W136" s="284"/>
      <c r="X136" s="284"/>
      <c r="Y136" s="284"/>
      <c r="Z136" s="284"/>
      <c r="AA136" s="284"/>
      <c r="AB136" s="285"/>
      <c r="AC136" s="283" t="str">
        <f>IF([4]回答表!F18="水道事業",IF([4]回答表!X52="●",[4]回答表!J296,IF([4]回答表!AA52="●",[4]回答表!J366,"")),"")</f>
        <v/>
      </c>
      <c r="AD136" s="284"/>
      <c r="AE136" s="284"/>
      <c r="AF136" s="284"/>
      <c r="AG136" s="284"/>
      <c r="AH136" s="284"/>
      <c r="AI136" s="284"/>
      <c r="AJ136" s="285"/>
      <c r="AK136" s="143"/>
      <c r="AL136" s="143"/>
      <c r="AM136" s="193"/>
      <c r="AN136" s="194"/>
      <c r="AO136" s="194"/>
      <c r="AP136" s="194"/>
      <c r="AQ136" s="194"/>
      <c r="AR136" s="194"/>
      <c r="AS136" s="194"/>
      <c r="AT136" s="194"/>
      <c r="AU136" s="194"/>
      <c r="AV136" s="194"/>
      <c r="AW136" s="194"/>
      <c r="AX136" s="194"/>
      <c r="AY136" s="194"/>
      <c r="AZ136" s="194"/>
      <c r="BA136" s="194"/>
      <c r="BB136" s="194"/>
      <c r="BC136" s="195"/>
      <c r="BD136" s="147"/>
      <c r="BE136" s="147"/>
      <c r="BF136" s="217" t="s">
        <v>9</v>
      </c>
      <c r="BG136" s="218"/>
      <c r="BH136" s="218"/>
      <c r="BI136" s="218"/>
      <c r="BJ136" s="217" t="s">
        <v>10</v>
      </c>
      <c r="BK136" s="218"/>
      <c r="BL136" s="218"/>
      <c r="BM136" s="218"/>
      <c r="BN136" s="217" t="s">
        <v>11</v>
      </c>
      <c r="BO136" s="218"/>
      <c r="BP136" s="218"/>
      <c r="BQ136" s="221"/>
      <c r="BR136" s="129"/>
    </row>
    <row r="137" spans="1:71" ht="15.65" customHeight="1">
      <c r="C137" s="124"/>
      <c r="D137" s="281"/>
      <c r="E137" s="281"/>
      <c r="F137" s="281"/>
      <c r="G137" s="281"/>
      <c r="H137" s="281"/>
      <c r="I137" s="281"/>
      <c r="J137" s="281"/>
      <c r="K137" s="281"/>
      <c r="L137" s="281"/>
      <c r="M137" s="282"/>
      <c r="N137" s="211"/>
      <c r="O137" s="212"/>
      <c r="P137" s="212"/>
      <c r="Q137" s="213"/>
      <c r="R137" s="130"/>
      <c r="S137" s="130"/>
      <c r="T137" s="130"/>
      <c r="U137" s="286"/>
      <c r="V137" s="287"/>
      <c r="W137" s="287"/>
      <c r="X137" s="287"/>
      <c r="Y137" s="287"/>
      <c r="Z137" s="287"/>
      <c r="AA137" s="287"/>
      <c r="AB137" s="288"/>
      <c r="AC137" s="286"/>
      <c r="AD137" s="287"/>
      <c r="AE137" s="287"/>
      <c r="AF137" s="287"/>
      <c r="AG137" s="287"/>
      <c r="AH137" s="287"/>
      <c r="AI137" s="287"/>
      <c r="AJ137" s="288"/>
      <c r="AK137" s="143"/>
      <c r="AL137" s="143"/>
      <c r="AM137" s="193"/>
      <c r="AN137" s="194"/>
      <c r="AO137" s="194"/>
      <c r="AP137" s="194"/>
      <c r="AQ137" s="194"/>
      <c r="AR137" s="194"/>
      <c r="AS137" s="194"/>
      <c r="AT137" s="194"/>
      <c r="AU137" s="194"/>
      <c r="AV137" s="194"/>
      <c r="AW137" s="194"/>
      <c r="AX137" s="194"/>
      <c r="AY137" s="194"/>
      <c r="AZ137" s="194"/>
      <c r="BA137" s="194"/>
      <c r="BB137" s="194"/>
      <c r="BC137" s="195"/>
      <c r="BD137" s="147"/>
      <c r="BE137" s="147"/>
      <c r="BF137" s="217"/>
      <c r="BG137" s="218"/>
      <c r="BH137" s="218"/>
      <c r="BI137" s="218"/>
      <c r="BJ137" s="217"/>
      <c r="BK137" s="218"/>
      <c r="BL137" s="218"/>
      <c r="BM137" s="218"/>
      <c r="BN137" s="217"/>
      <c r="BO137" s="218"/>
      <c r="BP137" s="218"/>
      <c r="BQ137" s="221"/>
      <c r="BR137" s="129"/>
    </row>
    <row r="138" spans="1:71" ht="15.65" customHeight="1">
      <c r="C138" s="124"/>
      <c r="D138" s="281"/>
      <c r="E138" s="281"/>
      <c r="F138" s="281"/>
      <c r="G138" s="281"/>
      <c r="H138" s="281"/>
      <c r="I138" s="281"/>
      <c r="J138" s="281"/>
      <c r="K138" s="281"/>
      <c r="L138" s="281"/>
      <c r="M138" s="282"/>
      <c r="N138" s="214"/>
      <c r="O138" s="215"/>
      <c r="P138" s="215"/>
      <c r="Q138" s="216"/>
      <c r="R138" s="130"/>
      <c r="S138" s="130"/>
      <c r="T138" s="130"/>
      <c r="U138" s="289"/>
      <c r="V138" s="290"/>
      <c r="W138" s="290"/>
      <c r="X138" s="290"/>
      <c r="Y138" s="290"/>
      <c r="Z138" s="290"/>
      <c r="AA138" s="290"/>
      <c r="AB138" s="291"/>
      <c r="AC138" s="289"/>
      <c r="AD138" s="290"/>
      <c r="AE138" s="290"/>
      <c r="AF138" s="290"/>
      <c r="AG138" s="290"/>
      <c r="AH138" s="290"/>
      <c r="AI138" s="290"/>
      <c r="AJ138" s="291"/>
      <c r="AK138" s="143"/>
      <c r="AL138" s="143"/>
      <c r="AM138" s="196"/>
      <c r="AN138" s="197"/>
      <c r="AO138" s="197"/>
      <c r="AP138" s="197"/>
      <c r="AQ138" s="197"/>
      <c r="AR138" s="197"/>
      <c r="AS138" s="197"/>
      <c r="AT138" s="197"/>
      <c r="AU138" s="197"/>
      <c r="AV138" s="197"/>
      <c r="AW138" s="197"/>
      <c r="AX138" s="197"/>
      <c r="AY138" s="197"/>
      <c r="AZ138" s="197"/>
      <c r="BA138" s="197"/>
      <c r="BB138" s="197"/>
      <c r="BC138" s="198"/>
      <c r="BD138" s="147"/>
      <c r="BE138" s="147"/>
      <c r="BF138" s="219"/>
      <c r="BG138" s="220"/>
      <c r="BH138" s="220"/>
      <c r="BI138" s="220"/>
      <c r="BJ138" s="219"/>
      <c r="BK138" s="220"/>
      <c r="BL138" s="220"/>
      <c r="BM138" s="220"/>
      <c r="BN138" s="219"/>
      <c r="BO138" s="220"/>
      <c r="BP138" s="220"/>
      <c r="BQ138" s="222"/>
      <c r="BR138" s="129"/>
    </row>
    <row r="139" spans="1:71" ht="15.65" customHeight="1">
      <c r="A139" s="134"/>
      <c r="B139" s="134"/>
      <c r="C139" s="124"/>
      <c r="D139" s="144"/>
      <c r="E139" s="144"/>
      <c r="F139" s="144"/>
      <c r="G139" s="144"/>
      <c r="H139" s="144"/>
      <c r="I139" s="144"/>
      <c r="J139" s="144"/>
      <c r="K139" s="144"/>
      <c r="L139" s="144"/>
      <c r="M139" s="144"/>
      <c r="N139" s="144"/>
      <c r="O139" s="144"/>
      <c r="P139" s="144"/>
      <c r="Q139" s="144"/>
      <c r="R139" s="130"/>
      <c r="S139" s="130"/>
      <c r="T139" s="130"/>
      <c r="U139" s="130"/>
      <c r="V139" s="130"/>
      <c r="W139" s="130"/>
      <c r="X139" s="130"/>
      <c r="Y139" s="130"/>
      <c r="Z139" s="130"/>
      <c r="AA139" s="130"/>
      <c r="AB139" s="130"/>
      <c r="AC139" s="130"/>
      <c r="AD139" s="130"/>
      <c r="AE139" s="130"/>
      <c r="AF139" s="130"/>
      <c r="AG139" s="130"/>
      <c r="AH139" s="130"/>
      <c r="AI139" s="130"/>
      <c r="AJ139" s="130"/>
      <c r="AK139" s="143"/>
      <c r="AL139" s="143"/>
      <c r="AM139" s="156"/>
      <c r="AN139" s="156"/>
      <c r="AO139" s="156"/>
      <c r="AP139" s="156"/>
      <c r="AQ139" s="156"/>
      <c r="AR139" s="156"/>
      <c r="AS139" s="156"/>
      <c r="AT139" s="156"/>
      <c r="AU139" s="156"/>
      <c r="AV139" s="156"/>
      <c r="AW139" s="156"/>
      <c r="AX139" s="156"/>
      <c r="AY139" s="156"/>
      <c r="AZ139" s="156"/>
      <c r="BA139" s="156"/>
      <c r="BB139" s="156"/>
      <c r="BC139" s="131"/>
      <c r="BD139" s="147"/>
      <c r="BE139" s="147"/>
      <c r="BF139" s="110"/>
      <c r="BG139" s="110"/>
      <c r="BH139" s="110"/>
      <c r="BI139" s="110"/>
      <c r="BJ139" s="110"/>
      <c r="BK139" s="110"/>
      <c r="BL139" s="110"/>
      <c r="BM139" s="110"/>
      <c r="BN139" s="110"/>
      <c r="BO139" s="110"/>
      <c r="BP139" s="110"/>
      <c r="BQ139" s="110"/>
      <c r="BR139" s="129"/>
      <c r="BS139" s="116"/>
    </row>
    <row r="140" spans="1:71" ht="15.65" customHeight="1">
      <c r="A140" s="134"/>
      <c r="B140" s="134"/>
      <c r="C140" s="124"/>
      <c r="D140" s="144"/>
      <c r="E140" s="144"/>
      <c r="F140" s="144"/>
      <c r="G140" s="144"/>
      <c r="H140" s="144"/>
      <c r="I140" s="144"/>
      <c r="J140" s="144"/>
      <c r="K140" s="144"/>
      <c r="L140" s="144"/>
      <c r="M140" s="144"/>
      <c r="N140" s="144"/>
      <c r="O140" s="144"/>
      <c r="P140" s="144"/>
      <c r="Q140" s="144"/>
      <c r="R140" s="130"/>
      <c r="S140" s="130"/>
      <c r="T140" s="130"/>
      <c r="U140" s="135" t="s">
        <v>91</v>
      </c>
      <c r="V140" s="130"/>
      <c r="W140" s="130"/>
      <c r="X140" s="130"/>
      <c r="Y140" s="130"/>
      <c r="Z140" s="130"/>
      <c r="AA140" s="130"/>
      <c r="AB140" s="130"/>
      <c r="AC140" s="130"/>
      <c r="AD140" s="130"/>
      <c r="AE140" s="130"/>
      <c r="AF140" s="130"/>
      <c r="AG140" s="130"/>
      <c r="AH140" s="130"/>
      <c r="AI140" s="130"/>
      <c r="AJ140" s="130"/>
      <c r="AK140" s="143"/>
      <c r="AL140" s="143"/>
      <c r="AM140" s="135" t="s">
        <v>92</v>
      </c>
      <c r="AN140" s="127"/>
      <c r="AO140" s="127"/>
      <c r="AP140" s="127"/>
      <c r="AQ140" s="127"/>
      <c r="AR140" s="127"/>
      <c r="AS140" s="127"/>
      <c r="AT140" s="127"/>
      <c r="AU140" s="127"/>
      <c r="AV140" s="127"/>
      <c r="AW140" s="127"/>
      <c r="AX140" s="126"/>
      <c r="AY140" s="126"/>
      <c r="AZ140" s="126"/>
      <c r="BA140" s="126"/>
      <c r="BB140" s="126"/>
      <c r="BC140" s="126"/>
      <c r="BD140" s="126"/>
      <c r="BE140" s="126"/>
      <c r="BF140" s="126"/>
      <c r="BG140" s="126"/>
      <c r="BH140" s="126"/>
      <c r="BI140" s="126"/>
      <c r="BJ140" s="126"/>
      <c r="BK140" s="126"/>
      <c r="BL140" s="126"/>
      <c r="BM140" s="126"/>
      <c r="BN140" s="126"/>
      <c r="BO140" s="126"/>
      <c r="BP140" s="126"/>
      <c r="BQ140" s="110"/>
      <c r="BR140" s="129"/>
      <c r="BS140" s="116"/>
    </row>
    <row r="141" spans="1:71" ht="15.65" customHeight="1">
      <c r="A141" s="134"/>
      <c r="B141" s="134"/>
      <c r="C141" s="124"/>
      <c r="D141" s="144"/>
      <c r="E141" s="144"/>
      <c r="F141" s="144"/>
      <c r="G141" s="144"/>
      <c r="H141" s="144"/>
      <c r="I141" s="144"/>
      <c r="J141" s="144"/>
      <c r="K141" s="144"/>
      <c r="L141" s="144"/>
      <c r="M141" s="144"/>
      <c r="N141" s="144"/>
      <c r="O141" s="144"/>
      <c r="P141" s="144"/>
      <c r="Q141" s="144"/>
      <c r="R141" s="130"/>
      <c r="S141" s="130"/>
      <c r="T141" s="130"/>
      <c r="U141" s="182" t="str">
        <f>IF([4]回答表!F18="水道事業",IF([4]回答表!X52="●",[4]回答表!E339,IF([4]回答表!AA52="●",[4]回答表!E408,"")),"")</f>
        <v/>
      </c>
      <c r="V141" s="183"/>
      <c r="W141" s="183"/>
      <c r="X141" s="183"/>
      <c r="Y141" s="183"/>
      <c r="Z141" s="183"/>
      <c r="AA141" s="183"/>
      <c r="AB141" s="183"/>
      <c r="AC141" s="183"/>
      <c r="AD141" s="183"/>
      <c r="AE141" s="186" t="s">
        <v>93</v>
      </c>
      <c r="AF141" s="186"/>
      <c r="AG141" s="186"/>
      <c r="AH141" s="186"/>
      <c r="AI141" s="186"/>
      <c r="AJ141" s="187"/>
      <c r="AK141" s="143"/>
      <c r="AL141" s="143"/>
      <c r="AM141" s="190" t="str">
        <f>IF([4]回答表!F18="水道事業",IF([4]回答表!X52="●",[4]回答表!B341,IF([4]回答表!AA52="●",[4]回答表!B410,"")),"")</f>
        <v/>
      </c>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2"/>
      <c r="BR141" s="129"/>
      <c r="BS141" s="116"/>
    </row>
    <row r="142" spans="1:71" ht="15.65" customHeight="1">
      <c r="A142" s="134"/>
      <c r="B142" s="134"/>
      <c r="C142" s="124"/>
      <c r="D142" s="144"/>
      <c r="E142" s="144"/>
      <c r="F142" s="144"/>
      <c r="G142" s="144"/>
      <c r="H142" s="144"/>
      <c r="I142" s="144"/>
      <c r="J142" s="144"/>
      <c r="K142" s="144"/>
      <c r="L142" s="144"/>
      <c r="M142" s="144"/>
      <c r="N142" s="144"/>
      <c r="O142" s="144"/>
      <c r="P142" s="144"/>
      <c r="Q142" s="144"/>
      <c r="R142" s="130"/>
      <c r="S142" s="130"/>
      <c r="T142" s="130"/>
      <c r="U142" s="184"/>
      <c r="V142" s="185"/>
      <c r="W142" s="185"/>
      <c r="X142" s="185"/>
      <c r="Y142" s="185"/>
      <c r="Z142" s="185"/>
      <c r="AA142" s="185"/>
      <c r="AB142" s="185"/>
      <c r="AC142" s="185"/>
      <c r="AD142" s="185"/>
      <c r="AE142" s="188"/>
      <c r="AF142" s="188"/>
      <c r="AG142" s="188"/>
      <c r="AH142" s="188"/>
      <c r="AI142" s="188"/>
      <c r="AJ142" s="189"/>
      <c r="AK142" s="143"/>
      <c r="AL142" s="143"/>
      <c r="AM142" s="193"/>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5"/>
      <c r="BR142" s="129"/>
      <c r="BS142" s="116"/>
    </row>
    <row r="143" spans="1:71" ht="15.65" customHeight="1">
      <c r="A143" s="134"/>
      <c r="B143" s="134"/>
      <c r="C143" s="124"/>
      <c r="D143" s="144"/>
      <c r="E143" s="144"/>
      <c r="F143" s="144"/>
      <c r="G143" s="144"/>
      <c r="H143" s="144"/>
      <c r="I143" s="144"/>
      <c r="J143" s="144"/>
      <c r="K143" s="144"/>
      <c r="L143" s="144"/>
      <c r="M143" s="144"/>
      <c r="N143" s="144"/>
      <c r="O143" s="144"/>
      <c r="P143" s="144"/>
      <c r="Q143" s="144"/>
      <c r="R143" s="130"/>
      <c r="S143" s="130"/>
      <c r="T143" s="130"/>
      <c r="U143" s="130"/>
      <c r="V143" s="130"/>
      <c r="W143" s="130"/>
      <c r="X143" s="130"/>
      <c r="Y143" s="130"/>
      <c r="Z143" s="130"/>
      <c r="AA143" s="130"/>
      <c r="AB143" s="130"/>
      <c r="AC143" s="130"/>
      <c r="AD143" s="130"/>
      <c r="AE143" s="130"/>
      <c r="AF143" s="130"/>
      <c r="AG143" s="130"/>
      <c r="AH143" s="130"/>
      <c r="AI143" s="130"/>
      <c r="AJ143" s="130"/>
      <c r="AK143" s="143"/>
      <c r="AL143" s="143"/>
      <c r="AM143" s="193"/>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c r="BJ143" s="194"/>
      <c r="BK143" s="194"/>
      <c r="BL143" s="194"/>
      <c r="BM143" s="194"/>
      <c r="BN143" s="194"/>
      <c r="BO143" s="194"/>
      <c r="BP143" s="194"/>
      <c r="BQ143" s="195"/>
      <c r="BR143" s="129"/>
      <c r="BS143" s="116"/>
    </row>
    <row r="144" spans="1:71" ht="15.65" customHeight="1">
      <c r="A144" s="134"/>
      <c r="B144" s="134"/>
      <c r="C144" s="124"/>
      <c r="D144" s="144"/>
      <c r="E144" s="144"/>
      <c r="F144" s="144"/>
      <c r="G144" s="144"/>
      <c r="H144" s="144"/>
      <c r="I144" s="144"/>
      <c r="J144" s="144"/>
      <c r="K144" s="144"/>
      <c r="L144" s="144"/>
      <c r="M144" s="144"/>
      <c r="N144" s="144"/>
      <c r="O144" s="144"/>
      <c r="P144" s="144"/>
      <c r="Q144" s="144"/>
      <c r="R144" s="130"/>
      <c r="S144" s="130"/>
      <c r="T144" s="130"/>
      <c r="U144" s="130"/>
      <c r="V144" s="130"/>
      <c r="W144" s="130"/>
      <c r="X144" s="130"/>
      <c r="Y144" s="130"/>
      <c r="Z144" s="130"/>
      <c r="AA144" s="130"/>
      <c r="AB144" s="130"/>
      <c r="AC144" s="130"/>
      <c r="AD144" s="130"/>
      <c r="AE144" s="130"/>
      <c r="AF144" s="130"/>
      <c r="AG144" s="130"/>
      <c r="AH144" s="130"/>
      <c r="AI144" s="130"/>
      <c r="AJ144" s="130"/>
      <c r="AK144" s="143"/>
      <c r="AL144" s="143"/>
      <c r="AM144" s="193"/>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5"/>
      <c r="BR144" s="129"/>
      <c r="BS144" s="116"/>
    </row>
    <row r="145" spans="1:71" ht="15.65" customHeight="1">
      <c r="A145" s="134"/>
      <c r="B145" s="134"/>
      <c r="C145" s="124"/>
      <c r="D145" s="144"/>
      <c r="E145" s="144"/>
      <c r="F145" s="144"/>
      <c r="G145" s="144"/>
      <c r="H145" s="144"/>
      <c r="I145" s="144"/>
      <c r="J145" s="144"/>
      <c r="K145" s="144"/>
      <c r="L145" s="144"/>
      <c r="M145" s="144"/>
      <c r="N145" s="144"/>
      <c r="O145" s="144"/>
      <c r="P145" s="144"/>
      <c r="Q145" s="144"/>
      <c r="R145" s="130"/>
      <c r="S145" s="130"/>
      <c r="T145" s="130"/>
      <c r="U145" s="130"/>
      <c r="V145" s="130"/>
      <c r="W145" s="130"/>
      <c r="X145" s="130"/>
      <c r="Y145" s="130"/>
      <c r="Z145" s="130"/>
      <c r="AA145" s="130"/>
      <c r="AB145" s="130"/>
      <c r="AC145" s="130"/>
      <c r="AD145" s="130"/>
      <c r="AE145" s="130"/>
      <c r="AF145" s="130"/>
      <c r="AG145" s="130"/>
      <c r="AH145" s="130"/>
      <c r="AI145" s="130"/>
      <c r="AJ145" s="130"/>
      <c r="AK145" s="143"/>
      <c r="AL145" s="143"/>
      <c r="AM145" s="196"/>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8"/>
      <c r="BR145" s="129"/>
      <c r="BS145" s="116"/>
    </row>
    <row r="146" spans="1:71" ht="15.65" customHeight="1">
      <c r="C146" s="124"/>
      <c r="D146" s="144"/>
      <c r="E146" s="144"/>
      <c r="F146" s="144"/>
      <c r="G146" s="144"/>
      <c r="H146" s="144"/>
      <c r="I146" s="144"/>
      <c r="J146" s="144"/>
      <c r="K146" s="144"/>
      <c r="L146" s="144"/>
      <c r="M146" s="144"/>
      <c r="N146" s="149"/>
      <c r="O146" s="149"/>
      <c r="P146" s="149"/>
      <c r="Q146" s="149"/>
      <c r="R146" s="130"/>
      <c r="S146" s="130"/>
      <c r="T146" s="130"/>
      <c r="U146" s="130"/>
      <c r="V146" s="130"/>
      <c r="W146" s="130"/>
      <c r="X146" s="110"/>
      <c r="Y146" s="110"/>
      <c r="Z146" s="110"/>
      <c r="AA146" s="127"/>
      <c r="AB146" s="127"/>
      <c r="AC146" s="127"/>
      <c r="AD146" s="127"/>
      <c r="AE146" s="127"/>
      <c r="AF146" s="127"/>
      <c r="AG146" s="127"/>
      <c r="AH146" s="127"/>
      <c r="AI146" s="127"/>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29"/>
    </row>
    <row r="147" spans="1:71" ht="18.649999999999999" customHeight="1">
      <c r="C147" s="124"/>
      <c r="D147" s="144"/>
      <c r="E147" s="144"/>
      <c r="F147" s="144"/>
      <c r="G147" s="144"/>
      <c r="H147" s="144"/>
      <c r="I147" s="144"/>
      <c r="J147" s="144"/>
      <c r="K147" s="144"/>
      <c r="L147" s="144"/>
      <c r="M147" s="144"/>
      <c r="N147" s="149"/>
      <c r="O147" s="149"/>
      <c r="P147" s="149"/>
      <c r="Q147" s="149"/>
      <c r="R147" s="130"/>
      <c r="S147" s="130"/>
      <c r="T147" s="130"/>
      <c r="U147" s="135" t="s">
        <v>27</v>
      </c>
      <c r="V147" s="130"/>
      <c r="W147" s="130"/>
      <c r="X147" s="136"/>
      <c r="Y147" s="136"/>
      <c r="Z147" s="136"/>
      <c r="AA147" s="127"/>
      <c r="AB147" s="137"/>
      <c r="AC147" s="127"/>
      <c r="AD147" s="127"/>
      <c r="AE147" s="127"/>
      <c r="AF147" s="127"/>
      <c r="AG147" s="127"/>
      <c r="AH147" s="127"/>
      <c r="AI147" s="127"/>
      <c r="AJ147" s="127"/>
      <c r="AK147" s="127"/>
      <c r="AL147" s="127"/>
      <c r="AM147" s="135" t="s">
        <v>12</v>
      </c>
      <c r="AN147" s="127"/>
      <c r="AO147" s="127"/>
      <c r="AP147" s="127"/>
      <c r="AQ147" s="127"/>
      <c r="AR147" s="127"/>
      <c r="AS147" s="127"/>
      <c r="AT147" s="127"/>
      <c r="AU147" s="127"/>
      <c r="AV147" s="127"/>
      <c r="AW147" s="127"/>
      <c r="AX147" s="127"/>
      <c r="AY147" s="126"/>
      <c r="AZ147" s="126"/>
      <c r="BA147" s="126"/>
      <c r="BB147" s="126"/>
      <c r="BC147" s="126"/>
      <c r="BD147" s="126"/>
      <c r="BE147" s="126"/>
      <c r="BF147" s="126"/>
      <c r="BG147" s="126"/>
      <c r="BH147" s="126"/>
      <c r="BI147" s="126"/>
      <c r="BJ147" s="126"/>
      <c r="BK147" s="126"/>
      <c r="BL147" s="126"/>
      <c r="BM147" s="126"/>
      <c r="BN147" s="126"/>
      <c r="BO147" s="126"/>
      <c r="BP147" s="126"/>
      <c r="BQ147" s="110"/>
      <c r="BR147" s="129"/>
    </row>
    <row r="148" spans="1:71" ht="15.65" customHeight="1">
      <c r="C148" s="124"/>
      <c r="D148" s="281" t="s">
        <v>13</v>
      </c>
      <c r="E148" s="281"/>
      <c r="F148" s="281"/>
      <c r="G148" s="281"/>
      <c r="H148" s="281"/>
      <c r="I148" s="281"/>
      <c r="J148" s="281"/>
      <c r="K148" s="281"/>
      <c r="L148" s="281"/>
      <c r="M148" s="282"/>
      <c r="N148" s="208" t="str">
        <f>IF([4]回答表!F18="水道事業",IF([4]回答表!AD52="●","●",""),"")</f>
        <v/>
      </c>
      <c r="O148" s="209"/>
      <c r="P148" s="209"/>
      <c r="Q148" s="210"/>
      <c r="R148" s="130"/>
      <c r="S148" s="130"/>
      <c r="T148" s="130"/>
      <c r="U148" s="190" t="str">
        <f>IF([4]回答表!F18="水道事業",IF([4]回答表!AD52="●",[4]回答表!B421,""),"")</f>
        <v/>
      </c>
      <c r="V148" s="191"/>
      <c r="W148" s="191"/>
      <c r="X148" s="191"/>
      <c r="Y148" s="191"/>
      <c r="Z148" s="191"/>
      <c r="AA148" s="191"/>
      <c r="AB148" s="191"/>
      <c r="AC148" s="191"/>
      <c r="AD148" s="191"/>
      <c r="AE148" s="191"/>
      <c r="AF148" s="191"/>
      <c r="AG148" s="191"/>
      <c r="AH148" s="191"/>
      <c r="AI148" s="191"/>
      <c r="AJ148" s="192"/>
      <c r="AK148" s="150"/>
      <c r="AL148" s="150"/>
      <c r="AM148" s="190" t="str">
        <f>IF([4]回答表!F18="水道事業",IF([4]回答表!AD52="●",[4]回答表!B427,""),"")</f>
        <v/>
      </c>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2"/>
      <c r="BR148" s="129"/>
    </row>
    <row r="149" spans="1:71" ht="15.65" customHeight="1">
      <c r="C149" s="124"/>
      <c r="D149" s="281"/>
      <c r="E149" s="281"/>
      <c r="F149" s="281"/>
      <c r="G149" s="281"/>
      <c r="H149" s="281"/>
      <c r="I149" s="281"/>
      <c r="J149" s="281"/>
      <c r="K149" s="281"/>
      <c r="L149" s="281"/>
      <c r="M149" s="282"/>
      <c r="N149" s="211"/>
      <c r="O149" s="212"/>
      <c r="P149" s="212"/>
      <c r="Q149" s="213"/>
      <c r="R149" s="130"/>
      <c r="S149" s="130"/>
      <c r="T149" s="130"/>
      <c r="U149" s="193"/>
      <c r="V149" s="194"/>
      <c r="W149" s="194"/>
      <c r="X149" s="194"/>
      <c r="Y149" s="194"/>
      <c r="Z149" s="194"/>
      <c r="AA149" s="194"/>
      <c r="AB149" s="194"/>
      <c r="AC149" s="194"/>
      <c r="AD149" s="194"/>
      <c r="AE149" s="194"/>
      <c r="AF149" s="194"/>
      <c r="AG149" s="194"/>
      <c r="AH149" s="194"/>
      <c r="AI149" s="194"/>
      <c r="AJ149" s="195"/>
      <c r="AK149" s="150"/>
      <c r="AL149" s="150"/>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4"/>
      <c r="BQ149" s="195"/>
      <c r="BR149" s="129"/>
    </row>
    <row r="150" spans="1:71" ht="15.65" customHeight="1">
      <c r="C150" s="124"/>
      <c r="D150" s="281"/>
      <c r="E150" s="281"/>
      <c r="F150" s="281"/>
      <c r="G150" s="281"/>
      <c r="H150" s="281"/>
      <c r="I150" s="281"/>
      <c r="J150" s="281"/>
      <c r="K150" s="281"/>
      <c r="L150" s="281"/>
      <c r="M150" s="282"/>
      <c r="N150" s="211"/>
      <c r="O150" s="212"/>
      <c r="P150" s="212"/>
      <c r="Q150" s="213"/>
      <c r="R150" s="130"/>
      <c r="S150" s="130"/>
      <c r="T150" s="130"/>
      <c r="U150" s="193"/>
      <c r="V150" s="194"/>
      <c r="W150" s="194"/>
      <c r="X150" s="194"/>
      <c r="Y150" s="194"/>
      <c r="Z150" s="194"/>
      <c r="AA150" s="194"/>
      <c r="AB150" s="194"/>
      <c r="AC150" s="194"/>
      <c r="AD150" s="194"/>
      <c r="AE150" s="194"/>
      <c r="AF150" s="194"/>
      <c r="AG150" s="194"/>
      <c r="AH150" s="194"/>
      <c r="AI150" s="194"/>
      <c r="AJ150" s="195"/>
      <c r="AK150" s="150"/>
      <c r="AL150" s="150"/>
      <c r="AM150" s="193"/>
      <c r="AN150" s="194"/>
      <c r="AO150" s="194"/>
      <c r="AP150" s="194"/>
      <c r="AQ150" s="194"/>
      <c r="AR150" s="194"/>
      <c r="AS150" s="194"/>
      <c r="AT150" s="194"/>
      <c r="AU150" s="194"/>
      <c r="AV150" s="194"/>
      <c r="AW150" s="194"/>
      <c r="AX150" s="194"/>
      <c r="AY150" s="194"/>
      <c r="AZ150" s="194"/>
      <c r="BA150" s="194"/>
      <c r="BB150" s="194"/>
      <c r="BC150" s="194"/>
      <c r="BD150" s="194"/>
      <c r="BE150" s="194"/>
      <c r="BF150" s="194"/>
      <c r="BG150" s="194"/>
      <c r="BH150" s="194"/>
      <c r="BI150" s="194"/>
      <c r="BJ150" s="194"/>
      <c r="BK150" s="194"/>
      <c r="BL150" s="194"/>
      <c r="BM150" s="194"/>
      <c r="BN150" s="194"/>
      <c r="BO150" s="194"/>
      <c r="BP150" s="194"/>
      <c r="BQ150" s="195"/>
      <c r="BR150" s="129"/>
    </row>
    <row r="151" spans="1:71" ht="15.65" customHeight="1">
      <c r="C151" s="124"/>
      <c r="D151" s="281"/>
      <c r="E151" s="281"/>
      <c r="F151" s="281"/>
      <c r="G151" s="281"/>
      <c r="H151" s="281"/>
      <c r="I151" s="281"/>
      <c r="J151" s="281"/>
      <c r="K151" s="281"/>
      <c r="L151" s="281"/>
      <c r="M151" s="282"/>
      <c r="N151" s="214"/>
      <c r="O151" s="215"/>
      <c r="P151" s="215"/>
      <c r="Q151" s="216"/>
      <c r="R151" s="130"/>
      <c r="S151" s="130"/>
      <c r="T151" s="130"/>
      <c r="U151" s="196"/>
      <c r="V151" s="197"/>
      <c r="W151" s="197"/>
      <c r="X151" s="197"/>
      <c r="Y151" s="197"/>
      <c r="Z151" s="197"/>
      <c r="AA151" s="197"/>
      <c r="AB151" s="197"/>
      <c r="AC151" s="197"/>
      <c r="AD151" s="197"/>
      <c r="AE151" s="197"/>
      <c r="AF151" s="197"/>
      <c r="AG151" s="197"/>
      <c r="AH151" s="197"/>
      <c r="AI151" s="197"/>
      <c r="AJ151" s="198"/>
      <c r="AK151" s="150"/>
      <c r="AL151" s="150"/>
      <c r="AM151" s="196"/>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8"/>
      <c r="BR151" s="129"/>
    </row>
    <row r="152" spans="1:71" ht="15.65" customHeight="1">
      <c r="C152" s="151"/>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c r="BP152" s="152"/>
      <c r="BQ152" s="152"/>
      <c r="BR152" s="153"/>
    </row>
    <row r="153" spans="1:71" s="97" customFormat="1" ht="15.65" customHeight="1">
      <c r="A153" s="116"/>
      <c r="B153" s="116"/>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16"/>
    </row>
    <row r="154" spans="1:71" ht="15.65" customHeight="1">
      <c r="C154" s="118"/>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256"/>
      <c r="AS154" s="256"/>
      <c r="AT154" s="256"/>
      <c r="AU154" s="256"/>
      <c r="AV154" s="256"/>
      <c r="AW154" s="256"/>
      <c r="AX154" s="256"/>
      <c r="AY154" s="256"/>
      <c r="AZ154" s="256"/>
      <c r="BA154" s="256"/>
      <c r="BB154" s="256"/>
      <c r="BC154" s="120"/>
      <c r="BD154" s="121"/>
      <c r="BE154" s="121"/>
      <c r="BF154" s="121"/>
      <c r="BG154" s="121"/>
      <c r="BH154" s="121"/>
      <c r="BI154" s="121"/>
      <c r="BJ154" s="121"/>
      <c r="BK154" s="121"/>
      <c r="BL154" s="121"/>
      <c r="BM154" s="121"/>
      <c r="BN154" s="121"/>
      <c r="BO154" s="121"/>
      <c r="BP154" s="121"/>
      <c r="BQ154" s="121"/>
      <c r="BR154" s="122"/>
    </row>
    <row r="155" spans="1:71" ht="15.65" customHeight="1">
      <c r="C155" s="124"/>
      <c r="D155" s="130"/>
      <c r="E155" s="130"/>
      <c r="F155" s="130"/>
      <c r="G155" s="130"/>
      <c r="H155" s="130"/>
      <c r="I155" s="130"/>
      <c r="J155" s="130"/>
      <c r="K155" s="130"/>
      <c r="L155" s="130"/>
      <c r="M155" s="130"/>
      <c r="N155" s="130"/>
      <c r="O155" s="130"/>
      <c r="P155" s="130"/>
      <c r="Q155" s="130"/>
      <c r="R155" s="130"/>
      <c r="S155" s="130"/>
      <c r="T155" s="130"/>
      <c r="U155" s="130"/>
      <c r="V155" s="130"/>
      <c r="W155" s="130"/>
      <c r="X155" s="110"/>
      <c r="Y155" s="110"/>
      <c r="Z155" s="110"/>
      <c r="AA155" s="126"/>
      <c r="AB155" s="131"/>
      <c r="AC155" s="131"/>
      <c r="AD155" s="131"/>
      <c r="AE155" s="131"/>
      <c r="AF155" s="131"/>
      <c r="AG155" s="131"/>
      <c r="AH155" s="131"/>
      <c r="AI155" s="131"/>
      <c r="AJ155" s="131"/>
      <c r="AK155" s="131"/>
      <c r="AL155" s="131"/>
      <c r="AM155" s="131"/>
      <c r="AN155" s="128"/>
      <c r="AO155" s="131"/>
      <c r="AP155" s="132"/>
      <c r="AQ155" s="132"/>
      <c r="AR155" s="292"/>
      <c r="AS155" s="292"/>
      <c r="AT155" s="292"/>
      <c r="AU155" s="292"/>
      <c r="AV155" s="292"/>
      <c r="AW155" s="292"/>
      <c r="AX155" s="292"/>
      <c r="AY155" s="292"/>
      <c r="AZ155" s="292"/>
      <c r="BA155" s="292"/>
      <c r="BB155" s="292"/>
      <c r="BC155" s="125"/>
      <c r="BD155" s="126"/>
      <c r="BE155" s="126"/>
      <c r="BF155" s="126"/>
      <c r="BG155" s="126"/>
      <c r="BH155" s="126"/>
      <c r="BI155" s="126"/>
      <c r="BJ155" s="126"/>
      <c r="BK155" s="126"/>
      <c r="BL155" s="126"/>
      <c r="BM155" s="126"/>
      <c r="BN155" s="127"/>
      <c r="BO155" s="127"/>
      <c r="BP155" s="127"/>
      <c r="BQ155" s="128"/>
      <c r="BR155" s="129"/>
    </row>
    <row r="156" spans="1:71" ht="15.65" customHeight="1">
      <c r="C156" s="124"/>
      <c r="D156" s="258" t="s">
        <v>4</v>
      </c>
      <c r="E156" s="259"/>
      <c r="F156" s="259"/>
      <c r="G156" s="259"/>
      <c r="H156" s="259"/>
      <c r="I156" s="259"/>
      <c r="J156" s="259"/>
      <c r="K156" s="259"/>
      <c r="L156" s="259"/>
      <c r="M156" s="259"/>
      <c r="N156" s="259"/>
      <c r="O156" s="259"/>
      <c r="P156" s="259"/>
      <c r="Q156" s="260"/>
      <c r="R156" s="199" t="s">
        <v>53</v>
      </c>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1"/>
      <c r="BC156" s="125"/>
      <c r="BD156" s="126"/>
      <c r="BE156" s="126"/>
      <c r="BF156" s="126"/>
      <c r="BG156" s="126"/>
      <c r="BH156" s="126"/>
      <c r="BI156" s="126"/>
      <c r="BJ156" s="126"/>
      <c r="BK156" s="126"/>
      <c r="BL156" s="126"/>
      <c r="BM156" s="126"/>
      <c r="BN156" s="127"/>
      <c r="BO156" s="127"/>
      <c r="BP156" s="127"/>
      <c r="BQ156" s="128"/>
      <c r="BR156" s="129"/>
    </row>
    <row r="157" spans="1:71" ht="15.65" customHeight="1">
      <c r="C157" s="124"/>
      <c r="D157" s="261"/>
      <c r="E157" s="262"/>
      <c r="F157" s="262"/>
      <c r="G157" s="262"/>
      <c r="H157" s="262"/>
      <c r="I157" s="262"/>
      <c r="J157" s="262"/>
      <c r="K157" s="262"/>
      <c r="L157" s="262"/>
      <c r="M157" s="262"/>
      <c r="N157" s="262"/>
      <c r="O157" s="262"/>
      <c r="P157" s="262"/>
      <c r="Q157" s="263"/>
      <c r="R157" s="205"/>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7"/>
      <c r="BC157" s="125"/>
      <c r="BD157" s="126"/>
      <c r="BE157" s="126"/>
      <c r="BF157" s="126"/>
      <c r="BG157" s="126"/>
      <c r="BH157" s="126"/>
      <c r="BI157" s="126"/>
      <c r="BJ157" s="126"/>
      <c r="BK157" s="126"/>
      <c r="BL157" s="126"/>
      <c r="BM157" s="126"/>
      <c r="BN157" s="127"/>
      <c r="BO157" s="127"/>
      <c r="BP157" s="127"/>
      <c r="BQ157" s="128"/>
      <c r="BR157" s="129"/>
    </row>
    <row r="158" spans="1:71" ht="15.65" customHeight="1">
      <c r="C158" s="124"/>
      <c r="D158" s="130"/>
      <c r="E158" s="130"/>
      <c r="F158" s="130"/>
      <c r="G158" s="130"/>
      <c r="H158" s="130"/>
      <c r="I158" s="130"/>
      <c r="J158" s="130"/>
      <c r="K158" s="130"/>
      <c r="L158" s="130"/>
      <c r="M158" s="130"/>
      <c r="N158" s="130"/>
      <c r="O158" s="130"/>
      <c r="P158" s="130"/>
      <c r="Q158" s="130"/>
      <c r="R158" s="130"/>
      <c r="S158" s="130"/>
      <c r="T158" s="130"/>
      <c r="U158" s="130"/>
      <c r="V158" s="130"/>
      <c r="W158" s="130"/>
      <c r="X158" s="110"/>
      <c r="Y158" s="110"/>
      <c r="Z158" s="110"/>
      <c r="AA158" s="126"/>
      <c r="AB158" s="131"/>
      <c r="AC158" s="131"/>
      <c r="AD158" s="131"/>
      <c r="AE158" s="131"/>
      <c r="AF158" s="131"/>
      <c r="AG158" s="131"/>
      <c r="AH158" s="131"/>
      <c r="AI158" s="131"/>
      <c r="AJ158" s="131"/>
      <c r="AK158" s="131"/>
      <c r="AL158" s="131"/>
      <c r="AM158" s="131"/>
      <c r="AN158" s="128"/>
      <c r="AO158" s="131"/>
      <c r="AP158" s="132"/>
      <c r="AQ158" s="132"/>
      <c r="AR158" s="133"/>
      <c r="AS158" s="133"/>
      <c r="AT158" s="133"/>
      <c r="AU158" s="133"/>
      <c r="AV158" s="133"/>
      <c r="AW158" s="133"/>
      <c r="AX158" s="133"/>
      <c r="AY158" s="133"/>
      <c r="AZ158" s="133"/>
      <c r="BA158" s="133"/>
      <c r="BB158" s="133"/>
      <c r="BC158" s="125"/>
      <c r="BD158" s="126"/>
      <c r="BE158" s="126"/>
      <c r="BF158" s="126"/>
      <c r="BG158" s="126"/>
      <c r="BH158" s="126"/>
      <c r="BI158" s="126"/>
      <c r="BJ158" s="126"/>
      <c r="BK158" s="126"/>
      <c r="BL158" s="126"/>
      <c r="BM158" s="126"/>
      <c r="BN158" s="127"/>
      <c r="BO158" s="127"/>
      <c r="BP158" s="127"/>
      <c r="BQ158" s="128"/>
      <c r="BR158" s="129"/>
    </row>
    <row r="159" spans="1:71" ht="19">
      <c r="C159" s="124"/>
      <c r="D159" s="130"/>
      <c r="E159" s="130"/>
      <c r="F159" s="130"/>
      <c r="G159" s="130"/>
      <c r="H159" s="130"/>
      <c r="I159" s="130"/>
      <c r="J159" s="130"/>
      <c r="K159" s="130"/>
      <c r="L159" s="130"/>
      <c r="M159" s="130"/>
      <c r="N159" s="130"/>
      <c r="O159" s="130"/>
      <c r="P159" s="130"/>
      <c r="Q159" s="130"/>
      <c r="R159" s="130"/>
      <c r="S159" s="130"/>
      <c r="T159" s="130"/>
      <c r="U159" s="135" t="s">
        <v>31</v>
      </c>
      <c r="V159" s="138"/>
      <c r="W159" s="137"/>
      <c r="X159" s="139"/>
      <c r="Y159" s="139"/>
      <c r="Z159" s="140"/>
      <c r="AA159" s="140"/>
      <c r="AB159" s="140"/>
      <c r="AC159" s="140"/>
      <c r="AD159" s="140"/>
      <c r="AE159" s="140"/>
      <c r="AF159" s="140"/>
      <c r="AG159" s="140"/>
      <c r="AH159" s="140"/>
      <c r="AI159" s="140"/>
      <c r="AJ159" s="140"/>
      <c r="AK159" s="137"/>
      <c r="AL159" s="137"/>
      <c r="AM159" s="135" t="s">
        <v>27</v>
      </c>
      <c r="AN159" s="130"/>
      <c r="AO159" s="130"/>
      <c r="AP159" s="136"/>
      <c r="AQ159" s="136"/>
      <c r="AR159" s="136"/>
      <c r="AS159" s="127"/>
      <c r="AT159" s="137"/>
      <c r="AU159" s="137"/>
      <c r="AV159" s="137"/>
      <c r="AW159" s="137"/>
      <c r="AX159" s="137"/>
      <c r="AY159" s="137"/>
      <c r="AZ159" s="137"/>
      <c r="BA159" s="137"/>
      <c r="BB159" s="137"/>
      <c r="BC159" s="141"/>
      <c r="BD159" s="127"/>
      <c r="BE159" s="127"/>
      <c r="BF159" s="142" t="s">
        <v>6</v>
      </c>
      <c r="BG159" s="155"/>
      <c r="BH159" s="155"/>
      <c r="BI159" s="155"/>
      <c r="BJ159" s="155"/>
      <c r="BK159" s="155"/>
      <c r="BL159" s="155"/>
      <c r="BM159" s="127"/>
      <c r="BN159" s="127"/>
      <c r="BO159" s="127"/>
      <c r="BP159" s="127"/>
      <c r="BQ159" s="128"/>
      <c r="BR159" s="129"/>
    </row>
    <row r="160" spans="1:71" ht="19.399999999999999" customHeight="1">
      <c r="C160" s="124"/>
      <c r="D160" s="110"/>
      <c r="E160" s="110"/>
      <c r="F160" s="110"/>
      <c r="G160" s="110"/>
      <c r="H160" s="110"/>
      <c r="I160" s="110"/>
      <c r="J160" s="110"/>
      <c r="K160" s="110"/>
      <c r="L160" s="110"/>
      <c r="M160" s="110"/>
      <c r="N160" s="110"/>
      <c r="O160" s="110"/>
      <c r="P160" s="110"/>
      <c r="Q160" s="110"/>
      <c r="R160" s="130"/>
      <c r="S160" s="130"/>
      <c r="T160" s="130"/>
      <c r="U160" s="326" t="s">
        <v>54</v>
      </c>
      <c r="V160" s="327"/>
      <c r="W160" s="327"/>
      <c r="X160" s="327"/>
      <c r="Y160" s="327"/>
      <c r="Z160" s="327"/>
      <c r="AA160" s="327"/>
      <c r="AB160" s="327"/>
      <c r="AC160" s="327"/>
      <c r="AD160" s="327"/>
      <c r="AE160" s="327"/>
      <c r="AF160" s="327"/>
      <c r="AG160" s="327"/>
      <c r="AH160" s="327"/>
      <c r="AI160" s="327"/>
      <c r="AJ160" s="328"/>
      <c r="AK160" s="143"/>
      <c r="AL160" s="143"/>
      <c r="AM160" s="190" t="str">
        <f>IF([4]回答表!F18="簡易水道事業",IF([4]回答表!X52="●",[4]回答表!B282,IF([4]回答表!AA52="●",[4]回答表!B352,"")),"")</f>
        <v/>
      </c>
      <c r="AN160" s="191"/>
      <c r="AO160" s="191"/>
      <c r="AP160" s="191"/>
      <c r="AQ160" s="191"/>
      <c r="AR160" s="191"/>
      <c r="AS160" s="191"/>
      <c r="AT160" s="191"/>
      <c r="AU160" s="191"/>
      <c r="AV160" s="191"/>
      <c r="AW160" s="191"/>
      <c r="AX160" s="191"/>
      <c r="AY160" s="191"/>
      <c r="AZ160" s="191"/>
      <c r="BA160" s="191"/>
      <c r="BB160" s="192"/>
      <c r="BC160" s="131"/>
      <c r="BD160" s="126"/>
      <c r="BE160" s="126"/>
      <c r="BF160" s="253" t="str">
        <f>IF([4]回答表!F18="簡易水道事業",IF([4]回答表!X52="●",[4]回答表!B330,IF([4]回答表!AA52="●",[4]回答表!B399,"")),"")</f>
        <v/>
      </c>
      <c r="BG160" s="254"/>
      <c r="BH160" s="254"/>
      <c r="BI160" s="254"/>
      <c r="BJ160" s="253"/>
      <c r="BK160" s="254"/>
      <c r="BL160" s="254"/>
      <c r="BM160" s="254"/>
      <c r="BN160" s="253"/>
      <c r="BO160" s="254"/>
      <c r="BP160" s="254"/>
      <c r="BQ160" s="255"/>
      <c r="BR160" s="129"/>
    </row>
    <row r="161" spans="1:83" ht="19.399999999999999" customHeight="1">
      <c r="C161" s="124"/>
      <c r="D161" s="110"/>
      <c r="E161" s="110"/>
      <c r="F161" s="110"/>
      <c r="G161" s="110"/>
      <c r="H161" s="110"/>
      <c r="I161" s="110"/>
      <c r="J161" s="110"/>
      <c r="K161" s="110"/>
      <c r="L161" s="110"/>
      <c r="M161" s="110"/>
      <c r="N161" s="110"/>
      <c r="O161" s="110"/>
      <c r="P161" s="110"/>
      <c r="Q161" s="110"/>
      <c r="R161" s="130"/>
      <c r="S161" s="130"/>
      <c r="T161" s="130"/>
      <c r="U161" s="329"/>
      <c r="V161" s="330"/>
      <c r="W161" s="330"/>
      <c r="X161" s="330"/>
      <c r="Y161" s="330"/>
      <c r="Z161" s="330"/>
      <c r="AA161" s="330"/>
      <c r="AB161" s="330"/>
      <c r="AC161" s="330"/>
      <c r="AD161" s="330"/>
      <c r="AE161" s="330"/>
      <c r="AF161" s="330"/>
      <c r="AG161" s="330"/>
      <c r="AH161" s="330"/>
      <c r="AI161" s="330"/>
      <c r="AJ161" s="331"/>
      <c r="AK161" s="143"/>
      <c r="AL161" s="143"/>
      <c r="AM161" s="193"/>
      <c r="AN161" s="194"/>
      <c r="AO161" s="194"/>
      <c r="AP161" s="194"/>
      <c r="AQ161" s="194"/>
      <c r="AR161" s="194"/>
      <c r="AS161" s="194"/>
      <c r="AT161" s="194"/>
      <c r="AU161" s="194"/>
      <c r="AV161" s="194"/>
      <c r="AW161" s="194"/>
      <c r="AX161" s="194"/>
      <c r="AY161" s="194"/>
      <c r="AZ161" s="194"/>
      <c r="BA161" s="194"/>
      <c r="BB161" s="195"/>
      <c r="BC161" s="131"/>
      <c r="BD161" s="126"/>
      <c r="BE161" s="126"/>
      <c r="BF161" s="217"/>
      <c r="BG161" s="218"/>
      <c r="BH161" s="218"/>
      <c r="BI161" s="218"/>
      <c r="BJ161" s="217"/>
      <c r="BK161" s="218"/>
      <c r="BL161" s="218"/>
      <c r="BM161" s="218"/>
      <c r="BN161" s="217"/>
      <c r="BO161" s="218"/>
      <c r="BP161" s="218"/>
      <c r="BQ161" s="221"/>
      <c r="BR161" s="129"/>
    </row>
    <row r="162" spans="1:83" ht="15.65" customHeight="1">
      <c r="C162" s="124"/>
      <c r="D162" s="199" t="s">
        <v>7</v>
      </c>
      <c r="E162" s="200"/>
      <c r="F162" s="200"/>
      <c r="G162" s="200"/>
      <c r="H162" s="200"/>
      <c r="I162" s="200"/>
      <c r="J162" s="200"/>
      <c r="K162" s="200"/>
      <c r="L162" s="200"/>
      <c r="M162" s="201"/>
      <c r="N162" s="208" t="str">
        <f>IF([4]回答表!F18="簡易水道事業",IF([4]回答表!X52="●","●",""),"")</f>
        <v/>
      </c>
      <c r="O162" s="209"/>
      <c r="P162" s="209"/>
      <c r="Q162" s="210"/>
      <c r="R162" s="130"/>
      <c r="S162" s="130"/>
      <c r="T162" s="130"/>
      <c r="U162" s="283" t="str">
        <f>IF([4]回答表!F18="簡易水道事業",IF([4]回答表!X52="●",[4]回答表!S301,IF([4]回答表!AA52="●",[4]回答表!S371,"")),"")</f>
        <v/>
      </c>
      <c r="V162" s="284"/>
      <c r="W162" s="284"/>
      <c r="X162" s="284"/>
      <c r="Y162" s="284"/>
      <c r="Z162" s="284"/>
      <c r="AA162" s="284"/>
      <c r="AB162" s="284"/>
      <c r="AC162" s="284"/>
      <c r="AD162" s="284"/>
      <c r="AE162" s="284"/>
      <c r="AF162" s="284"/>
      <c r="AG162" s="284"/>
      <c r="AH162" s="284"/>
      <c r="AI162" s="284"/>
      <c r="AJ162" s="285"/>
      <c r="AK162" s="143"/>
      <c r="AL162" s="143"/>
      <c r="AM162" s="193"/>
      <c r="AN162" s="194"/>
      <c r="AO162" s="194"/>
      <c r="AP162" s="194"/>
      <c r="AQ162" s="194"/>
      <c r="AR162" s="194"/>
      <c r="AS162" s="194"/>
      <c r="AT162" s="194"/>
      <c r="AU162" s="194"/>
      <c r="AV162" s="194"/>
      <c r="AW162" s="194"/>
      <c r="AX162" s="194"/>
      <c r="AY162" s="194"/>
      <c r="AZ162" s="194"/>
      <c r="BA162" s="194"/>
      <c r="BB162" s="195"/>
      <c r="BC162" s="131"/>
      <c r="BD162" s="126"/>
      <c r="BE162" s="126"/>
      <c r="BF162" s="217"/>
      <c r="BG162" s="218"/>
      <c r="BH162" s="218"/>
      <c r="BI162" s="218"/>
      <c r="BJ162" s="217"/>
      <c r="BK162" s="218"/>
      <c r="BL162" s="218"/>
      <c r="BM162" s="218"/>
      <c r="BN162" s="217"/>
      <c r="BO162" s="218"/>
      <c r="BP162" s="218"/>
      <c r="BQ162" s="221"/>
      <c r="BR162" s="129"/>
    </row>
    <row r="163" spans="1:83" ht="15.65" customHeight="1">
      <c r="C163" s="124"/>
      <c r="D163" s="202"/>
      <c r="E163" s="203"/>
      <c r="F163" s="203"/>
      <c r="G163" s="203"/>
      <c r="H163" s="203"/>
      <c r="I163" s="203"/>
      <c r="J163" s="203"/>
      <c r="K163" s="203"/>
      <c r="L163" s="203"/>
      <c r="M163" s="204"/>
      <c r="N163" s="211"/>
      <c r="O163" s="212"/>
      <c r="P163" s="212"/>
      <c r="Q163" s="213"/>
      <c r="R163" s="130"/>
      <c r="S163" s="130"/>
      <c r="T163" s="130"/>
      <c r="U163" s="286"/>
      <c r="V163" s="287"/>
      <c r="W163" s="287"/>
      <c r="X163" s="287"/>
      <c r="Y163" s="287"/>
      <c r="Z163" s="287"/>
      <c r="AA163" s="287"/>
      <c r="AB163" s="287"/>
      <c r="AC163" s="287"/>
      <c r="AD163" s="287"/>
      <c r="AE163" s="287"/>
      <c r="AF163" s="287"/>
      <c r="AG163" s="287"/>
      <c r="AH163" s="287"/>
      <c r="AI163" s="287"/>
      <c r="AJ163" s="288"/>
      <c r="AK163" s="143"/>
      <c r="AL163" s="143"/>
      <c r="AM163" s="193"/>
      <c r="AN163" s="194"/>
      <c r="AO163" s="194"/>
      <c r="AP163" s="194"/>
      <c r="AQ163" s="194"/>
      <c r="AR163" s="194"/>
      <c r="AS163" s="194"/>
      <c r="AT163" s="194"/>
      <c r="AU163" s="194"/>
      <c r="AV163" s="194"/>
      <c r="AW163" s="194"/>
      <c r="AX163" s="194"/>
      <c r="AY163" s="194"/>
      <c r="AZ163" s="194"/>
      <c r="BA163" s="194"/>
      <c r="BB163" s="195"/>
      <c r="BC163" s="131"/>
      <c r="BD163" s="126"/>
      <c r="BE163" s="126"/>
      <c r="BF163" s="217" t="str">
        <f>IF([4]回答表!F18="簡易水道事業",IF([4]回答表!X52="●",[4]回答表!E330,IF([4]回答表!AA52="●",[4]回答表!E399,"")),"")</f>
        <v/>
      </c>
      <c r="BG163" s="218"/>
      <c r="BH163" s="218"/>
      <c r="BI163" s="218"/>
      <c r="BJ163" s="217" t="str">
        <f>IF([4]回答表!F18="簡易水道事業",IF([4]回答表!X52="●",[4]回答表!E331,IF([4]回答表!AA52="●",[4]回答表!E400,"")),"")</f>
        <v/>
      </c>
      <c r="BK163" s="218"/>
      <c r="BL163" s="218"/>
      <c r="BM163" s="218"/>
      <c r="BN163" s="217" t="str">
        <f>IF([4]回答表!F18="簡易水道事業",IF([4]回答表!X52="●",[4]回答表!E332,IF([4]回答表!AA52="●",[4]回答表!E401,"")),"")</f>
        <v/>
      </c>
      <c r="BO163" s="218"/>
      <c r="BP163" s="218"/>
      <c r="BQ163" s="221"/>
      <c r="BR163" s="129"/>
    </row>
    <row r="164" spans="1:83" ht="15.65" customHeight="1">
      <c r="C164" s="124"/>
      <c r="D164" s="202"/>
      <c r="E164" s="203"/>
      <c r="F164" s="203"/>
      <c r="G164" s="203"/>
      <c r="H164" s="203"/>
      <c r="I164" s="203"/>
      <c r="J164" s="203"/>
      <c r="K164" s="203"/>
      <c r="L164" s="203"/>
      <c r="M164" s="204"/>
      <c r="N164" s="211"/>
      <c r="O164" s="212"/>
      <c r="P164" s="212"/>
      <c r="Q164" s="213"/>
      <c r="R164" s="146"/>
      <c r="S164" s="146"/>
      <c r="T164" s="146"/>
      <c r="U164" s="289"/>
      <c r="V164" s="290"/>
      <c r="W164" s="290"/>
      <c r="X164" s="290"/>
      <c r="Y164" s="290"/>
      <c r="Z164" s="290"/>
      <c r="AA164" s="290"/>
      <c r="AB164" s="290"/>
      <c r="AC164" s="290"/>
      <c r="AD164" s="290"/>
      <c r="AE164" s="290"/>
      <c r="AF164" s="290"/>
      <c r="AG164" s="290"/>
      <c r="AH164" s="290"/>
      <c r="AI164" s="290"/>
      <c r="AJ164" s="291"/>
      <c r="AK164" s="143"/>
      <c r="AL164" s="143"/>
      <c r="AM164" s="193"/>
      <c r="AN164" s="194"/>
      <c r="AO164" s="194"/>
      <c r="AP164" s="194"/>
      <c r="AQ164" s="194"/>
      <c r="AR164" s="194"/>
      <c r="AS164" s="194"/>
      <c r="AT164" s="194"/>
      <c r="AU164" s="194"/>
      <c r="AV164" s="194"/>
      <c r="AW164" s="194"/>
      <c r="AX164" s="194"/>
      <c r="AY164" s="194"/>
      <c r="AZ164" s="194"/>
      <c r="BA164" s="194"/>
      <c r="BB164" s="195"/>
      <c r="BC164" s="131"/>
      <c r="BD164" s="131"/>
      <c r="BE164" s="131"/>
      <c r="BF164" s="217"/>
      <c r="BG164" s="218"/>
      <c r="BH164" s="218"/>
      <c r="BI164" s="218"/>
      <c r="BJ164" s="217"/>
      <c r="BK164" s="218"/>
      <c r="BL164" s="218"/>
      <c r="BM164" s="218"/>
      <c r="BN164" s="217"/>
      <c r="BO164" s="218"/>
      <c r="BP164" s="218"/>
      <c r="BQ164" s="221"/>
      <c r="BR164" s="129"/>
    </row>
    <row r="165" spans="1:83" ht="19.399999999999999" customHeight="1">
      <c r="C165" s="124"/>
      <c r="D165" s="205"/>
      <c r="E165" s="206"/>
      <c r="F165" s="206"/>
      <c r="G165" s="206"/>
      <c r="H165" s="206"/>
      <c r="I165" s="206"/>
      <c r="J165" s="206"/>
      <c r="K165" s="206"/>
      <c r="L165" s="206"/>
      <c r="M165" s="207"/>
      <c r="N165" s="214"/>
      <c r="O165" s="215"/>
      <c r="P165" s="215"/>
      <c r="Q165" s="216"/>
      <c r="R165" s="146"/>
      <c r="S165" s="146"/>
      <c r="T165" s="146"/>
      <c r="U165" s="326" t="s">
        <v>55</v>
      </c>
      <c r="V165" s="327"/>
      <c r="W165" s="327"/>
      <c r="X165" s="327"/>
      <c r="Y165" s="327"/>
      <c r="Z165" s="327"/>
      <c r="AA165" s="327"/>
      <c r="AB165" s="327"/>
      <c r="AC165" s="327"/>
      <c r="AD165" s="327"/>
      <c r="AE165" s="327"/>
      <c r="AF165" s="327"/>
      <c r="AG165" s="327"/>
      <c r="AH165" s="327"/>
      <c r="AI165" s="327"/>
      <c r="AJ165" s="328"/>
      <c r="AK165" s="143"/>
      <c r="AL165" s="143"/>
      <c r="AM165" s="193"/>
      <c r="AN165" s="194"/>
      <c r="AO165" s="194"/>
      <c r="AP165" s="194"/>
      <c r="AQ165" s="194"/>
      <c r="AR165" s="194"/>
      <c r="AS165" s="194"/>
      <c r="AT165" s="194"/>
      <c r="AU165" s="194"/>
      <c r="AV165" s="194"/>
      <c r="AW165" s="194"/>
      <c r="AX165" s="194"/>
      <c r="AY165" s="194"/>
      <c r="AZ165" s="194"/>
      <c r="BA165" s="194"/>
      <c r="BB165" s="195"/>
      <c r="BC165" s="131"/>
      <c r="BD165" s="126"/>
      <c r="BE165" s="126"/>
      <c r="BF165" s="217"/>
      <c r="BG165" s="218"/>
      <c r="BH165" s="218"/>
      <c r="BI165" s="218"/>
      <c r="BJ165" s="217"/>
      <c r="BK165" s="218"/>
      <c r="BL165" s="218"/>
      <c r="BM165" s="218"/>
      <c r="BN165" s="217"/>
      <c r="BO165" s="218"/>
      <c r="BP165" s="218"/>
      <c r="BQ165" s="221"/>
      <c r="BR165" s="129"/>
    </row>
    <row r="166" spans="1:83" ht="19.399999999999999" customHeight="1">
      <c r="C166" s="124"/>
      <c r="D166" s="130"/>
      <c r="E166" s="130"/>
      <c r="F166" s="130"/>
      <c r="G166" s="130"/>
      <c r="H166" s="130"/>
      <c r="I166" s="130"/>
      <c r="J166" s="130"/>
      <c r="K166" s="130"/>
      <c r="L166" s="130"/>
      <c r="M166" s="130"/>
      <c r="N166" s="130"/>
      <c r="O166" s="130"/>
      <c r="P166" s="130"/>
      <c r="Q166" s="130"/>
      <c r="R166" s="130"/>
      <c r="S166" s="130"/>
      <c r="T166" s="130"/>
      <c r="U166" s="329"/>
      <c r="V166" s="330"/>
      <c r="W166" s="330"/>
      <c r="X166" s="330"/>
      <c r="Y166" s="330"/>
      <c r="Z166" s="330"/>
      <c r="AA166" s="330"/>
      <c r="AB166" s="330"/>
      <c r="AC166" s="330"/>
      <c r="AD166" s="330"/>
      <c r="AE166" s="330"/>
      <c r="AF166" s="330"/>
      <c r="AG166" s="330"/>
      <c r="AH166" s="330"/>
      <c r="AI166" s="330"/>
      <c r="AJ166" s="331"/>
      <c r="AK166" s="143"/>
      <c r="AL166" s="143"/>
      <c r="AM166" s="193"/>
      <c r="AN166" s="194"/>
      <c r="AO166" s="194"/>
      <c r="AP166" s="194"/>
      <c r="AQ166" s="194"/>
      <c r="AR166" s="194"/>
      <c r="AS166" s="194"/>
      <c r="AT166" s="194"/>
      <c r="AU166" s="194"/>
      <c r="AV166" s="194"/>
      <c r="AW166" s="194"/>
      <c r="AX166" s="194"/>
      <c r="AY166" s="194"/>
      <c r="AZ166" s="194"/>
      <c r="BA166" s="194"/>
      <c r="BB166" s="195"/>
      <c r="BC166" s="131"/>
      <c r="BD166" s="147"/>
      <c r="BE166" s="147"/>
      <c r="BF166" s="217"/>
      <c r="BG166" s="218"/>
      <c r="BH166" s="218"/>
      <c r="BI166" s="218"/>
      <c r="BJ166" s="217"/>
      <c r="BK166" s="218"/>
      <c r="BL166" s="218"/>
      <c r="BM166" s="218"/>
      <c r="BN166" s="217"/>
      <c r="BO166" s="218"/>
      <c r="BP166" s="218"/>
      <c r="BQ166" s="221"/>
      <c r="BR166" s="129"/>
    </row>
    <row r="167" spans="1:83" ht="15.65" customHeight="1">
      <c r="C167" s="124"/>
      <c r="D167" s="110"/>
      <c r="E167" s="110"/>
      <c r="F167" s="110"/>
      <c r="G167" s="110"/>
      <c r="H167" s="110"/>
      <c r="I167" s="110"/>
      <c r="J167" s="110"/>
      <c r="K167" s="110"/>
      <c r="L167" s="110"/>
      <c r="M167" s="110"/>
      <c r="N167" s="110"/>
      <c r="O167" s="110"/>
      <c r="P167" s="110"/>
      <c r="Q167" s="110"/>
      <c r="R167" s="130"/>
      <c r="S167" s="130"/>
      <c r="T167" s="130"/>
      <c r="U167" s="283" t="str">
        <f>IF([4]回答表!F18="簡易水道事業",IF([4]回答表!X52="●",[4]回答表!S302,IF([4]回答表!AA52="●",[4]回答表!S372,"")),"")</f>
        <v/>
      </c>
      <c r="V167" s="284"/>
      <c r="W167" s="284"/>
      <c r="X167" s="284"/>
      <c r="Y167" s="284"/>
      <c r="Z167" s="284"/>
      <c r="AA167" s="284"/>
      <c r="AB167" s="284"/>
      <c r="AC167" s="284"/>
      <c r="AD167" s="284"/>
      <c r="AE167" s="284"/>
      <c r="AF167" s="284"/>
      <c r="AG167" s="284"/>
      <c r="AH167" s="284"/>
      <c r="AI167" s="284"/>
      <c r="AJ167" s="285"/>
      <c r="AK167" s="143"/>
      <c r="AL167" s="143"/>
      <c r="AM167" s="193"/>
      <c r="AN167" s="194"/>
      <c r="AO167" s="194"/>
      <c r="AP167" s="194"/>
      <c r="AQ167" s="194"/>
      <c r="AR167" s="194"/>
      <c r="AS167" s="194"/>
      <c r="AT167" s="194"/>
      <c r="AU167" s="194"/>
      <c r="AV167" s="194"/>
      <c r="AW167" s="194"/>
      <c r="AX167" s="194"/>
      <c r="AY167" s="194"/>
      <c r="AZ167" s="194"/>
      <c r="BA167" s="194"/>
      <c r="BB167" s="195"/>
      <c r="BC167" s="131"/>
      <c r="BD167" s="147"/>
      <c r="BE167" s="147"/>
      <c r="BF167" s="217" t="s">
        <v>9</v>
      </c>
      <c r="BG167" s="218"/>
      <c r="BH167" s="218"/>
      <c r="BI167" s="218"/>
      <c r="BJ167" s="217" t="s">
        <v>10</v>
      </c>
      <c r="BK167" s="218"/>
      <c r="BL167" s="218"/>
      <c r="BM167" s="218"/>
      <c r="BN167" s="217" t="s">
        <v>11</v>
      </c>
      <c r="BO167" s="218"/>
      <c r="BP167" s="218"/>
      <c r="BQ167" s="221"/>
      <c r="BR167" s="129"/>
    </row>
    <row r="168" spans="1:83" ht="15.65" customHeight="1">
      <c r="C168" s="124"/>
      <c r="D168" s="110"/>
      <c r="E168" s="110"/>
      <c r="F168" s="110"/>
      <c r="G168" s="110"/>
      <c r="H168" s="110"/>
      <c r="I168" s="110"/>
      <c r="J168" s="110"/>
      <c r="K168" s="110"/>
      <c r="L168" s="110"/>
      <c r="M168" s="110"/>
      <c r="N168" s="110"/>
      <c r="O168" s="110"/>
      <c r="P168" s="110"/>
      <c r="Q168" s="110"/>
      <c r="R168" s="130"/>
      <c r="S168" s="130"/>
      <c r="T168" s="130"/>
      <c r="U168" s="286"/>
      <c r="V168" s="287"/>
      <c r="W168" s="287"/>
      <c r="X168" s="287"/>
      <c r="Y168" s="287"/>
      <c r="Z168" s="287"/>
      <c r="AA168" s="287"/>
      <c r="AB168" s="287"/>
      <c r="AC168" s="287"/>
      <c r="AD168" s="287"/>
      <c r="AE168" s="287"/>
      <c r="AF168" s="287"/>
      <c r="AG168" s="287"/>
      <c r="AH168" s="287"/>
      <c r="AI168" s="287"/>
      <c r="AJ168" s="288"/>
      <c r="AK168" s="143"/>
      <c r="AL168" s="143"/>
      <c r="AM168" s="196"/>
      <c r="AN168" s="197"/>
      <c r="AO168" s="197"/>
      <c r="AP168" s="197"/>
      <c r="AQ168" s="197"/>
      <c r="AR168" s="197"/>
      <c r="AS168" s="197"/>
      <c r="AT168" s="197"/>
      <c r="AU168" s="197"/>
      <c r="AV168" s="197"/>
      <c r="AW168" s="197"/>
      <c r="AX168" s="197"/>
      <c r="AY168" s="197"/>
      <c r="AZ168" s="197"/>
      <c r="BA168" s="197"/>
      <c r="BB168" s="198"/>
      <c r="BC168" s="131"/>
      <c r="BD168" s="147"/>
      <c r="BE168" s="147"/>
      <c r="BF168" s="217"/>
      <c r="BG168" s="218"/>
      <c r="BH168" s="218"/>
      <c r="BI168" s="218"/>
      <c r="BJ168" s="217"/>
      <c r="BK168" s="218"/>
      <c r="BL168" s="218"/>
      <c r="BM168" s="218"/>
      <c r="BN168" s="217"/>
      <c r="BO168" s="218"/>
      <c r="BP168" s="218"/>
      <c r="BQ168" s="221"/>
      <c r="BR168" s="129"/>
    </row>
    <row r="169" spans="1:83" ht="15.65" customHeight="1">
      <c r="C169" s="124"/>
      <c r="D169" s="243" t="s">
        <v>8</v>
      </c>
      <c r="E169" s="244"/>
      <c r="F169" s="244"/>
      <c r="G169" s="244"/>
      <c r="H169" s="244"/>
      <c r="I169" s="244"/>
      <c r="J169" s="244"/>
      <c r="K169" s="244"/>
      <c r="L169" s="244"/>
      <c r="M169" s="245"/>
      <c r="N169" s="208" t="str">
        <f>IF([4]回答表!F18="簡易水道事業",IF([4]回答表!AA52="●","●",""),"")</f>
        <v/>
      </c>
      <c r="O169" s="209"/>
      <c r="P169" s="209"/>
      <c r="Q169" s="210"/>
      <c r="R169" s="130"/>
      <c r="S169" s="130"/>
      <c r="T169" s="130"/>
      <c r="U169" s="289"/>
      <c r="V169" s="290"/>
      <c r="W169" s="290"/>
      <c r="X169" s="290"/>
      <c r="Y169" s="290"/>
      <c r="Z169" s="290"/>
      <c r="AA169" s="290"/>
      <c r="AB169" s="290"/>
      <c r="AC169" s="290"/>
      <c r="AD169" s="290"/>
      <c r="AE169" s="290"/>
      <c r="AF169" s="290"/>
      <c r="AG169" s="290"/>
      <c r="AH169" s="290"/>
      <c r="AI169" s="290"/>
      <c r="AJ169" s="291"/>
      <c r="AK169" s="143"/>
      <c r="AL169" s="143"/>
      <c r="AM169" s="110"/>
      <c r="AN169" s="110"/>
      <c r="AO169" s="110"/>
      <c r="AP169" s="110"/>
      <c r="AQ169" s="110"/>
      <c r="AR169" s="110"/>
      <c r="AS169" s="110"/>
      <c r="AT169" s="110"/>
      <c r="AU169" s="110"/>
      <c r="AV169" s="110"/>
      <c r="AW169" s="110"/>
      <c r="AX169" s="110"/>
      <c r="AY169" s="110"/>
      <c r="AZ169" s="110"/>
      <c r="BA169" s="110"/>
      <c r="BB169" s="110"/>
      <c r="BC169" s="131"/>
      <c r="BD169" s="147"/>
      <c r="BE169" s="147"/>
      <c r="BF169" s="219"/>
      <c r="BG169" s="220"/>
      <c r="BH169" s="220"/>
      <c r="BI169" s="220"/>
      <c r="BJ169" s="219"/>
      <c r="BK169" s="220"/>
      <c r="BL169" s="220"/>
      <c r="BM169" s="220"/>
      <c r="BN169" s="219"/>
      <c r="BO169" s="220"/>
      <c r="BP169" s="220"/>
      <c r="BQ169" s="222"/>
      <c r="BR169" s="129"/>
    </row>
    <row r="170" spans="1:83" ht="15.65" customHeight="1">
      <c r="C170" s="124"/>
      <c r="D170" s="246"/>
      <c r="E170" s="247"/>
      <c r="F170" s="247"/>
      <c r="G170" s="247"/>
      <c r="H170" s="247"/>
      <c r="I170" s="247"/>
      <c r="J170" s="247"/>
      <c r="K170" s="247"/>
      <c r="L170" s="247"/>
      <c r="M170" s="248"/>
      <c r="N170" s="211"/>
      <c r="O170" s="212"/>
      <c r="P170" s="212"/>
      <c r="Q170" s="213"/>
      <c r="R170" s="130"/>
      <c r="S170" s="130"/>
      <c r="T170" s="130"/>
      <c r="U170" s="326" t="s">
        <v>56</v>
      </c>
      <c r="V170" s="327"/>
      <c r="W170" s="327"/>
      <c r="X170" s="327"/>
      <c r="Y170" s="327"/>
      <c r="Z170" s="327"/>
      <c r="AA170" s="327"/>
      <c r="AB170" s="327"/>
      <c r="AC170" s="327"/>
      <c r="AD170" s="327"/>
      <c r="AE170" s="327"/>
      <c r="AF170" s="327"/>
      <c r="AG170" s="327"/>
      <c r="AH170" s="327"/>
      <c r="AI170" s="327"/>
      <c r="AJ170" s="328"/>
      <c r="AK170" s="110"/>
      <c r="AL170" s="110"/>
      <c r="AM170" s="311" t="s">
        <v>57</v>
      </c>
      <c r="AN170" s="312"/>
      <c r="AO170" s="312"/>
      <c r="AP170" s="312"/>
      <c r="AQ170" s="312"/>
      <c r="AR170" s="315"/>
      <c r="AS170" s="311" t="s">
        <v>58</v>
      </c>
      <c r="AT170" s="312"/>
      <c r="AU170" s="312"/>
      <c r="AV170" s="312"/>
      <c r="AW170" s="312"/>
      <c r="AX170" s="315"/>
      <c r="AY170" s="225" t="s">
        <v>59</v>
      </c>
      <c r="AZ170" s="226"/>
      <c r="BA170" s="226"/>
      <c r="BB170" s="226"/>
      <c r="BC170" s="226"/>
      <c r="BD170" s="227"/>
      <c r="BE170" s="110"/>
      <c r="BF170" s="110"/>
      <c r="BG170" s="110"/>
      <c r="BH170" s="110"/>
      <c r="BI170" s="110"/>
      <c r="BJ170" s="110"/>
      <c r="BK170" s="110"/>
      <c r="BL170" s="110"/>
      <c r="BM170" s="110"/>
      <c r="BN170" s="110"/>
      <c r="BO170" s="110"/>
      <c r="BP170" s="110"/>
      <c r="BQ170" s="110"/>
      <c r="BR170" s="129"/>
    </row>
    <row r="171" spans="1:83" ht="15.65" customHeight="1">
      <c r="C171" s="124"/>
      <c r="D171" s="246"/>
      <c r="E171" s="247"/>
      <c r="F171" s="247"/>
      <c r="G171" s="247"/>
      <c r="H171" s="247"/>
      <c r="I171" s="247"/>
      <c r="J171" s="247"/>
      <c r="K171" s="247"/>
      <c r="L171" s="247"/>
      <c r="M171" s="248"/>
      <c r="N171" s="211"/>
      <c r="O171" s="212"/>
      <c r="P171" s="212"/>
      <c r="Q171" s="213"/>
      <c r="R171" s="130"/>
      <c r="S171" s="130"/>
      <c r="T171" s="130"/>
      <c r="U171" s="329"/>
      <c r="V171" s="330"/>
      <c r="W171" s="330"/>
      <c r="X171" s="330"/>
      <c r="Y171" s="330"/>
      <c r="Z171" s="330"/>
      <c r="AA171" s="330"/>
      <c r="AB171" s="330"/>
      <c r="AC171" s="330"/>
      <c r="AD171" s="330"/>
      <c r="AE171" s="330"/>
      <c r="AF171" s="330"/>
      <c r="AG171" s="330"/>
      <c r="AH171" s="330"/>
      <c r="AI171" s="330"/>
      <c r="AJ171" s="331"/>
      <c r="AK171" s="110"/>
      <c r="AL171" s="110"/>
      <c r="AM171" s="332"/>
      <c r="AN171" s="333"/>
      <c r="AO171" s="333"/>
      <c r="AP171" s="333"/>
      <c r="AQ171" s="333"/>
      <c r="AR171" s="334"/>
      <c r="AS171" s="332"/>
      <c r="AT171" s="333"/>
      <c r="AU171" s="333"/>
      <c r="AV171" s="333"/>
      <c r="AW171" s="333"/>
      <c r="AX171" s="334"/>
      <c r="AY171" s="228"/>
      <c r="AZ171" s="229"/>
      <c r="BA171" s="229"/>
      <c r="BB171" s="229"/>
      <c r="BC171" s="229"/>
      <c r="BD171" s="230"/>
      <c r="BE171" s="110"/>
      <c r="BF171" s="110"/>
      <c r="BG171" s="110"/>
      <c r="BH171" s="110"/>
      <c r="BI171" s="110"/>
      <c r="BJ171" s="110"/>
      <c r="BK171" s="110"/>
      <c r="BL171" s="110"/>
      <c r="BM171" s="110"/>
      <c r="BN171" s="110"/>
      <c r="BO171" s="110"/>
      <c r="BP171" s="110"/>
      <c r="BQ171" s="110"/>
      <c r="BR171" s="129"/>
    </row>
    <row r="172" spans="1:83" ht="15.65" customHeight="1">
      <c r="C172" s="124"/>
      <c r="D172" s="249"/>
      <c r="E172" s="250"/>
      <c r="F172" s="250"/>
      <c r="G172" s="250"/>
      <c r="H172" s="250"/>
      <c r="I172" s="250"/>
      <c r="J172" s="250"/>
      <c r="K172" s="250"/>
      <c r="L172" s="250"/>
      <c r="M172" s="251"/>
      <c r="N172" s="214"/>
      <c r="O172" s="215"/>
      <c r="P172" s="215"/>
      <c r="Q172" s="216"/>
      <c r="R172" s="130"/>
      <c r="S172" s="130"/>
      <c r="T172" s="130"/>
      <c r="U172" s="283" t="str">
        <f>IF([4]回答表!F18="簡易水道事業",IF([4]回答表!X52="●",[4]回答表!S303,IF([4]回答表!AA52="●",[4]回答表!S373,"")),"")</f>
        <v/>
      </c>
      <c r="V172" s="284"/>
      <c r="W172" s="284"/>
      <c r="X172" s="284"/>
      <c r="Y172" s="284"/>
      <c r="Z172" s="284"/>
      <c r="AA172" s="284"/>
      <c r="AB172" s="284"/>
      <c r="AC172" s="284"/>
      <c r="AD172" s="284"/>
      <c r="AE172" s="284"/>
      <c r="AF172" s="284"/>
      <c r="AG172" s="284"/>
      <c r="AH172" s="284"/>
      <c r="AI172" s="284"/>
      <c r="AJ172" s="285"/>
      <c r="AK172" s="110"/>
      <c r="AL172" s="110"/>
      <c r="AM172" s="335" t="str">
        <f>IF([4]回答表!F18="簡易水道事業",IF([4]回答表!X52="●",[4]回答表!Y305,IF([4]回答表!AA52="●",[4]回答表!Y375,"")),"")</f>
        <v/>
      </c>
      <c r="AN172" s="335"/>
      <c r="AO172" s="335"/>
      <c r="AP172" s="335"/>
      <c r="AQ172" s="335"/>
      <c r="AR172" s="335"/>
      <c r="AS172" s="335" t="str">
        <f>IF([4]回答表!F18="簡易水道事業",IF([4]回答表!X52="●",[4]回答表!Y306,IF([4]回答表!AA52="●",[4]回答表!Y376,"")),"")</f>
        <v/>
      </c>
      <c r="AT172" s="335"/>
      <c r="AU172" s="335"/>
      <c r="AV172" s="335"/>
      <c r="AW172" s="335"/>
      <c r="AX172" s="335"/>
      <c r="AY172" s="335" t="str">
        <f>IF([4]回答表!F18="簡易水道事業",IF([4]回答表!X52="●",[4]回答表!Y307,IF([4]回答表!AA52="●",[4]回答表!Y377,"")),"")</f>
        <v/>
      </c>
      <c r="AZ172" s="335"/>
      <c r="BA172" s="335"/>
      <c r="BB172" s="335"/>
      <c r="BC172" s="335"/>
      <c r="BD172" s="335"/>
      <c r="BE172" s="110"/>
      <c r="BF172" s="110"/>
      <c r="BG172" s="110"/>
      <c r="BH172" s="110"/>
      <c r="BI172" s="110"/>
      <c r="BJ172" s="110"/>
      <c r="BK172" s="110"/>
      <c r="BL172" s="110"/>
      <c r="BM172" s="110"/>
      <c r="BN172" s="110"/>
      <c r="BO172" s="110"/>
      <c r="BP172" s="110"/>
      <c r="BQ172" s="110"/>
      <c r="BR172" s="129"/>
    </row>
    <row r="173" spans="1:83" ht="15.65" customHeight="1">
      <c r="C173" s="124"/>
      <c r="D173" s="110"/>
      <c r="E173" s="110"/>
      <c r="F173" s="110"/>
      <c r="G173" s="110"/>
      <c r="H173" s="110"/>
      <c r="I173" s="110"/>
      <c r="J173" s="110"/>
      <c r="K173" s="110"/>
      <c r="L173" s="110"/>
      <c r="M173" s="110"/>
      <c r="N173" s="110"/>
      <c r="O173" s="110"/>
      <c r="P173" s="110"/>
      <c r="Q173" s="110"/>
      <c r="R173" s="130"/>
      <c r="S173" s="130"/>
      <c r="T173" s="130"/>
      <c r="U173" s="286"/>
      <c r="V173" s="287"/>
      <c r="W173" s="287"/>
      <c r="X173" s="287"/>
      <c r="Y173" s="287"/>
      <c r="Z173" s="287"/>
      <c r="AA173" s="287"/>
      <c r="AB173" s="287"/>
      <c r="AC173" s="287"/>
      <c r="AD173" s="287"/>
      <c r="AE173" s="287"/>
      <c r="AF173" s="287"/>
      <c r="AG173" s="287"/>
      <c r="AH173" s="287"/>
      <c r="AI173" s="287"/>
      <c r="AJ173" s="288"/>
      <c r="AK173" s="110"/>
      <c r="AL173" s="110"/>
      <c r="AM173" s="335"/>
      <c r="AN173" s="335"/>
      <c r="AO173" s="335"/>
      <c r="AP173" s="335"/>
      <c r="AQ173" s="335"/>
      <c r="AR173" s="335"/>
      <c r="AS173" s="335"/>
      <c r="AT173" s="335"/>
      <c r="AU173" s="335"/>
      <c r="AV173" s="335"/>
      <c r="AW173" s="335"/>
      <c r="AX173" s="335"/>
      <c r="AY173" s="335"/>
      <c r="AZ173" s="335"/>
      <c r="BA173" s="335"/>
      <c r="BB173" s="335"/>
      <c r="BC173" s="335"/>
      <c r="BD173" s="335"/>
      <c r="BE173" s="110"/>
      <c r="BF173" s="110"/>
      <c r="BG173" s="110"/>
      <c r="BH173" s="110"/>
      <c r="BI173" s="110"/>
      <c r="BJ173" s="110"/>
      <c r="BK173" s="110"/>
      <c r="BL173" s="110"/>
      <c r="BM173" s="110"/>
      <c r="BN173" s="110"/>
      <c r="BO173" s="110"/>
      <c r="BP173" s="110"/>
      <c r="BQ173" s="110"/>
      <c r="BR173" s="129"/>
    </row>
    <row r="174" spans="1:83" ht="15.65" customHeight="1">
      <c r="C174" s="124"/>
      <c r="D174" s="144"/>
      <c r="E174" s="144"/>
      <c r="F174" s="144"/>
      <c r="G174" s="144"/>
      <c r="H174" s="144"/>
      <c r="I174" s="144"/>
      <c r="J174" s="144"/>
      <c r="K174" s="144"/>
      <c r="L174" s="144"/>
      <c r="M174" s="144"/>
      <c r="N174" s="149"/>
      <c r="O174" s="149"/>
      <c r="P174" s="149"/>
      <c r="Q174" s="149"/>
      <c r="R174" s="130"/>
      <c r="S174" s="130"/>
      <c r="T174" s="158"/>
      <c r="U174" s="289"/>
      <c r="V174" s="290"/>
      <c r="W174" s="290"/>
      <c r="X174" s="290"/>
      <c r="Y174" s="290"/>
      <c r="Z174" s="290"/>
      <c r="AA174" s="290"/>
      <c r="AB174" s="290"/>
      <c r="AC174" s="290"/>
      <c r="AD174" s="290"/>
      <c r="AE174" s="290"/>
      <c r="AF174" s="290"/>
      <c r="AG174" s="290"/>
      <c r="AH174" s="290"/>
      <c r="AI174" s="290"/>
      <c r="AJ174" s="291"/>
      <c r="AK174" s="110"/>
      <c r="AL174" s="129"/>
      <c r="AM174" s="335"/>
      <c r="AN174" s="335"/>
      <c r="AO174" s="335"/>
      <c r="AP174" s="335"/>
      <c r="AQ174" s="335"/>
      <c r="AR174" s="335"/>
      <c r="AS174" s="335"/>
      <c r="AT174" s="335"/>
      <c r="AU174" s="335"/>
      <c r="AV174" s="335"/>
      <c r="AW174" s="335"/>
      <c r="AX174" s="335"/>
      <c r="AY174" s="335"/>
      <c r="AZ174" s="335"/>
      <c r="BA174" s="335"/>
      <c r="BB174" s="335"/>
      <c r="BC174" s="335"/>
      <c r="BD174" s="335"/>
      <c r="BE174" s="110"/>
      <c r="BF174" s="110"/>
      <c r="BG174" s="110"/>
      <c r="BH174" s="110"/>
      <c r="BI174" s="110"/>
      <c r="BJ174" s="110"/>
      <c r="BK174" s="110"/>
      <c r="BL174" s="110"/>
      <c r="BM174" s="110"/>
      <c r="BN174" s="110"/>
      <c r="BO174" s="110"/>
      <c r="BP174" s="110"/>
      <c r="BQ174" s="110"/>
      <c r="BR174" s="129"/>
      <c r="BW174" s="92"/>
      <c r="CE174" s="92"/>
    </row>
    <row r="175" spans="1:83" ht="15.65" customHeight="1">
      <c r="A175" s="134"/>
      <c r="B175" s="134"/>
      <c r="C175" s="124"/>
      <c r="D175" s="144"/>
      <c r="E175" s="144"/>
      <c r="F175" s="144"/>
      <c r="G175" s="144"/>
      <c r="H175" s="144"/>
      <c r="I175" s="144"/>
      <c r="J175" s="144"/>
      <c r="K175" s="144"/>
      <c r="L175" s="144"/>
      <c r="M175" s="144"/>
      <c r="N175" s="144"/>
      <c r="O175" s="144"/>
      <c r="P175" s="144"/>
      <c r="Q175" s="144"/>
      <c r="R175" s="130"/>
      <c r="S175" s="130"/>
      <c r="T175" s="130"/>
      <c r="U175" s="130"/>
      <c r="V175" s="130"/>
      <c r="W175" s="130"/>
      <c r="X175" s="130"/>
      <c r="Y175" s="130"/>
      <c r="Z175" s="130"/>
      <c r="AA175" s="130"/>
      <c r="AB175" s="130"/>
      <c r="AC175" s="130"/>
      <c r="AD175" s="130"/>
      <c r="AE175" s="130"/>
      <c r="AF175" s="130"/>
      <c r="AG175" s="130"/>
      <c r="AH175" s="130"/>
      <c r="AI175" s="130"/>
      <c r="AJ175" s="130"/>
      <c r="AK175" s="143"/>
      <c r="AL175" s="143"/>
      <c r="AM175" s="156"/>
      <c r="AN175" s="156"/>
      <c r="AO175" s="156"/>
      <c r="AP175" s="156"/>
      <c r="AQ175" s="156"/>
      <c r="AR175" s="156"/>
      <c r="AS175" s="156"/>
      <c r="AT175" s="156"/>
      <c r="AU175" s="156"/>
      <c r="AV175" s="156"/>
      <c r="AW175" s="156"/>
      <c r="AX175" s="156"/>
      <c r="AY175" s="156"/>
      <c r="AZ175" s="156"/>
      <c r="BA175" s="156"/>
      <c r="BB175" s="156"/>
      <c r="BC175" s="131"/>
      <c r="BD175" s="147"/>
      <c r="BE175" s="147"/>
      <c r="BF175" s="110"/>
      <c r="BG175" s="110"/>
      <c r="BH175" s="110"/>
      <c r="BI175" s="110"/>
      <c r="BJ175" s="110"/>
      <c r="BK175" s="110"/>
      <c r="BL175" s="110"/>
      <c r="BM175" s="110"/>
      <c r="BN175" s="110"/>
      <c r="BO175" s="110"/>
      <c r="BP175" s="110"/>
      <c r="BQ175" s="110"/>
      <c r="BR175" s="129"/>
      <c r="BS175" s="116"/>
    </row>
    <row r="176" spans="1:83" ht="15.65" customHeight="1">
      <c r="A176" s="134"/>
      <c r="B176" s="134"/>
      <c r="C176" s="124"/>
      <c r="D176" s="144"/>
      <c r="E176" s="144"/>
      <c r="F176" s="144"/>
      <c r="G176" s="144"/>
      <c r="H176" s="144"/>
      <c r="I176" s="144"/>
      <c r="J176" s="144"/>
      <c r="K176" s="144"/>
      <c r="L176" s="144"/>
      <c r="M176" s="144"/>
      <c r="N176" s="144"/>
      <c r="O176" s="144"/>
      <c r="P176" s="144"/>
      <c r="Q176" s="144"/>
      <c r="R176" s="130"/>
      <c r="S176" s="130"/>
      <c r="T176" s="130"/>
      <c r="U176" s="135" t="s">
        <v>91</v>
      </c>
      <c r="V176" s="130"/>
      <c r="W176" s="130"/>
      <c r="X176" s="130"/>
      <c r="Y176" s="130"/>
      <c r="Z176" s="130"/>
      <c r="AA176" s="130"/>
      <c r="AB176" s="130"/>
      <c r="AC176" s="130"/>
      <c r="AD176" s="130"/>
      <c r="AE176" s="130"/>
      <c r="AF176" s="130"/>
      <c r="AG176" s="130"/>
      <c r="AH176" s="130"/>
      <c r="AI176" s="130"/>
      <c r="AJ176" s="130"/>
      <c r="AK176" s="143"/>
      <c r="AL176" s="143"/>
      <c r="AM176" s="135" t="s">
        <v>92</v>
      </c>
      <c r="AN176" s="127"/>
      <c r="AO176" s="127"/>
      <c r="AP176" s="127"/>
      <c r="AQ176" s="127"/>
      <c r="AR176" s="127"/>
      <c r="AS176" s="127"/>
      <c r="AT176" s="127"/>
      <c r="AU176" s="127"/>
      <c r="AV176" s="127"/>
      <c r="AW176" s="127"/>
      <c r="AX176" s="126"/>
      <c r="AY176" s="126"/>
      <c r="AZ176" s="126"/>
      <c r="BA176" s="126"/>
      <c r="BB176" s="126"/>
      <c r="BC176" s="126"/>
      <c r="BD176" s="126"/>
      <c r="BE176" s="126"/>
      <c r="BF176" s="126"/>
      <c r="BG176" s="126"/>
      <c r="BH176" s="126"/>
      <c r="BI176" s="126"/>
      <c r="BJ176" s="126"/>
      <c r="BK176" s="126"/>
      <c r="BL176" s="126"/>
      <c r="BM176" s="126"/>
      <c r="BN176" s="126"/>
      <c r="BO176" s="126"/>
      <c r="BP176" s="126"/>
      <c r="BQ176" s="110"/>
      <c r="BR176" s="129"/>
      <c r="BS176" s="116"/>
    </row>
    <row r="177" spans="1:71" ht="15.65" customHeight="1">
      <c r="A177" s="134"/>
      <c r="B177" s="134"/>
      <c r="C177" s="124"/>
      <c r="D177" s="144"/>
      <c r="E177" s="144"/>
      <c r="F177" s="144"/>
      <c r="G177" s="144"/>
      <c r="H177" s="144"/>
      <c r="I177" s="144"/>
      <c r="J177" s="144"/>
      <c r="K177" s="144"/>
      <c r="L177" s="144"/>
      <c r="M177" s="144"/>
      <c r="N177" s="144"/>
      <c r="O177" s="144"/>
      <c r="P177" s="144"/>
      <c r="Q177" s="144"/>
      <c r="R177" s="130"/>
      <c r="S177" s="130"/>
      <c r="T177" s="130"/>
      <c r="U177" s="182" t="str">
        <f>IF([4]回答表!F18="簡易水道事業",IF([4]回答表!X52="●",[4]回答表!E339,IF([4]回答表!AA52="●",[4]回答表!E408,"")),"")</f>
        <v/>
      </c>
      <c r="V177" s="183"/>
      <c r="W177" s="183"/>
      <c r="X177" s="183"/>
      <c r="Y177" s="183"/>
      <c r="Z177" s="183"/>
      <c r="AA177" s="183"/>
      <c r="AB177" s="183"/>
      <c r="AC177" s="183"/>
      <c r="AD177" s="183"/>
      <c r="AE177" s="186" t="s">
        <v>93</v>
      </c>
      <c r="AF177" s="186"/>
      <c r="AG177" s="186"/>
      <c r="AH177" s="186"/>
      <c r="AI177" s="186"/>
      <c r="AJ177" s="187"/>
      <c r="AK177" s="143"/>
      <c r="AL177" s="143"/>
      <c r="AM177" s="190" t="str">
        <f>IF([4]回答表!F18="簡易水道事業",IF([4]回答表!X52="●",[4]回答表!B341,IF([4]回答表!AA52="●",[4]回答表!B410,"")),"")</f>
        <v/>
      </c>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2"/>
      <c r="BR177" s="129"/>
      <c r="BS177" s="116"/>
    </row>
    <row r="178" spans="1:71" ht="15.65" customHeight="1">
      <c r="A178" s="134"/>
      <c r="B178" s="134"/>
      <c r="C178" s="124"/>
      <c r="D178" s="144"/>
      <c r="E178" s="144"/>
      <c r="F178" s="144"/>
      <c r="G178" s="144"/>
      <c r="H178" s="144"/>
      <c r="I178" s="144"/>
      <c r="J178" s="144"/>
      <c r="K178" s="144"/>
      <c r="L178" s="144"/>
      <c r="M178" s="144"/>
      <c r="N178" s="144"/>
      <c r="O178" s="144"/>
      <c r="P178" s="144"/>
      <c r="Q178" s="144"/>
      <c r="R178" s="130"/>
      <c r="S178" s="130"/>
      <c r="T178" s="130"/>
      <c r="U178" s="184"/>
      <c r="V178" s="185"/>
      <c r="W178" s="185"/>
      <c r="X178" s="185"/>
      <c r="Y178" s="185"/>
      <c r="Z178" s="185"/>
      <c r="AA178" s="185"/>
      <c r="AB178" s="185"/>
      <c r="AC178" s="185"/>
      <c r="AD178" s="185"/>
      <c r="AE178" s="188"/>
      <c r="AF178" s="188"/>
      <c r="AG178" s="188"/>
      <c r="AH178" s="188"/>
      <c r="AI178" s="188"/>
      <c r="AJ178" s="189"/>
      <c r="AK178" s="143"/>
      <c r="AL178" s="143"/>
      <c r="AM178" s="193"/>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5"/>
      <c r="BR178" s="129"/>
      <c r="BS178" s="116"/>
    </row>
    <row r="179" spans="1:71" ht="15.65" customHeight="1">
      <c r="A179" s="134"/>
      <c r="B179" s="134"/>
      <c r="C179" s="124"/>
      <c r="D179" s="144"/>
      <c r="E179" s="144"/>
      <c r="F179" s="144"/>
      <c r="G179" s="144"/>
      <c r="H179" s="144"/>
      <c r="I179" s="144"/>
      <c r="J179" s="144"/>
      <c r="K179" s="144"/>
      <c r="L179" s="144"/>
      <c r="M179" s="144"/>
      <c r="N179" s="144"/>
      <c r="O179" s="144"/>
      <c r="P179" s="144"/>
      <c r="Q179" s="144"/>
      <c r="R179" s="130"/>
      <c r="S179" s="130"/>
      <c r="T179" s="130"/>
      <c r="U179" s="130"/>
      <c r="V179" s="130"/>
      <c r="W179" s="130"/>
      <c r="X179" s="130"/>
      <c r="Y179" s="130"/>
      <c r="Z179" s="130"/>
      <c r="AA179" s="130"/>
      <c r="AB179" s="130"/>
      <c r="AC179" s="130"/>
      <c r="AD179" s="130"/>
      <c r="AE179" s="130"/>
      <c r="AF179" s="130"/>
      <c r="AG179" s="130"/>
      <c r="AH179" s="130"/>
      <c r="AI179" s="130"/>
      <c r="AJ179" s="130"/>
      <c r="AK179" s="143"/>
      <c r="AL179" s="143"/>
      <c r="AM179" s="193"/>
      <c r="AN179" s="194"/>
      <c r="AO179" s="194"/>
      <c r="AP179" s="194"/>
      <c r="AQ179" s="194"/>
      <c r="AR179" s="194"/>
      <c r="AS179" s="194"/>
      <c r="AT179" s="194"/>
      <c r="AU179" s="194"/>
      <c r="AV179" s="194"/>
      <c r="AW179" s="194"/>
      <c r="AX179" s="194"/>
      <c r="AY179" s="194"/>
      <c r="AZ179" s="194"/>
      <c r="BA179" s="194"/>
      <c r="BB179" s="194"/>
      <c r="BC179" s="194"/>
      <c r="BD179" s="194"/>
      <c r="BE179" s="194"/>
      <c r="BF179" s="194"/>
      <c r="BG179" s="194"/>
      <c r="BH179" s="194"/>
      <c r="BI179" s="194"/>
      <c r="BJ179" s="194"/>
      <c r="BK179" s="194"/>
      <c r="BL179" s="194"/>
      <c r="BM179" s="194"/>
      <c r="BN179" s="194"/>
      <c r="BO179" s="194"/>
      <c r="BP179" s="194"/>
      <c r="BQ179" s="195"/>
      <c r="BR179" s="129"/>
      <c r="BS179" s="116"/>
    </row>
    <row r="180" spans="1:71" ht="15.65" customHeight="1">
      <c r="A180" s="134"/>
      <c r="B180" s="134"/>
      <c r="C180" s="124"/>
      <c r="D180" s="144"/>
      <c r="E180" s="144"/>
      <c r="F180" s="144"/>
      <c r="G180" s="144"/>
      <c r="H180" s="144"/>
      <c r="I180" s="144"/>
      <c r="J180" s="144"/>
      <c r="K180" s="144"/>
      <c r="L180" s="144"/>
      <c r="M180" s="144"/>
      <c r="N180" s="144"/>
      <c r="O180" s="144"/>
      <c r="P180" s="144"/>
      <c r="Q180" s="144"/>
      <c r="R180" s="130"/>
      <c r="S180" s="130"/>
      <c r="T180" s="130"/>
      <c r="U180" s="130"/>
      <c r="V180" s="130"/>
      <c r="W180" s="130"/>
      <c r="X180" s="130"/>
      <c r="Y180" s="130"/>
      <c r="Z180" s="130"/>
      <c r="AA180" s="130"/>
      <c r="AB180" s="130"/>
      <c r="AC180" s="130"/>
      <c r="AD180" s="130"/>
      <c r="AE180" s="130"/>
      <c r="AF180" s="130"/>
      <c r="AG180" s="130"/>
      <c r="AH180" s="130"/>
      <c r="AI180" s="130"/>
      <c r="AJ180" s="130"/>
      <c r="AK180" s="143"/>
      <c r="AL180" s="143"/>
      <c r="AM180" s="193"/>
      <c r="AN180" s="194"/>
      <c r="AO180" s="194"/>
      <c r="AP180" s="194"/>
      <c r="AQ180" s="194"/>
      <c r="AR180" s="194"/>
      <c r="AS180" s="194"/>
      <c r="AT180" s="194"/>
      <c r="AU180" s="194"/>
      <c r="AV180" s="194"/>
      <c r="AW180" s="194"/>
      <c r="AX180" s="194"/>
      <c r="AY180" s="194"/>
      <c r="AZ180" s="194"/>
      <c r="BA180" s="194"/>
      <c r="BB180" s="194"/>
      <c r="BC180" s="194"/>
      <c r="BD180" s="194"/>
      <c r="BE180" s="194"/>
      <c r="BF180" s="194"/>
      <c r="BG180" s="194"/>
      <c r="BH180" s="194"/>
      <c r="BI180" s="194"/>
      <c r="BJ180" s="194"/>
      <c r="BK180" s="194"/>
      <c r="BL180" s="194"/>
      <c r="BM180" s="194"/>
      <c r="BN180" s="194"/>
      <c r="BO180" s="194"/>
      <c r="BP180" s="194"/>
      <c r="BQ180" s="195"/>
      <c r="BR180" s="129"/>
      <c r="BS180" s="116"/>
    </row>
    <row r="181" spans="1:71" ht="15.65" customHeight="1">
      <c r="A181" s="134"/>
      <c r="B181" s="134"/>
      <c r="C181" s="124"/>
      <c r="D181" s="144"/>
      <c r="E181" s="144"/>
      <c r="F181" s="144"/>
      <c r="G181" s="144"/>
      <c r="H181" s="144"/>
      <c r="I181" s="144"/>
      <c r="J181" s="144"/>
      <c r="K181" s="144"/>
      <c r="L181" s="144"/>
      <c r="M181" s="144"/>
      <c r="N181" s="144"/>
      <c r="O181" s="144"/>
      <c r="P181" s="144"/>
      <c r="Q181" s="144"/>
      <c r="R181" s="130"/>
      <c r="S181" s="130"/>
      <c r="T181" s="130"/>
      <c r="U181" s="130"/>
      <c r="V181" s="130"/>
      <c r="W181" s="130"/>
      <c r="X181" s="130"/>
      <c r="Y181" s="130"/>
      <c r="Z181" s="130"/>
      <c r="AA181" s="130"/>
      <c r="AB181" s="130"/>
      <c r="AC181" s="130"/>
      <c r="AD181" s="130"/>
      <c r="AE181" s="130"/>
      <c r="AF181" s="130"/>
      <c r="AG181" s="130"/>
      <c r="AH181" s="130"/>
      <c r="AI181" s="130"/>
      <c r="AJ181" s="130"/>
      <c r="AK181" s="143"/>
      <c r="AL181" s="143"/>
      <c r="AM181" s="196"/>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8"/>
      <c r="BR181" s="129"/>
      <c r="BS181" s="116"/>
    </row>
    <row r="182" spans="1:71" ht="15.65" customHeight="1">
      <c r="C182" s="124"/>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25"/>
      <c r="BD182" s="131"/>
      <c r="BE182" s="131"/>
      <c r="BF182" s="131"/>
      <c r="BG182" s="131"/>
      <c r="BH182" s="131"/>
      <c r="BI182" s="131"/>
      <c r="BJ182" s="131"/>
      <c r="BK182" s="131"/>
      <c r="BL182" s="131"/>
      <c r="BM182" s="131"/>
      <c r="BN182" s="131"/>
      <c r="BO182" s="131"/>
      <c r="BP182" s="131"/>
      <c r="BQ182" s="131"/>
      <c r="BR182" s="129"/>
    </row>
    <row r="183" spans="1:71" ht="18.649999999999999" customHeight="1">
      <c r="C183" s="124"/>
      <c r="D183" s="159"/>
      <c r="E183" s="144"/>
      <c r="F183" s="144"/>
      <c r="G183" s="144"/>
      <c r="H183" s="144"/>
      <c r="I183" s="144"/>
      <c r="J183" s="144"/>
      <c r="K183" s="144"/>
      <c r="L183" s="144"/>
      <c r="M183" s="144"/>
      <c r="N183" s="149"/>
      <c r="O183" s="149"/>
      <c r="P183" s="149"/>
      <c r="Q183" s="149"/>
      <c r="R183" s="130"/>
      <c r="S183" s="130"/>
      <c r="T183" s="130"/>
      <c r="U183" s="135" t="s">
        <v>27</v>
      </c>
      <c r="V183" s="130"/>
      <c r="W183" s="130"/>
      <c r="X183" s="136"/>
      <c r="Y183" s="136"/>
      <c r="Z183" s="136"/>
      <c r="AA183" s="127"/>
      <c r="AB183" s="137"/>
      <c r="AC183" s="127"/>
      <c r="AD183" s="127"/>
      <c r="AE183" s="127"/>
      <c r="AF183" s="127"/>
      <c r="AG183" s="127"/>
      <c r="AH183" s="127"/>
      <c r="AI183" s="127"/>
      <c r="AJ183" s="127"/>
      <c r="AK183" s="127"/>
      <c r="AL183" s="127"/>
      <c r="AM183" s="135" t="s">
        <v>12</v>
      </c>
      <c r="AN183" s="127"/>
      <c r="AO183" s="127"/>
      <c r="AP183" s="127"/>
      <c r="AQ183" s="127"/>
      <c r="AR183" s="127"/>
      <c r="AS183" s="127"/>
      <c r="AT183" s="127"/>
      <c r="AU183" s="127"/>
      <c r="AV183" s="127"/>
      <c r="AW183" s="127"/>
      <c r="AX183" s="127"/>
      <c r="AY183" s="126"/>
      <c r="AZ183" s="126"/>
      <c r="BA183" s="126"/>
      <c r="BB183" s="126"/>
      <c r="BC183" s="126"/>
      <c r="BD183" s="126"/>
      <c r="BE183" s="126"/>
      <c r="BF183" s="126"/>
      <c r="BG183" s="126"/>
      <c r="BH183" s="126"/>
      <c r="BI183" s="126"/>
      <c r="BJ183" s="126"/>
      <c r="BK183" s="126"/>
      <c r="BL183" s="126"/>
      <c r="BM183" s="126"/>
      <c r="BN183" s="126"/>
      <c r="BO183" s="126"/>
      <c r="BP183" s="126"/>
      <c r="BQ183" s="110"/>
      <c r="BR183" s="129"/>
    </row>
    <row r="184" spans="1:71" ht="15.65" customHeight="1">
      <c r="C184" s="124"/>
      <c r="D184" s="281" t="s">
        <v>13</v>
      </c>
      <c r="E184" s="281"/>
      <c r="F184" s="281"/>
      <c r="G184" s="281"/>
      <c r="H184" s="281"/>
      <c r="I184" s="281"/>
      <c r="J184" s="281"/>
      <c r="K184" s="281"/>
      <c r="L184" s="281"/>
      <c r="M184" s="282"/>
      <c r="N184" s="208" t="str">
        <f>IF([4]回答表!F18="簡易水道事業",IF([4]回答表!AD52="●","●",""),"")</f>
        <v/>
      </c>
      <c r="O184" s="209"/>
      <c r="P184" s="209"/>
      <c r="Q184" s="210"/>
      <c r="R184" s="130"/>
      <c r="S184" s="130"/>
      <c r="T184" s="130"/>
      <c r="U184" s="190" t="str">
        <f>IF([4]回答表!F18="簡易水道事業",IF([4]回答表!AD52="●",[4]回答表!B421,""),"")</f>
        <v/>
      </c>
      <c r="V184" s="191"/>
      <c r="W184" s="191"/>
      <c r="X184" s="191"/>
      <c r="Y184" s="191"/>
      <c r="Z184" s="191"/>
      <c r="AA184" s="191"/>
      <c r="AB184" s="191"/>
      <c r="AC184" s="191"/>
      <c r="AD184" s="191"/>
      <c r="AE184" s="191"/>
      <c r="AF184" s="191"/>
      <c r="AG184" s="191"/>
      <c r="AH184" s="191"/>
      <c r="AI184" s="191"/>
      <c r="AJ184" s="192"/>
      <c r="AK184" s="150"/>
      <c r="AL184" s="150"/>
      <c r="AM184" s="190" t="str">
        <f>IF([4]回答表!F18="簡易水道事業",IF([4]回答表!AD52="●",[4]回答表!B427,""),"")</f>
        <v/>
      </c>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2"/>
      <c r="BR184" s="129"/>
    </row>
    <row r="185" spans="1:71" ht="15.65" customHeight="1">
      <c r="C185" s="124"/>
      <c r="D185" s="281"/>
      <c r="E185" s="281"/>
      <c r="F185" s="281"/>
      <c r="G185" s="281"/>
      <c r="H185" s="281"/>
      <c r="I185" s="281"/>
      <c r="J185" s="281"/>
      <c r="K185" s="281"/>
      <c r="L185" s="281"/>
      <c r="M185" s="282"/>
      <c r="N185" s="211"/>
      <c r="O185" s="212"/>
      <c r="P185" s="212"/>
      <c r="Q185" s="213"/>
      <c r="R185" s="130"/>
      <c r="S185" s="130"/>
      <c r="T185" s="130"/>
      <c r="U185" s="193"/>
      <c r="V185" s="194"/>
      <c r="W185" s="194"/>
      <c r="X185" s="194"/>
      <c r="Y185" s="194"/>
      <c r="Z185" s="194"/>
      <c r="AA185" s="194"/>
      <c r="AB185" s="194"/>
      <c r="AC185" s="194"/>
      <c r="AD185" s="194"/>
      <c r="AE185" s="194"/>
      <c r="AF185" s="194"/>
      <c r="AG185" s="194"/>
      <c r="AH185" s="194"/>
      <c r="AI185" s="194"/>
      <c r="AJ185" s="195"/>
      <c r="AK185" s="150"/>
      <c r="AL185" s="150"/>
      <c r="AM185" s="193"/>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c r="BJ185" s="194"/>
      <c r="BK185" s="194"/>
      <c r="BL185" s="194"/>
      <c r="BM185" s="194"/>
      <c r="BN185" s="194"/>
      <c r="BO185" s="194"/>
      <c r="BP185" s="194"/>
      <c r="BQ185" s="195"/>
      <c r="BR185" s="129"/>
    </row>
    <row r="186" spans="1:71" ht="15.65" customHeight="1">
      <c r="C186" s="124"/>
      <c r="D186" s="281"/>
      <c r="E186" s="281"/>
      <c r="F186" s="281"/>
      <c r="G186" s="281"/>
      <c r="H186" s="281"/>
      <c r="I186" s="281"/>
      <c r="J186" s="281"/>
      <c r="K186" s="281"/>
      <c r="L186" s="281"/>
      <c r="M186" s="282"/>
      <c r="N186" s="211"/>
      <c r="O186" s="212"/>
      <c r="P186" s="212"/>
      <c r="Q186" s="213"/>
      <c r="R186" s="130"/>
      <c r="S186" s="130"/>
      <c r="T186" s="130"/>
      <c r="U186" s="193"/>
      <c r="V186" s="194"/>
      <c r="W186" s="194"/>
      <c r="X186" s="194"/>
      <c r="Y186" s="194"/>
      <c r="Z186" s="194"/>
      <c r="AA186" s="194"/>
      <c r="AB186" s="194"/>
      <c r="AC186" s="194"/>
      <c r="AD186" s="194"/>
      <c r="AE186" s="194"/>
      <c r="AF186" s="194"/>
      <c r="AG186" s="194"/>
      <c r="AH186" s="194"/>
      <c r="AI186" s="194"/>
      <c r="AJ186" s="195"/>
      <c r="AK186" s="150"/>
      <c r="AL186" s="150"/>
      <c r="AM186" s="193"/>
      <c r="AN186" s="194"/>
      <c r="AO186" s="194"/>
      <c r="AP186" s="194"/>
      <c r="AQ186" s="194"/>
      <c r="AR186" s="194"/>
      <c r="AS186" s="194"/>
      <c r="AT186" s="194"/>
      <c r="AU186" s="194"/>
      <c r="AV186" s="194"/>
      <c r="AW186" s="194"/>
      <c r="AX186" s="194"/>
      <c r="AY186" s="194"/>
      <c r="AZ186" s="194"/>
      <c r="BA186" s="194"/>
      <c r="BB186" s="194"/>
      <c r="BC186" s="194"/>
      <c r="BD186" s="194"/>
      <c r="BE186" s="194"/>
      <c r="BF186" s="194"/>
      <c r="BG186" s="194"/>
      <c r="BH186" s="194"/>
      <c r="BI186" s="194"/>
      <c r="BJ186" s="194"/>
      <c r="BK186" s="194"/>
      <c r="BL186" s="194"/>
      <c r="BM186" s="194"/>
      <c r="BN186" s="194"/>
      <c r="BO186" s="194"/>
      <c r="BP186" s="194"/>
      <c r="BQ186" s="195"/>
      <c r="BR186" s="129"/>
    </row>
    <row r="187" spans="1:71" ht="15.65" customHeight="1">
      <c r="C187" s="124"/>
      <c r="D187" s="281"/>
      <c r="E187" s="281"/>
      <c r="F187" s="281"/>
      <c r="G187" s="281"/>
      <c r="H187" s="281"/>
      <c r="I187" s="281"/>
      <c r="J187" s="281"/>
      <c r="K187" s="281"/>
      <c r="L187" s="281"/>
      <c r="M187" s="282"/>
      <c r="N187" s="214"/>
      <c r="O187" s="215"/>
      <c r="P187" s="215"/>
      <c r="Q187" s="216"/>
      <c r="R187" s="130"/>
      <c r="S187" s="130"/>
      <c r="T187" s="130"/>
      <c r="U187" s="196"/>
      <c r="V187" s="197"/>
      <c r="W187" s="197"/>
      <c r="X187" s="197"/>
      <c r="Y187" s="197"/>
      <c r="Z187" s="197"/>
      <c r="AA187" s="197"/>
      <c r="AB187" s="197"/>
      <c r="AC187" s="197"/>
      <c r="AD187" s="197"/>
      <c r="AE187" s="197"/>
      <c r="AF187" s="197"/>
      <c r="AG187" s="197"/>
      <c r="AH187" s="197"/>
      <c r="AI187" s="197"/>
      <c r="AJ187" s="198"/>
      <c r="AK187" s="150"/>
      <c r="AL187" s="150"/>
      <c r="AM187" s="196"/>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8"/>
      <c r="BR187" s="129"/>
    </row>
    <row r="188" spans="1:71" ht="15.65" customHeight="1">
      <c r="C188" s="151"/>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3"/>
    </row>
    <row r="189" spans="1:71" s="97" customFormat="1" ht="15.65" customHeight="1">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row>
    <row r="190" spans="1:71" ht="15.65" customHeight="1">
      <c r="C190" s="118"/>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256"/>
      <c r="AS190" s="256"/>
      <c r="AT190" s="256"/>
      <c r="AU190" s="256"/>
      <c r="AV190" s="256"/>
      <c r="AW190" s="256"/>
      <c r="AX190" s="256"/>
      <c r="AY190" s="256"/>
      <c r="AZ190" s="256"/>
      <c r="BA190" s="256"/>
      <c r="BB190" s="256"/>
      <c r="BC190" s="120"/>
      <c r="BD190" s="121"/>
      <c r="BE190" s="121"/>
      <c r="BF190" s="121"/>
      <c r="BG190" s="121"/>
      <c r="BH190" s="121"/>
      <c r="BI190" s="121"/>
      <c r="BJ190" s="121"/>
      <c r="BK190" s="121"/>
      <c r="BL190" s="121"/>
      <c r="BM190" s="121"/>
      <c r="BN190" s="121"/>
      <c r="BO190" s="121"/>
      <c r="BP190" s="121"/>
      <c r="BQ190" s="121"/>
      <c r="BR190" s="122"/>
    </row>
    <row r="191" spans="1:71" ht="15.65" customHeight="1">
      <c r="C191" s="124"/>
      <c r="D191" s="130"/>
      <c r="E191" s="130"/>
      <c r="F191" s="130"/>
      <c r="G191" s="130"/>
      <c r="H191" s="130"/>
      <c r="I191" s="130"/>
      <c r="J191" s="130"/>
      <c r="K191" s="130"/>
      <c r="L191" s="130"/>
      <c r="M191" s="130"/>
      <c r="N191" s="130"/>
      <c r="O191" s="130"/>
      <c r="P191" s="130"/>
      <c r="Q191" s="130"/>
      <c r="R191" s="130"/>
      <c r="S191" s="130"/>
      <c r="T191" s="130"/>
      <c r="U191" s="130"/>
      <c r="V191" s="130"/>
      <c r="W191" s="130"/>
      <c r="X191" s="110"/>
      <c r="Y191" s="110"/>
      <c r="Z191" s="110"/>
      <c r="AA191" s="126"/>
      <c r="AB191" s="131"/>
      <c r="AC191" s="131"/>
      <c r="AD191" s="131"/>
      <c r="AE191" s="131"/>
      <c r="AF191" s="131"/>
      <c r="AG191" s="131"/>
      <c r="AH191" s="131"/>
      <c r="AI191" s="131"/>
      <c r="AJ191" s="131"/>
      <c r="AK191" s="131"/>
      <c r="AL191" s="131"/>
      <c r="AM191" s="131"/>
      <c r="AN191" s="128"/>
      <c r="AO191" s="131"/>
      <c r="AP191" s="132"/>
      <c r="AQ191" s="132"/>
      <c r="AR191" s="292"/>
      <c r="AS191" s="292"/>
      <c r="AT191" s="292"/>
      <c r="AU191" s="292"/>
      <c r="AV191" s="292"/>
      <c r="AW191" s="292"/>
      <c r="AX191" s="292"/>
      <c r="AY191" s="292"/>
      <c r="AZ191" s="292"/>
      <c r="BA191" s="292"/>
      <c r="BB191" s="292"/>
      <c r="BC191" s="125"/>
      <c r="BD191" s="126"/>
      <c r="BE191" s="126"/>
      <c r="BF191" s="126"/>
      <c r="BG191" s="126"/>
      <c r="BH191" s="126"/>
      <c r="BI191" s="126"/>
      <c r="BJ191" s="126"/>
      <c r="BK191" s="126"/>
      <c r="BL191" s="126"/>
      <c r="BM191" s="126"/>
      <c r="BN191" s="127"/>
      <c r="BO191" s="127"/>
      <c r="BP191" s="127"/>
      <c r="BQ191" s="128"/>
      <c r="BR191" s="129"/>
    </row>
    <row r="192" spans="1:71" ht="15.65" customHeight="1">
      <c r="C192" s="124"/>
      <c r="D192" s="258" t="s">
        <v>4</v>
      </c>
      <c r="E192" s="259"/>
      <c r="F192" s="259"/>
      <c r="G192" s="259"/>
      <c r="H192" s="259"/>
      <c r="I192" s="259"/>
      <c r="J192" s="259"/>
      <c r="K192" s="259"/>
      <c r="L192" s="259"/>
      <c r="M192" s="259"/>
      <c r="N192" s="259"/>
      <c r="O192" s="259"/>
      <c r="P192" s="259"/>
      <c r="Q192" s="260"/>
      <c r="R192" s="199" t="s">
        <v>60</v>
      </c>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1"/>
      <c r="BC192" s="125"/>
      <c r="BD192" s="126"/>
      <c r="BE192" s="126"/>
      <c r="BF192" s="126"/>
      <c r="BG192" s="126"/>
      <c r="BH192" s="126"/>
      <c r="BI192" s="126"/>
      <c r="BJ192" s="126"/>
      <c r="BK192" s="126"/>
      <c r="BL192" s="126"/>
      <c r="BM192" s="126"/>
      <c r="BN192" s="127"/>
      <c r="BO192" s="127"/>
      <c r="BP192" s="127"/>
      <c r="BQ192" s="128"/>
      <c r="BR192" s="129"/>
    </row>
    <row r="193" spans="3:100" ht="15.65" customHeight="1">
      <c r="C193" s="124"/>
      <c r="D193" s="261"/>
      <c r="E193" s="262"/>
      <c r="F193" s="262"/>
      <c r="G193" s="262"/>
      <c r="H193" s="262"/>
      <c r="I193" s="262"/>
      <c r="J193" s="262"/>
      <c r="K193" s="262"/>
      <c r="L193" s="262"/>
      <c r="M193" s="262"/>
      <c r="N193" s="262"/>
      <c r="O193" s="262"/>
      <c r="P193" s="262"/>
      <c r="Q193" s="263"/>
      <c r="R193" s="205"/>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7"/>
      <c r="BC193" s="125"/>
      <c r="BD193" s="126"/>
      <c r="BE193" s="126"/>
      <c r="BF193" s="126"/>
      <c r="BG193" s="126"/>
      <c r="BH193" s="126"/>
      <c r="BI193" s="126"/>
      <c r="BJ193" s="126"/>
      <c r="BK193" s="126"/>
      <c r="BL193" s="126"/>
      <c r="BM193" s="126"/>
      <c r="BN193" s="127"/>
      <c r="BO193" s="127"/>
      <c r="BP193" s="127"/>
      <c r="BQ193" s="128"/>
      <c r="BR193" s="129"/>
    </row>
    <row r="194" spans="3:100" ht="15.65" customHeight="1">
      <c r="C194" s="124"/>
      <c r="D194" s="130"/>
      <c r="E194" s="130"/>
      <c r="F194" s="130"/>
      <c r="G194" s="130"/>
      <c r="H194" s="130"/>
      <c r="I194" s="130"/>
      <c r="J194" s="130"/>
      <c r="K194" s="130"/>
      <c r="L194" s="130"/>
      <c r="M194" s="130"/>
      <c r="N194" s="130"/>
      <c r="O194" s="130"/>
      <c r="P194" s="130"/>
      <c r="Q194" s="130"/>
      <c r="R194" s="130"/>
      <c r="S194" s="130"/>
      <c r="T194" s="130"/>
      <c r="U194" s="130"/>
      <c r="V194" s="130"/>
      <c r="W194" s="130"/>
      <c r="X194" s="110"/>
      <c r="Y194" s="110"/>
      <c r="Z194" s="110"/>
      <c r="AA194" s="126"/>
      <c r="AB194" s="131"/>
      <c r="AC194" s="131"/>
      <c r="AD194" s="131"/>
      <c r="AE194" s="131"/>
      <c r="AF194" s="131"/>
      <c r="AG194" s="131"/>
      <c r="AH194" s="131"/>
      <c r="AI194" s="131"/>
      <c r="AJ194" s="131"/>
      <c r="AK194" s="131"/>
      <c r="AL194" s="131"/>
      <c r="AM194" s="131"/>
      <c r="AN194" s="128"/>
      <c r="AO194" s="131"/>
      <c r="AP194" s="132"/>
      <c r="AQ194" s="132"/>
      <c r="AR194" s="133"/>
      <c r="AS194" s="133"/>
      <c r="AT194" s="133"/>
      <c r="AU194" s="133"/>
      <c r="AV194" s="133"/>
      <c r="AW194" s="133"/>
      <c r="AX194" s="133"/>
      <c r="AY194" s="133"/>
      <c r="AZ194" s="133"/>
      <c r="BA194" s="133"/>
      <c r="BB194" s="133"/>
      <c r="BC194" s="125"/>
      <c r="BD194" s="126"/>
      <c r="BE194" s="126"/>
      <c r="BF194" s="126"/>
      <c r="BG194" s="126"/>
      <c r="BH194" s="126"/>
      <c r="BI194" s="126"/>
      <c r="BJ194" s="126"/>
      <c r="BK194" s="126"/>
      <c r="BL194" s="126"/>
      <c r="BM194" s="126"/>
      <c r="BN194" s="127"/>
      <c r="BO194" s="127"/>
      <c r="BP194" s="127"/>
      <c r="BQ194" s="128"/>
      <c r="BR194" s="129"/>
    </row>
    <row r="195" spans="3:100" ht="19">
      <c r="C195" s="124"/>
      <c r="D195" s="130"/>
      <c r="E195" s="130"/>
      <c r="F195" s="130"/>
      <c r="G195" s="130"/>
      <c r="H195" s="130"/>
      <c r="I195" s="130"/>
      <c r="J195" s="130"/>
      <c r="K195" s="130"/>
      <c r="L195" s="130"/>
      <c r="M195" s="130"/>
      <c r="N195" s="130"/>
      <c r="O195" s="130"/>
      <c r="P195" s="130"/>
      <c r="Q195" s="130"/>
      <c r="R195" s="130"/>
      <c r="S195" s="130"/>
      <c r="T195" s="130"/>
      <c r="U195" s="135" t="s">
        <v>31</v>
      </c>
      <c r="V195" s="138"/>
      <c r="W195" s="137"/>
      <c r="X195" s="139"/>
      <c r="Y195" s="139"/>
      <c r="Z195" s="140"/>
      <c r="AA195" s="140"/>
      <c r="AB195" s="140"/>
      <c r="AC195" s="141"/>
      <c r="AD195" s="141"/>
      <c r="AE195" s="141"/>
      <c r="AF195" s="141"/>
      <c r="AG195" s="141"/>
      <c r="AH195" s="141"/>
      <c r="AI195" s="141"/>
      <c r="AJ195" s="141"/>
      <c r="AK195" s="137"/>
      <c r="AL195" s="137"/>
      <c r="AM195" s="135" t="s">
        <v>27</v>
      </c>
      <c r="AN195" s="130"/>
      <c r="AO195" s="130"/>
      <c r="AP195" s="136"/>
      <c r="AQ195" s="136"/>
      <c r="AR195" s="136"/>
      <c r="AS195" s="127"/>
      <c r="AT195" s="137"/>
      <c r="AU195" s="137"/>
      <c r="AV195" s="137"/>
      <c r="AW195" s="137"/>
      <c r="AX195" s="137"/>
      <c r="AY195" s="137"/>
      <c r="AZ195" s="137"/>
      <c r="BA195" s="137"/>
      <c r="BB195" s="137"/>
      <c r="BC195" s="141"/>
      <c r="BD195" s="127"/>
      <c r="BE195" s="127"/>
      <c r="BF195" s="142" t="s">
        <v>6</v>
      </c>
      <c r="BG195" s="155"/>
      <c r="BH195" s="155"/>
      <c r="BI195" s="155"/>
      <c r="BJ195" s="155"/>
      <c r="BK195" s="155"/>
      <c r="BL195" s="155"/>
      <c r="BM195" s="127"/>
      <c r="BN195" s="127"/>
      <c r="BO195" s="127"/>
      <c r="BP195" s="127"/>
      <c r="BQ195" s="128"/>
      <c r="BR195" s="129"/>
    </row>
    <row r="196" spans="3:100" ht="19.399999999999999" customHeight="1">
      <c r="C196" s="124"/>
      <c r="D196" s="281" t="s">
        <v>7</v>
      </c>
      <c r="E196" s="281"/>
      <c r="F196" s="281"/>
      <c r="G196" s="281"/>
      <c r="H196" s="281"/>
      <c r="I196" s="281"/>
      <c r="J196" s="281"/>
      <c r="K196" s="281"/>
      <c r="L196" s="281"/>
      <c r="M196" s="281"/>
      <c r="N196" s="208" t="str">
        <f>IF([4]回答表!F18="下水道事業",IF([4]回答表!X52="●","●",""),"")</f>
        <v/>
      </c>
      <c r="O196" s="209"/>
      <c r="P196" s="209"/>
      <c r="Q196" s="210"/>
      <c r="R196" s="130"/>
      <c r="S196" s="130"/>
      <c r="T196" s="130"/>
      <c r="U196" s="318" t="s">
        <v>61</v>
      </c>
      <c r="V196" s="319"/>
      <c r="W196" s="319"/>
      <c r="X196" s="319"/>
      <c r="Y196" s="319"/>
      <c r="Z196" s="319"/>
      <c r="AA196" s="319"/>
      <c r="AB196" s="319"/>
      <c r="AC196" s="124"/>
      <c r="AD196" s="110"/>
      <c r="AE196" s="110"/>
      <c r="AF196" s="110"/>
      <c r="AG196" s="110"/>
      <c r="AH196" s="110"/>
      <c r="AI196" s="110"/>
      <c r="AJ196" s="110"/>
      <c r="AK196" s="143"/>
      <c r="AL196" s="110"/>
      <c r="AM196" s="190" t="str">
        <f>IF([4]回答表!F18="下水道事業",IF([4]回答表!X52="●",[4]回答表!B282,IF([4]回答表!AA52="●",[4]回答表!B352,"")),"")</f>
        <v/>
      </c>
      <c r="AN196" s="191"/>
      <c r="AO196" s="191"/>
      <c r="AP196" s="191"/>
      <c r="AQ196" s="191"/>
      <c r="AR196" s="191"/>
      <c r="AS196" s="191"/>
      <c r="AT196" s="191"/>
      <c r="AU196" s="191"/>
      <c r="AV196" s="191"/>
      <c r="AW196" s="191"/>
      <c r="AX196" s="191"/>
      <c r="AY196" s="191"/>
      <c r="AZ196" s="191"/>
      <c r="BA196" s="191"/>
      <c r="BB196" s="191"/>
      <c r="BC196" s="192"/>
      <c r="BD196" s="126"/>
      <c r="BE196" s="126"/>
      <c r="BF196" s="253" t="str">
        <f>IF([4]回答表!F18="下水道事業",IF([4]回答表!X52="●",[4]回答表!B330,IF([4]回答表!AA52="●",[4]回答表!B399,"")),"")</f>
        <v/>
      </c>
      <c r="BG196" s="254"/>
      <c r="BH196" s="254"/>
      <c r="BI196" s="254"/>
      <c r="BJ196" s="253"/>
      <c r="BK196" s="254"/>
      <c r="BL196" s="254"/>
      <c r="BM196" s="254"/>
      <c r="BN196" s="253"/>
      <c r="BO196" s="254"/>
      <c r="BP196" s="254"/>
      <c r="BQ196" s="255"/>
      <c r="BR196" s="129"/>
      <c r="BW196" s="92"/>
      <c r="BX196" s="92"/>
      <c r="BY196" s="92"/>
      <c r="BZ196" s="92"/>
      <c r="CA196" s="92"/>
      <c r="CB196" s="92"/>
      <c r="CC196" s="92"/>
      <c r="CD196" s="92"/>
      <c r="CE196" s="92"/>
      <c r="CF196" s="92"/>
      <c r="CG196" s="92"/>
      <c r="CH196" s="92"/>
      <c r="CI196" s="92"/>
      <c r="CJ196" s="92"/>
      <c r="CK196" s="92"/>
      <c r="CL196" s="92"/>
      <c r="CM196" s="92"/>
      <c r="CN196" s="92"/>
      <c r="CO196" s="92"/>
      <c r="CP196" s="92"/>
      <c r="CV196" s="92"/>
    </row>
    <row r="197" spans="3:100" ht="19.399999999999999" customHeight="1">
      <c r="C197" s="124"/>
      <c r="D197" s="281"/>
      <c r="E197" s="281"/>
      <c r="F197" s="281"/>
      <c r="G197" s="281"/>
      <c r="H197" s="281"/>
      <c r="I197" s="281"/>
      <c r="J197" s="281"/>
      <c r="K197" s="281"/>
      <c r="L197" s="281"/>
      <c r="M197" s="281"/>
      <c r="N197" s="211"/>
      <c r="O197" s="212"/>
      <c r="P197" s="212"/>
      <c r="Q197" s="213"/>
      <c r="R197" s="130"/>
      <c r="S197" s="130"/>
      <c r="T197" s="130"/>
      <c r="U197" s="320"/>
      <c r="V197" s="321"/>
      <c r="W197" s="321"/>
      <c r="X197" s="321"/>
      <c r="Y197" s="321"/>
      <c r="Z197" s="321"/>
      <c r="AA197" s="321"/>
      <c r="AB197" s="321"/>
      <c r="AC197" s="124"/>
      <c r="AD197" s="110"/>
      <c r="AE197" s="110"/>
      <c r="AF197" s="110"/>
      <c r="AG197" s="110"/>
      <c r="AH197" s="110"/>
      <c r="AI197" s="110"/>
      <c r="AJ197" s="110"/>
      <c r="AK197" s="143"/>
      <c r="AL197" s="110"/>
      <c r="AM197" s="193"/>
      <c r="AN197" s="194"/>
      <c r="AO197" s="194"/>
      <c r="AP197" s="194"/>
      <c r="AQ197" s="194"/>
      <c r="AR197" s="194"/>
      <c r="AS197" s="194"/>
      <c r="AT197" s="194"/>
      <c r="AU197" s="194"/>
      <c r="AV197" s="194"/>
      <c r="AW197" s="194"/>
      <c r="AX197" s="194"/>
      <c r="AY197" s="194"/>
      <c r="AZ197" s="194"/>
      <c r="BA197" s="194"/>
      <c r="BB197" s="194"/>
      <c r="BC197" s="195"/>
      <c r="BD197" s="126"/>
      <c r="BE197" s="126"/>
      <c r="BF197" s="217"/>
      <c r="BG197" s="218"/>
      <c r="BH197" s="218"/>
      <c r="BI197" s="218"/>
      <c r="BJ197" s="217"/>
      <c r="BK197" s="218"/>
      <c r="BL197" s="218"/>
      <c r="BM197" s="218"/>
      <c r="BN197" s="217"/>
      <c r="BO197" s="218"/>
      <c r="BP197" s="218"/>
      <c r="BQ197" s="221"/>
      <c r="BR197" s="129"/>
      <c r="BW197" s="92"/>
      <c r="BX197" s="92"/>
      <c r="BY197" s="92"/>
      <c r="BZ197" s="92"/>
      <c r="CA197" s="92"/>
      <c r="CB197" s="92"/>
      <c r="CC197" s="92"/>
      <c r="CD197" s="92"/>
      <c r="CE197" s="92"/>
      <c r="CF197" s="92"/>
      <c r="CG197" s="92"/>
      <c r="CH197" s="92"/>
      <c r="CI197" s="92"/>
      <c r="CJ197" s="92"/>
      <c r="CK197" s="92"/>
      <c r="CL197" s="92"/>
      <c r="CM197" s="92"/>
      <c r="CN197" s="92"/>
      <c r="CO197" s="92"/>
      <c r="CP197" s="92"/>
    </row>
    <row r="198" spans="3:100" ht="15.65" customHeight="1">
      <c r="C198" s="124"/>
      <c r="D198" s="281"/>
      <c r="E198" s="281"/>
      <c r="F198" s="281"/>
      <c r="G198" s="281"/>
      <c r="H198" s="281"/>
      <c r="I198" s="281"/>
      <c r="J198" s="281"/>
      <c r="K198" s="281"/>
      <c r="L198" s="281"/>
      <c r="M198" s="281"/>
      <c r="N198" s="211"/>
      <c r="O198" s="212"/>
      <c r="P198" s="212"/>
      <c r="Q198" s="213"/>
      <c r="R198" s="130"/>
      <c r="S198" s="130"/>
      <c r="T198" s="130"/>
      <c r="U198" s="283" t="str">
        <f>IF([4]回答表!F18="下水道事業",IF([4]回答表!X52="●",[4]回答表!N311,IF([4]回答表!AA52="●",[4]回答表!N381,"")),"")</f>
        <v/>
      </c>
      <c r="V198" s="284"/>
      <c r="W198" s="284"/>
      <c r="X198" s="284"/>
      <c r="Y198" s="284"/>
      <c r="Z198" s="284"/>
      <c r="AA198" s="284"/>
      <c r="AB198" s="285"/>
      <c r="AC198" s="110"/>
      <c r="AD198" s="110"/>
      <c r="AE198" s="110"/>
      <c r="AF198" s="110"/>
      <c r="AG198" s="110"/>
      <c r="AH198" s="110"/>
      <c r="AI198" s="110"/>
      <c r="AJ198" s="110"/>
      <c r="AK198" s="143"/>
      <c r="AL198" s="110"/>
      <c r="AM198" s="193"/>
      <c r="AN198" s="194"/>
      <c r="AO198" s="194"/>
      <c r="AP198" s="194"/>
      <c r="AQ198" s="194"/>
      <c r="AR198" s="194"/>
      <c r="AS198" s="194"/>
      <c r="AT198" s="194"/>
      <c r="AU198" s="194"/>
      <c r="AV198" s="194"/>
      <c r="AW198" s="194"/>
      <c r="AX198" s="194"/>
      <c r="AY198" s="194"/>
      <c r="AZ198" s="194"/>
      <c r="BA198" s="194"/>
      <c r="BB198" s="194"/>
      <c r="BC198" s="195"/>
      <c r="BD198" s="126"/>
      <c r="BE198" s="126"/>
      <c r="BF198" s="217"/>
      <c r="BG198" s="218"/>
      <c r="BH198" s="218"/>
      <c r="BI198" s="218"/>
      <c r="BJ198" s="217"/>
      <c r="BK198" s="218"/>
      <c r="BL198" s="218"/>
      <c r="BM198" s="218"/>
      <c r="BN198" s="217"/>
      <c r="BO198" s="218"/>
      <c r="BP198" s="218"/>
      <c r="BQ198" s="221"/>
      <c r="BR198" s="129"/>
      <c r="BW198" s="92"/>
      <c r="BX198" s="92"/>
      <c r="BY198" s="92"/>
      <c r="BZ198" s="92"/>
      <c r="CA198" s="92"/>
      <c r="CB198" s="92"/>
      <c r="CC198" s="92"/>
      <c r="CD198" s="92"/>
      <c r="CE198" s="92"/>
      <c r="CF198" s="92"/>
      <c r="CG198" s="92"/>
      <c r="CH198" s="92"/>
      <c r="CI198" s="92"/>
      <c r="CJ198" s="92"/>
      <c r="CK198" s="92"/>
      <c r="CL198" s="92"/>
      <c r="CM198" s="92"/>
      <c r="CN198" s="92"/>
      <c r="CO198" s="92"/>
      <c r="CP198" s="92"/>
    </row>
    <row r="199" spans="3:100" ht="15.65" customHeight="1">
      <c r="C199" s="124"/>
      <c r="D199" s="281"/>
      <c r="E199" s="281"/>
      <c r="F199" s="281"/>
      <c r="G199" s="281"/>
      <c r="H199" s="281"/>
      <c r="I199" s="281"/>
      <c r="J199" s="281"/>
      <c r="K199" s="281"/>
      <c r="L199" s="281"/>
      <c r="M199" s="281"/>
      <c r="N199" s="214"/>
      <c r="O199" s="215"/>
      <c r="P199" s="215"/>
      <c r="Q199" s="216"/>
      <c r="R199" s="130"/>
      <c r="S199" s="130"/>
      <c r="T199" s="130"/>
      <c r="U199" s="286"/>
      <c r="V199" s="287"/>
      <c r="W199" s="287"/>
      <c r="X199" s="287"/>
      <c r="Y199" s="287"/>
      <c r="Z199" s="287"/>
      <c r="AA199" s="287"/>
      <c r="AB199" s="288"/>
      <c r="AC199" s="126"/>
      <c r="AD199" s="126"/>
      <c r="AE199" s="126"/>
      <c r="AF199" s="126"/>
      <c r="AG199" s="126"/>
      <c r="AH199" s="126"/>
      <c r="AI199" s="126"/>
      <c r="AJ199" s="127"/>
      <c r="AK199" s="143"/>
      <c r="AL199" s="110"/>
      <c r="AM199" s="193"/>
      <c r="AN199" s="194"/>
      <c r="AO199" s="194"/>
      <c r="AP199" s="194"/>
      <c r="AQ199" s="194"/>
      <c r="AR199" s="194"/>
      <c r="AS199" s="194"/>
      <c r="AT199" s="194"/>
      <c r="AU199" s="194"/>
      <c r="AV199" s="194"/>
      <c r="AW199" s="194"/>
      <c r="AX199" s="194"/>
      <c r="AY199" s="194"/>
      <c r="AZ199" s="194"/>
      <c r="BA199" s="194"/>
      <c r="BB199" s="194"/>
      <c r="BC199" s="195"/>
      <c r="BD199" s="126"/>
      <c r="BE199" s="126"/>
      <c r="BF199" s="217" t="str">
        <f>IF([4]回答表!F18="下水道事業",IF([4]回答表!X52="●",[4]回答表!E330,IF([4]回答表!AA52="●",[4]回答表!E399,"")),"")</f>
        <v/>
      </c>
      <c r="BG199" s="218"/>
      <c r="BH199" s="218"/>
      <c r="BI199" s="218"/>
      <c r="BJ199" s="217" t="str">
        <f>IF([4]回答表!F18="下水道事業",IF([4]回答表!X52="●",[4]回答表!E331,IF([4]回答表!AA52="●",[4]回答表!E400,"")),"")</f>
        <v/>
      </c>
      <c r="BK199" s="218"/>
      <c r="BL199" s="218"/>
      <c r="BM199" s="218"/>
      <c r="BN199" s="217" t="str">
        <f>IF([4]回答表!F18="下水道事業",IF([4]回答表!X52="●",[4]回答表!E332,IF([4]回答表!AA52="●",[4]回答表!E401,"")),"")</f>
        <v/>
      </c>
      <c r="BO199" s="218"/>
      <c r="BP199" s="218"/>
      <c r="BQ199" s="221"/>
      <c r="BR199" s="129"/>
      <c r="BW199" s="92"/>
      <c r="BX199" s="317" t="str">
        <f>IF([4]回答表!AQ21="下水道事業",IF([4]回答表!BI54="○",[4]回答表!AM285,IF([4]回答表!BL54="○",[4]回答表!AM355,"")),"")</f>
        <v/>
      </c>
      <c r="BY199" s="317"/>
      <c r="BZ199" s="317"/>
      <c r="CA199" s="317"/>
      <c r="CB199" s="317"/>
      <c r="CC199" s="317"/>
      <c r="CD199" s="317"/>
      <c r="CE199" s="317"/>
      <c r="CF199" s="317"/>
      <c r="CG199" s="317"/>
      <c r="CH199" s="317"/>
      <c r="CI199" s="317"/>
      <c r="CJ199" s="317"/>
      <c r="CK199" s="317"/>
      <c r="CL199" s="317"/>
      <c r="CM199" s="317"/>
      <c r="CN199" s="317"/>
      <c r="CO199" s="92"/>
      <c r="CP199" s="92"/>
    </row>
    <row r="200" spans="3:100" ht="15.65" customHeight="1">
      <c r="C200" s="124"/>
      <c r="D200" s="144"/>
      <c r="E200" s="144"/>
      <c r="F200" s="144"/>
      <c r="G200" s="144"/>
      <c r="H200" s="144"/>
      <c r="I200" s="144"/>
      <c r="J200" s="144"/>
      <c r="K200" s="144"/>
      <c r="L200" s="144"/>
      <c r="M200" s="144"/>
      <c r="N200" s="145"/>
      <c r="O200" s="145"/>
      <c r="P200" s="145"/>
      <c r="Q200" s="145"/>
      <c r="R200" s="146"/>
      <c r="S200" s="146"/>
      <c r="T200" s="146"/>
      <c r="U200" s="289"/>
      <c r="V200" s="290"/>
      <c r="W200" s="290"/>
      <c r="X200" s="290"/>
      <c r="Y200" s="290"/>
      <c r="Z200" s="290"/>
      <c r="AA200" s="290"/>
      <c r="AB200" s="291"/>
      <c r="AC200" s="126"/>
      <c r="AD200" s="126"/>
      <c r="AE200" s="126"/>
      <c r="AF200" s="126"/>
      <c r="AG200" s="126"/>
      <c r="AH200" s="126"/>
      <c r="AI200" s="126"/>
      <c r="AJ200" s="127"/>
      <c r="AK200" s="143"/>
      <c r="AL200" s="126"/>
      <c r="AM200" s="193"/>
      <c r="AN200" s="194"/>
      <c r="AO200" s="194"/>
      <c r="AP200" s="194"/>
      <c r="AQ200" s="194"/>
      <c r="AR200" s="194"/>
      <c r="AS200" s="194"/>
      <c r="AT200" s="194"/>
      <c r="AU200" s="194"/>
      <c r="AV200" s="194"/>
      <c r="AW200" s="194"/>
      <c r="AX200" s="194"/>
      <c r="AY200" s="194"/>
      <c r="AZ200" s="194"/>
      <c r="BA200" s="194"/>
      <c r="BB200" s="194"/>
      <c r="BC200" s="195"/>
      <c r="BD200" s="131"/>
      <c r="BE200" s="131"/>
      <c r="BF200" s="217"/>
      <c r="BG200" s="218"/>
      <c r="BH200" s="218"/>
      <c r="BI200" s="218"/>
      <c r="BJ200" s="217"/>
      <c r="BK200" s="218"/>
      <c r="BL200" s="218"/>
      <c r="BM200" s="218"/>
      <c r="BN200" s="217"/>
      <c r="BO200" s="218"/>
      <c r="BP200" s="218"/>
      <c r="BQ200" s="221"/>
      <c r="BR200" s="129"/>
      <c r="BW200" s="92"/>
      <c r="BX200" s="317"/>
      <c r="BY200" s="317"/>
      <c r="BZ200" s="317"/>
      <c r="CA200" s="317"/>
      <c r="CB200" s="317"/>
      <c r="CC200" s="317"/>
      <c r="CD200" s="317"/>
      <c r="CE200" s="317"/>
      <c r="CF200" s="317"/>
      <c r="CG200" s="317"/>
      <c r="CH200" s="317"/>
      <c r="CI200" s="317"/>
      <c r="CJ200" s="317"/>
      <c r="CK200" s="317"/>
      <c r="CL200" s="317"/>
      <c r="CM200" s="317"/>
      <c r="CN200" s="317"/>
      <c r="CO200" s="92"/>
      <c r="CP200" s="92"/>
    </row>
    <row r="201" spans="3:100" ht="18" customHeight="1">
      <c r="C201" s="124"/>
      <c r="D201" s="110"/>
      <c r="E201" s="110"/>
      <c r="F201" s="110"/>
      <c r="G201" s="110"/>
      <c r="H201" s="110"/>
      <c r="I201" s="110"/>
      <c r="J201" s="110"/>
      <c r="K201" s="110"/>
      <c r="L201" s="110"/>
      <c r="M201" s="110"/>
      <c r="N201" s="110"/>
      <c r="O201" s="110"/>
      <c r="P201" s="126"/>
      <c r="Q201" s="126"/>
      <c r="R201" s="130"/>
      <c r="S201" s="130"/>
      <c r="T201" s="130"/>
      <c r="U201" s="110"/>
      <c r="V201" s="110"/>
      <c r="W201" s="110"/>
      <c r="X201" s="110"/>
      <c r="Y201" s="110"/>
      <c r="Z201" s="110"/>
      <c r="AA201" s="110"/>
      <c r="AB201" s="110"/>
      <c r="AC201" s="110"/>
      <c r="AD201" s="125"/>
      <c r="AE201" s="126"/>
      <c r="AF201" s="126"/>
      <c r="AG201" s="126"/>
      <c r="AH201" s="126"/>
      <c r="AI201" s="126"/>
      <c r="AJ201" s="126"/>
      <c r="AK201" s="126"/>
      <c r="AL201" s="126"/>
      <c r="AM201" s="193"/>
      <c r="AN201" s="194"/>
      <c r="AO201" s="194"/>
      <c r="AP201" s="194"/>
      <c r="AQ201" s="194"/>
      <c r="AR201" s="194"/>
      <c r="AS201" s="194"/>
      <c r="AT201" s="194"/>
      <c r="AU201" s="194"/>
      <c r="AV201" s="194"/>
      <c r="AW201" s="194"/>
      <c r="AX201" s="194"/>
      <c r="AY201" s="194"/>
      <c r="AZ201" s="194"/>
      <c r="BA201" s="194"/>
      <c r="BB201" s="194"/>
      <c r="BC201" s="195"/>
      <c r="BD201" s="110"/>
      <c r="BE201" s="110"/>
      <c r="BF201" s="217"/>
      <c r="BG201" s="218"/>
      <c r="BH201" s="218"/>
      <c r="BI201" s="218"/>
      <c r="BJ201" s="217"/>
      <c r="BK201" s="218"/>
      <c r="BL201" s="218"/>
      <c r="BM201" s="218"/>
      <c r="BN201" s="217"/>
      <c r="BO201" s="218"/>
      <c r="BP201" s="218"/>
      <c r="BQ201" s="221"/>
      <c r="BR201" s="129"/>
      <c r="BS201" s="154"/>
      <c r="BT201" s="110"/>
      <c r="BU201" s="110"/>
      <c r="BV201" s="110"/>
      <c r="BW201" s="110"/>
      <c r="BX201" s="317"/>
      <c r="BY201" s="317"/>
      <c r="BZ201" s="317"/>
      <c r="CA201" s="317"/>
      <c r="CB201" s="317"/>
      <c r="CC201" s="317"/>
      <c r="CD201" s="317"/>
      <c r="CE201" s="317"/>
      <c r="CF201" s="317"/>
      <c r="CG201" s="317"/>
      <c r="CH201" s="317"/>
      <c r="CI201" s="317"/>
      <c r="CJ201" s="317"/>
      <c r="CK201" s="317"/>
      <c r="CL201" s="317"/>
      <c r="CM201" s="317"/>
      <c r="CN201" s="317"/>
      <c r="CO201" s="92"/>
      <c r="CP201" s="92"/>
    </row>
    <row r="202" spans="3:100" ht="19.399999999999999" customHeight="1">
      <c r="C202" s="124"/>
      <c r="D202" s="144"/>
      <c r="E202" s="144"/>
      <c r="F202" s="144"/>
      <c r="G202" s="144"/>
      <c r="H202" s="144"/>
      <c r="I202" s="144"/>
      <c r="J202" s="144"/>
      <c r="K202" s="144"/>
      <c r="L202" s="144"/>
      <c r="M202" s="144"/>
      <c r="N202" s="145"/>
      <c r="O202" s="145"/>
      <c r="P202" s="145"/>
      <c r="Q202" s="145"/>
      <c r="R202" s="146"/>
      <c r="S202" s="146"/>
      <c r="T202" s="146"/>
      <c r="U202" s="318" t="s">
        <v>62</v>
      </c>
      <c r="V202" s="319"/>
      <c r="W202" s="319"/>
      <c r="X202" s="319"/>
      <c r="Y202" s="319"/>
      <c r="Z202" s="319"/>
      <c r="AA202" s="319"/>
      <c r="AB202" s="319"/>
      <c r="AC202" s="318" t="s">
        <v>63</v>
      </c>
      <c r="AD202" s="319"/>
      <c r="AE202" s="319"/>
      <c r="AF202" s="319"/>
      <c r="AG202" s="319"/>
      <c r="AH202" s="319"/>
      <c r="AI202" s="319"/>
      <c r="AJ202" s="322"/>
      <c r="AK202" s="143"/>
      <c r="AL202" s="126"/>
      <c r="AM202" s="193"/>
      <c r="AN202" s="194"/>
      <c r="AO202" s="194"/>
      <c r="AP202" s="194"/>
      <c r="AQ202" s="194"/>
      <c r="AR202" s="194"/>
      <c r="AS202" s="194"/>
      <c r="AT202" s="194"/>
      <c r="AU202" s="194"/>
      <c r="AV202" s="194"/>
      <c r="AW202" s="194"/>
      <c r="AX202" s="194"/>
      <c r="AY202" s="194"/>
      <c r="AZ202" s="194"/>
      <c r="BA202" s="194"/>
      <c r="BB202" s="194"/>
      <c r="BC202" s="195"/>
      <c r="BD202" s="126"/>
      <c r="BE202" s="126"/>
      <c r="BF202" s="217"/>
      <c r="BG202" s="218"/>
      <c r="BH202" s="218"/>
      <c r="BI202" s="218"/>
      <c r="BJ202" s="217"/>
      <c r="BK202" s="218"/>
      <c r="BL202" s="218"/>
      <c r="BM202" s="218"/>
      <c r="BN202" s="217"/>
      <c r="BO202" s="218"/>
      <c r="BP202" s="218"/>
      <c r="BQ202" s="221"/>
      <c r="BR202" s="129"/>
      <c r="BW202" s="92"/>
      <c r="BX202" s="317"/>
      <c r="BY202" s="317"/>
      <c r="BZ202" s="317"/>
      <c r="CA202" s="317"/>
      <c r="CB202" s="317"/>
      <c r="CC202" s="317"/>
      <c r="CD202" s="317"/>
      <c r="CE202" s="317"/>
      <c r="CF202" s="317"/>
      <c r="CG202" s="317"/>
      <c r="CH202" s="317"/>
      <c r="CI202" s="317"/>
      <c r="CJ202" s="317"/>
      <c r="CK202" s="317"/>
      <c r="CL202" s="317"/>
      <c r="CM202" s="317"/>
      <c r="CN202" s="317"/>
      <c r="CO202" s="92"/>
      <c r="CP202" s="92"/>
    </row>
    <row r="203" spans="3:100" ht="19.399999999999999" customHeight="1">
      <c r="C203" s="124"/>
      <c r="D203" s="110"/>
      <c r="E203" s="110"/>
      <c r="F203" s="110"/>
      <c r="G203" s="110"/>
      <c r="H203" s="110"/>
      <c r="I203" s="110"/>
      <c r="J203" s="110"/>
      <c r="K203" s="110"/>
      <c r="L203" s="110"/>
      <c r="M203" s="110"/>
      <c r="N203" s="110"/>
      <c r="O203" s="110"/>
      <c r="P203" s="126"/>
      <c r="Q203" s="126"/>
      <c r="R203" s="126"/>
      <c r="S203" s="130"/>
      <c r="T203" s="130"/>
      <c r="U203" s="320"/>
      <c r="V203" s="321"/>
      <c r="W203" s="321"/>
      <c r="X203" s="321"/>
      <c r="Y203" s="321"/>
      <c r="Z203" s="321"/>
      <c r="AA203" s="321"/>
      <c r="AB203" s="321"/>
      <c r="AC203" s="323"/>
      <c r="AD203" s="324"/>
      <c r="AE203" s="324"/>
      <c r="AF203" s="324"/>
      <c r="AG203" s="324"/>
      <c r="AH203" s="324"/>
      <c r="AI203" s="324"/>
      <c r="AJ203" s="325"/>
      <c r="AK203" s="143"/>
      <c r="AL203" s="126"/>
      <c r="AM203" s="193"/>
      <c r="AN203" s="194"/>
      <c r="AO203" s="194"/>
      <c r="AP203" s="194"/>
      <c r="AQ203" s="194"/>
      <c r="AR203" s="194"/>
      <c r="AS203" s="194"/>
      <c r="AT203" s="194"/>
      <c r="AU203" s="194"/>
      <c r="AV203" s="194"/>
      <c r="AW203" s="194"/>
      <c r="AX203" s="194"/>
      <c r="AY203" s="194"/>
      <c r="AZ203" s="194"/>
      <c r="BA203" s="194"/>
      <c r="BB203" s="194"/>
      <c r="BC203" s="195"/>
      <c r="BD203" s="147"/>
      <c r="BE203" s="147"/>
      <c r="BF203" s="217"/>
      <c r="BG203" s="218"/>
      <c r="BH203" s="218"/>
      <c r="BI203" s="218"/>
      <c r="BJ203" s="217"/>
      <c r="BK203" s="218"/>
      <c r="BL203" s="218"/>
      <c r="BM203" s="218"/>
      <c r="BN203" s="217"/>
      <c r="BO203" s="218"/>
      <c r="BP203" s="218"/>
      <c r="BQ203" s="221"/>
      <c r="BR203" s="129"/>
      <c r="BW203" s="92"/>
      <c r="BX203" s="317"/>
      <c r="BY203" s="317"/>
      <c r="BZ203" s="317"/>
      <c r="CA203" s="317"/>
      <c r="CB203" s="317"/>
      <c r="CC203" s="317"/>
      <c r="CD203" s="317"/>
      <c r="CE203" s="317"/>
      <c r="CF203" s="317"/>
      <c r="CG203" s="317"/>
      <c r="CH203" s="317"/>
      <c r="CI203" s="317"/>
      <c r="CJ203" s="317"/>
      <c r="CK203" s="317"/>
      <c r="CL203" s="317"/>
      <c r="CM203" s="317"/>
      <c r="CN203" s="317"/>
      <c r="CO203" s="92"/>
      <c r="CP203" s="92"/>
    </row>
    <row r="204" spans="3:100" ht="15.65" customHeight="1">
      <c r="C204" s="124"/>
      <c r="D204" s="110"/>
      <c r="E204" s="110"/>
      <c r="F204" s="110"/>
      <c r="G204" s="110"/>
      <c r="H204" s="110"/>
      <c r="I204" s="110"/>
      <c r="J204" s="110"/>
      <c r="K204" s="110"/>
      <c r="L204" s="110"/>
      <c r="M204" s="110"/>
      <c r="N204" s="110"/>
      <c r="O204" s="110"/>
      <c r="P204" s="126"/>
      <c r="Q204" s="126"/>
      <c r="R204" s="126"/>
      <c r="S204" s="130"/>
      <c r="T204" s="130"/>
      <c r="U204" s="283" t="str">
        <f>IF([4]回答表!F18="下水道事業",IF([4]回答表!X52="●",[4]回答表!Y313,IF([4]回答表!AA52="●",[4]回答表!Y383,"")),"")</f>
        <v/>
      </c>
      <c r="V204" s="284"/>
      <c r="W204" s="284"/>
      <c r="X204" s="284"/>
      <c r="Y204" s="284"/>
      <c r="Z204" s="284"/>
      <c r="AA204" s="284"/>
      <c r="AB204" s="285"/>
      <c r="AC204" s="283" t="str">
        <f>IF([4]回答表!F18="下水道事業",IF([4]回答表!X52="●",[4]回答表!Y314,IF([4]回答表!AA52="●",[4]回答表!Y384,"")),"")</f>
        <v/>
      </c>
      <c r="AD204" s="284"/>
      <c r="AE204" s="284"/>
      <c r="AF204" s="284"/>
      <c r="AG204" s="284"/>
      <c r="AH204" s="284"/>
      <c r="AI204" s="284"/>
      <c r="AJ204" s="285"/>
      <c r="AK204" s="143"/>
      <c r="AL204" s="126"/>
      <c r="AM204" s="193"/>
      <c r="AN204" s="194"/>
      <c r="AO204" s="194"/>
      <c r="AP204" s="194"/>
      <c r="AQ204" s="194"/>
      <c r="AR204" s="194"/>
      <c r="AS204" s="194"/>
      <c r="AT204" s="194"/>
      <c r="AU204" s="194"/>
      <c r="AV204" s="194"/>
      <c r="AW204" s="194"/>
      <c r="AX204" s="194"/>
      <c r="AY204" s="194"/>
      <c r="AZ204" s="194"/>
      <c r="BA204" s="194"/>
      <c r="BB204" s="194"/>
      <c r="BC204" s="195"/>
      <c r="BD204" s="147"/>
      <c r="BE204" s="147"/>
      <c r="BF204" s="217" t="s">
        <v>9</v>
      </c>
      <c r="BG204" s="218"/>
      <c r="BH204" s="218"/>
      <c r="BI204" s="218"/>
      <c r="BJ204" s="217" t="s">
        <v>10</v>
      </c>
      <c r="BK204" s="218"/>
      <c r="BL204" s="218"/>
      <c r="BM204" s="218"/>
      <c r="BN204" s="217" t="s">
        <v>11</v>
      </c>
      <c r="BO204" s="218"/>
      <c r="BP204" s="218"/>
      <c r="BQ204" s="221"/>
      <c r="BR204" s="129"/>
      <c r="BW204" s="92"/>
      <c r="BX204" s="317"/>
      <c r="BY204" s="317"/>
      <c r="BZ204" s="317"/>
      <c r="CA204" s="317"/>
      <c r="CB204" s="317"/>
      <c r="CC204" s="317"/>
      <c r="CD204" s="317"/>
      <c r="CE204" s="317"/>
      <c r="CF204" s="317"/>
      <c r="CG204" s="317"/>
      <c r="CH204" s="317"/>
      <c r="CI204" s="317"/>
      <c r="CJ204" s="317"/>
      <c r="CK204" s="317"/>
      <c r="CL204" s="317"/>
      <c r="CM204" s="317"/>
      <c r="CN204" s="317"/>
      <c r="CO204" s="92"/>
      <c r="CP204" s="92"/>
    </row>
    <row r="205" spans="3:100" ht="15.65" customHeight="1">
      <c r="C205" s="124"/>
      <c r="D205" s="110"/>
      <c r="E205" s="110"/>
      <c r="F205" s="110"/>
      <c r="G205" s="110"/>
      <c r="H205" s="110"/>
      <c r="I205" s="110"/>
      <c r="J205" s="110"/>
      <c r="K205" s="110"/>
      <c r="L205" s="110"/>
      <c r="M205" s="110"/>
      <c r="N205" s="110"/>
      <c r="O205" s="110"/>
      <c r="P205" s="126"/>
      <c r="Q205" s="126"/>
      <c r="R205" s="126"/>
      <c r="S205" s="130"/>
      <c r="T205" s="130"/>
      <c r="U205" s="286"/>
      <c r="V205" s="287"/>
      <c r="W205" s="287"/>
      <c r="X205" s="287"/>
      <c r="Y205" s="287"/>
      <c r="Z205" s="287"/>
      <c r="AA205" s="287"/>
      <c r="AB205" s="288"/>
      <c r="AC205" s="286"/>
      <c r="AD205" s="287"/>
      <c r="AE205" s="287"/>
      <c r="AF205" s="287"/>
      <c r="AG205" s="287"/>
      <c r="AH205" s="287"/>
      <c r="AI205" s="287"/>
      <c r="AJ205" s="288"/>
      <c r="AK205" s="143"/>
      <c r="AL205" s="126"/>
      <c r="AM205" s="196"/>
      <c r="AN205" s="197"/>
      <c r="AO205" s="197"/>
      <c r="AP205" s="197"/>
      <c r="AQ205" s="197"/>
      <c r="AR205" s="197"/>
      <c r="AS205" s="197"/>
      <c r="AT205" s="197"/>
      <c r="AU205" s="197"/>
      <c r="AV205" s="197"/>
      <c r="AW205" s="197"/>
      <c r="AX205" s="197"/>
      <c r="AY205" s="197"/>
      <c r="AZ205" s="197"/>
      <c r="BA205" s="197"/>
      <c r="BB205" s="197"/>
      <c r="BC205" s="198"/>
      <c r="BD205" s="147"/>
      <c r="BE205" s="147"/>
      <c r="BF205" s="217"/>
      <c r="BG205" s="218"/>
      <c r="BH205" s="218"/>
      <c r="BI205" s="218"/>
      <c r="BJ205" s="217"/>
      <c r="BK205" s="218"/>
      <c r="BL205" s="218"/>
      <c r="BM205" s="218"/>
      <c r="BN205" s="217"/>
      <c r="BO205" s="218"/>
      <c r="BP205" s="218"/>
      <c r="BQ205" s="221"/>
      <c r="BR205" s="129"/>
      <c r="BW205" s="92"/>
      <c r="BX205" s="317"/>
      <c r="BY205" s="317"/>
      <c r="BZ205" s="317"/>
      <c r="CA205" s="317"/>
      <c r="CB205" s="317"/>
      <c r="CC205" s="317"/>
      <c r="CD205" s="317"/>
      <c r="CE205" s="317"/>
      <c r="CF205" s="317"/>
      <c r="CG205" s="317"/>
      <c r="CH205" s="317"/>
      <c r="CI205" s="317"/>
      <c r="CJ205" s="317"/>
      <c r="CK205" s="317"/>
      <c r="CL205" s="317"/>
      <c r="CM205" s="317"/>
      <c r="CN205" s="317"/>
      <c r="CO205" s="92"/>
      <c r="CP205" s="92"/>
    </row>
    <row r="206" spans="3:100" ht="15.65" customHeight="1">
      <c r="C206" s="124"/>
      <c r="D206" s="110"/>
      <c r="E206" s="110"/>
      <c r="F206" s="110"/>
      <c r="G206" s="110"/>
      <c r="H206" s="110"/>
      <c r="I206" s="110"/>
      <c r="J206" s="110"/>
      <c r="K206" s="110"/>
      <c r="L206" s="110"/>
      <c r="M206" s="110"/>
      <c r="N206" s="110"/>
      <c r="O206" s="110"/>
      <c r="P206" s="126"/>
      <c r="Q206" s="126"/>
      <c r="R206" s="126"/>
      <c r="S206" s="130"/>
      <c r="T206" s="130"/>
      <c r="U206" s="289"/>
      <c r="V206" s="290"/>
      <c r="W206" s="290"/>
      <c r="X206" s="290"/>
      <c r="Y206" s="290"/>
      <c r="Z206" s="290"/>
      <c r="AA206" s="290"/>
      <c r="AB206" s="291"/>
      <c r="AC206" s="289"/>
      <c r="AD206" s="290"/>
      <c r="AE206" s="290"/>
      <c r="AF206" s="290"/>
      <c r="AG206" s="290"/>
      <c r="AH206" s="290"/>
      <c r="AI206" s="290"/>
      <c r="AJ206" s="291"/>
      <c r="AK206" s="143"/>
      <c r="AL206" s="126"/>
      <c r="AM206" s="110"/>
      <c r="AN206" s="110"/>
      <c r="AO206" s="110"/>
      <c r="AP206" s="110"/>
      <c r="AQ206" s="110"/>
      <c r="AR206" s="110"/>
      <c r="AS206" s="110"/>
      <c r="AT206" s="110"/>
      <c r="AU206" s="110"/>
      <c r="AV206" s="110"/>
      <c r="AW206" s="110"/>
      <c r="AX206" s="110"/>
      <c r="AY206" s="110"/>
      <c r="AZ206" s="110"/>
      <c r="BA206" s="110"/>
      <c r="BB206" s="110"/>
      <c r="BC206" s="131"/>
      <c r="BD206" s="147"/>
      <c r="BE206" s="147"/>
      <c r="BF206" s="219"/>
      <c r="BG206" s="220"/>
      <c r="BH206" s="220"/>
      <c r="BI206" s="220"/>
      <c r="BJ206" s="219"/>
      <c r="BK206" s="220"/>
      <c r="BL206" s="220"/>
      <c r="BM206" s="220"/>
      <c r="BN206" s="219"/>
      <c r="BO206" s="220"/>
      <c r="BP206" s="220"/>
      <c r="BQ206" s="222"/>
      <c r="BR206" s="129"/>
      <c r="BW206" s="92"/>
      <c r="BX206" s="317"/>
      <c r="BY206" s="317"/>
      <c r="BZ206" s="317"/>
      <c r="CA206" s="317"/>
      <c r="CB206" s="317"/>
      <c r="CC206" s="317"/>
      <c r="CD206" s="317"/>
      <c r="CE206" s="317"/>
      <c r="CF206" s="317"/>
      <c r="CG206" s="317"/>
      <c r="CH206" s="317"/>
      <c r="CI206" s="317"/>
      <c r="CJ206" s="317"/>
      <c r="CK206" s="317"/>
      <c r="CL206" s="317"/>
      <c r="CM206" s="317"/>
      <c r="CN206" s="317"/>
      <c r="CO206" s="92"/>
      <c r="CP206" s="92"/>
    </row>
    <row r="207" spans="3:100" ht="18" customHeight="1">
      <c r="C207" s="124"/>
      <c r="D207" s="110"/>
      <c r="E207" s="110"/>
      <c r="F207" s="110"/>
      <c r="G207" s="110"/>
      <c r="H207" s="110"/>
      <c r="I207" s="110"/>
      <c r="J207" s="110"/>
      <c r="K207" s="110"/>
      <c r="L207" s="110"/>
      <c r="M207" s="110"/>
      <c r="N207" s="110"/>
      <c r="O207" s="110"/>
      <c r="P207" s="126"/>
      <c r="Q207" s="126"/>
      <c r="R207" s="130"/>
      <c r="S207" s="130"/>
      <c r="T207" s="130"/>
      <c r="U207" s="110"/>
      <c r="V207" s="110"/>
      <c r="W207" s="110"/>
      <c r="X207" s="110"/>
      <c r="Y207" s="110"/>
      <c r="Z207" s="110"/>
      <c r="AA207" s="110"/>
      <c r="AB207" s="110"/>
      <c r="AC207" s="110"/>
      <c r="AD207" s="125"/>
      <c r="AE207" s="126"/>
      <c r="AF207" s="126"/>
      <c r="AG207" s="126"/>
      <c r="AH207" s="126"/>
      <c r="AI207" s="126"/>
      <c r="AJ207" s="126"/>
      <c r="AK207" s="126"/>
      <c r="AL207" s="126"/>
      <c r="AM207" s="126"/>
      <c r="AN207" s="127"/>
      <c r="AO207" s="127"/>
      <c r="AP207" s="127"/>
      <c r="AQ207" s="128"/>
      <c r="AR207" s="110"/>
      <c r="AS207" s="152"/>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29"/>
      <c r="BS207" s="154"/>
      <c r="BT207" s="110"/>
      <c r="BU207" s="110"/>
      <c r="BV207" s="110"/>
      <c r="BW207" s="110"/>
      <c r="BX207" s="317"/>
      <c r="BY207" s="317"/>
      <c r="BZ207" s="317"/>
      <c r="CA207" s="317"/>
      <c r="CB207" s="317"/>
      <c r="CC207" s="317"/>
      <c r="CD207" s="317"/>
      <c r="CE207" s="317"/>
      <c r="CF207" s="317"/>
      <c r="CG207" s="317"/>
      <c r="CH207" s="317"/>
      <c r="CI207" s="317"/>
      <c r="CJ207" s="317"/>
      <c r="CK207" s="317"/>
      <c r="CL207" s="317"/>
      <c r="CM207" s="317"/>
      <c r="CN207" s="317"/>
      <c r="CO207" s="92"/>
      <c r="CP207" s="92"/>
    </row>
    <row r="208" spans="3:100" ht="19" customHeight="1">
      <c r="C208" s="124"/>
      <c r="D208" s="144"/>
      <c r="E208" s="144"/>
      <c r="F208" s="144"/>
      <c r="G208" s="144"/>
      <c r="H208" s="144"/>
      <c r="I208" s="144"/>
      <c r="J208" s="144"/>
      <c r="K208" s="144"/>
      <c r="L208" s="144"/>
      <c r="M208" s="144"/>
      <c r="N208" s="145"/>
      <c r="O208" s="145"/>
      <c r="P208" s="145"/>
      <c r="Q208" s="145"/>
      <c r="R208" s="130"/>
      <c r="S208" s="130"/>
      <c r="T208" s="130"/>
      <c r="U208" s="311" t="s">
        <v>64</v>
      </c>
      <c r="V208" s="312"/>
      <c r="W208" s="312"/>
      <c r="X208" s="312"/>
      <c r="Y208" s="312"/>
      <c r="Z208" s="312"/>
      <c r="AA208" s="312"/>
      <c r="AB208" s="312"/>
      <c r="AC208" s="311" t="s">
        <v>65</v>
      </c>
      <c r="AD208" s="312"/>
      <c r="AE208" s="312"/>
      <c r="AF208" s="312"/>
      <c r="AG208" s="312"/>
      <c r="AH208" s="312"/>
      <c r="AI208" s="312"/>
      <c r="AJ208" s="315"/>
      <c r="AK208" s="311" t="s">
        <v>66</v>
      </c>
      <c r="AL208" s="312"/>
      <c r="AM208" s="312"/>
      <c r="AN208" s="312"/>
      <c r="AO208" s="312"/>
      <c r="AP208" s="312"/>
      <c r="AQ208" s="312"/>
      <c r="AR208" s="312"/>
      <c r="AS208" s="311" t="s">
        <v>107</v>
      </c>
      <c r="AT208" s="312"/>
      <c r="AU208" s="312"/>
      <c r="AV208" s="312"/>
      <c r="AW208" s="312"/>
      <c r="AX208" s="312"/>
      <c r="AY208" s="312"/>
      <c r="AZ208" s="315"/>
      <c r="BA208" s="311" t="s">
        <v>67</v>
      </c>
      <c r="BB208" s="312"/>
      <c r="BC208" s="312"/>
      <c r="BD208" s="312"/>
      <c r="BE208" s="312"/>
      <c r="BF208" s="312"/>
      <c r="BG208" s="312"/>
      <c r="BH208" s="315"/>
      <c r="BI208" s="110"/>
      <c r="BJ208" s="110"/>
      <c r="BK208" s="110"/>
      <c r="BL208" s="110"/>
      <c r="BM208" s="110"/>
      <c r="BN208" s="110"/>
      <c r="BO208" s="110"/>
      <c r="BP208" s="110"/>
      <c r="BQ208" s="110"/>
      <c r="BR208" s="129"/>
      <c r="BS208" s="154"/>
      <c r="BT208" s="110"/>
      <c r="BU208" s="110"/>
      <c r="BV208" s="110"/>
      <c r="BW208" s="110"/>
      <c r="BX208" s="317"/>
      <c r="BY208" s="317"/>
      <c r="BZ208" s="317"/>
      <c r="CA208" s="317"/>
      <c r="CB208" s="317"/>
      <c r="CC208" s="317"/>
      <c r="CD208" s="317"/>
      <c r="CE208" s="317"/>
      <c r="CF208" s="317"/>
      <c r="CG208" s="317"/>
      <c r="CH208" s="317"/>
      <c r="CI208" s="317"/>
      <c r="CJ208" s="317"/>
      <c r="CK208" s="317"/>
      <c r="CL208" s="317"/>
      <c r="CM208" s="317"/>
      <c r="CN208" s="317"/>
      <c r="CO208" s="92"/>
      <c r="CP208" s="92"/>
    </row>
    <row r="209" spans="1:94" ht="15.65" customHeight="1">
      <c r="C209" s="124"/>
      <c r="D209" s="110"/>
      <c r="E209" s="110"/>
      <c r="F209" s="110"/>
      <c r="G209" s="110"/>
      <c r="H209" s="110"/>
      <c r="I209" s="110"/>
      <c r="J209" s="110"/>
      <c r="K209" s="110"/>
      <c r="L209" s="110"/>
      <c r="M209" s="110"/>
      <c r="N209" s="110"/>
      <c r="O209" s="110"/>
      <c r="P209" s="126"/>
      <c r="Q209" s="126"/>
      <c r="R209" s="130"/>
      <c r="S209" s="130"/>
      <c r="T209" s="130"/>
      <c r="U209" s="313"/>
      <c r="V209" s="314"/>
      <c r="W209" s="314"/>
      <c r="X209" s="314"/>
      <c r="Y209" s="314"/>
      <c r="Z209" s="314"/>
      <c r="AA209" s="314"/>
      <c r="AB209" s="314"/>
      <c r="AC209" s="313"/>
      <c r="AD209" s="314"/>
      <c r="AE209" s="314"/>
      <c r="AF209" s="314"/>
      <c r="AG209" s="314"/>
      <c r="AH209" s="314"/>
      <c r="AI209" s="314"/>
      <c r="AJ209" s="316"/>
      <c r="AK209" s="313"/>
      <c r="AL209" s="314"/>
      <c r="AM209" s="314"/>
      <c r="AN209" s="314"/>
      <c r="AO209" s="314"/>
      <c r="AP209" s="314"/>
      <c r="AQ209" s="314"/>
      <c r="AR209" s="314"/>
      <c r="AS209" s="313"/>
      <c r="AT209" s="314"/>
      <c r="AU209" s="314"/>
      <c r="AV209" s="314"/>
      <c r="AW209" s="314"/>
      <c r="AX209" s="314"/>
      <c r="AY209" s="314"/>
      <c r="AZ209" s="316"/>
      <c r="BA209" s="313"/>
      <c r="BB209" s="314"/>
      <c r="BC209" s="314"/>
      <c r="BD209" s="314"/>
      <c r="BE209" s="314"/>
      <c r="BF209" s="314"/>
      <c r="BG209" s="314"/>
      <c r="BH209" s="316"/>
      <c r="BI209" s="110"/>
      <c r="BJ209" s="110"/>
      <c r="BK209" s="110"/>
      <c r="BL209" s="110"/>
      <c r="BM209" s="110"/>
      <c r="BN209" s="110"/>
      <c r="BO209" s="110"/>
      <c r="BP209" s="110"/>
      <c r="BQ209" s="110"/>
      <c r="BR209" s="129"/>
      <c r="BS209" s="154"/>
      <c r="BT209" s="110"/>
      <c r="BU209" s="110"/>
      <c r="BV209" s="110"/>
      <c r="BW209" s="110"/>
      <c r="BX209" s="110"/>
      <c r="BY209" s="110"/>
      <c r="BZ209" s="110"/>
      <c r="CA209" s="110"/>
      <c r="CB209" s="110"/>
      <c r="CC209" s="110"/>
      <c r="CD209" s="110"/>
      <c r="CE209" s="110"/>
      <c r="CF209" s="110"/>
      <c r="CG209" s="110"/>
      <c r="CH209" s="110"/>
      <c r="CI209" s="92"/>
      <c r="CJ209" s="92"/>
      <c r="CK209" s="92"/>
      <c r="CL209" s="92"/>
      <c r="CM209" s="92"/>
      <c r="CN209" s="92"/>
      <c r="CO209" s="92"/>
      <c r="CP209" s="92"/>
    </row>
    <row r="210" spans="1:94" ht="15.65" customHeight="1">
      <c r="C210" s="124"/>
      <c r="D210" s="110"/>
      <c r="E210" s="110"/>
      <c r="F210" s="110"/>
      <c r="G210" s="110"/>
      <c r="H210" s="110"/>
      <c r="I210" s="110"/>
      <c r="J210" s="110"/>
      <c r="K210" s="110"/>
      <c r="L210" s="110"/>
      <c r="M210" s="110"/>
      <c r="N210" s="110"/>
      <c r="O210" s="110"/>
      <c r="P210" s="126"/>
      <c r="Q210" s="126"/>
      <c r="R210" s="130"/>
      <c r="S210" s="130"/>
      <c r="T210" s="130"/>
      <c r="U210" s="283" t="str">
        <f>IF([4]回答表!F18="下水道事業",IF([4]回答表!X52="●",[4]回答表!Y316,IF([4]回答表!AA52="●",[4]回答表!Y386,"")),"")</f>
        <v/>
      </c>
      <c r="V210" s="284"/>
      <c r="W210" s="284"/>
      <c r="X210" s="284"/>
      <c r="Y210" s="284"/>
      <c r="Z210" s="284"/>
      <c r="AA210" s="284"/>
      <c r="AB210" s="285"/>
      <c r="AC210" s="283" t="str">
        <f>IF([4]回答表!F18="下水道事業",IF([4]回答表!X52="●",[4]回答表!Y317,IF([4]回答表!AA52="●",[4]回答表!Y387,"")),"")</f>
        <v/>
      </c>
      <c r="AD210" s="284"/>
      <c r="AE210" s="284"/>
      <c r="AF210" s="284"/>
      <c r="AG210" s="284"/>
      <c r="AH210" s="284"/>
      <c r="AI210" s="284"/>
      <c r="AJ210" s="285"/>
      <c r="AK210" s="283" t="str">
        <f>IF([4]回答表!F18="下水道事業",IF([4]回答表!X52="●",[4]回答表!Y318,IF([4]回答表!AA52="●",[4]回答表!Y388,"")),"")</f>
        <v/>
      </c>
      <c r="AL210" s="284"/>
      <c r="AM210" s="284"/>
      <c r="AN210" s="284"/>
      <c r="AO210" s="284"/>
      <c r="AP210" s="284"/>
      <c r="AQ210" s="284"/>
      <c r="AR210" s="285"/>
      <c r="AS210" s="283" t="str">
        <f>IF([4]回答表!F18="下水道事業",IF([4]回答表!X52="●",[4]回答表!Y319,IF([4]回答表!AA52="●",[4]回答表!Y389,"")),"")</f>
        <v/>
      </c>
      <c r="AT210" s="284"/>
      <c r="AU210" s="284"/>
      <c r="AV210" s="284"/>
      <c r="AW210" s="284"/>
      <c r="AX210" s="284"/>
      <c r="AY210" s="284"/>
      <c r="AZ210" s="285"/>
      <c r="BA210" s="283" t="str">
        <f>IF([4]回答表!F18="下水道事業",IF([4]回答表!X52="●",[4]回答表!Y320,IF([4]回答表!AA52="●",[4]回答表!Y390,"")),"")</f>
        <v/>
      </c>
      <c r="BB210" s="284"/>
      <c r="BC210" s="284"/>
      <c r="BD210" s="284"/>
      <c r="BE210" s="284"/>
      <c r="BF210" s="284"/>
      <c r="BG210" s="284"/>
      <c r="BH210" s="285"/>
      <c r="BI210" s="110"/>
      <c r="BJ210" s="110"/>
      <c r="BK210" s="110"/>
      <c r="BL210" s="110"/>
      <c r="BM210" s="110"/>
      <c r="BN210" s="110"/>
      <c r="BO210" s="110"/>
      <c r="BP210" s="110"/>
      <c r="BQ210" s="110"/>
      <c r="BR210" s="129"/>
      <c r="BS210" s="154"/>
      <c r="BT210" s="110"/>
      <c r="BU210" s="110"/>
      <c r="BV210" s="110"/>
      <c r="BW210" s="110"/>
      <c r="BX210" s="110"/>
      <c r="BY210" s="110"/>
      <c r="BZ210" s="110"/>
      <c r="CA210" s="110"/>
      <c r="CB210" s="110"/>
      <c r="CC210" s="110"/>
      <c r="CD210" s="110"/>
      <c r="CE210" s="110"/>
      <c r="CF210" s="110"/>
      <c r="CG210" s="110"/>
      <c r="CH210" s="110"/>
      <c r="CI210" s="92"/>
      <c r="CJ210" s="92"/>
      <c r="CK210" s="92"/>
      <c r="CL210" s="92"/>
      <c r="CM210" s="92"/>
      <c r="CN210" s="92"/>
      <c r="CO210" s="92"/>
      <c r="CP210" s="92"/>
    </row>
    <row r="211" spans="1:94" ht="15.65" customHeight="1">
      <c r="C211" s="124"/>
      <c r="D211" s="110"/>
      <c r="E211" s="110"/>
      <c r="F211" s="110"/>
      <c r="G211" s="110"/>
      <c r="H211" s="110"/>
      <c r="I211" s="110"/>
      <c r="J211" s="110"/>
      <c r="K211" s="110"/>
      <c r="L211" s="110"/>
      <c r="M211" s="110"/>
      <c r="N211" s="110"/>
      <c r="O211" s="110"/>
      <c r="P211" s="126"/>
      <c r="Q211" s="126"/>
      <c r="R211" s="130"/>
      <c r="S211" s="130"/>
      <c r="T211" s="130"/>
      <c r="U211" s="286"/>
      <c r="V211" s="287"/>
      <c r="W211" s="287"/>
      <c r="X211" s="287"/>
      <c r="Y211" s="287"/>
      <c r="Z211" s="287"/>
      <c r="AA211" s="287"/>
      <c r="AB211" s="288"/>
      <c r="AC211" s="286"/>
      <c r="AD211" s="287"/>
      <c r="AE211" s="287"/>
      <c r="AF211" s="287"/>
      <c r="AG211" s="287"/>
      <c r="AH211" s="287"/>
      <c r="AI211" s="287"/>
      <c r="AJ211" s="288"/>
      <c r="AK211" s="286"/>
      <c r="AL211" s="287"/>
      <c r="AM211" s="287"/>
      <c r="AN211" s="287"/>
      <c r="AO211" s="287"/>
      <c r="AP211" s="287"/>
      <c r="AQ211" s="287"/>
      <c r="AR211" s="288"/>
      <c r="AS211" s="286"/>
      <c r="AT211" s="287"/>
      <c r="AU211" s="287"/>
      <c r="AV211" s="287"/>
      <c r="AW211" s="287"/>
      <c r="AX211" s="287"/>
      <c r="AY211" s="287"/>
      <c r="AZ211" s="288"/>
      <c r="BA211" s="286"/>
      <c r="BB211" s="287"/>
      <c r="BC211" s="287"/>
      <c r="BD211" s="287"/>
      <c r="BE211" s="287"/>
      <c r="BF211" s="287"/>
      <c r="BG211" s="287"/>
      <c r="BH211" s="288"/>
      <c r="BI211" s="110"/>
      <c r="BJ211" s="110"/>
      <c r="BK211" s="110"/>
      <c r="BL211" s="110"/>
      <c r="BM211" s="110"/>
      <c r="BN211" s="110"/>
      <c r="BO211" s="110"/>
      <c r="BP211" s="110"/>
      <c r="BQ211" s="110"/>
      <c r="BR211" s="129"/>
      <c r="BS211" s="154"/>
      <c r="BT211" s="110"/>
      <c r="BU211" s="110"/>
      <c r="BV211" s="110"/>
      <c r="BW211" s="110"/>
      <c r="BX211" s="110"/>
      <c r="BY211" s="110"/>
      <c r="BZ211" s="110"/>
      <c r="CA211" s="110"/>
      <c r="CB211" s="110"/>
      <c r="CC211" s="110"/>
      <c r="CD211" s="110"/>
      <c r="CE211" s="110"/>
      <c r="CF211" s="110"/>
      <c r="CG211" s="110"/>
      <c r="CH211" s="110"/>
      <c r="CI211" s="92"/>
      <c r="CJ211" s="92"/>
      <c r="CK211" s="92"/>
      <c r="CL211" s="92"/>
      <c r="CM211" s="92"/>
      <c r="CN211" s="92"/>
      <c r="CO211" s="92"/>
      <c r="CP211" s="92"/>
    </row>
    <row r="212" spans="1:94" ht="15.65" customHeight="1">
      <c r="C212" s="124"/>
      <c r="D212" s="110"/>
      <c r="E212" s="110"/>
      <c r="F212" s="110"/>
      <c r="G212" s="110"/>
      <c r="H212" s="110"/>
      <c r="I212" s="110"/>
      <c r="J212" s="110"/>
      <c r="K212" s="110"/>
      <c r="L212" s="110"/>
      <c r="M212" s="110"/>
      <c r="N212" s="110"/>
      <c r="O212" s="110"/>
      <c r="P212" s="126"/>
      <c r="Q212" s="126"/>
      <c r="R212" s="130"/>
      <c r="S212" s="130"/>
      <c r="T212" s="130"/>
      <c r="U212" s="289"/>
      <c r="V212" s="290"/>
      <c r="W212" s="290"/>
      <c r="X212" s="290"/>
      <c r="Y212" s="290"/>
      <c r="Z212" s="290"/>
      <c r="AA212" s="290"/>
      <c r="AB212" s="291"/>
      <c r="AC212" s="289"/>
      <c r="AD212" s="290"/>
      <c r="AE212" s="290"/>
      <c r="AF212" s="290"/>
      <c r="AG212" s="290"/>
      <c r="AH212" s="290"/>
      <c r="AI212" s="290"/>
      <c r="AJ212" s="291"/>
      <c r="AK212" s="289"/>
      <c r="AL212" s="290"/>
      <c r="AM212" s="290"/>
      <c r="AN212" s="290"/>
      <c r="AO212" s="290"/>
      <c r="AP212" s="290"/>
      <c r="AQ212" s="290"/>
      <c r="AR212" s="291"/>
      <c r="AS212" s="289"/>
      <c r="AT212" s="290"/>
      <c r="AU212" s="290"/>
      <c r="AV212" s="290"/>
      <c r="AW212" s="290"/>
      <c r="AX212" s="290"/>
      <c r="AY212" s="290"/>
      <c r="AZ212" s="291"/>
      <c r="BA212" s="289"/>
      <c r="BB212" s="290"/>
      <c r="BC212" s="290"/>
      <c r="BD212" s="290"/>
      <c r="BE212" s="290"/>
      <c r="BF212" s="290"/>
      <c r="BG212" s="290"/>
      <c r="BH212" s="291"/>
      <c r="BI212" s="110"/>
      <c r="BJ212" s="110"/>
      <c r="BK212" s="110"/>
      <c r="BL212" s="110"/>
      <c r="BM212" s="110"/>
      <c r="BN212" s="110"/>
      <c r="BO212" s="110"/>
      <c r="BP212" s="110"/>
      <c r="BQ212" s="110"/>
      <c r="BR212" s="129"/>
      <c r="BS212" s="154"/>
      <c r="BT212" s="110"/>
      <c r="BU212" s="110"/>
      <c r="BV212" s="110"/>
      <c r="BW212" s="110"/>
      <c r="BX212" s="110"/>
      <c r="BY212" s="110"/>
      <c r="BZ212" s="110"/>
      <c r="CA212" s="110"/>
      <c r="CB212" s="110"/>
      <c r="CC212" s="110"/>
      <c r="CD212" s="110"/>
      <c r="CE212" s="110"/>
      <c r="CF212" s="110"/>
      <c r="CG212" s="110"/>
      <c r="CH212" s="110"/>
      <c r="CI212" s="92"/>
      <c r="CJ212" s="92"/>
      <c r="CK212" s="92"/>
      <c r="CL212" s="92"/>
      <c r="CM212" s="92"/>
      <c r="CN212" s="92"/>
      <c r="CO212" s="92"/>
      <c r="CP212" s="92"/>
    </row>
    <row r="213" spans="1:94" ht="29.5" customHeight="1">
      <c r="C213" s="124"/>
      <c r="D213" s="110"/>
      <c r="E213" s="110"/>
      <c r="F213" s="110"/>
      <c r="G213" s="110"/>
      <c r="H213" s="110"/>
      <c r="I213" s="110"/>
      <c r="J213" s="110"/>
      <c r="K213" s="110"/>
      <c r="L213" s="110"/>
      <c r="M213" s="110"/>
      <c r="N213" s="110"/>
      <c r="O213" s="110"/>
      <c r="P213" s="126"/>
      <c r="Q213" s="126"/>
      <c r="R213" s="130"/>
      <c r="S213" s="130"/>
      <c r="T213" s="130"/>
      <c r="U213" s="110"/>
      <c r="V213" s="110"/>
      <c r="W213" s="110"/>
      <c r="X213" s="110"/>
      <c r="Y213" s="110"/>
      <c r="Z213" s="110"/>
      <c r="AA213" s="110"/>
      <c r="AB213" s="110"/>
      <c r="AC213" s="110"/>
      <c r="AD213" s="125"/>
      <c r="AE213" s="126"/>
      <c r="AF213" s="126"/>
      <c r="AG213" s="126"/>
      <c r="AH213" s="126"/>
      <c r="AI213" s="126"/>
      <c r="AJ213" s="126"/>
      <c r="AK213" s="126"/>
      <c r="AL213" s="126"/>
      <c r="AM213" s="126"/>
      <c r="AN213" s="127"/>
      <c r="AO213" s="127"/>
      <c r="AP213" s="127"/>
      <c r="AQ213" s="128"/>
      <c r="AR213" s="110"/>
      <c r="AS213" s="119"/>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29"/>
      <c r="BS213" s="154"/>
      <c r="BT213" s="110"/>
      <c r="BU213" s="110"/>
      <c r="BV213" s="110"/>
      <c r="BW213" s="110"/>
      <c r="BX213" s="110"/>
      <c r="BY213" s="110"/>
      <c r="BZ213" s="110"/>
      <c r="CA213" s="110"/>
      <c r="CB213" s="110"/>
      <c r="CC213" s="110"/>
      <c r="CD213" s="110"/>
      <c r="CE213" s="110"/>
      <c r="CF213" s="110"/>
      <c r="CG213" s="110"/>
      <c r="CH213" s="110"/>
    </row>
    <row r="214" spans="1:94" ht="15.65" customHeight="1">
      <c r="C214" s="124"/>
      <c r="D214" s="126"/>
      <c r="E214" s="126"/>
      <c r="F214" s="126"/>
      <c r="G214" s="126"/>
      <c r="H214" s="126"/>
      <c r="I214" s="126"/>
      <c r="J214" s="126"/>
      <c r="K214" s="126"/>
      <c r="L214" s="127"/>
      <c r="M214" s="127"/>
      <c r="N214" s="127"/>
      <c r="O214" s="128"/>
      <c r="P214" s="149"/>
      <c r="Q214" s="149"/>
      <c r="R214" s="130"/>
      <c r="S214" s="130"/>
      <c r="T214" s="130"/>
      <c r="U214" s="303" t="s">
        <v>68</v>
      </c>
      <c r="V214" s="304"/>
      <c r="W214" s="304"/>
      <c r="X214" s="304"/>
      <c r="Y214" s="304"/>
      <c r="Z214" s="304"/>
      <c r="AA214" s="304"/>
      <c r="AB214" s="304"/>
      <c r="AC214" s="303" t="s">
        <v>69</v>
      </c>
      <c r="AD214" s="304"/>
      <c r="AE214" s="304"/>
      <c r="AF214" s="304"/>
      <c r="AG214" s="304"/>
      <c r="AH214" s="304"/>
      <c r="AI214" s="304"/>
      <c r="AJ214" s="304"/>
      <c r="AK214" s="303" t="s">
        <v>70</v>
      </c>
      <c r="AL214" s="304"/>
      <c r="AM214" s="304"/>
      <c r="AN214" s="304"/>
      <c r="AO214" s="304"/>
      <c r="AP214" s="304"/>
      <c r="AQ214" s="304"/>
      <c r="AR214" s="307"/>
      <c r="AS214" s="110"/>
      <c r="AT214" s="110"/>
      <c r="AU214" s="110"/>
      <c r="AV214" s="110"/>
      <c r="AW214" s="110"/>
      <c r="AX214" s="110"/>
      <c r="AY214" s="110"/>
      <c r="AZ214" s="110"/>
      <c r="BA214" s="110"/>
      <c r="BB214" s="110"/>
      <c r="BC214" s="125"/>
      <c r="BD214" s="126"/>
      <c r="BE214" s="126"/>
      <c r="BF214" s="126"/>
      <c r="BG214" s="126"/>
      <c r="BH214" s="126"/>
      <c r="BI214" s="126"/>
      <c r="BJ214" s="126"/>
      <c r="BK214" s="126"/>
      <c r="BL214" s="126"/>
      <c r="BM214" s="126"/>
      <c r="BN214" s="127"/>
      <c r="BO214" s="127"/>
      <c r="BP214" s="127"/>
      <c r="BQ214" s="128"/>
      <c r="BR214" s="129"/>
      <c r="BS214" s="97"/>
    </row>
    <row r="215" spans="1:94" ht="15.65" customHeight="1">
      <c r="C215" s="124"/>
      <c r="D215" s="302" t="s">
        <v>8</v>
      </c>
      <c r="E215" s="281"/>
      <c r="F215" s="281"/>
      <c r="G215" s="281"/>
      <c r="H215" s="281"/>
      <c r="I215" s="281"/>
      <c r="J215" s="281"/>
      <c r="K215" s="281"/>
      <c r="L215" s="281"/>
      <c r="M215" s="282"/>
      <c r="N215" s="208" t="str">
        <f>IF([4]回答表!F18="下水道事業",IF([4]回答表!AA52="●","●",""),"")</f>
        <v/>
      </c>
      <c r="O215" s="209"/>
      <c r="P215" s="209"/>
      <c r="Q215" s="210"/>
      <c r="R215" s="130"/>
      <c r="S215" s="130"/>
      <c r="T215" s="130"/>
      <c r="U215" s="305"/>
      <c r="V215" s="306"/>
      <c r="W215" s="306"/>
      <c r="X215" s="306"/>
      <c r="Y215" s="306"/>
      <c r="Z215" s="306"/>
      <c r="AA215" s="306"/>
      <c r="AB215" s="306"/>
      <c r="AC215" s="305"/>
      <c r="AD215" s="306"/>
      <c r="AE215" s="306"/>
      <c r="AF215" s="306"/>
      <c r="AG215" s="306"/>
      <c r="AH215" s="306"/>
      <c r="AI215" s="306"/>
      <c r="AJ215" s="306"/>
      <c r="AK215" s="308"/>
      <c r="AL215" s="309"/>
      <c r="AM215" s="309"/>
      <c r="AN215" s="309"/>
      <c r="AO215" s="309"/>
      <c r="AP215" s="309"/>
      <c r="AQ215" s="309"/>
      <c r="AR215" s="310"/>
      <c r="AS215" s="110"/>
      <c r="AT215" s="110"/>
      <c r="AU215" s="110"/>
      <c r="AV215" s="110"/>
      <c r="AW215" s="110"/>
      <c r="AX215" s="110"/>
      <c r="AY215" s="110"/>
      <c r="AZ215" s="110"/>
      <c r="BA215" s="110"/>
      <c r="BB215" s="110"/>
      <c r="BC215" s="125"/>
      <c r="BD215" s="126"/>
      <c r="BE215" s="126"/>
      <c r="BF215" s="126"/>
      <c r="BG215" s="126"/>
      <c r="BH215" s="126"/>
      <c r="BI215" s="126"/>
      <c r="BJ215" s="126"/>
      <c r="BK215" s="126"/>
      <c r="BL215" s="126"/>
      <c r="BM215" s="126"/>
      <c r="BN215" s="127"/>
      <c r="BO215" s="127"/>
      <c r="BP215" s="127"/>
      <c r="BQ215" s="128"/>
      <c r="BR215" s="129"/>
    </row>
    <row r="216" spans="1:94" ht="15.65" customHeight="1">
      <c r="C216" s="124"/>
      <c r="D216" s="281"/>
      <c r="E216" s="281"/>
      <c r="F216" s="281"/>
      <c r="G216" s="281"/>
      <c r="H216" s="281"/>
      <c r="I216" s="281"/>
      <c r="J216" s="281"/>
      <c r="K216" s="281"/>
      <c r="L216" s="281"/>
      <c r="M216" s="282"/>
      <c r="N216" s="211"/>
      <c r="O216" s="212"/>
      <c r="P216" s="212"/>
      <c r="Q216" s="213"/>
      <c r="R216" s="130"/>
      <c r="S216" s="130"/>
      <c r="T216" s="130"/>
      <c r="U216" s="283" t="str">
        <f>IF([4]回答表!F18="下水道事業",IF([4]回答表!X52="●",[4]回答表!N322,IF([4]回答表!AA52="●",[4]回答表!N392,"")),"")</f>
        <v/>
      </c>
      <c r="V216" s="284"/>
      <c r="W216" s="284"/>
      <c r="X216" s="284"/>
      <c r="Y216" s="284"/>
      <c r="Z216" s="284"/>
      <c r="AA216" s="284"/>
      <c r="AB216" s="285"/>
      <c r="AC216" s="283" t="str">
        <f>IF([4]回答表!F18="下水道事業",IF([4]回答表!X52="●",[4]回答表!N323,IF([4]回答表!AA52="●",[4]回答表!N393,"")),"")</f>
        <v/>
      </c>
      <c r="AD216" s="284"/>
      <c r="AE216" s="284"/>
      <c r="AF216" s="284"/>
      <c r="AG216" s="284"/>
      <c r="AH216" s="284"/>
      <c r="AI216" s="284"/>
      <c r="AJ216" s="285"/>
      <c r="AK216" s="283" t="str">
        <f>IF([4]回答表!F18="下水道事業",IF([4]回答表!X52="●",[4]回答表!N324,IF([4]回答表!AA52="●",[4]回答表!N394,"")),"")</f>
        <v/>
      </c>
      <c r="AL216" s="284"/>
      <c r="AM216" s="284"/>
      <c r="AN216" s="284"/>
      <c r="AO216" s="284"/>
      <c r="AP216" s="284"/>
      <c r="AQ216" s="284"/>
      <c r="AR216" s="285"/>
      <c r="AS216" s="110"/>
      <c r="AT216" s="110"/>
      <c r="AU216" s="110"/>
      <c r="AV216" s="110"/>
      <c r="AW216" s="110"/>
      <c r="AX216" s="110"/>
      <c r="AY216" s="110"/>
      <c r="AZ216" s="110"/>
      <c r="BA216" s="110"/>
      <c r="BB216" s="110"/>
      <c r="BC216" s="125"/>
      <c r="BD216" s="126"/>
      <c r="BE216" s="126"/>
      <c r="BF216" s="126"/>
      <c r="BG216" s="126"/>
      <c r="BH216" s="126"/>
      <c r="BI216" s="126"/>
      <c r="BJ216" s="126"/>
      <c r="BK216" s="126"/>
      <c r="BL216" s="126"/>
      <c r="BM216" s="126"/>
      <c r="BN216" s="127"/>
      <c r="BO216" s="127"/>
      <c r="BP216" s="127"/>
      <c r="BQ216" s="128"/>
      <c r="BR216" s="129"/>
    </row>
    <row r="217" spans="1:94" ht="15.65" customHeight="1">
      <c r="C217" s="124"/>
      <c r="D217" s="281"/>
      <c r="E217" s="281"/>
      <c r="F217" s="281"/>
      <c r="G217" s="281"/>
      <c r="H217" s="281"/>
      <c r="I217" s="281"/>
      <c r="J217" s="281"/>
      <c r="K217" s="281"/>
      <c r="L217" s="281"/>
      <c r="M217" s="282"/>
      <c r="N217" s="211"/>
      <c r="O217" s="212"/>
      <c r="P217" s="212"/>
      <c r="Q217" s="213"/>
      <c r="R217" s="130"/>
      <c r="S217" s="130"/>
      <c r="T217" s="130"/>
      <c r="U217" s="286"/>
      <c r="V217" s="287"/>
      <c r="W217" s="287"/>
      <c r="X217" s="287"/>
      <c r="Y217" s="287"/>
      <c r="Z217" s="287"/>
      <c r="AA217" s="287"/>
      <c r="AB217" s="288"/>
      <c r="AC217" s="286"/>
      <c r="AD217" s="287"/>
      <c r="AE217" s="287"/>
      <c r="AF217" s="287"/>
      <c r="AG217" s="287"/>
      <c r="AH217" s="287"/>
      <c r="AI217" s="287"/>
      <c r="AJ217" s="288"/>
      <c r="AK217" s="286"/>
      <c r="AL217" s="287"/>
      <c r="AM217" s="287"/>
      <c r="AN217" s="287"/>
      <c r="AO217" s="287"/>
      <c r="AP217" s="287"/>
      <c r="AQ217" s="287"/>
      <c r="AR217" s="288"/>
      <c r="AS217" s="110"/>
      <c r="AT217" s="110"/>
      <c r="AU217" s="110"/>
      <c r="AV217" s="110"/>
      <c r="AW217" s="110"/>
      <c r="AX217" s="110"/>
      <c r="AY217" s="110"/>
      <c r="AZ217" s="110"/>
      <c r="BA217" s="110"/>
      <c r="BB217" s="110"/>
      <c r="BC217" s="125"/>
      <c r="BD217" s="126"/>
      <c r="BE217" s="126"/>
      <c r="BF217" s="126"/>
      <c r="BG217" s="126"/>
      <c r="BH217" s="126"/>
      <c r="BI217" s="126"/>
      <c r="BJ217" s="126"/>
      <c r="BK217" s="126"/>
      <c r="BL217" s="126"/>
      <c r="BM217" s="126"/>
      <c r="BN217" s="127"/>
      <c r="BO217" s="127"/>
      <c r="BP217" s="127"/>
      <c r="BQ217" s="128"/>
      <c r="BR217" s="129"/>
    </row>
    <row r="218" spans="1:94" ht="15.65" customHeight="1">
      <c r="C218" s="124"/>
      <c r="D218" s="281"/>
      <c r="E218" s="281"/>
      <c r="F218" s="281"/>
      <c r="G218" s="281"/>
      <c r="H218" s="281"/>
      <c r="I218" s="281"/>
      <c r="J218" s="281"/>
      <c r="K218" s="281"/>
      <c r="L218" s="281"/>
      <c r="M218" s="282"/>
      <c r="N218" s="214"/>
      <c r="O218" s="215"/>
      <c r="P218" s="215"/>
      <c r="Q218" s="216"/>
      <c r="R218" s="130"/>
      <c r="S218" s="130"/>
      <c r="T218" s="130"/>
      <c r="U218" s="289"/>
      <c r="V218" s="290"/>
      <c r="W218" s="290"/>
      <c r="X218" s="290"/>
      <c r="Y218" s="290"/>
      <c r="Z218" s="290"/>
      <c r="AA218" s="290"/>
      <c r="AB218" s="291"/>
      <c r="AC218" s="289"/>
      <c r="AD218" s="290"/>
      <c r="AE218" s="290"/>
      <c r="AF218" s="290"/>
      <c r="AG218" s="290"/>
      <c r="AH218" s="290"/>
      <c r="AI218" s="290"/>
      <c r="AJ218" s="291"/>
      <c r="AK218" s="289"/>
      <c r="AL218" s="290"/>
      <c r="AM218" s="290"/>
      <c r="AN218" s="290"/>
      <c r="AO218" s="290"/>
      <c r="AP218" s="290"/>
      <c r="AQ218" s="290"/>
      <c r="AR218" s="291"/>
      <c r="AS218" s="110"/>
      <c r="AT218" s="110"/>
      <c r="AU218" s="110"/>
      <c r="AV218" s="110"/>
      <c r="AW218" s="110"/>
      <c r="AX218" s="110"/>
      <c r="AY218" s="110"/>
      <c r="AZ218" s="110"/>
      <c r="BA218" s="110"/>
      <c r="BB218" s="110"/>
      <c r="BC218" s="125"/>
      <c r="BD218" s="126"/>
      <c r="BE218" s="126"/>
      <c r="BF218" s="126"/>
      <c r="BG218" s="126"/>
      <c r="BH218" s="126"/>
      <c r="BI218" s="126"/>
      <c r="BJ218" s="126"/>
      <c r="BK218" s="126"/>
      <c r="BL218" s="126"/>
      <c r="BM218" s="126"/>
      <c r="BN218" s="127"/>
      <c r="BO218" s="127"/>
      <c r="BP218" s="127"/>
      <c r="BQ218" s="128"/>
      <c r="BR218" s="129"/>
    </row>
    <row r="219" spans="1:94" ht="15.65" customHeight="1">
      <c r="A219" s="134"/>
      <c r="B219" s="134"/>
      <c r="C219" s="124"/>
      <c r="D219" s="144"/>
      <c r="E219" s="144"/>
      <c r="F219" s="144"/>
      <c r="G219" s="144"/>
      <c r="H219" s="144"/>
      <c r="I219" s="144"/>
      <c r="J219" s="144"/>
      <c r="K219" s="144"/>
      <c r="L219" s="144"/>
      <c r="M219" s="144"/>
      <c r="N219" s="144"/>
      <c r="O219" s="144"/>
      <c r="P219" s="144"/>
      <c r="Q219" s="144"/>
      <c r="R219" s="130"/>
      <c r="S219" s="130"/>
      <c r="T219" s="130"/>
      <c r="U219" s="130"/>
      <c r="V219" s="130"/>
      <c r="W219" s="130"/>
      <c r="X219" s="130"/>
      <c r="Y219" s="130"/>
      <c r="Z219" s="130"/>
      <c r="AA219" s="130"/>
      <c r="AB219" s="130"/>
      <c r="AC219" s="130"/>
      <c r="AD219" s="130"/>
      <c r="AE219" s="130"/>
      <c r="AF219" s="130"/>
      <c r="AG219" s="130"/>
      <c r="AH219" s="130"/>
      <c r="AI219" s="130"/>
      <c r="AJ219" s="130"/>
      <c r="AK219" s="143"/>
      <c r="AL219" s="143"/>
      <c r="AM219" s="156"/>
      <c r="AN219" s="156"/>
      <c r="AO219" s="156"/>
      <c r="AP219" s="156"/>
      <c r="AQ219" s="156"/>
      <c r="AR219" s="156"/>
      <c r="AS219" s="156"/>
      <c r="AT219" s="156"/>
      <c r="AU219" s="156"/>
      <c r="AV219" s="156"/>
      <c r="AW219" s="156"/>
      <c r="AX219" s="156"/>
      <c r="AY219" s="156"/>
      <c r="AZ219" s="156"/>
      <c r="BA219" s="156"/>
      <c r="BB219" s="156"/>
      <c r="BC219" s="131"/>
      <c r="BD219" s="147"/>
      <c r="BE219" s="147"/>
      <c r="BF219" s="110"/>
      <c r="BG219" s="110"/>
      <c r="BH219" s="110"/>
      <c r="BI219" s="110"/>
      <c r="BJ219" s="110"/>
      <c r="BK219" s="110"/>
      <c r="BL219" s="110"/>
      <c r="BM219" s="110"/>
      <c r="BN219" s="110"/>
      <c r="BO219" s="110"/>
      <c r="BP219" s="110"/>
      <c r="BQ219" s="110"/>
      <c r="BR219" s="129"/>
      <c r="BS219" s="116"/>
    </row>
    <row r="220" spans="1:94" ht="15.65" customHeight="1">
      <c r="A220" s="134"/>
      <c r="B220" s="134"/>
      <c r="C220" s="124"/>
      <c r="D220" s="144"/>
      <c r="E220" s="144"/>
      <c r="F220" s="144"/>
      <c r="G220" s="144"/>
      <c r="H220" s="144"/>
      <c r="I220" s="144"/>
      <c r="J220" s="144"/>
      <c r="K220" s="144"/>
      <c r="L220" s="144"/>
      <c r="M220" s="144"/>
      <c r="N220" s="144"/>
      <c r="O220" s="144"/>
      <c r="P220" s="144"/>
      <c r="Q220" s="144"/>
      <c r="R220" s="130"/>
      <c r="S220" s="130"/>
      <c r="T220" s="130"/>
      <c r="U220" s="135" t="s">
        <v>91</v>
      </c>
      <c r="V220" s="130"/>
      <c r="W220" s="130"/>
      <c r="X220" s="130"/>
      <c r="Y220" s="130"/>
      <c r="Z220" s="130"/>
      <c r="AA220" s="130"/>
      <c r="AB220" s="130"/>
      <c r="AC220" s="130"/>
      <c r="AD220" s="130"/>
      <c r="AE220" s="130"/>
      <c r="AF220" s="130"/>
      <c r="AG220" s="130"/>
      <c r="AH220" s="130"/>
      <c r="AI220" s="130"/>
      <c r="AJ220" s="130"/>
      <c r="AK220" s="143"/>
      <c r="AL220" s="143"/>
      <c r="AM220" s="135" t="s">
        <v>92</v>
      </c>
      <c r="AN220" s="127"/>
      <c r="AO220" s="127"/>
      <c r="AP220" s="127"/>
      <c r="AQ220" s="127"/>
      <c r="AR220" s="127"/>
      <c r="AS220" s="127"/>
      <c r="AT220" s="127"/>
      <c r="AU220" s="127"/>
      <c r="AV220" s="127"/>
      <c r="AW220" s="127"/>
      <c r="AX220" s="126"/>
      <c r="AY220" s="126"/>
      <c r="AZ220" s="126"/>
      <c r="BA220" s="126"/>
      <c r="BB220" s="126"/>
      <c r="BC220" s="126"/>
      <c r="BD220" s="126"/>
      <c r="BE220" s="126"/>
      <c r="BF220" s="126"/>
      <c r="BG220" s="126"/>
      <c r="BH220" s="126"/>
      <c r="BI220" s="126"/>
      <c r="BJ220" s="126"/>
      <c r="BK220" s="126"/>
      <c r="BL220" s="126"/>
      <c r="BM220" s="126"/>
      <c r="BN220" s="126"/>
      <c r="BO220" s="126"/>
      <c r="BP220" s="126"/>
      <c r="BQ220" s="110"/>
      <c r="BR220" s="129"/>
      <c r="BS220" s="116"/>
    </row>
    <row r="221" spans="1:94" ht="15.65" customHeight="1">
      <c r="A221" s="134"/>
      <c r="B221" s="134"/>
      <c r="C221" s="124"/>
      <c r="D221" s="144"/>
      <c r="E221" s="144"/>
      <c r="F221" s="144"/>
      <c r="G221" s="144"/>
      <c r="H221" s="144"/>
      <c r="I221" s="144"/>
      <c r="J221" s="144"/>
      <c r="K221" s="144"/>
      <c r="L221" s="144"/>
      <c r="M221" s="144"/>
      <c r="N221" s="144"/>
      <c r="O221" s="144"/>
      <c r="P221" s="144"/>
      <c r="Q221" s="144"/>
      <c r="R221" s="130"/>
      <c r="S221" s="130"/>
      <c r="T221" s="130"/>
      <c r="U221" s="182" t="str">
        <f>IF([4]回答表!F18="下水道事業",IF([4]回答表!X52="●",[4]回答表!E339,IF([4]回答表!AA52="●",[4]回答表!E408,"")),"")</f>
        <v/>
      </c>
      <c r="V221" s="183"/>
      <c r="W221" s="183"/>
      <c r="X221" s="183"/>
      <c r="Y221" s="183"/>
      <c r="Z221" s="183"/>
      <c r="AA221" s="183"/>
      <c r="AB221" s="183"/>
      <c r="AC221" s="183"/>
      <c r="AD221" s="183"/>
      <c r="AE221" s="186" t="s">
        <v>93</v>
      </c>
      <c r="AF221" s="186"/>
      <c r="AG221" s="186"/>
      <c r="AH221" s="186"/>
      <c r="AI221" s="186"/>
      <c r="AJ221" s="187"/>
      <c r="AK221" s="143"/>
      <c r="AL221" s="143"/>
      <c r="AM221" s="190" t="str">
        <f>IF([4]回答表!F18="下水道事業",IF([4]回答表!X52="●",[4]回答表!B341,IF([4]回答表!AA52="●",[4]回答表!B410,"")),"")</f>
        <v/>
      </c>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2"/>
      <c r="BR221" s="129"/>
      <c r="BS221" s="116"/>
    </row>
    <row r="222" spans="1:94" ht="15.65" customHeight="1">
      <c r="A222" s="134"/>
      <c r="B222" s="134"/>
      <c r="C222" s="124"/>
      <c r="D222" s="144"/>
      <c r="E222" s="144"/>
      <c r="F222" s="144"/>
      <c r="G222" s="144"/>
      <c r="H222" s="144"/>
      <c r="I222" s="144"/>
      <c r="J222" s="144"/>
      <c r="K222" s="144"/>
      <c r="L222" s="144"/>
      <c r="M222" s="144"/>
      <c r="N222" s="144"/>
      <c r="O222" s="144"/>
      <c r="P222" s="144"/>
      <c r="Q222" s="144"/>
      <c r="R222" s="130"/>
      <c r="S222" s="130"/>
      <c r="T222" s="130"/>
      <c r="U222" s="184"/>
      <c r="V222" s="185"/>
      <c r="W222" s="185"/>
      <c r="X222" s="185"/>
      <c r="Y222" s="185"/>
      <c r="Z222" s="185"/>
      <c r="AA222" s="185"/>
      <c r="AB222" s="185"/>
      <c r="AC222" s="185"/>
      <c r="AD222" s="185"/>
      <c r="AE222" s="188"/>
      <c r="AF222" s="188"/>
      <c r="AG222" s="188"/>
      <c r="AH222" s="188"/>
      <c r="AI222" s="188"/>
      <c r="AJ222" s="189"/>
      <c r="AK222" s="143"/>
      <c r="AL222" s="143"/>
      <c r="AM222" s="193"/>
      <c r="AN222" s="194"/>
      <c r="AO222" s="194"/>
      <c r="AP222" s="194"/>
      <c r="AQ222" s="194"/>
      <c r="AR222" s="194"/>
      <c r="AS222" s="194"/>
      <c r="AT222" s="194"/>
      <c r="AU222" s="194"/>
      <c r="AV222" s="194"/>
      <c r="AW222" s="194"/>
      <c r="AX222" s="194"/>
      <c r="AY222" s="194"/>
      <c r="AZ222" s="194"/>
      <c r="BA222" s="194"/>
      <c r="BB222" s="194"/>
      <c r="BC222" s="194"/>
      <c r="BD222" s="194"/>
      <c r="BE222" s="194"/>
      <c r="BF222" s="194"/>
      <c r="BG222" s="194"/>
      <c r="BH222" s="194"/>
      <c r="BI222" s="194"/>
      <c r="BJ222" s="194"/>
      <c r="BK222" s="194"/>
      <c r="BL222" s="194"/>
      <c r="BM222" s="194"/>
      <c r="BN222" s="194"/>
      <c r="BO222" s="194"/>
      <c r="BP222" s="194"/>
      <c r="BQ222" s="195"/>
      <c r="BR222" s="129"/>
      <c r="BS222" s="116"/>
    </row>
    <row r="223" spans="1:94" ht="15.65" customHeight="1">
      <c r="A223" s="134"/>
      <c r="B223" s="134"/>
      <c r="C223" s="124"/>
      <c r="D223" s="144"/>
      <c r="E223" s="144"/>
      <c r="F223" s="144"/>
      <c r="G223" s="144"/>
      <c r="H223" s="144"/>
      <c r="I223" s="144"/>
      <c r="J223" s="144"/>
      <c r="K223" s="144"/>
      <c r="L223" s="144"/>
      <c r="M223" s="144"/>
      <c r="N223" s="144"/>
      <c r="O223" s="144"/>
      <c r="P223" s="144"/>
      <c r="Q223" s="144"/>
      <c r="R223" s="130"/>
      <c r="S223" s="130"/>
      <c r="T223" s="130"/>
      <c r="U223" s="130"/>
      <c r="V223" s="130"/>
      <c r="W223" s="130"/>
      <c r="X223" s="130"/>
      <c r="Y223" s="130"/>
      <c r="Z223" s="130"/>
      <c r="AA223" s="130"/>
      <c r="AB223" s="130"/>
      <c r="AC223" s="130"/>
      <c r="AD223" s="130"/>
      <c r="AE223" s="130"/>
      <c r="AF223" s="130"/>
      <c r="AG223" s="130"/>
      <c r="AH223" s="130"/>
      <c r="AI223" s="130"/>
      <c r="AJ223" s="130"/>
      <c r="AK223" s="143"/>
      <c r="AL223" s="143"/>
      <c r="AM223" s="193"/>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c r="BJ223" s="194"/>
      <c r="BK223" s="194"/>
      <c r="BL223" s="194"/>
      <c r="BM223" s="194"/>
      <c r="BN223" s="194"/>
      <c r="BO223" s="194"/>
      <c r="BP223" s="194"/>
      <c r="BQ223" s="195"/>
      <c r="BR223" s="129"/>
      <c r="BS223" s="116"/>
    </row>
    <row r="224" spans="1:94" ht="15.65" customHeight="1">
      <c r="A224" s="134"/>
      <c r="B224" s="134"/>
      <c r="C224" s="124"/>
      <c r="D224" s="144"/>
      <c r="E224" s="144"/>
      <c r="F224" s="144"/>
      <c r="G224" s="144"/>
      <c r="H224" s="144"/>
      <c r="I224" s="144"/>
      <c r="J224" s="144"/>
      <c r="K224" s="144"/>
      <c r="L224" s="144"/>
      <c r="M224" s="144"/>
      <c r="N224" s="144"/>
      <c r="O224" s="144"/>
      <c r="P224" s="144"/>
      <c r="Q224" s="144"/>
      <c r="R224" s="130"/>
      <c r="S224" s="130"/>
      <c r="T224" s="130"/>
      <c r="U224" s="130"/>
      <c r="V224" s="130"/>
      <c r="W224" s="130"/>
      <c r="X224" s="130"/>
      <c r="Y224" s="130"/>
      <c r="Z224" s="130"/>
      <c r="AA224" s="130"/>
      <c r="AB224" s="130"/>
      <c r="AC224" s="130"/>
      <c r="AD224" s="130"/>
      <c r="AE224" s="130"/>
      <c r="AF224" s="130"/>
      <c r="AG224" s="130"/>
      <c r="AH224" s="130"/>
      <c r="AI224" s="130"/>
      <c r="AJ224" s="130"/>
      <c r="AK224" s="143"/>
      <c r="AL224" s="143"/>
      <c r="AM224" s="193"/>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5"/>
      <c r="BR224" s="129"/>
      <c r="BS224" s="116"/>
    </row>
    <row r="225" spans="1:71" ht="15.65" customHeight="1">
      <c r="A225" s="134"/>
      <c r="B225" s="134"/>
      <c r="C225" s="124"/>
      <c r="D225" s="144"/>
      <c r="E225" s="144"/>
      <c r="F225" s="144"/>
      <c r="G225" s="144"/>
      <c r="H225" s="144"/>
      <c r="I225" s="144"/>
      <c r="J225" s="144"/>
      <c r="K225" s="144"/>
      <c r="L225" s="144"/>
      <c r="M225" s="144"/>
      <c r="N225" s="144"/>
      <c r="O225" s="144"/>
      <c r="P225" s="144"/>
      <c r="Q225" s="144"/>
      <c r="R225" s="130"/>
      <c r="S225" s="130"/>
      <c r="T225" s="130"/>
      <c r="U225" s="130"/>
      <c r="V225" s="130"/>
      <c r="W225" s="130"/>
      <c r="X225" s="130"/>
      <c r="Y225" s="130"/>
      <c r="Z225" s="130"/>
      <c r="AA225" s="130"/>
      <c r="AB225" s="130"/>
      <c r="AC225" s="130"/>
      <c r="AD225" s="130"/>
      <c r="AE225" s="130"/>
      <c r="AF225" s="130"/>
      <c r="AG225" s="130"/>
      <c r="AH225" s="130"/>
      <c r="AI225" s="130"/>
      <c r="AJ225" s="130"/>
      <c r="AK225" s="143"/>
      <c r="AL225" s="143"/>
      <c r="AM225" s="196"/>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8"/>
      <c r="BR225" s="129"/>
      <c r="BS225" s="116"/>
    </row>
    <row r="226" spans="1:71" ht="15.65" customHeight="1">
      <c r="C226" s="124"/>
      <c r="D226" s="130"/>
      <c r="E226" s="130"/>
      <c r="F226" s="130"/>
      <c r="G226" s="130"/>
      <c r="H226" s="130"/>
      <c r="I226" s="130"/>
      <c r="J226" s="130"/>
      <c r="K226" s="130"/>
      <c r="L226" s="130"/>
      <c r="M226" s="130"/>
      <c r="N226" s="130"/>
      <c r="O226" s="130"/>
      <c r="P226" s="130"/>
      <c r="Q226" s="130"/>
      <c r="R226" s="130"/>
      <c r="S226" s="130"/>
      <c r="T226" s="130"/>
      <c r="U226" s="110"/>
      <c r="V226" s="110"/>
      <c r="W226" s="110"/>
      <c r="X226" s="110"/>
      <c r="Y226" s="110"/>
      <c r="Z226" s="125"/>
      <c r="AA226" s="126"/>
      <c r="AB226" s="126"/>
      <c r="AC226" s="126"/>
      <c r="AD226" s="126"/>
      <c r="AE226" s="126"/>
      <c r="AF226" s="126"/>
      <c r="AG226" s="126"/>
      <c r="AH226" s="126"/>
      <c r="AI226" s="126"/>
      <c r="AJ226" s="132"/>
      <c r="AK226" s="110"/>
      <c r="AL226" s="131"/>
      <c r="AM226" s="131"/>
      <c r="AN226" s="128"/>
      <c r="AO226" s="131"/>
      <c r="AP226" s="132"/>
      <c r="AQ226" s="132"/>
      <c r="AR226" s="110"/>
      <c r="AS226" s="110"/>
      <c r="AT226" s="110"/>
      <c r="AU226" s="110"/>
      <c r="AV226" s="110"/>
      <c r="AW226" s="110"/>
      <c r="AX226" s="110"/>
      <c r="AY226" s="110"/>
      <c r="AZ226" s="110"/>
      <c r="BA226" s="110"/>
      <c r="BB226" s="110"/>
      <c r="BC226" s="125"/>
      <c r="BD226" s="126"/>
      <c r="BE226" s="126"/>
      <c r="BF226" s="126"/>
      <c r="BG226" s="126"/>
      <c r="BH226" s="126"/>
      <c r="BI226" s="126"/>
      <c r="BJ226" s="126"/>
      <c r="BK226" s="126"/>
      <c r="BL226" s="126"/>
      <c r="BM226" s="126"/>
      <c r="BN226" s="127"/>
      <c r="BO226" s="127"/>
      <c r="BP226" s="127"/>
      <c r="BQ226" s="128"/>
      <c r="BR226" s="129"/>
    </row>
    <row r="227" spans="1:71" ht="33.65" customHeight="1">
      <c r="C227" s="124"/>
      <c r="D227" s="144"/>
      <c r="E227" s="144"/>
      <c r="F227" s="144"/>
      <c r="G227" s="144"/>
      <c r="H227" s="144"/>
      <c r="I227" s="144"/>
      <c r="J227" s="144"/>
      <c r="K227" s="144"/>
      <c r="L227" s="144"/>
      <c r="M227" s="144"/>
      <c r="N227" s="149"/>
      <c r="O227" s="149"/>
      <c r="P227" s="149"/>
      <c r="Q227" s="149"/>
      <c r="R227" s="130"/>
      <c r="S227" s="130"/>
      <c r="T227" s="130"/>
      <c r="U227" s="135" t="s">
        <v>27</v>
      </c>
      <c r="V227" s="130"/>
      <c r="W227" s="130"/>
      <c r="X227" s="136"/>
      <c r="Y227" s="136"/>
      <c r="Z227" s="136"/>
      <c r="AA227" s="127"/>
      <c r="AB227" s="137"/>
      <c r="AC227" s="127"/>
      <c r="AD227" s="127"/>
      <c r="AE227" s="127"/>
      <c r="AF227" s="127"/>
      <c r="AG227" s="127"/>
      <c r="AH227" s="127"/>
      <c r="AI227" s="127"/>
      <c r="AJ227" s="127"/>
      <c r="AK227" s="127"/>
      <c r="AL227" s="127"/>
      <c r="AM227" s="135" t="s">
        <v>12</v>
      </c>
      <c r="AN227" s="127"/>
      <c r="AO227" s="127"/>
      <c r="AP227" s="127"/>
      <c r="AQ227" s="127"/>
      <c r="AR227" s="127"/>
      <c r="AS227" s="127"/>
      <c r="AT227" s="127"/>
      <c r="AU227" s="127"/>
      <c r="AV227" s="127"/>
      <c r="AW227" s="127"/>
      <c r="AX227" s="127"/>
      <c r="AY227" s="126"/>
      <c r="AZ227" s="126"/>
      <c r="BA227" s="126"/>
      <c r="BB227" s="126"/>
      <c r="BC227" s="126"/>
      <c r="BD227" s="126"/>
      <c r="BE227" s="126"/>
      <c r="BF227" s="126"/>
      <c r="BG227" s="126"/>
      <c r="BH227" s="126"/>
      <c r="BI227" s="126"/>
      <c r="BJ227" s="126"/>
      <c r="BK227" s="126"/>
      <c r="BL227" s="126"/>
      <c r="BM227" s="126"/>
      <c r="BN227" s="126"/>
      <c r="BO227" s="126"/>
      <c r="BP227" s="126"/>
      <c r="BQ227" s="110"/>
      <c r="BR227" s="129"/>
    </row>
    <row r="228" spans="1:71" ht="15.65" customHeight="1">
      <c r="C228" s="124"/>
      <c r="D228" s="281" t="s">
        <v>13</v>
      </c>
      <c r="E228" s="281"/>
      <c r="F228" s="281"/>
      <c r="G228" s="281"/>
      <c r="H228" s="281"/>
      <c r="I228" s="281"/>
      <c r="J228" s="281"/>
      <c r="K228" s="281"/>
      <c r="L228" s="281"/>
      <c r="M228" s="282"/>
      <c r="N228" s="208" t="str">
        <f>IF([4]回答表!F18="下水道事業",IF([4]回答表!AD52="●","●",""),"")</f>
        <v>●</v>
      </c>
      <c r="O228" s="209"/>
      <c r="P228" s="209"/>
      <c r="Q228" s="210"/>
      <c r="R228" s="130"/>
      <c r="S228" s="130"/>
      <c r="T228" s="130"/>
      <c r="U228" s="190" t="str">
        <f>IF([4]回答表!F18="下水道事業",IF([4]回答表!AD52="●",[4]回答表!B421,""),"")</f>
        <v>一部地域において、特定環境保全公共下水道処理施設と統合し、農業集落排水処理施設を廃止する検討を行っている。</v>
      </c>
      <c r="V228" s="191"/>
      <c r="W228" s="191"/>
      <c r="X228" s="191"/>
      <c r="Y228" s="191"/>
      <c r="Z228" s="191"/>
      <c r="AA228" s="191"/>
      <c r="AB228" s="191"/>
      <c r="AC228" s="191"/>
      <c r="AD228" s="191"/>
      <c r="AE228" s="191"/>
      <c r="AF228" s="191"/>
      <c r="AG228" s="191"/>
      <c r="AH228" s="191"/>
      <c r="AI228" s="191"/>
      <c r="AJ228" s="192"/>
      <c r="AK228" s="150"/>
      <c r="AL228" s="150"/>
      <c r="AM228" s="190" t="str">
        <f>IF([4]回答表!F18="下水道事業",IF([4]回答表!AD52="●",[4]回答表!B427,""),"")</f>
        <v>統合に向けて流入水量・処理量等について検討を行う予定であるが、現在の下水道処理施設の老朽化対策を早急に進める必要があり、進捗が遅れていることが課題である。</v>
      </c>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2"/>
      <c r="BR228" s="129"/>
    </row>
    <row r="229" spans="1:71" ht="15.65" customHeight="1">
      <c r="C229" s="124"/>
      <c r="D229" s="281"/>
      <c r="E229" s="281"/>
      <c r="F229" s="281"/>
      <c r="G229" s="281"/>
      <c r="H229" s="281"/>
      <c r="I229" s="281"/>
      <c r="J229" s="281"/>
      <c r="K229" s="281"/>
      <c r="L229" s="281"/>
      <c r="M229" s="282"/>
      <c r="N229" s="211"/>
      <c r="O229" s="212"/>
      <c r="P229" s="212"/>
      <c r="Q229" s="213"/>
      <c r="R229" s="130"/>
      <c r="S229" s="130"/>
      <c r="T229" s="130"/>
      <c r="U229" s="193"/>
      <c r="V229" s="194"/>
      <c r="W229" s="194"/>
      <c r="X229" s="194"/>
      <c r="Y229" s="194"/>
      <c r="Z229" s="194"/>
      <c r="AA229" s="194"/>
      <c r="AB229" s="194"/>
      <c r="AC229" s="194"/>
      <c r="AD229" s="194"/>
      <c r="AE229" s="194"/>
      <c r="AF229" s="194"/>
      <c r="AG229" s="194"/>
      <c r="AH229" s="194"/>
      <c r="AI229" s="194"/>
      <c r="AJ229" s="195"/>
      <c r="AK229" s="150"/>
      <c r="AL229" s="150"/>
      <c r="AM229" s="193"/>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c r="BK229" s="194"/>
      <c r="BL229" s="194"/>
      <c r="BM229" s="194"/>
      <c r="BN229" s="194"/>
      <c r="BO229" s="194"/>
      <c r="BP229" s="194"/>
      <c r="BQ229" s="195"/>
      <c r="BR229" s="129"/>
    </row>
    <row r="230" spans="1:71" ht="15.65" customHeight="1">
      <c r="C230" s="124"/>
      <c r="D230" s="281"/>
      <c r="E230" s="281"/>
      <c r="F230" s="281"/>
      <c r="G230" s="281"/>
      <c r="H230" s="281"/>
      <c r="I230" s="281"/>
      <c r="J230" s="281"/>
      <c r="K230" s="281"/>
      <c r="L230" s="281"/>
      <c r="M230" s="282"/>
      <c r="N230" s="211"/>
      <c r="O230" s="212"/>
      <c r="P230" s="212"/>
      <c r="Q230" s="213"/>
      <c r="R230" s="130"/>
      <c r="S230" s="130"/>
      <c r="T230" s="130"/>
      <c r="U230" s="193"/>
      <c r="V230" s="194"/>
      <c r="W230" s="194"/>
      <c r="X230" s="194"/>
      <c r="Y230" s="194"/>
      <c r="Z230" s="194"/>
      <c r="AA230" s="194"/>
      <c r="AB230" s="194"/>
      <c r="AC230" s="194"/>
      <c r="AD230" s="194"/>
      <c r="AE230" s="194"/>
      <c r="AF230" s="194"/>
      <c r="AG230" s="194"/>
      <c r="AH230" s="194"/>
      <c r="AI230" s="194"/>
      <c r="AJ230" s="195"/>
      <c r="AK230" s="150"/>
      <c r="AL230" s="150"/>
      <c r="AM230" s="193"/>
      <c r="AN230" s="194"/>
      <c r="AO230" s="194"/>
      <c r="AP230" s="194"/>
      <c r="AQ230" s="194"/>
      <c r="AR230" s="194"/>
      <c r="AS230" s="194"/>
      <c r="AT230" s="194"/>
      <c r="AU230" s="194"/>
      <c r="AV230" s="194"/>
      <c r="AW230" s="194"/>
      <c r="AX230" s="194"/>
      <c r="AY230" s="194"/>
      <c r="AZ230" s="194"/>
      <c r="BA230" s="194"/>
      <c r="BB230" s="194"/>
      <c r="BC230" s="194"/>
      <c r="BD230" s="194"/>
      <c r="BE230" s="194"/>
      <c r="BF230" s="194"/>
      <c r="BG230" s="194"/>
      <c r="BH230" s="194"/>
      <c r="BI230" s="194"/>
      <c r="BJ230" s="194"/>
      <c r="BK230" s="194"/>
      <c r="BL230" s="194"/>
      <c r="BM230" s="194"/>
      <c r="BN230" s="194"/>
      <c r="BO230" s="194"/>
      <c r="BP230" s="194"/>
      <c r="BQ230" s="195"/>
      <c r="BR230" s="129"/>
    </row>
    <row r="231" spans="1:71" ht="15.65" customHeight="1">
      <c r="C231" s="124"/>
      <c r="D231" s="281"/>
      <c r="E231" s="281"/>
      <c r="F231" s="281"/>
      <c r="G231" s="281"/>
      <c r="H231" s="281"/>
      <c r="I231" s="281"/>
      <c r="J231" s="281"/>
      <c r="K231" s="281"/>
      <c r="L231" s="281"/>
      <c r="M231" s="282"/>
      <c r="N231" s="214"/>
      <c r="O231" s="215"/>
      <c r="P231" s="215"/>
      <c r="Q231" s="216"/>
      <c r="R231" s="130"/>
      <c r="S231" s="130"/>
      <c r="T231" s="130"/>
      <c r="U231" s="196"/>
      <c r="V231" s="197"/>
      <c r="W231" s="197"/>
      <c r="X231" s="197"/>
      <c r="Y231" s="197"/>
      <c r="Z231" s="197"/>
      <c r="AA231" s="197"/>
      <c r="AB231" s="197"/>
      <c r="AC231" s="197"/>
      <c r="AD231" s="197"/>
      <c r="AE231" s="197"/>
      <c r="AF231" s="197"/>
      <c r="AG231" s="197"/>
      <c r="AH231" s="197"/>
      <c r="AI231" s="197"/>
      <c r="AJ231" s="198"/>
      <c r="AK231" s="150"/>
      <c r="AL231" s="150"/>
      <c r="AM231" s="196"/>
      <c r="AN231" s="197"/>
      <c r="AO231" s="197"/>
      <c r="AP231" s="197"/>
      <c r="AQ231" s="197"/>
      <c r="AR231" s="197"/>
      <c r="AS231" s="197"/>
      <c r="AT231" s="197"/>
      <c r="AU231" s="197"/>
      <c r="AV231" s="197"/>
      <c r="AW231" s="197"/>
      <c r="AX231" s="197"/>
      <c r="AY231" s="197"/>
      <c r="AZ231" s="197"/>
      <c r="BA231" s="197"/>
      <c r="BB231" s="197"/>
      <c r="BC231" s="197"/>
      <c r="BD231" s="197"/>
      <c r="BE231" s="197"/>
      <c r="BF231" s="197"/>
      <c r="BG231" s="197"/>
      <c r="BH231" s="197"/>
      <c r="BI231" s="197"/>
      <c r="BJ231" s="197"/>
      <c r="BK231" s="197"/>
      <c r="BL231" s="197"/>
      <c r="BM231" s="197"/>
      <c r="BN231" s="197"/>
      <c r="BO231" s="197"/>
      <c r="BP231" s="197"/>
      <c r="BQ231" s="198"/>
      <c r="BR231" s="129"/>
    </row>
    <row r="232" spans="1:71" ht="15.65" customHeight="1">
      <c r="C232" s="151"/>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c r="BI232" s="152"/>
      <c r="BJ232" s="152"/>
      <c r="BK232" s="152"/>
      <c r="BL232" s="152"/>
      <c r="BM232" s="152"/>
      <c r="BN232" s="152"/>
      <c r="BO232" s="152"/>
      <c r="BP232" s="152"/>
      <c r="BQ232" s="152"/>
      <c r="BR232" s="153"/>
    </row>
    <row r="233" spans="1:71" s="97" customFormat="1" ht="15.65" customHeight="1">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row>
    <row r="234" spans="1:71" ht="15.65" customHeight="1">
      <c r="C234" s="118"/>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256"/>
      <c r="AS234" s="256"/>
      <c r="AT234" s="256"/>
      <c r="AU234" s="256"/>
      <c r="AV234" s="256"/>
      <c r="AW234" s="256"/>
      <c r="AX234" s="256"/>
      <c r="AY234" s="256"/>
      <c r="AZ234" s="256"/>
      <c r="BA234" s="256"/>
      <c r="BB234" s="256"/>
      <c r="BC234" s="120"/>
      <c r="BD234" s="121"/>
      <c r="BE234" s="121"/>
      <c r="BF234" s="121"/>
      <c r="BG234" s="121"/>
      <c r="BH234" s="121"/>
      <c r="BI234" s="121"/>
      <c r="BJ234" s="121"/>
      <c r="BK234" s="121"/>
      <c r="BL234" s="121"/>
      <c r="BM234" s="121"/>
      <c r="BN234" s="121"/>
      <c r="BO234" s="121"/>
      <c r="BP234" s="121"/>
      <c r="BQ234" s="121"/>
      <c r="BR234" s="122"/>
    </row>
    <row r="235" spans="1:71" ht="15.65" customHeight="1">
      <c r="C235" s="124"/>
      <c r="D235" s="130"/>
      <c r="E235" s="130"/>
      <c r="F235" s="130"/>
      <c r="G235" s="130"/>
      <c r="H235" s="130"/>
      <c r="I235" s="130"/>
      <c r="J235" s="130"/>
      <c r="K235" s="130"/>
      <c r="L235" s="130"/>
      <c r="M235" s="130"/>
      <c r="N235" s="130"/>
      <c r="O235" s="130"/>
      <c r="P235" s="130"/>
      <c r="Q235" s="130"/>
      <c r="R235" s="130"/>
      <c r="S235" s="130"/>
      <c r="T235" s="130"/>
      <c r="U235" s="130"/>
      <c r="V235" s="130"/>
      <c r="W235" s="130"/>
      <c r="X235" s="110"/>
      <c r="Y235" s="110"/>
      <c r="Z235" s="110"/>
      <c r="AA235" s="126"/>
      <c r="AB235" s="131"/>
      <c r="AC235" s="131"/>
      <c r="AD235" s="131"/>
      <c r="AE235" s="131"/>
      <c r="AF235" s="131"/>
      <c r="AG235" s="131"/>
      <c r="AH235" s="131"/>
      <c r="AI235" s="131"/>
      <c r="AJ235" s="131"/>
      <c r="AK235" s="131"/>
      <c r="AL235" s="131"/>
      <c r="AM235" s="131"/>
      <c r="AN235" s="128"/>
      <c r="AO235" s="131"/>
      <c r="AP235" s="132"/>
      <c r="AQ235" s="132"/>
      <c r="AR235" s="292"/>
      <c r="AS235" s="292"/>
      <c r="AT235" s="292"/>
      <c r="AU235" s="292"/>
      <c r="AV235" s="292"/>
      <c r="AW235" s="292"/>
      <c r="AX235" s="292"/>
      <c r="AY235" s="292"/>
      <c r="AZ235" s="292"/>
      <c r="BA235" s="292"/>
      <c r="BB235" s="292"/>
      <c r="BC235" s="125"/>
      <c r="BD235" s="126"/>
      <c r="BE235" s="126"/>
      <c r="BF235" s="126"/>
      <c r="BG235" s="126"/>
      <c r="BH235" s="126"/>
      <c r="BI235" s="126"/>
      <c r="BJ235" s="126"/>
      <c r="BK235" s="126"/>
      <c r="BL235" s="126"/>
      <c r="BM235" s="126"/>
      <c r="BN235" s="127"/>
      <c r="BO235" s="127"/>
      <c r="BP235" s="127"/>
      <c r="BQ235" s="128"/>
      <c r="BR235" s="129"/>
    </row>
    <row r="236" spans="1:71" ht="15.65" customHeight="1">
      <c r="C236" s="124"/>
      <c r="D236" s="258" t="s">
        <v>4</v>
      </c>
      <c r="E236" s="259"/>
      <c r="F236" s="259"/>
      <c r="G236" s="259"/>
      <c r="H236" s="259"/>
      <c r="I236" s="259"/>
      <c r="J236" s="259"/>
      <c r="K236" s="259"/>
      <c r="L236" s="259"/>
      <c r="M236" s="259"/>
      <c r="N236" s="259"/>
      <c r="O236" s="259"/>
      <c r="P236" s="259"/>
      <c r="Q236" s="260"/>
      <c r="R236" s="199" t="s">
        <v>71</v>
      </c>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1"/>
      <c r="BC236" s="125"/>
      <c r="BD236" s="126"/>
      <c r="BE236" s="126"/>
      <c r="BF236" s="126"/>
      <c r="BG236" s="126"/>
      <c r="BH236" s="126"/>
      <c r="BI236" s="126"/>
      <c r="BJ236" s="126"/>
      <c r="BK236" s="126"/>
      <c r="BL236" s="126"/>
      <c r="BM236" s="126"/>
      <c r="BN236" s="127"/>
      <c r="BO236" s="127"/>
      <c r="BP236" s="127"/>
      <c r="BQ236" s="128"/>
      <c r="BR236" s="129"/>
    </row>
    <row r="237" spans="1:71" ht="15.65" customHeight="1">
      <c r="C237" s="124"/>
      <c r="D237" s="261"/>
      <c r="E237" s="262"/>
      <c r="F237" s="262"/>
      <c r="G237" s="262"/>
      <c r="H237" s="262"/>
      <c r="I237" s="262"/>
      <c r="J237" s="262"/>
      <c r="K237" s="262"/>
      <c r="L237" s="262"/>
      <c r="M237" s="262"/>
      <c r="N237" s="262"/>
      <c r="O237" s="262"/>
      <c r="P237" s="262"/>
      <c r="Q237" s="263"/>
      <c r="R237" s="205"/>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7"/>
      <c r="BC237" s="125"/>
      <c r="BD237" s="126"/>
      <c r="BE237" s="126"/>
      <c r="BF237" s="126"/>
      <c r="BG237" s="126"/>
      <c r="BH237" s="126"/>
      <c r="BI237" s="126"/>
      <c r="BJ237" s="126"/>
      <c r="BK237" s="126"/>
      <c r="BL237" s="126"/>
      <c r="BM237" s="126"/>
      <c r="BN237" s="127"/>
      <c r="BO237" s="127"/>
      <c r="BP237" s="127"/>
      <c r="BQ237" s="128"/>
      <c r="BR237" s="129"/>
    </row>
    <row r="238" spans="1:71" ht="15.65" customHeight="1">
      <c r="C238" s="124"/>
      <c r="D238" s="130"/>
      <c r="E238" s="130"/>
      <c r="F238" s="130"/>
      <c r="G238" s="130"/>
      <c r="H238" s="130"/>
      <c r="I238" s="130"/>
      <c r="J238" s="130"/>
      <c r="K238" s="130"/>
      <c r="L238" s="130"/>
      <c r="M238" s="130"/>
      <c r="N238" s="130"/>
      <c r="O238" s="130"/>
      <c r="P238" s="130"/>
      <c r="Q238" s="130"/>
      <c r="R238" s="130"/>
      <c r="S238" s="130"/>
      <c r="T238" s="130"/>
      <c r="U238" s="130"/>
      <c r="V238" s="130"/>
      <c r="W238" s="130"/>
      <c r="X238" s="110"/>
      <c r="Y238" s="110"/>
      <c r="Z238" s="110"/>
      <c r="AA238" s="126"/>
      <c r="AB238" s="131"/>
      <c r="AC238" s="131"/>
      <c r="AD238" s="131"/>
      <c r="AE238" s="131"/>
      <c r="AF238" s="131"/>
      <c r="AG238" s="131"/>
      <c r="AH238" s="131"/>
      <c r="AI238" s="131"/>
      <c r="AJ238" s="131"/>
      <c r="AK238" s="131"/>
      <c r="AL238" s="131"/>
      <c r="AM238" s="131"/>
      <c r="AN238" s="128"/>
      <c r="AO238" s="131"/>
      <c r="AP238" s="132"/>
      <c r="AQ238" s="132"/>
      <c r="AR238" s="133"/>
      <c r="AS238" s="133"/>
      <c r="AT238" s="133"/>
      <c r="AU238" s="133"/>
      <c r="AV238" s="133"/>
      <c r="AW238" s="133"/>
      <c r="AX238" s="133"/>
      <c r="AY238" s="133"/>
      <c r="AZ238" s="133"/>
      <c r="BA238" s="133"/>
      <c r="BB238" s="133"/>
      <c r="BC238" s="125"/>
      <c r="BD238" s="126"/>
      <c r="BE238" s="126"/>
      <c r="BF238" s="126"/>
      <c r="BG238" s="126"/>
      <c r="BH238" s="126"/>
      <c r="BI238" s="126"/>
      <c r="BJ238" s="126"/>
      <c r="BK238" s="126"/>
      <c r="BL238" s="126"/>
      <c r="BM238" s="126"/>
      <c r="BN238" s="127"/>
      <c r="BO238" s="127"/>
      <c r="BP238" s="127"/>
      <c r="BQ238" s="128"/>
      <c r="BR238" s="129"/>
    </row>
    <row r="239" spans="1:71" ht="19">
      <c r="C239" s="124"/>
      <c r="D239" s="130"/>
      <c r="E239" s="130"/>
      <c r="F239" s="130"/>
      <c r="G239" s="130"/>
      <c r="H239" s="130"/>
      <c r="I239" s="130"/>
      <c r="J239" s="130"/>
      <c r="K239" s="130"/>
      <c r="L239" s="130"/>
      <c r="M239" s="130"/>
      <c r="N239" s="130"/>
      <c r="O239" s="130"/>
      <c r="P239" s="130"/>
      <c r="Q239" s="130"/>
      <c r="R239" s="130"/>
      <c r="S239" s="130"/>
      <c r="T239" s="130"/>
      <c r="U239" s="135" t="s">
        <v>27</v>
      </c>
      <c r="V239" s="130"/>
      <c r="W239" s="130"/>
      <c r="X239" s="136"/>
      <c r="Y239" s="136"/>
      <c r="Z239" s="136"/>
      <c r="AA239" s="127"/>
      <c r="AB239" s="137"/>
      <c r="AC239" s="137"/>
      <c r="AD239" s="137"/>
      <c r="AE239" s="137"/>
      <c r="AF239" s="137"/>
      <c r="AG239" s="137"/>
      <c r="AH239" s="137"/>
      <c r="AI239" s="137"/>
      <c r="AJ239" s="137"/>
      <c r="AK239" s="137"/>
      <c r="AL239" s="137"/>
      <c r="AM239" s="142" t="s">
        <v>6</v>
      </c>
      <c r="AN239" s="155"/>
      <c r="AO239" s="155"/>
      <c r="AP239" s="155"/>
      <c r="AQ239" s="155"/>
      <c r="AR239" s="155"/>
      <c r="AS239" s="155"/>
      <c r="AT239" s="127"/>
      <c r="AU239" s="127"/>
      <c r="AV239" s="127"/>
      <c r="AW239" s="127"/>
      <c r="AX239" s="128"/>
      <c r="AY239" s="141"/>
      <c r="AZ239" s="141"/>
      <c r="BA239" s="141"/>
      <c r="BB239" s="141"/>
      <c r="BC239" s="141"/>
      <c r="BD239" s="127"/>
      <c r="BE239" s="127"/>
      <c r="BF239" s="142"/>
      <c r="BG239" s="127"/>
      <c r="BH239" s="127"/>
      <c r="BI239" s="127"/>
      <c r="BJ239" s="127"/>
      <c r="BK239" s="127"/>
      <c r="BL239" s="127"/>
      <c r="BM239" s="127"/>
      <c r="BN239" s="127"/>
      <c r="BO239" s="127"/>
      <c r="BP239" s="127"/>
      <c r="BQ239" s="128"/>
      <c r="BR239" s="129"/>
    </row>
    <row r="240" spans="1:71" ht="19.399999999999999" customHeight="1">
      <c r="C240" s="124"/>
      <c r="D240" s="281" t="s">
        <v>7</v>
      </c>
      <c r="E240" s="281"/>
      <c r="F240" s="281"/>
      <c r="G240" s="281"/>
      <c r="H240" s="281"/>
      <c r="I240" s="281"/>
      <c r="J240" s="281"/>
      <c r="K240" s="281"/>
      <c r="L240" s="281"/>
      <c r="M240" s="281"/>
      <c r="N240" s="208" t="str">
        <f>IF([4]回答表!BD18="●",IF([4]回答表!X52="●","●",""),"")</f>
        <v/>
      </c>
      <c r="O240" s="209"/>
      <c r="P240" s="209"/>
      <c r="Q240" s="210"/>
      <c r="R240" s="130"/>
      <c r="S240" s="130"/>
      <c r="T240" s="130"/>
      <c r="U240" s="190" t="str">
        <f>IF([4]回答表!BD18="●",IF([4]回答表!X52="●",[4]回答表!B282,IF([4]回答表!AA52="●",[4]回答表!B352,"")),"")</f>
        <v/>
      </c>
      <c r="V240" s="191"/>
      <c r="W240" s="191"/>
      <c r="X240" s="191"/>
      <c r="Y240" s="191"/>
      <c r="Z240" s="191"/>
      <c r="AA240" s="191"/>
      <c r="AB240" s="191"/>
      <c r="AC240" s="191"/>
      <c r="AD240" s="191"/>
      <c r="AE240" s="191"/>
      <c r="AF240" s="191"/>
      <c r="AG240" s="191"/>
      <c r="AH240" s="191"/>
      <c r="AI240" s="191"/>
      <c r="AJ240" s="192"/>
      <c r="AK240" s="143"/>
      <c r="AL240" s="143"/>
      <c r="AM240" s="253" t="str">
        <f>IF([4]回答表!BD18="●",IF([4]回答表!X52="●",[4]回答表!B330,IF([4]回答表!AA52="●",[4]回答表!B399,"")),"")</f>
        <v/>
      </c>
      <c r="AN240" s="254"/>
      <c r="AO240" s="254"/>
      <c r="AP240" s="254"/>
      <c r="AQ240" s="253"/>
      <c r="AR240" s="254"/>
      <c r="AS240" s="254"/>
      <c r="AT240" s="254"/>
      <c r="AU240" s="253"/>
      <c r="AV240" s="254"/>
      <c r="AW240" s="254"/>
      <c r="AX240" s="255"/>
      <c r="AY240" s="141"/>
      <c r="AZ240" s="141"/>
      <c r="BA240" s="141"/>
      <c r="BB240" s="141"/>
      <c r="BC240" s="141"/>
      <c r="BD240" s="126"/>
      <c r="BE240" s="126"/>
      <c r="BF240" s="126"/>
      <c r="BG240" s="126"/>
      <c r="BH240" s="126"/>
      <c r="BI240" s="126"/>
      <c r="BJ240" s="126"/>
      <c r="BK240" s="126"/>
      <c r="BL240" s="126"/>
      <c r="BM240" s="126"/>
      <c r="BN240" s="126"/>
      <c r="BO240" s="126"/>
      <c r="BP240" s="126"/>
      <c r="BQ240" s="126"/>
      <c r="BR240" s="129"/>
    </row>
    <row r="241" spans="1:71" ht="19.399999999999999" customHeight="1">
      <c r="C241" s="124"/>
      <c r="D241" s="281"/>
      <c r="E241" s="281"/>
      <c r="F241" s="281"/>
      <c r="G241" s="281"/>
      <c r="H241" s="281"/>
      <c r="I241" s="281"/>
      <c r="J241" s="281"/>
      <c r="K241" s="281"/>
      <c r="L241" s="281"/>
      <c r="M241" s="281"/>
      <c r="N241" s="211"/>
      <c r="O241" s="212"/>
      <c r="P241" s="212"/>
      <c r="Q241" s="213"/>
      <c r="R241" s="130"/>
      <c r="S241" s="130"/>
      <c r="T241" s="130"/>
      <c r="U241" s="193"/>
      <c r="V241" s="194"/>
      <c r="W241" s="194"/>
      <c r="X241" s="194"/>
      <c r="Y241" s="194"/>
      <c r="Z241" s="194"/>
      <c r="AA241" s="194"/>
      <c r="AB241" s="194"/>
      <c r="AC241" s="194"/>
      <c r="AD241" s="194"/>
      <c r="AE241" s="194"/>
      <c r="AF241" s="194"/>
      <c r="AG241" s="194"/>
      <c r="AH241" s="194"/>
      <c r="AI241" s="194"/>
      <c r="AJ241" s="195"/>
      <c r="AK241" s="143"/>
      <c r="AL241" s="143"/>
      <c r="AM241" s="217"/>
      <c r="AN241" s="218"/>
      <c r="AO241" s="218"/>
      <c r="AP241" s="218"/>
      <c r="AQ241" s="217"/>
      <c r="AR241" s="218"/>
      <c r="AS241" s="218"/>
      <c r="AT241" s="218"/>
      <c r="AU241" s="217"/>
      <c r="AV241" s="218"/>
      <c r="AW241" s="218"/>
      <c r="AX241" s="221"/>
      <c r="AY241" s="141"/>
      <c r="AZ241" s="141"/>
      <c r="BA241" s="141"/>
      <c r="BB241" s="141"/>
      <c r="BC241" s="141"/>
      <c r="BD241" s="126"/>
      <c r="BE241" s="126"/>
      <c r="BF241" s="126"/>
      <c r="BG241" s="126"/>
      <c r="BH241" s="126"/>
      <c r="BI241" s="126"/>
      <c r="BJ241" s="126"/>
      <c r="BK241" s="126"/>
      <c r="BL241" s="126"/>
      <c r="BM241" s="126"/>
      <c r="BN241" s="126"/>
      <c r="BO241" s="126"/>
      <c r="BP241" s="126"/>
      <c r="BQ241" s="126"/>
      <c r="BR241" s="129"/>
    </row>
    <row r="242" spans="1:71" ht="15.65" customHeight="1">
      <c r="C242" s="124"/>
      <c r="D242" s="281"/>
      <c r="E242" s="281"/>
      <c r="F242" s="281"/>
      <c r="G242" s="281"/>
      <c r="H242" s="281"/>
      <c r="I242" s="281"/>
      <c r="J242" s="281"/>
      <c r="K242" s="281"/>
      <c r="L242" s="281"/>
      <c r="M242" s="281"/>
      <c r="N242" s="211"/>
      <c r="O242" s="212"/>
      <c r="P242" s="212"/>
      <c r="Q242" s="213"/>
      <c r="R242" s="130"/>
      <c r="S242" s="130"/>
      <c r="T242" s="130"/>
      <c r="U242" s="193"/>
      <c r="V242" s="194"/>
      <c r="W242" s="194"/>
      <c r="X242" s="194"/>
      <c r="Y242" s="194"/>
      <c r="Z242" s="194"/>
      <c r="AA242" s="194"/>
      <c r="AB242" s="194"/>
      <c r="AC242" s="194"/>
      <c r="AD242" s="194"/>
      <c r="AE242" s="194"/>
      <c r="AF242" s="194"/>
      <c r="AG242" s="194"/>
      <c r="AH242" s="194"/>
      <c r="AI242" s="194"/>
      <c r="AJ242" s="195"/>
      <c r="AK242" s="143"/>
      <c r="AL242" s="143"/>
      <c r="AM242" s="217"/>
      <c r="AN242" s="218"/>
      <c r="AO242" s="218"/>
      <c r="AP242" s="218"/>
      <c r="AQ242" s="217"/>
      <c r="AR242" s="218"/>
      <c r="AS242" s="218"/>
      <c r="AT242" s="218"/>
      <c r="AU242" s="217"/>
      <c r="AV242" s="218"/>
      <c r="AW242" s="218"/>
      <c r="AX242" s="221"/>
      <c r="AY242" s="141"/>
      <c r="AZ242" s="141"/>
      <c r="BA242" s="141"/>
      <c r="BB242" s="141"/>
      <c r="BC242" s="141"/>
      <c r="BD242" s="126"/>
      <c r="BE242" s="126"/>
      <c r="BF242" s="126"/>
      <c r="BG242" s="126"/>
      <c r="BH242" s="126"/>
      <c r="BI242" s="126"/>
      <c r="BJ242" s="126"/>
      <c r="BK242" s="126"/>
      <c r="BL242" s="126"/>
      <c r="BM242" s="126"/>
      <c r="BN242" s="126"/>
      <c r="BO242" s="126"/>
      <c r="BP242" s="126"/>
      <c r="BQ242" s="126"/>
      <c r="BR242" s="129"/>
    </row>
    <row r="243" spans="1:71" ht="15.65" customHeight="1">
      <c r="C243" s="124"/>
      <c r="D243" s="281"/>
      <c r="E243" s="281"/>
      <c r="F243" s="281"/>
      <c r="G243" s="281"/>
      <c r="H243" s="281"/>
      <c r="I243" s="281"/>
      <c r="J243" s="281"/>
      <c r="K243" s="281"/>
      <c r="L243" s="281"/>
      <c r="M243" s="281"/>
      <c r="N243" s="214"/>
      <c r="O243" s="215"/>
      <c r="P243" s="215"/>
      <c r="Q243" s="216"/>
      <c r="R243" s="130"/>
      <c r="S243" s="130"/>
      <c r="T243" s="130"/>
      <c r="U243" s="193"/>
      <c r="V243" s="194"/>
      <c r="W243" s="194"/>
      <c r="X243" s="194"/>
      <c r="Y243" s="194"/>
      <c r="Z243" s="194"/>
      <c r="AA243" s="194"/>
      <c r="AB243" s="194"/>
      <c r="AC243" s="194"/>
      <c r="AD243" s="194"/>
      <c r="AE243" s="194"/>
      <c r="AF243" s="194"/>
      <c r="AG243" s="194"/>
      <c r="AH243" s="194"/>
      <c r="AI243" s="194"/>
      <c r="AJ243" s="195"/>
      <c r="AK243" s="143"/>
      <c r="AL243" s="143"/>
      <c r="AM243" s="217" t="str">
        <f>IF([4]回答表!BD18="●",IF([4]回答表!X52="●",[4]回答表!E330,IF([4]回答表!AA52="●",[4]回答表!E399,"")),"")</f>
        <v/>
      </c>
      <c r="AN243" s="218"/>
      <c r="AO243" s="218"/>
      <c r="AP243" s="218"/>
      <c r="AQ243" s="217" t="str">
        <f>IF([4]回答表!BD18="●",IF([4]回答表!X52="●",[4]回答表!E331,IF([4]回答表!AA52="●",[4]回答表!E400,"")),"")</f>
        <v/>
      </c>
      <c r="AR243" s="218"/>
      <c r="AS243" s="218"/>
      <c r="AT243" s="218"/>
      <c r="AU243" s="217" t="str">
        <f>IF([4]回答表!BD18="●",IF([4]回答表!X52="●",[4]回答表!E332,IF([4]回答表!AA52="●",[4]回答表!E401,"")),"")</f>
        <v/>
      </c>
      <c r="AV243" s="218"/>
      <c r="AW243" s="218"/>
      <c r="AX243" s="221"/>
      <c r="AY243" s="141"/>
      <c r="AZ243" s="141"/>
      <c r="BA243" s="141"/>
      <c r="BB243" s="141"/>
      <c r="BC243" s="141"/>
      <c r="BD243" s="126"/>
      <c r="BE243" s="126"/>
      <c r="BF243" s="126"/>
      <c r="BG243" s="126"/>
      <c r="BH243" s="126"/>
      <c r="BI243" s="126"/>
      <c r="BJ243" s="126"/>
      <c r="BK243" s="126"/>
      <c r="BL243" s="126"/>
      <c r="BM243" s="126"/>
      <c r="BN243" s="126"/>
      <c r="BO243" s="126"/>
      <c r="BP243" s="126"/>
      <c r="BQ243" s="126"/>
      <c r="BR243" s="129"/>
    </row>
    <row r="244" spans="1:71" ht="15.65" customHeight="1">
      <c r="C244" s="124"/>
      <c r="D244" s="144"/>
      <c r="E244" s="144"/>
      <c r="F244" s="144"/>
      <c r="G244" s="144"/>
      <c r="H244" s="144"/>
      <c r="I244" s="144"/>
      <c r="J244" s="144"/>
      <c r="K244" s="144"/>
      <c r="L244" s="144"/>
      <c r="M244" s="144"/>
      <c r="N244" s="145"/>
      <c r="O244" s="145"/>
      <c r="P244" s="145"/>
      <c r="Q244" s="145"/>
      <c r="R244" s="146"/>
      <c r="S244" s="146"/>
      <c r="T244" s="146"/>
      <c r="U244" s="193"/>
      <c r="V244" s="194"/>
      <c r="W244" s="194"/>
      <c r="X244" s="194"/>
      <c r="Y244" s="194"/>
      <c r="Z244" s="194"/>
      <c r="AA244" s="194"/>
      <c r="AB244" s="194"/>
      <c r="AC244" s="194"/>
      <c r="AD244" s="194"/>
      <c r="AE244" s="194"/>
      <c r="AF244" s="194"/>
      <c r="AG244" s="194"/>
      <c r="AH244" s="194"/>
      <c r="AI244" s="194"/>
      <c r="AJ244" s="195"/>
      <c r="AK244" s="143"/>
      <c r="AL244" s="143"/>
      <c r="AM244" s="217"/>
      <c r="AN244" s="218"/>
      <c r="AO244" s="218"/>
      <c r="AP244" s="218"/>
      <c r="AQ244" s="217"/>
      <c r="AR244" s="218"/>
      <c r="AS244" s="218"/>
      <c r="AT244" s="218"/>
      <c r="AU244" s="217"/>
      <c r="AV244" s="218"/>
      <c r="AW244" s="218"/>
      <c r="AX244" s="221"/>
      <c r="AY244" s="141"/>
      <c r="AZ244" s="141"/>
      <c r="BA244" s="141"/>
      <c r="BB244" s="141"/>
      <c r="BC244" s="141"/>
      <c r="BD244" s="131"/>
      <c r="BE244" s="131"/>
      <c r="BF244" s="126"/>
      <c r="BG244" s="126"/>
      <c r="BH244" s="126"/>
      <c r="BI244" s="126"/>
      <c r="BJ244" s="126"/>
      <c r="BK244" s="126"/>
      <c r="BL244" s="126"/>
      <c r="BM244" s="126"/>
      <c r="BN244" s="126"/>
      <c r="BO244" s="126"/>
      <c r="BP244" s="126"/>
      <c r="BQ244" s="126"/>
      <c r="BR244" s="129"/>
    </row>
    <row r="245" spans="1:71" ht="19.399999999999999" customHeight="1">
      <c r="C245" s="124"/>
      <c r="D245" s="144"/>
      <c r="E245" s="144"/>
      <c r="F245" s="144"/>
      <c r="G245" s="144"/>
      <c r="H245" s="144"/>
      <c r="I245" s="144"/>
      <c r="J245" s="144"/>
      <c r="K245" s="144"/>
      <c r="L245" s="144"/>
      <c r="M245" s="144"/>
      <c r="N245" s="145"/>
      <c r="O245" s="145"/>
      <c r="P245" s="145"/>
      <c r="Q245" s="145"/>
      <c r="R245" s="146"/>
      <c r="S245" s="146"/>
      <c r="T245" s="146"/>
      <c r="U245" s="193"/>
      <c r="V245" s="194"/>
      <c r="W245" s="194"/>
      <c r="X245" s="194"/>
      <c r="Y245" s="194"/>
      <c r="Z245" s="194"/>
      <c r="AA245" s="194"/>
      <c r="AB245" s="194"/>
      <c r="AC245" s="194"/>
      <c r="AD245" s="194"/>
      <c r="AE245" s="194"/>
      <c r="AF245" s="194"/>
      <c r="AG245" s="194"/>
      <c r="AH245" s="194"/>
      <c r="AI245" s="194"/>
      <c r="AJ245" s="195"/>
      <c r="AK245" s="143"/>
      <c r="AL245" s="143"/>
      <c r="AM245" s="217"/>
      <c r="AN245" s="218"/>
      <c r="AO245" s="218"/>
      <c r="AP245" s="218"/>
      <c r="AQ245" s="217"/>
      <c r="AR245" s="218"/>
      <c r="AS245" s="218"/>
      <c r="AT245" s="218"/>
      <c r="AU245" s="217"/>
      <c r="AV245" s="218"/>
      <c r="AW245" s="218"/>
      <c r="AX245" s="221"/>
      <c r="AY245" s="141"/>
      <c r="AZ245" s="141"/>
      <c r="BA245" s="141"/>
      <c r="BB245" s="141"/>
      <c r="BC245" s="141"/>
      <c r="BD245" s="126"/>
      <c r="BE245" s="126"/>
      <c r="BF245" s="126"/>
      <c r="BG245" s="126"/>
      <c r="BH245" s="126"/>
      <c r="BI245" s="126"/>
      <c r="BJ245" s="126"/>
      <c r="BK245" s="126"/>
      <c r="BL245" s="126"/>
      <c r="BM245" s="126"/>
      <c r="BN245" s="126"/>
      <c r="BO245" s="126"/>
      <c r="BP245" s="126"/>
      <c r="BQ245" s="126"/>
      <c r="BR245" s="129"/>
    </row>
    <row r="246" spans="1:71" ht="19.399999999999999" customHeight="1">
      <c r="C246" s="124"/>
      <c r="D246" s="302" t="s">
        <v>8</v>
      </c>
      <c r="E246" s="281"/>
      <c r="F246" s="281"/>
      <c r="G246" s="281"/>
      <c r="H246" s="281"/>
      <c r="I246" s="281"/>
      <c r="J246" s="281"/>
      <c r="K246" s="281"/>
      <c r="L246" s="281"/>
      <c r="M246" s="282"/>
      <c r="N246" s="208" t="str">
        <f>IF([4]回答表!BD18="●",IF([4]回答表!AA52="●","●",""),"")</f>
        <v/>
      </c>
      <c r="O246" s="209"/>
      <c r="P246" s="209"/>
      <c r="Q246" s="210"/>
      <c r="R246" s="130"/>
      <c r="S246" s="130"/>
      <c r="T246" s="130"/>
      <c r="U246" s="193"/>
      <c r="V246" s="194"/>
      <c r="W246" s="194"/>
      <c r="X246" s="194"/>
      <c r="Y246" s="194"/>
      <c r="Z246" s="194"/>
      <c r="AA246" s="194"/>
      <c r="AB246" s="194"/>
      <c r="AC246" s="194"/>
      <c r="AD246" s="194"/>
      <c r="AE246" s="194"/>
      <c r="AF246" s="194"/>
      <c r="AG246" s="194"/>
      <c r="AH246" s="194"/>
      <c r="AI246" s="194"/>
      <c r="AJ246" s="195"/>
      <c r="AK246" s="143"/>
      <c r="AL246" s="143"/>
      <c r="AM246" s="217"/>
      <c r="AN246" s="218"/>
      <c r="AO246" s="218"/>
      <c r="AP246" s="218"/>
      <c r="AQ246" s="217"/>
      <c r="AR246" s="218"/>
      <c r="AS246" s="218"/>
      <c r="AT246" s="218"/>
      <c r="AU246" s="217"/>
      <c r="AV246" s="218"/>
      <c r="AW246" s="218"/>
      <c r="AX246" s="221"/>
      <c r="AY246" s="141"/>
      <c r="AZ246" s="141"/>
      <c r="BA246" s="141"/>
      <c r="BB246" s="141"/>
      <c r="BC246" s="141"/>
      <c r="BD246" s="147"/>
      <c r="BE246" s="147"/>
      <c r="BF246" s="126"/>
      <c r="BG246" s="126"/>
      <c r="BH246" s="126"/>
      <c r="BI246" s="126"/>
      <c r="BJ246" s="126"/>
      <c r="BK246" s="126"/>
      <c r="BL246" s="126"/>
      <c r="BM246" s="126"/>
      <c r="BN246" s="126"/>
      <c r="BO246" s="126"/>
      <c r="BP246" s="126"/>
      <c r="BQ246" s="126"/>
      <c r="BR246" s="129"/>
    </row>
    <row r="247" spans="1:71" ht="15.65" customHeight="1">
      <c r="C247" s="124"/>
      <c r="D247" s="281"/>
      <c r="E247" s="281"/>
      <c r="F247" s="281"/>
      <c r="G247" s="281"/>
      <c r="H247" s="281"/>
      <c r="I247" s="281"/>
      <c r="J247" s="281"/>
      <c r="K247" s="281"/>
      <c r="L247" s="281"/>
      <c r="M247" s="282"/>
      <c r="N247" s="211"/>
      <c r="O247" s="212"/>
      <c r="P247" s="212"/>
      <c r="Q247" s="213"/>
      <c r="R247" s="130"/>
      <c r="S247" s="130"/>
      <c r="T247" s="130"/>
      <c r="U247" s="193"/>
      <c r="V247" s="194"/>
      <c r="W247" s="194"/>
      <c r="X247" s="194"/>
      <c r="Y247" s="194"/>
      <c r="Z247" s="194"/>
      <c r="AA247" s="194"/>
      <c r="AB247" s="194"/>
      <c r="AC247" s="194"/>
      <c r="AD247" s="194"/>
      <c r="AE247" s="194"/>
      <c r="AF247" s="194"/>
      <c r="AG247" s="194"/>
      <c r="AH247" s="194"/>
      <c r="AI247" s="194"/>
      <c r="AJ247" s="195"/>
      <c r="AK247" s="143"/>
      <c r="AL247" s="143"/>
      <c r="AM247" s="217" t="s">
        <v>9</v>
      </c>
      <c r="AN247" s="218"/>
      <c r="AO247" s="218"/>
      <c r="AP247" s="218"/>
      <c r="AQ247" s="217" t="s">
        <v>10</v>
      </c>
      <c r="AR247" s="218"/>
      <c r="AS247" s="218"/>
      <c r="AT247" s="218"/>
      <c r="AU247" s="217" t="s">
        <v>11</v>
      </c>
      <c r="AV247" s="218"/>
      <c r="AW247" s="218"/>
      <c r="AX247" s="221"/>
      <c r="AY247" s="141"/>
      <c r="AZ247" s="141"/>
      <c r="BA247" s="141"/>
      <c r="BB247" s="141"/>
      <c r="BC247" s="141"/>
      <c r="BD247" s="147"/>
      <c r="BE247" s="147"/>
      <c r="BF247" s="126"/>
      <c r="BG247" s="126"/>
      <c r="BH247" s="126"/>
      <c r="BI247" s="126"/>
      <c r="BJ247" s="126"/>
      <c r="BK247" s="126"/>
      <c r="BL247" s="126"/>
      <c r="BM247" s="126"/>
      <c r="BN247" s="126"/>
      <c r="BO247" s="126"/>
      <c r="BP247" s="126"/>
      <c r="BQ247" s="126"/>
      <c r="BR247" s="129"/>
    </row>
    <row r="248" spans="1:71" ht="15.65" customHeight="1">
      <c r="C248" s="124"/>
      <c r="D248" s="281"/>
      <c r="E248" s="281"/>
      <c r="F248" s="281"/>
      <c r="G248" s="281"/>
      <c r="H248" s="281"/>
      <c r="I248" s="281"/>
      <c r="J248" s="281"/>
      <c r="K248" s="281"/>
      <c r="L248" s="281"/>
      <c r="M248" s="282"/>
      <c r="N248" s="211"/>
      <c r="O248" s="212"/>
      <c r="P248" s="212"/>
      <c r="Q248" s="213"/>
      <c r="R248" s="130"/>
      <c r="S248" s="130"/>
      <c r="T248" s="130"/>
      <c r="U248" s="193"/>
      <c r="V248" s="194"/>
      <c r="W248" s="194"/>
      <c r="X248" s="194"/>
      <c r="Y248" s="194"/>
      <c r="Z248" s="194"/>
      <c r="AA248" s="194"/>
      <c r="AB248" s="194"/>
      <c r="AC248" s="194"/>
      <c r="AD248" s="194"/>
      <c r="AE248" s="194"/>
      <c r="AF248" s="194"/>
      <c r="AG248" s="194"/>
      <c r="AH248" s="194"/>
      <c r="AI248" s="194"/>
      <c r="AJ248" s="195"/>
      <c r="AK248" s="143"/>
      <c r="AL248" s="143"/>
      <c r="AM248" s="217"/>
      <c r="AN248" s="218"/>
      <c r="AO248" s="218"/>
      <c r="AP248" s="218"/>
      <c r="AQ248" s="217"/>
      <c r="AR248" s="218"/>
      <c r="AS248" s="218"/>
      <c r="AT248" s="218"/>
      <c r="AU248" s="217"/>
      <c r="AV248" s="218"/>
      <c r="AW248" s="218"/>
      <c r="AX248" s="221"/>
      <c r="AY248" s="141"/>
      <c r="AZ248" s="141"/>
      <c r="BA248" s="141"/>
      <c r="BB248" s="141"/>
      <c r="BC248" s="141"/>
      <c r="BD248" s="147"/>
      <c r="BE248" s="147"/>
      <c r="BF248" s="126"/>
      <c r="BG248" s="126"/>
      <c r="BH248" s="126"/>
      <c r="BI248" s="126"/>
      <c r="BJ248" s="126"/>
      <c r="BK248" s="126"/>
      <c r="BL248" s="126"/>
      <c r="BM248" s="126"/>
      <c r="BN248" s="126"/>
      <c r="BO248" s="126"/>
      <c r="BP248" s="126"/>
      <c r="BQ248" s="126"/>
      <c r="BR248" s="129"/>
    </row>
    <row r="249" spans="1:71" ht="15.65" customHeight="1">
      <c r="C249" s="124"/>
      <c r="D249" s="281"/>
      <c r="E249" s="281"/>
      <c r="F249" s="281"/>
      <c r="G249" s="281"/>
      <c r="H249" s="281"/>
      <c r="I249" s="281"/>
      <c r="J249" s="281"/>
      <c r="K249" s="281"/>
      <c r="L249" s="281"/>
      <c r="M249" s="282"/>
      <c r="N249" s="214"/>
      <c r="O249" s="215"/>
      <c r="P249" s="215"/>
      <c r="Q249" s="216"/>
      <c r="R249" s="130"/>
      <c r="S249" s="130"/>
      <c r="T249" s="130"/>
      <c r="U249" s="196"/>
      <c r="V249" s="197"/>
      <c r="W249" s="197"/>
      <c r="X249" s="197"/>
      <c r="Y249" s="197"/>
      <c r="Z249" s="197"/>
      <c r="AA249" s="197"/>
      <c r="AB249" s="197"/>
      <c r="AC249" s="197"/>
      <c r="AD249" s="197"/>
      <c r="AE249" s="197"/>
      <c r="AF249" s="197"/>
      <c r="AG249" s="197"/>
      <c r="AH249" s="197"/>
      <c r="AI249" s="197"/>
      <c r="AJ249" s="198"/>
      <c r="AK249" s="143"/>
      <c r="AL249" s="143"/>
      <c r="AM249" s="219"/>
      <c r="AN249" s="220"/>
      <c r="AO249" s="220"/>
      <c r="AP249" s="220"/>
      <c r="AQ249" s="219"/>
      <c r="AR249" s="220"/>
      <c r="AS249" s="220"/>
      <c r="AT249" s="220"/>
      <c r="AU249" s="219"/>
      <c r="AV249" s="220"/>
      <c r="AW249" s="220"/>
      <c r="AX249" s="222"/>
      <c r="AY249" s="141"/>
      <c r="AZ249" s="141"/>
      <c r="BA249" s="141"/>
      <c r="BB249" s="141"/>
      <c r="BC249" s="141"/>
      <c r="BD249" s="147"/>
      <c r="BE249" s="147"/>
      <c r="BF249" s="126"/>
      <c r="BG249" s="126"/>
      <c r="BH249" s="126"/>
      <c r="BI249" s="126"/>
      <c r="BJ249" s="126"/>
      <c r="BK249" s="126"/>
      <c r="BL249" s="126"/>
      <c r="BM249" s="126"/>
      <c r="BN249" s="126"/>
      <c r="BO249" s="126"/>
      <c r="BP249" s="126"/>
      <c r="BQ249" s="126"/>
      <c r="BR249" s="129"/>
    </row>
    <row r="250" spans="1:71" ht="15.65" customHeight="1">
      <c r="A250" s="134"/>
      <c r="B250" s="134"/>
      <c r="C250" s="124"/>
      <c r="D250" s="144"/>
      <c r="E250" s="144"/>
      <c r="F250" s="144"/>
      <c r="G250" s="144"/>
      <c r="H250" s="144"/>
      <c r="I250" s="144"/>
      <c r="J250" s="144"/>
      <c r="K250" s="144"/>
      <c r="L250" s="144"/>
      <c r="M250" s="144"/>
      <c r="N250" s="144"/>
      <c r="O250" s="144"/>
      <c r="P250" s="144"/>
      <c r="Q250" s="144"/>
      <c r="R250" s="130"/>
      <c r="S250" s="130"/>
      <c r="T250" s="130"/>
      <c r="U250" s="130"/>
      <c r="V250" s="130"/>
      <c r="W250" s="130"/>
      <c r="X250" s="130"/>
      <c r="Y250" s="130"/>
      <c r="Z250" s="130"/>
      <c r="AA250" s="130"/>
      <c r="AB250" s="130"/>
      <c r="AC250" s="130"/>
      <c r="AD250" s="130"/>
      <c r="AE250" s="130"/>
      <c r="AF250" s="130"/>
      <c r="AG250" s="130"/>
      <c r="AH250" s="130"/>
      <c r="AI250" s="130"/>
      <c r="AJ250" s="130"/>
      <c r="AK250" s="143"/>
      <c r="AL250" s="143"/>
      <c r="AM250" s="156"/>
      <c r="AN250" s="156"/>
      <c r="AO250" s="156"/>
      <c r="AP250" s="156"/>
      <c r="AQ250" s="156"/>
      <c r="AR250" s="156"/>
      <c r="AS250" s="156"/>
      <c r="AT250" s="156"/>
      <c r="AU250" s="156"/>
      <c r="AV250" s="156"/>
      <c r="AW250" s="156"/>
      <c r="AX250" s="156"/>
      <c r="AY250" s="156"/>
      <c r="AZ250" s="156"/>
      <c r="BA250" s="156"/>
      <c r="BB250" s="156"/>
      <c r="BC250" s="131"/>
      <c r="BD250" s="147"/>
      <c r="BE250" s="147"/>
      <c r="BF250" s="110"/>
      <c r="BG250" s="110"/>
      <c r="BH250" s="110"/>
      <c r="BI250" s="110"/>
      <c r="BJ250" s="110"/>
      <c r="BK250" s="110"/>
      <c r="BL250" s="110"/>
      <c r="BM250" s="110"/>
      <c r="BN250" s="110"/>
      <c r="BO250" s="110"/>
      <c r="BP250" s="110"/>
      <c r="BQ250" s="110"/>
      <c r="BR250" s="129"/>
      <c r="BS250" s="116"/>
    </row>
    <row r="251" spans="1:71" ht="15.65" customHeight="1">
      <c r="A251" s="134"/>
      <c r="B251" s="134"/>
      <c r="C251" s="124"/>
      <c r="D251" s="144"/>
      <c r="E251" s="144"/>
      <c r="F251" s="144"/>
      <c r="G251" s="144"/>
      <c r="H251" s="144"/>
      <c r="I251" s="144"/>
      <c r="J251" s="144"/>
      <c r="K251" s="144"/>
      <c r="L251" s="144"/>
      <c r="M251" s="144"/>
      <c r="N251" s="144"/>
      <c r="O251" s="144"/>
      <c r="P251" s="144"/>
      <c r="Q251" s="144"/>
      <c r="R251" s="130"/>
      <c r="S251" s="130"/>
      <c r="T251" s="130"/>
      <c r="U251" s="135" t="s">
        <v>91</v>
      </c>
      <c r="V251" s="130"/>
      <c r="W251" s="130"/>
      <c r="X251" s="130"/>
      <c r="Y251" s="130"/>
      <c r="Z251" s="130"/>
      <c r="AA251" s="130"/>
      <c r="AB251" s="130"/>
      <c r="AC251" s="130"/>
      <c r="AD251" s="130"/>
      <c r="AE251" s="130"/>
      <c r="AF251" s="130"/>
      <c r="AG251" s="130"/>
      <c r="AH251" s="130"/>
      <c r="AI251" s="130"/>
      <c r="AJ251" s="130"/>
      <c r="AK251" s="143"/>
      <c r="AL251" s="143"/>
      <c r="AM251" s="135" t="s">
        <v>92</v>
      </c>
      <c r="AN251" s="127"/>
      <c r="AO251" s="127"/>
      <c r="AP251" s="127"/>
      <c r="AQ251" s="127"/>
      <c r="AR251" s="127"/>
      <c r="AS251" s="127"/>
      <c r="AT251" s="127"/>
      <c r="AU251" s="127"/>
      <c r="AV251" s="127"/>
      <c r="AW251" s="127"/>
      <c r="AX251" s="126"/>
      <c r="AY251" s="126"/>
      <c r="AZ251" s="126"/>
      <c r="BA251" s="126"/>
      <c r="BB251" s="126"/>
      <c r="BC251" s="126"/>
      <c r="BD251" s="126"/>
      <c r="BE251" s="126"/>
      <c r="BF251" s="126"/>
      <c r="BG251" s="126"/>
      <c r="BH251" s="126"/>
      <c r="BI251" s="126"/>
      <c r="BJ251" s="126"/>
      <c r="BK251" s="126"/>
      <c r="BL251" s="126"/>
      <c r="BM251" s="126"/>
      <c r="BN251" s="126"/>
      <c r="BO251" s="126"/>
      <c r="BP251" s="126"/>
      <c r="BQ251" s="110"/>
      <c r="BR251" s="129"/>
      <c r="BS251" s="116"/>
    </row>
    <row r="252" spans="1:71" ht="15.65" customHeight="1">
      <c r="A252" s="134"/>
      <c r="B252" s="134"/>
      <c r="C252" s="124"/>
      <c r="D252" s="144"/>
      <c r="E252" s="144"/>
      <c r="F252" s="144"/>
      <c r="G252" s="144"/>
      <c r="H252" s="144"/>
      <c r="I252" s="144"/>
      <c r="J252" s="144"/>
      <c r="K252" s="144"/>
      <c r="L252" s="144"/>
      <c r="M252" s="144"/>
      <c r="N252" s="144"/>
      <c r="O252" s="144"/>
      <c r="P252" s="144"/>
      <c r="Q252" s="144"/>
      <c r="R252" s="130"/>
      <c r="S252" s="130"/>
      <c r="T252" s="130"/>
      <c r="U252" s="182" t="str">
        <f>IF([4]回答表!BD18="●",IF([4]回答表!X52="●",[4]回答表!E339,IF([4]回答表!AA52="●",[4]回答表!E408,"")),"")</f>
        <v/>
      </c>
      <c r="V252" s="183"/>
      <c r="W252" s="183"/>
      <c r="X252" s="183"/>
      <c r="Y252" s="183"/>
      <c r="Z252" s="183"/>
      <c r="AA252" s="183"/>
      <c r="AB252" s="183"/>
      <c r="AC252" s="183"/>
      <c r="AD252" s="183"/>
      <c r="AE252" s="186" t="s">
        <v>93</v>
      </c>
      <c r="AF252" s="186"/>
      <c r="AG252" s="186"/>
      <c r="AH252" s="186"/>
      <c r="AI252" s="186"/>
      <c r="AJ252" s="187"/>
      <c r="AK252" s="143"/>
      <c r="AL252" s="143"/>
      <c r="AM252" s="190" t="str">
        <f>IF([4]回答表!BD18="●",IF([4]回答表!X52="●",[4]回答表!B341,IF([4]回答表!AA52="●",[4]回答表!B410,"")),"")</f>
        <v/>
      </c>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2"/>
      <c r="BR252" s="129"/>
      <c r="BS252" s="116"/>
    </row>
    <row r="253" spans="1:71" ht="15.65" customHeight="1">
      <c r="A253" s="134"/>
      <c r="B253" s="134"/>
      <c r="C253" s="124"/>
      <c r="D253" s="144"/>
      <c r="E253" s="144"/>
      <c r="F253" s="144"/>
      <c r="G253" s="144"/>
      <c r="H253" s="144"/>
      <c r="I253" s="144"/>
      <c r="J253" s="144"/>
      <c r="K253" s="144"/>
      <c r="L253" s="144"/>
      <c r="M253" s="144"/>
      <c r="N253" s="144"/>
      <c r="O253" s="144"/>
      <c r="P253" s="144"/>
      <c r="Q253" s="144"/>
      <c r="R253" s="130"/>
      <c r="S253" s="130"/>
      <c r="T253" s="130"/>
      <c r="U253" s="184"/>
      <c r="V253" s="185"/>
      <c r="W253" s="185"/>
      <c r="X253" s="185"/>
      <c r="Y253" s="185"/>
      <c r="Z253" s="185"/>
      <c r="AA253" s="185"/>
      <c r="AB253" s="185"/>
      <c r="AC253" s="185"/>
      <c r="AD253" s="185"/>
      <c r="AE253" s="188"/>
      <c r="AF253" s="188"/>
      <c r="AG253" s="188"/>
      <c r="AH253" s="188"/>
      <c r="AI253" s="188"/>
      <c r="AJ253" s="189"/>
      <c r="AK253" s="143"/>
      <c r="AL253" s="143"/>
      <c r="AM253" s="193"/>
      <c r="AN253" s="194"/>
      <c r="AO253" s="194"/>
      <c r="AP253" s="194"/>
      <c r="AQ253" s="194"/>
      <c r="AR253" s="194"/>
      <c r="AS253" s="194"/>
      <c r="AT253" s="194"/>
      <c r="AU253" s="194"/>
      <c r="AV253" s="194"/>
      <c r="AW253" s="194"/>
      <c r="AX253" s="194"/>
      <c r="AY253" s="194"/>
      <c r="AZ253" s="194"/>
      <c r="BA253" s="194"/>
      <c r="BB253" s="194"/>
      <c r="BC253" s="194"/>
      <c r="BD253" s="194"/>
      <c r="BE253" s="194"/>
      <c r="BF253" s="194"/>
      <c r="BG253" s="194"/>
      <c r="BH253" s="194"/>
      <c r="BI253" s="194"/>
      <c r="BJ253" s="194"/>
      <c r="BK253" s="194"/>
      <c r="BL253" s="194"/>
      <c r="BM253" s="194"/>
      <c r="BN253" s="194"/>
      <c r="BO253" s="194"/>
      <c r="BP253" s="194"/>
      <c r="BQ253" s="195"/>
      <c r="BR253" s="129"/>
      <c r="BS253" s="116"/>
    </row>
    <row r="254" spans="1:71" ht="15.65" customHeight="1">
      <c r="A254" s="134"/>
      <c r="B254" s="134"/>
      <c r="C254" s="124"/>
      <c r="D254" s="144"/>
      <c r="E254" s="144"/>
      <c r="F254" s="144"/>
      <c r="G254" s="144"/>
      <c r="H254" s="144"/>
      <c r="I254" s="144"/>
      <c r="J254" s="144"/>
      <c r="K254" s="144"/>
      <c r="L254" s="144"/>
      <c r="M254" s="144"/>
      <c r="N254" s="144"/>
      <c r="O254" s="144"/>
      <c r="P254" s="144"/>
      <c r="Q254" s="144"/>
      <c r="R254" s="130"/>
      <c r="S254" s="130"/>
      <c r="T254" s="130"/>
      <c r="U254" s="130"/>
      <c r="V254" s="130"/>
      <c r="W254" s="130"/>
      <c r="X254" s="130"/>
      <c r="Y254" s="130"/>
      <c r="Z254" s="130"/>
      <c r="AA254" s="130"/>
      <c r="AB254" s="130"/>
      <c r="AC254" s="130"/>
      <c r="AD254" s="130"/>
      <c r="AE254" s="130"/>
      <c r="AF254" s="130"/>
      <c r="AG254" s="130"/>
      <c r="AH254" s="130"/>
      <c r="AI254" s="130"/>
      <c r="AJ254" s="130"/>
      <c r="AK254" s="143"/>
      <c r="AL254" s="143"/>
      <c r="AM254" s="193"/>
      <c r="AN254" s="194"/>
      <c r="AO254" s="194"/>
      <c r="AP254" s="194"/>
      <c r="AQ254" s="194"/>
      <c r="AR254" s="194"/>
      <c r="AS254" s="194"/>
      <c r="AT254" s="194"/>
      <c r="AU254" s="194"/>
      <c r="AV254" s="194"/>
      <c r="AW254" s="194"/>
      <c r="AX254" s="194"/>
      <c r="AY254" s="194"/>
      <c r="AZ254" s="194"/>
      <c r="BA254" s="194"/>
      <c r="BB254" s="194"/>
      <c r="BC254" s="194"/>
      <c r="BD254" s="194"/>
      <c r="BE254" s="194"/>
      <c r="BF254" s="194"/>
      <c r="BG254" s="194"/>
      <c r="BH254" s="194"/>
      <c r="BI254" s="194"/>
      <c r="BJ254" s="194"/>
      <c r="BK254" s="194"/>
      <c r="BL254" s="194"/>
      <c r="BM254" s="194"/>
      <c r="BN254" s="194"/>
      <c r="BO254" s="194"/>
      <c r="BP254" s="194"/>
      <c r="BQ254" s="195"/>
      <c r="BR254" s="129"/>
      <c r="BS254" s="116"/>
    </row>
    <row r="255" spans="1:71" ht="15.65" customHeight="1">
      <c r="A255" s="134"/>
      <c r="B255" s="134"/>
      <c r="C255" s="124"/>
      <c r="D255" s="144"/>
      <c r="E255" s="144"/>
      <c r="F255" s="144"/>
      <c r="G255" s="144"/>
      <c r="H255" s="144"/>
      <c r="I255" s="144"/>
      <c r="J255" s="144"/>
      <c r="K255" s="144"/>
      <c r="L255" s="144"/>
      <c r="M255" s="144"/>
      <c r="N255" s="144"/>
      <c r="O255" s="144"/>
      <c r="P255" s="144"/>
      <c r="Q255" s="144"/>
      <c r="R255" s="130"/>
      <c r="S255" s="130"/>
      <c r="T255" s="130"/>
      <c r="U255" s="130"/>
      <c r="V255" s="130"/>
      <c r="W255" s="130"/>
      <c r="X255" s="130"/>
      <c r="Y255" s="130"/>
      <c r="Z255" s="130"/>
      <c r="AA255" s="130"/>
      <c r="AB255" s="130"/>
      <c r="AC255" s="130"/>
      <c r="AD255" s="130"/>
      <c r="AE255" s="130"/>
      <c r="AF255" s="130"/>
      <c r="AG255" s="130"/>
      <c r="AH255" s="130"/>
      <c r="AI255" s="130"/>
      <c r="AJ255" s="130"/>
      <c r="AK255" s="143"/>
      <c r="AL255" s="143"/>
      <c r="AM255" s="193"/>
      <c r="AN255" s="194"/>
      <c r="AO255" s="194"/>
      <c r="AP255" s="194"/>
      <c r="AQ255" s="194"/>
      <c r="AR255" s="194"/>
      <c r="AS255" s="194"/>
      <c r="AT255" s="194"/>
      <c r="AU255" s="194"/>
      <c r="AV255" s="194"/>
      <c r="AW255" s="194"/>
      <c r="AX255" s="194"/>
      <c r="AY255" s="194"/>
      <c r="AZ255" s="194"/>
      <c r="BA255" s="194"/>
      <c r="BB255" s="194"/>
      <c r="BC255" s="194"/>
      <c r="BD255" s="194"/>
      <c r="BE255" s="194"/>
      <c r="BF255" s="194"/>
      <c r="BG255" s="194"/>
      <c r="BH255" s="194"/>
      <c r="BI255" s="194"/>
      <c r="BJ255" s="194"/>
      <c r="BK255" s="194"/>
      <c r="BL255" s="194"/>
      <c r="BM255" s="194"/>
      <c r="BN255" s="194"/>
      <c r="BO255" s="194"/>
      <c r="BP255" s="194"/>
      <c r="BQ255" s="195"/>
      <c r="BR255" s="129"/>
      <c r="BS255" s="116"/>
    </row>
    <row r="256" spans="1:71" ht="15.65" customHeight="1">
      <c r="A256" s="134"/>
      <c r="B256" s="134"/>
      <c r="C256" s="124"/>
      <c r="D256" s="144"/>
      <c r="E256" s="144"/>
      <c r="F256" s="144"/>
      <c r="G256" s="144"/>
      <c r="H256" s="144"/>
      <c r="I256" s="144"/>
      <c r="J256" s="144"/>
      <c r="K256" s="144"/>
      <c r="L256" s="144"/>
      <c r="M256" s="144"/>
      <c r="N256" s="144"/>
      <c r="O256" s="144"/>
      <c r="P256" s="144"/>
      <c r="Q256" s="144"/>
      <c r="R256" s="130"/>
      <c r="S256" s="130"/>
      <c r="T256" s="130"/>
      <c r="U256" s="130"/>
      <c r="V256" s="130"/>
      <c r="W256" s="130"/>
      <c r="X256" s="130"/>
      <c r="Y256" s="130"/>
      <c r="Z256" s="130"/>
      <c r="AA256" s="130"/>
      <c r="AB256" s="130"/>
      <c r="AC256" s="130"/>
      <c r="AD256" s="130"/>
      <c r="AE256" s="130"/>
      <c r="AF256" s="130"/>
      <c r="AG256" s="130"/>
      <c r="AH256" s="130"/>
      <c r="AI256" s="130"/>
      <c r="AJ256" s="130"/>
      <c r="AK256" s="143"/>
      <c r="AL256" s="143"/>
      <c r="AM256" s="196"/>
      <c r="AN256" s="197"/>
      <c r="AO256" s="197"/>
      <c r="AP256" s="197"/>
      <c r="AQ256" s="197"/>
      <c r="AR256" s="197"/>
      <c r="AS256" s="197"/>
      <c r="AT256" s="197"/>
      <c r="AU256" s="197"/>
      <c r="AV256" s="197"/>
      <c r="AW256" s="197"/>
      <c r="AX256" s="197"/>
      <c r="AY256" s="197"/>
      <c r="AZ256" s="197"/>
      <c r="BA256" s="197"/>
      <c r="BB256" s="197"/>
      <c r="BC256" s="197"/>
      <c r="BD256" s="197"/>
      <c r="BE256" s="197"/>
      <c r="BF256" s="197"/>
      <c r="BG256" s="197"/>
      <c r="BH256" s="197"/>
      <c r="BI256" s="197"/>
      <c r="BJ256" s="197"/>
      <c r="BK256" s="197"/>
      <c r="BL256" s="197"/>
      <c r="BM256" s="197"/>
      <c r="BN256" s="197"/>
      <c r="BO256" s="197"/>
      <c r="BP256" s="197"/>
      <c r="BQ256" s="198"/>
      <c r="BR256" s="129"/>
      <c r="BS256" s="116"/>
    </row>
    <row r="257" spans="1:144" ht="15.65" customHeight="1">
      <c r="C257" s="124"/>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29"/>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row>
    <row r="258" spans="1:144" ht="18.649999999999999" customHeight="1">
      <c r="C258" s="124"/>
      <c r="D258" s="144"/>
      <c r="E258" s="144"/>
      <c r="F258" s="144"/>
      <c r="G258" s="144"/>
      <c r="H258" s="144"/>
      <c r="I258" s="144"/>
      <c r="J258" s="144"/>
      <c r="K258" s="144"/>
      <c r="L258" s="144"/>
      <c r="M258" s="144"/>
      <c r="N258" s="130"/>
      <c r="O258" s="130"/>
      <c r="P258" s="130"/>
      <c r="Q258" s="130"/>
      <c r="R258" s="130"/>
      <c r="S258" s="130"/>
      <c r="T258" s="130"/>
      <c r="U258" s="135" t="s">
        <v>27</v>
      </c>
      <c r="V258" s="130"/>
      <c r="W258" s="130"/>
      <c r="X258" s="136"/>
      <c r="Y258" s="136"/>
      <c r="Z258" s="136"/>
      <c r="AA258" s="127"/>
      <c r="AB258" s="137"/>
      <c r="AC258" s="127"/>
      <c r="AD258" s="127"/>
      <c r="AE258" s="127"/>
      <c r="AF258" s="127"/>
      <c r="AG258" s="127"/>
      <c r="AH258" s="127"/>
      <c r="AI258" s="127"/>
      <c r="AJ258" s="127"/>
      <c r="AK258" s="127"/>
      <c r="AL258" s="127"/>
      <c r="AM258" s="135" t="s">
        <v>12</v>
      </c>
      <c r="AN258" s="127"/>
      <c r="AO258" s="127"/>
      <c r="AP258" s="127"/>
      <c r="AQ258" s="127"/>
      <c r="AR258" s="127"/>
      <c r="AS258" s="127"/>
      <c r="AT258" s="127"/>
      <c r="AU258" s="127"/>
      <c r="AV258" s="127"/>
      <c r="AW258" s="127"/>
      <c r="AX258" s="127"/>
      <c r="AY258" s="127"/>
      <c r="AZ258" s="126"/>
      <c r="BA258" s="126"/>
      <c r="BB258" s="126"/>
      <c r="BC258" s="126"/>
      <c r="BD258" s="126"/>
      <c r="BE258" s="126"/>
      <c r="BF258" s="126"/>
      <c r="BG258" s="126"/>
      <c r="BH258" s="126"/>
      <c r="BI258" s="126"/>
      <c r="BJ258" s="126"/>
      <c r="BK258" s="126"/>
      <c r="BL258" s="126"/>
      <c r="BM258" s="126"/>
      <c r="BN258" s="126"/>
      <c r="BO258" s="126"/>
      <c r="BP258" s="126"/>
      <c r="BQ258" s="110"/>
      <c r="BR258" s="129"/>
      <c r="BS258" s="116"/>
    </row>
    <row r="259" spans="1:144" ht="15.65" customHeight="1">
      <c r="C259" s="124"/>
      <c r="D259" s="281" t="s">
        <v>13</v>
      </c>
      <c r="E259" s="281"/>
      <c r="F259" s="281"/>
      <c r="G259" s="281"/>
      <c r="H259" s="281"/>
      <c r="I259" s="281"/>
      <c r="J259" s="281"/>
      <c r="K259" s="281"/>
      <c r="L259" s="281"/>
      <c r="M259" s="282"/>
      <c r="N259" s="208" t="str">
        <f>IF([4]回答表!BD18="●",IF([4]回答表!AD52="●","●",""),"")</f>
        <v/>
      </c>
      <c r="O259" s="209"/>
      <c r="P259" s="209"/>
      <c r="Q259" s="210"/>
      <c r="R259" s="130"/>
      <c r="S259" s="130"/>
      <c r="T259" s="130"/>
      <c r="U259" s="190" t="str">
        <f>IF([4]回答表!BD18="●",IF([4]回答表!AD52="●",[4]回答表!B421,""),"")</f>
        <v/>
      </c>
      <c r="V259" s="191"/>
      <c r="W259" s="191"/>
      <c r="X259" s="191"/>
      <c r="Y259" s="191"/>
      <c r="Z259" s="191"/>
      <c r="AA259" s="191"/>
      <c r="AB259" s="191"/>
      <c r="AC259" s="191"/>
      <c r="AD259" s="191"/>
      <c r="AE259" s="191"/>
      <c r="AF259" s="191"/>
      <c r="AG259" s="191"/>
      <c r="AH259" s="191"/>
      <c r="AI259" s="191"/>
      <c r="AJ259" s="192"/>
      <c r="AK259" s="160"/>
      <c r="AL259" s="160"/>
      <c r="AM259" s="190" t="str">
        <f>IF([4]回答表!BD18="●",IF([4]回答表!AD52="●",[4]回答表!B427,""),"")</f>
        <v/>
      </c>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2"/>
      <c r="BR259" s="129"/>
      <c r="BS259" s="116"/>
    </row>
    <row r="260" spans="1:144" ht="15.65" customHeight="1">
      <c r="C260" s="124"/>
      <c r="D260" s="281"/>
      <c r="E260" s="281"/>
      <c r="F260" s="281"/>
      <c r="G260" s="281"/>
      <c r="H260" s="281"/>
      <c r="I260" s="281"/>
      <c r="J260" s="281"/>
      <c r="K260" s="281"/>
      <c r="L260" s="281"/>
      <c r="M260" s="282"/>
      <c r="N260" s="211"/>
      <c r="O260" s="212"/>
      <c r="P260" s="212"/>
      <c r="Q260" s="213"/>
      <c r="R260" s="130"/>
      <c r="S260" s="130"/>
      <c r="T260" s="130"/>
      <c r="U260" s="193"/>
      <c r="V260" s="194"/>
      <c r="W260" s="194"/>
      <c r="X260" s="194"/>
      <c r="Y260" s="194"/>
      <c r="Z260" s="194"/>
      <c r="AA260" s="194"/>
      <c r="AB260" s="194"/>
      <c r="AC260" s="194"/>
      <c r="AD260" s="194"/>
      <c r="AE260" s="194"/>
      <c r="AF260" s="194"/>
      <c r="AG260" s="194"/>
      <c r="AH260" s="194"/>
      <c r="AI260" s="194"/>
      <c r="AJ260" s="195"/>
      <c r="AK260" s="160"/>
      <c r="AL260" s="160"/>
      <c r="AM260" s="193"/>
      <c r="AN260" s="194"/>
      <c r="AO260" s="194"/>
      <c r="AP260" s="194"/>
      <c r="AQ260" s="194"/>
      <c r="AR260" s="194"/>
      <c r="AS260" s="194"/>
      <c r="AT260" s="194"/>
      <c r="AU260" s="194"/>
      <c r="AV260" s="194"/>
      <c r="AW260" s="194"/>
      <c r="AX260" s="194"/>
      <c r="AY260" s="194"/>
      <c r="AZ260" s="194"/>
      <c r="BA260" s="194"/>
      <c r="BB260" s="194"/>
      <c r="BC260" s="194"/>
      <c r="BD260" s="194"/>
      <c r="BE260" s="194"/>
      <c r="BF260" s="194"/>
      <c r="BG260" s="194"/>
      <c r="BH260" s="194"/>
      <c r="BI260" s="194"/>
      <c r="BJ260" s="194"/>
      <c r="BK260" s="194"/>
      <c r="BL260" s="194"/>
      <c r="BM260" s="194"/>
      <c r="BN260" s="194"/>
      <c r="BO260" s="194"/>
      <c r="BP260" s="194"/>
      <c r="BQ260" s="195"/>
      <c r="BR260" s="129"/>
      <c r="BS260" s="116"/>
    </row>
    <row r="261" spans="1:144" ht="15.65" customHeight="1">
      <c r="C261" s="124"/>
      <c r="D261" s="281"/>
      <c r="E261" s="281"/>
      <c r="F261" s="281"/>
      <c r="G261" s="281"/>
      <c r="H261" s="281"/>
      <c r="I261" s="281"/>
      <c r="J261" s="281"/>
      <c r="K261" s="281"/>
      <c r="L261" s="281"/>
      <c r="M261" s="282"/>
      <c r="N261" s="211"/>
      <c r="O261" s="212"/>
      <c r="P261" s="212"/>
      <c r="Q261" s="213"/>
      <c r="R261" s="130"/>
      <c r="S261" s="130"/>
      <c r="T261" s="130"/>
      <c r="U261" s="193"/>
      <c r="V261" s="194"/>
      <c r="W261" s="194"/>
      <c r="X261" s="194"/>
      <c r="Y261" s="194"/>
      <c r="Z261" s="194"/>
      <c r="AA261" s="194"/>
      <c r="AB261" s="194"/>
      <c r="AC261" s="194"/>
      <c r="AD261" s="194"/>
      <c r="AE261" s="194"/>
      <c r="AF261" s="194"/>
      <c r="AG261" s="194"/>
      <c r="AH261" s="194"/>
      <c r="AI261" s="194"/>
      <c r="AJ261" s="195"/>
      <c r="AK261" s="160"/>
      <c r="AL261" s="160"/>
      <c r="AM261" s="193"/>
      <c r="AN261" s="194"/>
      <c r="AO261" s="194"/>
      <c r="AP261" s="194"/>
      <c r="AQ261" s="194"/>
      <c r="AR261" s="194"/>
      <c r="AS261" s="194"/>
      <c r="AT261" s="194"/>
      <c r="AU261" s="194"/>
      <c r="AV261" s="194"/>
      <c r="AW261" s="194"/>
      <c r="AX261" s="194"/>
      <c r="AY261" s="194"/>
      <c r="AZ261" s="194"/>
      <c r="BA261" s="194"/>
      <c r="BB261" s="194"/>
      <c r="BC261" s="194"/>
      <c r="BD261" s="194"/>
      <c r="BE261" s="194"/>
      <c r="BF261" s="194"/>
      <c r="BG261" s="194"/>
      <c r="BH261" s="194"/>
      <c r="BI261" s="194"/>
      <c r="BJ261" s="194"/>
      <c r="BK261" s="194"/>
      <c r="BL261" s="194"/>
      <c r="BM261" s="194"/>
      <c r="BN261" s="194"/>
      <c r="BO261" s="194"/>
      <c r="BP261" s="194"/>
      <c r="BQ261" s="195"/>
      <c r="BR261" s="129"/>
      <c r="BS261" s="116"/>
    </row>
    <row r="262" spans="1:144" ht="15.65" customHeight="1">
      <c r="C262" s="124"/>
      <c r="D262" s="281"/>
      <c r="E262" s="281"/>
      <c r="F262" s="281"/>
      <c r="G262" s="281"/>
      <c r="H262" s="281"/>
      <c r="I262" s="281"/>
      <c r="J262" s="281"/>
      <c r="K262" s="281"/>
      <c r="L262" s="281"/>
      <c r="M262" s="282"/>
      <c r="N262" s="214"/>
      <c r="O262" s="215"/>
      <c r="P262" s="215"/>
      <c r="Q262" s="216"/>
      <c r="R262" s="130"/>
      <c r="S262" s="130"/>
      <c r="T262" s="130"/>
      <c r="U262" s="196"/>
      <c r="V262" s="197"/>
      <c r="W262" s="197"/>
      <c r="X262" s="197"/>
      <c r="Y262" s="197"/>
      <c r="Z262" s="197"/>
      <c r="AA262" s="197"/>
      <c r="AB262" s="197"/>
      <c r="AC262" s="197"/>
      <c r="AD262" s="197"/>
      <c r="AE262" s="197"/>
      <c r="AF262" s="197"/>
      <c r="AG262" s="197"/>
      <c r="AH262" s="197"/>
      <c r="AI262" s="197"/>
      <c r="AJ262" s="198"/>
      <c r="AK262" s="160"/>
      <c r="AL262" s="160"/>
      <c r="AM262" s="196"/>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c r="BM262" s="197"/>
      <c r="BN262" s="197"/>
      <c r="BO262" s="197"/>
      <c r="BP262" s="197"/>
      <c r="BQ262" s="198"/>
      <c r="BR262" s="129"/>
      <c r="BS262" s="116"/>
    </row>
    <row r="263" spans="1:144" ht="15.65" customHeight="1">
      <c r="C263" s="151"/>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c r="BI263" s="152"/>
      <c r="BJ263" s="152"/>
      <c r="BK263" s="152"/>
      <c r="BL263" s="152"/>
      <c r="BM263" s="152"/>
      <c r="BN263" s="152"/>
      <c r="BO263" s="152"/>
      <c r="BP263" s="152"/>
      <c r="BQ263" s="152"/>
      <c r="BR263" s="153"/>
      <c r="BS263" s="116"/>
    </row>
    <row r="264" spans="1:144" s="97" customFormat="1" ht="15.65" customHeight="1">
      <c r="A264" s="116"/>
      <c r="B264" s="116"/>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16"/>
    </row>
    <row r="265" spans="1:144" ht="15.65" customHeight="1">
      <c r="C265" s="118"/>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256"/>
      <c r="AS265" s="256"/>
      <c r="AT265" s="256"/>
      <c r="AU265" s="256"/>
      <c r="AV265" s="256"/>
      <c r="AW265" s="256"/>
      <c r="AX265" s="256"/>
      <c r="AY265" s="256"/>
      <c r="AZ265" s="256"/>
      <c r="BA265" s="256"/>
      <c r="BB265" s="256"/>
      <c r="BC265" s="120"/>
      <c r="BD265" s="121"/>
      <c r="BE265" s="121"/>
      <c r="BF265" s="121"/>
      <c r="BG265" s="121"/>
      <c r="BH265" s="121"/>
      <c r="BI265" s="121"/>
      <c r="BJ265" s="121"/>
      <c r="BK265" s="121"/>
      <c r="BL265" s="121"/>
      <c r="BM265" s="121"/>
      <c r="BN265" s="121"/>
      <c r="BO265" s="121"/>
      <c r="BP265" s="121"/>
      <c r="BQ265" s="121"/>
      <c r="BR265" s="122"/>
      <c r="BS265" s="116"/>
    </row>
    <row r="266" spans="1:144" ht="15.65" customHeight="1">
      <c r="C266" s="124"/>
      <c r="D266" s="130"/>
      <c r="E266" s="130"/>
      <c r="F266" s="130"/>
      <c r="G266" s="130"/>
      <c r="H266" s="130"/>
      <c r="I266" s="130"/>
      <c r="J266" s="130"/>
      <c r="K266" s="130"/>
      <c r="L266" s="130"/>
      <c r="M266" s="130"/>
      <c r="N266" s="130"/>
      <c r="O266" s="130"/>
      <c r="P266" s="130"/>
      <c r="Q266" s="130"/>
      <c r="R266" s="130"/>
      <c r="S266" s="130"/>
      <c r="T266" s="130"/>
      <c r="U266" s="130"/>
      <c r="V266" s="130"/>
      <c r="W266" s="130"/>
      <c r="X266" s="110"/>
      <c r="Y266" s="110"/>
      <c r="Z266" s="110"/>
      <c r="AA266" s="126"/>
      <c r="AB266" s="131"/>
      <c r="AC266" s="131"/>
      <c r="AD266" s="131"/>
      <c r="AE266" s="131"/>
      <c r="AF266" s="131"/>
      <c r="AG266" s="131"/>
      <c r="AH266" s="131"/>
      <c r="AI266" s="131"/>
      <c r="AJ266" s="131"/>
      <c r="AK266" s="131"/>
      <c r="AL266" s="131"/>
      <c r="AM266" s="131"/>
      <c r="AN266" s="128"/>
      <c r="AO266" s="131"/>
      <c r="AP266" s="132"/>
      <c r="AQ266" s="132"/>
      <c r="AR266" s="292"/>
      <c r="AS266" s="292"/>
      <c r="AT266" s="292"/>
      <c r="AU266" s="292"/>
      <c r="AV266" s="292"/>
      <c r="AW266" s="292"/>
      <c r="AX266" s="292"/>
      <c r="AY266" s="292"/>
      <c r="AZ266" s="292"/>
      <c r="BA266" s="292"/>
      <c r="BB266" s="292"/>
      <c r="BC266" s="125"/>
      <c r="BD266" s="126"/>
      <c r="BE266" s="126"/>
      <c r="BF266" s="126"/>
      <c r="BG266" s="126"/>
      <c r="BH266" s="126"/>
      <c r="BI266" s="126"/>
      <c r="BJ266" s="126"/>
      <c r="BK266" s="126"/>
      <c r="BL266" s="126"/>
      <c r="BM266" s="126"/>
      <c r="BN266" s="127"/>
      <c r="BO266" s="127"/>
      <c r="BP266" s="127"/>
      <c r="BQ266" s="128"/>
      <c r="BR266" s="129"/>
      <c r="BS266" s="116"/>
    </row>
    <row r="267" spans="1:144" ht="15.65" customHeight="1">
      <c r="C267" s="124"/>
      <c r="D267" s="258" t="s">
        <v>4</v>
      </c>
      <c r="E267" s="259"/>
      <c r="F267" s="259"/>
      <c r="G267" s="259"/>
      <c r="H267" s="259"/>
      <c r="I267" s="259"/>
      <c r="J267" s="259"/>
      <c r="K267" s="259"/>
      <c r="L267" s="259"/>
      <c r="M267" s="259"/>
      <c r="N267" s="259"/>
      <c r="O267" s="259"/>
      <c r="P267" s="259"/>
      <c r="Q267" s="260"/>
      <c r="R267" s="199" t="s">
        <v>34</v>
      </c>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1"/>
      <c r="BC267" s="125"/>
      <c r="BD267" s="126"/>
      <c r="BE267" s="126"/>
      <c r="BF267" s="126"/>
      <c r="BG267" s="126"/>
      <c r="BH267" s="126"/>
      <c r="BI267" s="126"/>
      <c r="BJ267" s="126"/>
      <c r="BK267" s="126"/>
      <c r="BL267" s="126"/>
      <c r="BM267" s="126"/>
      <c r="BN267" s="127"/>
      <c r="BO267" s="127"/>
      <c r="BP267" s="127"/>
      <c r="BQ267" s="128"/>
      <c r="BR267" s="129"/>
      <c r="BS267" s="116"/>
    </row>
    <row r="268" spans="1:144" ht="15.65" customHeight="1">
      <c r="C268" s="124"/>
      <c r="D268" s="261"/>
      <c r="E268" s="262"/>
      <c r="F268" s="262"/>
      <c r="G268" s="262"/>
      <c r="H268" s="262"/>
      <c r="I268" s="262"/>
      <c r="J268" s="262"/>
      <c r="K268" s="262"/>
      <c r="L268" s="262"/>
      <c r="M268" s="262"/>
      <c r="N268" s="262"/>
      <c r="O268" s="262"/>
      <c r="P268" s="262"/>
      <c r="Q268" s="263"/>
      <c r="R268" s="205"/>
      <c r="S268" s="206"/>
      <c r="T268" s="206"/>
      <c r="U268" s="206"/>
      <c r="V268" s="206"/>
      <c r="W268" s="206"/>
      <c r="X268" s="206"/>
      <c r="Y268" s="206"/>
      <c r="Z268" s="206"/>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7"/>
      <c r="BC268" s="125"/>
      <c r="BD268" s="126"/>
      <c r="BE268" s="126"/>
      <c r="BF268" s="126"/>
      <c r="BG268" s="126"/>
      <c r="BH268" s="126"/>
      <c r="BI268" s="126"/>
      <c r="BJ268" s="126"/>
      <c r="BK268" s="126"/>
      <c r="BL268" s="126"/>
      <c r="BM268" s="126"/>
      <c r="BN268" s="127"/>
      <c r="BO268" s="127"/>
      <c r="BP268" s="127"/>
      <c r="BQ268" s="128"/>
      <c r="BR268" s="129"/>
      <c r="BS268" s="116"/>
    </row>
    <row r="269" spans="1:144" ht="15.65" customHeight="1">
      <c r="C269" s="124"/>
      <c r="D269" s="130"/>
      <c r="E269" s="130"/>
      <c r="F269" s="130"/>
      <c r="G269" s="130"/>
      <c r="H269" s="130"/>
      <c r="I269" s="130"/>
      <c r="J269" s="130"/>
      <c r="K269" s="130"/>
      <c r="L269" s="130"/>
      <c r="M269" s="130"/>
      <c r="N269" s="130"/>
      <c r="O269" s="130"/>
      <c r="P269" s="130"/>
      <c r="Q269" s="130"/>
      <c r="R269" s="130"/>
      <c r="S269" s="130"/>
      <c r="T269" s="130"/>
      <c r="U269" s="130"/>
      <c r="V269" s="130"/>
      <c r="W269" s="130"/>
      <c r="X269" s="110"/>
      <c r="Y269" s="110"/>
      <c r="Z269" s="110"/>
      <c r="AA269" s="126"/>
      <c r="AB269" s="131"/>
      <c r="AC269" s="131"/>
      <c r="AD269" s="131"/>
      <c r="AE269" s="131"/>
      <c r="AF269" s="131"/>
      <c r="AG269" s="131"/>
      <c r="AH269" s="131"/>
      <c r="AI269" s="131"/>
      <c r="AJ269" s="131"/>
      <c r="AK269" s="131"/>
      <c r="AL269" s="131"/>
      <c r="AM269" s="131"/>
      <c r="AN269" s="128"/>
      <c r="AO269" s="131"/>
      <c r="AP269" s="132"/>
      <c r="AQ269" s="132"/>
      <c r="AR269" s="133"/>
      <c r="AS269" s="133"/>
      <c r="AT269" s="133"/>
      <c r="AU269" s="133"/>
      <c r="AV269" s="133"/>
      <c r="AW269" s="133"/>
      <c r="AX269" s="133"/>
      <c r="AY269" s="133"/>
      <c r="AZ269" s="133"/>
      <c r="BA269" s="133"/>
      <c r="BB269" s="133"/>
      <c r="BC269" s="125"/>
      <c r="BD269" s="126"/>
      <c r="BE269" s="126"/>
      <c r="BF269" s="126"/>
      <c r="BG269" s="126"/>
      <c r="BH269" s="126"/>
      <c r="BI269" s="126"/>
      <c r="BJ269" s="126"/>
      <c r="BK269" s="126"/>
      <c r="BL269" s="126"/>
      <c r="BM269" s="126"/>
      <c r="BN269" s="127"/>
      <c r="BO269" s="127"/>
      <c r="BP269" s="127"/>
      <c r="BQ269" s="128"/>
      <c r="BR269" s="129"/>
      <c r="BS269" s="116"/>
    </row>
    <row r="270" spans="1:144" ht="19">
      <c r="C270" s="124"/>
      <c r="D270" s="130"/>
      <c r="E270" s="130"/>
      <c r="F270" s="130"/>
      <c r="G270" s="130"/>
      <c r="H270" s="130"/>
      <c r="I270" s="130"/>
      <c r="J270" s="130"/>
      <c r="K270" s="130"/>
      <c r="L270" s="130"/>
      <c r="M270" s="130"/>
      <c r="N270" s="130"/>
      <c r="O270" s="130"/>
      <c r="P270" s="130"/>
      <c r="Q270" s="130"/>
      <c r="R270" s="130"/>
      <c r="S270" s="130"/>
      <c r="T270" s="130"/>
      <c r="U270" s="135" t="s">
        <v>27</v>
      </c>
      <c r="V270" s="130"/>
      <c r="W270" s="130"/>
      <c r="X270" s="136"/>
      <c r="Y270" s="136"/>
      <c r="Z270" s="136"/>
      <c r="AA270" s="127"/>
      <c r="AB270" s="137"/>
      <c r="AC270" s="137"/>
      <c r="AD270" s="137"/>
      <c r="AE270" s="137"/>
      <c r="AF270" s="137"/>
      <c r="AG270" s="137"/>
      <c r="AH270" s="137"/>
      <c r="AI270" s="137"/>
      <c r="AJ270" s="137"/>
      <c r="AK270" s="137"/>
      <c r="AL270" s="137"/>
      <c r="AM270" s="135" t="s">
        <v>14</v>
      </c>
      <c r="AN270" s="138"/>
      <c r="AO270" s="137"/>
      <c r="AP270" s="139"/>
      <c r="AQ270" s="139"/>
      <c r="AR270" s="140"/>
      <c r="AS270" s="140"/>
      <c r="AT270" s="140"/>
      <c r="AU270" s="140"/>
      <c r="AV270" s="140"/>
      <c r="AW270" s="140"/>
      <c r="AX270" s="140"/>
      <c r="AY270" s="140"/>
      <c r="AZ270" s="140"/>
      <c r="BA270" s="140"/>
      <c r="BB270" s="140"/>
      <c r="BC270" s="141"/>
      <c r="BD270" s="127"/>
      <c r="BE270" s="127"/>
      <c r="BF270" s="142" t="s">
        <v>6</v>
      </c>
      <c r="BG270" s="155"/>
      <c r="BH270" s="155"/>
      <c r="BI270" s="155"/>
      <c r="BJ270" s="155"/>
      <c r="BK270" s="155"/>
      <c r="BL270" s="155"/>
      <c r="BM270" s="127"/>
      <c r="BN270" s="127"/>
      <c r="BO270" s="127"/>
      <c r="BP270" s="127"/>
      <c r="BQ270" s="138"/>
      <c r="BR270" s="129"/>
      <c r="BS270" s="116"/>
    </row>
    <row r="271" spans="1:144" ht="15.65" customHeight="1">
      <c r="C271" s="124"/>
      <c r="D271" s="281" t="s">
        <v>7</v>
      </c>
      <c r="E271" s="281"/>
      <c r="F271" s="281"/>
      <c r="G271" s="281"/>
      <c r="H271" s="281"/>
      <c r="I271" s="281"/>
      <c r="J271" s="281"/>
      <c r="K271" s="281"/>
      <c r="L271" s="281"/>
      <c r="M271" s="281"/>
      <c r="N271" s="208" t="str">
        <f>IF([4]回答表!X53="●","●","")</f>
        <v/>
      </c>
      <c r="O271" s="209"/>
      <c r="P271" s="209"/>
      <c r="Q271" s="210"/>
      <c r="R271" s="130"/>
      <c r="S271" s="130"/>
      <c r="T271" s="130"/>
      <c r="U271" s="190" t="str">
        <f>IF([4]回答表!X53="●",[4]回答表!B438,IF([4]回答表!AA53="●",[4]回答表!B466,""))</f>
        <v/>
      </c>
      <c r="V271" s="191"/>
      <c r="W271" s="191"/>
      <c r="X271" s="191"/>
      <c r="Y271" s="191"/>
      <c r="Z271" s="191"/>
      <c r="AA271" s="191"/>
      <c r="AB271" s="191"/>
      <c r="AC271" s="191"/>
      <c r="AD271" s="191"/>
      <c r="AE271" s="191"/>
      <c r="AF271" s="191"/>
      <c r="AG271" s="191"/>
      <c r="AH271" s="191"/>
      <c r="AI271" s="191"/>
      <c r="AJ271" s="192"/>
      <c r="AK271" s="143"/>
      <c r="AL271" s="143"/>
      <c r="AM271" s="293" t="s">
        <v>35</v>
      </c>
      <c r="AN271" s="294"/>
      <c r="AO271" s="294"/>
      <c r="AP271" s="294"/>
      <c r="AQ271" s="294"/>
      <c r="AR271" s="294"/>
      <c r="AS271" s="294"/>
      <c r="AT271" s="295"/>
      <c r="AU271" s="293" t="s">
        <v>36</v>
      </c>
      <c r="AV271" s="294"/>
      <c r="AW271" s="294"/>
      <c r="AX271" s="294"/>
      <c r="AY271" s="294"/>
      <c r="AZ271" s="294"/>
      <c r="BA271" s="294"/>
      <c r="BB271" s="295"/>
      <c r="BC271" s="131"/>
      <c r="BD271" s="126"/>
      <c r="BE271" s="126"/>
      <c r="BF271" s="253" t="str">
        <f>IF([4]回答表!X53="●",[4]回答表!U444,IF([4]回答表!AA53="●",[4]回答表!U472,""))</f>
        <v/>
      </c>
      <c r="BG271" s="254"/>
      <c r="BH271" s="254"/>
      <c r="BI271" s="254"/>
      <c r="BJ271" s="253"/>
      <c r="BK271" s="254"/>
      <c r="BL271" s="254"/>
      <c r="BM271" s="254"/>
      <c r="BN271" s="253"/>
      <c r="BO271" s="254"/>
      <c r="BP271" s="254"/>
      <c r="BQ271" s="255"/>
      <c r="BR271" s="129"/>
      <c r="BS271" s="116"/>
    </row>
    <row r="272" spans="1:144" ht="15.65" customHeight="1">
      <c r="C272" s="124"/>
      <c r="D272" s="281"/>
      <c r="E272" s="281"/>
      <c r="F272" s="281"/>
      <c r="G272" s="281"/>
      <c r="H272" s="281"/>
      <c r="I272" s="281"/>
      <c r="J272" s="281"/>
      <c r="K272" s="281"/>
      <c r="L272" s="281"/>
      <c r="M272" s="281"/>
      <c r="N272" s="211"/>
      <c r="O272" s="212"/>
      <c r="P272" s="212"/>
      <c r="Q272" s="213"/>
      <c r="R272" s="130"/>
      <c r="S272" s="130"/>
      <c r="T272" s="130"/>
      <c r="U272" s="193"/>
      <c r="V272" s="194"/>
      <c r="W272" s="194"/>
      <c r="X272" s="194"/>
      <c r="Y272" s="194"/>
      <c r="Z272" s="194"/>
      <c r="AA272" s="194"/>
      <c r="AB272" s="194"/>
      <c r="AC272" s="194"/>
      <c r="AD272" s="194"/>
      <c r="AE272" s="194"/>
      <c r="AF272" s="194"/>
      <c r="AG272" s="194"/>
      <c r="AH272" s="194"/>
      <c r="AI272" s="194"/>
      <c r="AJ272" s="195"/>
      <c r="AK272" s="143"/>
      <c r="AL272" s="143"/>
      <c r="AM272" s="296"/>
      <c r="AN272" s="297"/>
      <c r="AO272" s="297"/>
      <c r="AP272" s="297"/>
      <c r="AQ272" s="297"/>
      <c r="AR272" s="297"/>
      <c r="AS272" s="297"/>
      <c r="AT272" s="298"/>
      <c r="AU272" s="296"/>
      <c r="AV272" s="297"/>
      <c r="AW272" s="297"/>
      <c r="AX272" s="297"/>
      <c r="AY272" s="297"/>
      <c r="AZ272" s="297"/>
      <c r="BA272" s="297"/>
      <c r="BB272" s="298"/>
      <c r="BC272" s="131"/>
      <c r="BD272" s="126"/>
      <c r="BE272" s="126"/>
      <c r="BF272" s="217"/>
      <c r="BG272" s="218"/>
      <c r="BH272" s="218"/>
      <c r="BI272" s="218"/>
      <c r="BJ272" s="217"/>
      <c r="BK272" s="218"/>
      <c r="BL272" s="218"/>
      <c r="BM272" s="218"/>
      <c r="BN272" s="217"/>
      <c r="BO272" s="218"/>
      <c r="BP272" s="218"/>
      <c r="BQ272" s="221"/>
      <c r="BR272" s="129"/>
      <c r="BS272" s="116"/>
    </row>
    <row r="273" spans="1:71" ht="15.65" customHeight="1">
      <c r="C273" s="124"/>
      <c r="D273" s="281"/>
      <c r="E273" s="281"/>
      <c r="F273" s="281"/>
      <c r="G273" s="281"/>
      <c r="H273" s="281"/>
      <c r="I273" s="281"/>
      <c r="J273" s="281"/>
      <c r="K273" s="281"/>
      <c r="L273" s="281"/>
      <c r="M273" s="281"/>
      <c r="N273" s="211"/>
      <c r="O273" s="212"/>
      <c r="P273" s="212"/>
      <c r="Q273" s="213"/>
      <c r="R273" s="130"/>
      <c r="S273" s="130"/>
      <c r="T273" s="130"/>
      <c r="U273" s="193"/>
      <c r="V273" s="194"/>
      <c r="W273" s="194"/>
      <c r="X273" s="194"/>
      <c r="Y273" s="194"/>
      <c r="Z273" s="194"/>
      <c r="AA273" s="194"/>
      <c r="AB273" s="194"/>
      <c r="AC273" s="194"/>
      <c r="AD273" s="194"/>
      <c r="AE273" s="194"/>
      <c r="AF273" s="194"/>
      <c r="AG273" s="194"/>
      <c r="AH273" s="194"/>
      <c r="AI273" s="194"/>
      <c r="AJ273" s="195"/>
      <c r="AK273" s="143"/>
      <c r="AL273" s="143"/>
      <c r="AM273" s="299"/>
      <c r="AN273" s="300"/>
      <c r="AO273" s="300"/>
      <c r="AP273" s="300"/>
      <c r="AQ273" s="300"/>
      <c r="AR273" s="300"/>
      <c r="AS273" s="300"/>
      <c r="AT273" s="301"/>
      <c r="AU273" s="299"/>
      <c r="AV273" s="300"/>
      <c r="AW273" s="300"/>
      <c r="AX273" s="300"/>
      <c r="AY273" s="300"/>
      <c r="AZ273" s="300"/>
      <c r="BA273" s="300"/>
      <c r="BB273" s="301"/>
      <c r="BC273" s="131"/>
      <c r="BD273" s="126"/>
      <c r="BE273" s="126"/>
      <c r="BF273" s="217"/>
      <c r="BG273" s="218"/>
      <c r="BH273" s="218"/>
      <c r="BI273" s="218"/>
      <c r="BJ273" s="217"/>
      <c r="BK273" s="218"/>
      <c r="BL273" s="218"/>
      <c r="BM273" s="218"/>
      <c r="BN273" s="217"/>
      <c r="BO273" s="218"/>
      <c r="BP273" s="218"/>
      <c r="BQ273" s="221"/>
      <c r="BR273" s="129"/>
      <c r="BS273" s="116"/>
    </row>
    <row r="274" spans="1:71" ht="15.65" customHeight="1">
      <c r="C274" s="124"/>
      <c r="D274" s="281"/>
      <c r="E274" s="281"/>
      <c r="F274" s="281"/>
      <c r="G274" s="281"/>
      <c r="H274" s="281"/>
      <c r="I274" s="281"/>
      <c r="J274" s="281"/>
      <c r="K274" s="281"/>
      <c r="L274" s="281"/>
      <c r="M274" s="281"/>
      <c r="N274" s="214"/>
      <c r="O274" s="215"/>
      <c r="P274" s="215"/>
      <c r="Q274" s="216"/>
      <c r="R274" s="130"/>
      <c r="S274" s="130"/>
      <c r="T274" s="130"/>
      <c r="U274" s="193"/>
      <c r="V274" s="194"/>
      <c r="W274" s="194"/>
      <c r="X274" s="194"/>
      <c r="Y274" s="194"/>
      <c r="Z274" s="194"/>
      <c r="AA274" s="194"/>
      <c r="AB274" s="194"/>
      <c r="AC274" s="194"/>
      <c r="AD274" s="194"/>
      <c r="AE274" s="194"/>
      <c r="AF274" s="194"/>
      <c r="AG274" s="194"/>
      <c r="AH274" s="194"/>
      <c r="AI274" s="194"/>
      <c r="AJ274" s="195"/>
      <c r="AK274" s="143"/>
      <c r="AL274" s="143"/>
      <c r="AM274" s="283" t="str">
        <f>IF([4]回答表!X53="●",[4]回答表!G444,IF([4]回答表!AA53="●",[4]回答表!G472,""))</f>
        <v/>
      </c>
      <c r="AN274" s="284"/>
      <c r="AO274" s="284"/>
      <c r="AP274" s="284"/>
      <c r="AQ274" s="284"/>
      <c r="AR274" s="284"/>
      <c r="AS274" s="284"/>
      <c r="AT274" s="285"/>
      <c r="AU274" s="283" t="str">
        <f>IF([4]回答表!X53="●",[4]回答表!G445,IF([4]回答表!AA53="●",[4]回答表!G473,""))</f>
        <v/>
      </c>
      <c r="AV274" s="284"/>
      <c r="AW274" s="284"/>
      <c r="AX274" s="284"/>
      <c r="AY274" s="284"/>
      <c r="AZ274" s="284"/>
      <c r="BA274" s="284"/>
      <c r="BB274" s="285"/>
      <c r="BC274" s="131"/>
      <c r="BD274" s="126"/>
      <c r="BE274" s="126"/>
      <c r="BF274" s="217" t="str">
        <f>IF([4]回答表!X53="●",[4]回答表!X444,IF([4]回答表!AA53="●",[4]回答表!X472,""))</f>
        <v/>
      </c>
      <c r="BG274" s="218"/>
      <c r="BH274" s="218"/>
      <c r="BI274" s="218"/>
      <c r="BJ274" s="217" t="str">
        <f>IF([4]回答表!X53="●",[4]回答表!X445,IF([4]回答表!AA53="●",[4]回答表!X473,""))</f>
        <v/>
      </c>
      <c r="BK274" s="218"/>
      <c r="BL274" s="218"/>
      <c r="BM274" s="221"/>
      <c r="BN274" s="217" t="str">
        <f>IF([4]回答表!X53="●",[4]回答表!X446,IF([4]回答表!AA53="●",[4]回答表!X474,""))</f>
        <v/>
      </c>
      <c r="BO274" s="218"/>
      <c r="BP274" s="218"/>
      <c r="BQ274" s="221"/>
      <c r="BR274" s="129"/>
      <c r="BS274" s="116"/>
    </row>
    <row r="275" spans="1:71" ht="15.65" customHeight="1">
      <c r="C275" s="124"/>
      <c r="D275" s="144"/>
      <c r="E275" s="144"/>
      <c r="F275" s="144"/>
      <c r="G275" s="144"/>
      <c r="H275" s="144"/>
      <c r="I275" s="144"/>
      <c r="J275" s="144"/>
      <c r="K275" s="144"/>
      <c r="L275" s="144"/>
      <c r="M275" s="144"/>
      <c r="N275" s="146"/>
      <c r="O275" s="146"/>
      <c r="P275" s="146"/>
      <c r="Q275" s="146"/>
      <c r="R275" s="146"/>
      <c r="S275" s="146"/>
      <c r="T275" s="146"/>
      <c r="U275" s="193"/>
      <c r="V275" s="194"/>
      <c r="W275" s="194"/>
      <c r="X275" s="194"/>
      <c r="Y275" s="194"/>
      <c r="Z275" s="194"/>
      <c r="AA275" s="194"/>
      <c r="AB275" s="194"/>
      <c r="AC275" s="194"/>
      <c r="AD275" s="194"/>
      <c r="AE275" s="194"/>
      <c r="AF275" s="194"/>
      <c r="AG275" s="194"/>
      <c r="AH275" s="194"/>
      <c r="AI275" s="194"/>
      <c r="AJ275" s="195"/>
      <c r="AK275" s="143"/>
      <c r="AL275" s="143"/>
      <c r="AM275" s="286"/>
      <c r="AN275" s="287"/>
      <c r="AO275" s="287"/>
      <c r="AP275" s="287"/>
      <c r="AQ275" s="287"/>
      <c r="AR275" s="287"/>
      <c r="AS275" s="287"/>
      <c r="AT275" s="288"/>
      <c r="AU275" s="286"/>
      <c r="AV275" s="287"/>
      <c r="AW275" s="287"/>
      <c r="AX275" s="287"/>
      <c r="AY275" s="287"/>
      <c r="AZ275" s="287"/>
      <c r="BA275" s="287"/>
      <c r="BB275" s="288"/>
      <c r="BC275" s="131"/>
      <c r="BD275" s="131"/>
      <c r="BE275" s="131"/>
      <c r="BF275" s="217"/>
      <c r="BG275" s="218"/>
      <c r="BH275" s="218"/>
      <c r="BI275" s="218"/>
      <c r="BJ275" s="217"/>
      <c r="BK275" s="218"/>
      <c r="BL275" s="218"/>
      <c r="BM275" s="221"/>
      <c r="BN275" s="217"/>
      <c r="BO275" s="218"/>
      <c r="BP275" s="218"/>
      <c r="BQ275" s="221"/>
      <c r="BR275" s="129"/>
      <c r="BS275" s="116"/>
    </row>
    <row r="276" spans="1:71" ht="15.65" customHeight="1">
      <c r="C276" s="124"/>
      <c r="D276" s="144"/>
      <c r="E276" s="144"/>
      <c r="F276" s="144"/>
      <c r="G276" s="144"/>
      <c r="H276" s="144"/>
      <c r="I276" s="144"/>
      <c r="J276" s="144"/>
      <c r="K276" s="144"/>
      <c r="L276" s="144"/>
      <c r="M276" s="144"/>
      <c r="N276" s="146"/>
      <c r="O276" s="146"/>
      <c r="P276" s="146"/>
      <c r="Q276" s="146"/>
      <c r="R276" s="146"/>
      <c r="S276" s="146"/>
      <c r="T276" s="146"/>
      <c r="U276" s="193"/>
      <c r="V276" s="194"/>
      <c r="W276" s="194"/>
      <c r="X276" s="194"/>
      <c r="Y276" s="194"/>
      <c r="Z276" s="194"/>
      <c r="AA276" s="194"/>
      <c r="AB276" s="194"/>
      <c r="AC276" s="194"/>
      <c r="AD276" s="194"/>
      <c r="AE276" s="194"/>
      <c r="AF276" s="194"/>
      <c r="AG276" s="194"/>
      <c r="AH276" s="194"/>
      <c r="AI276" s="194"/>
      <c r="AJ276" s="195"/>
      <c r="AK276" s="143"/>
      <c r="AL276" s="143"/>
      <c r="AM276" s="289"/>
      <c r="AN276" s="290"/>
      <c r="AO276" s="290"/>
      <c r="AP276" s="290"/>
      <c r="AQ276" s="290"/>
      <c r="AR276" s="290"/>
      <c r="AS276" s="290"/>
      <c r="AT276" s="291"/>
      <c r="AU276" s="289"/>
      <c r="AV276" s="290"/>
      <c r="AW276" s="290"/>
      <c r="AX276" s="290"/>
      <c r="AY276" s="290"/>
      <c r="AZ276" s="290"/>
      <c r="BA276" s="290"/>
      <c r="BB276" s="291"/>
      <c r="BC276" s="131"/>
      <c r="BD276" s="126"/>
      <c r="BE276" s="126"/>
      <c r="BF276" s="217"/>
      <c r="BG276" s="218"/>
      <c r="BH276" s="218"/>
      <c r="BI276" s="218"/>
      <c r="BJ276" s="217"/>
      <c r="BK276" s="218"/>
      <c r="BL276" s="218"/>
      <c r="BM276" s="221"/>
      <c r="BN276" s="217"/>
      <c r="BO276" s="218"/>
      <c r="BP276" s="218"/>
      <c r="BQ276" s="221"/>
      <c r="BR276" s="129"/>
      <c r="BS276" s="116"/>
    </row>
    <row r="277" spans="1:71" ht="15.65" customHeight="1">
      <c r="C277" s="124"/>
      <c r="D277" s="302" t="s">
        <v>8</v>
      </c>
      <c r="E277" s="281"/>
      <c r="F277" s="281"/>
      <c r="G277" s="281"/>
      <c r="H277" s="281"/>
      <c r="I277" s="281"/>
      <c r="J277" s="281"/>
      <c r="K277" s="281"/>
      <c r="L277" s="281"/>
      <c r="M277" s="282"/>
      <c r="N277" s="208" t="str">
        <f>IF([4]回答表!AA53="●","●","")</f>
        <v/>
      </c>
      <c r="O277" s="209"/>
      <c r="P277" s="209"/>
      <c r="Q277" s="210"/>
      <c r="R277" s="130"/>
      <c r="S277" s="130"/>
      <c r="T277" s="130"/>
      <c r="U277" s="193"/>
      <c r="V277" s="194"/>
      <c r="W277" s="194"/>
      <c r="X277" s="194"/>
      <c r="Y277" s="194"/>
      <c r="Z277" s="194"/>
      <c r="AA277" s="194"/>
      <c r="AB277" s="194"/>
      <c r="AC277" s="194"/>
      <c r="AD277" s="194"/>
      <c r="AE277" s="194"/>
      <c r="AF277" s="194"/>
      <c r="AG277" s="194"/>
      <c r="AH277" s="194"/>
      <c r="AI277" s="194"/>
      <c r="AJ277" s="195"/>
      <c r="AK277" s="143"/>
      <c r="AL277" s="143"/>
      <c r="AM277" s="126"/>
      <c r="AN277" s="126"/>
      <c r="AO277" s="126"/>
      <c r="AP277" s="126"/>
      <c r="AQ277" s="126"/>
      <c r="AR277" s="126"/>
      <c r="AS277" s="126"/>
      <c r="AT277" s="126"/>
      <c r="AU277" s="126"/>
      <c r="AV277" s="126"/>
      <c r="AW277" s="126"/>
      <c r="AX277" s="126"/>
      <c r="AY277" s="126"/>
      <c r="AZ277" s="126"/>
      <c r="BA277" s="126"/>
      <c r="BB277" s="126"/>
      <c r="BC277" s="131"/>
      <c r="BD277" s="147"/>
      <c r="BE277" s="147"/>
      <c r="BF277" s="217"/>
      <c r="BG277" s="218"/>
      <c r="BH277" s="218"/>
      <c r="BI277" s="218"/>
      <c r="BJ277" s="217"/>
      <c r="BK277" s="218"/>
      <c r="BL277" s="218"/>
      <c r="BM277" s="221"/>
      <c r="BN277" s="217"/>
      <c r="BO277" s="218"/>
      <c r="BP277" s="218"/>
      <c r="BQ277" s="221"/>
      <c r="BR277" s="129"/>
      <c r="BS277" s="116"/>
    </row>
    <row r="278" spans="1:71" ht="15.65" customHeight="1">
      <c r="C278" s="124"/>
      <c r="D278" s="281"/>
      <c r="E278" s="281"/>
      <c r="F278" s="281"/>
      <c r="G278" s="281"/>
      <c r="H278" s="281"/>
      <c r="I278" s="281"/>
      <c r="J278" s="281"/>
      <c r="K278" s="281"/>
      <c r="L278" s="281"/>
      <c r="M278" s="282"/>
      <c r="N278" s="211"/>
      <c r="O278" s="212"/>
      <c r="P278" s="212"/>
      <c r="Q278" s="213"/>
      <c r="R278" s="130"/>
      <c r="S278" s="130"/>
      <c r="T278" s="130"/>
      <c r="U278" s="193"/>
      <c r="V278" s="194"/>
      <c r="W278" s="194"/>
      <c r="X278" s="194"/>
      <c r="Y278" s="194"/>
      <c r="Z278" s="194"/>
      <c r="AA278" s="194"/>
      <c r="AB278" s="194"/>
      <c r="AC278" s="194"/>
      <c r="AD278" s="194"/>
      <c r="AE278" s="194"/>
      <c r="AF278" s="194"/>
      <c r="AG278" s="194"/>
      <c r="AH278" s="194"/>
      <c r="AI278" s="194"/>
      <c r="AJ278" s="195"/>
      <c r="AK278" s="143"/>
      <c r="AL278" s="143"/>
      <c r="AM278" s="126"/>
      <c r="AN278" s="126"/>
      <c r="AO278" s="126"/>
      <c r="AP278" s="126"/>
      <c r="AQ278" s="126"/>
      <c r="AR278" s="126"/>
      <c r="AS278" s="126"/>
      <c r="AT278" s="126"/>
      <c r="AU278" s="126"/>
      <c r="AV278" s="126"/>
      <c r="AW278" s="126"/>
      <c r="AX278" s="126"/>
      <c r="AY278" s="126"/>
      <c r="AZ278" s="126"/>
      <c r="BA278" s="126"/>
      <c r="BB278" s="126"/>
      <c r="BC278" s="131"/>
      <c r="BD278" s="147"/>
      <c r="BE278" s="147"/>
      <c r="BF278" s="217" t="s">
        <v>9</v>
      </c>
      <c r="BG278" s="218"/>
      <c r="BH278" s="218"/>
      <c r="BI278" s="218"/>
      <c r="BJ278" s="217" t="s">
        <v>10</v>
      </c>
      <c r="BK278" s="218"/>
      <c r="BL278" s="218"/>
      <c r="BM278" s="218"/>
      <c r="BN278" s="217" t="s">
        <v>11</v>
      </c>
      <c r="BO278" s="218"/>
      <c r="BP278" s="218"/>
      <c r="BQ278" s="221"/>
      <c r="BR278" s="129"/>
      <c r="BS278" s="116"/>
    </row>
    <row r="279" spans="1:71" ht="15.65" customHeight="1">
      <c r="C279" s="124"/>
      <c r="D279" s="281"/>
      <c r="E279" s="281"/>
      <c r="F279" s="281"/>
      <c r="G279" s="281"/>
      <c r="H279" s="281"/>
      <c r="I279" s="281"/>
      <c r="J279" s="281"/>
      <c r="K279" s="281"/>
      <c r="L279" s="281"/>
      <c r="M279" s="282"/>
      <c r="N279" s="211"/>
      <c r="O279" s="212"/>
      <c r="P279" s="212"/>
      <c r="Q279" s="213"/>
      <c r="R279" s="130"/>
      <c r="S279" s="130"/>
      <c r="T279" s="130"/>
      <c r="U279" s="193"/>
      <c r="V279" s="194"/>
      <c r="W279" s="194"/>
      <c r="X279" s="194"/>
      <c r="Y279" s="194"/>
      <c r="Z279" s="194"/>
      <c r="AA279" s="194"/>
      <c r="AB279" s="194"/>
      <c r="AC279" s="194"/>
      <c r="AD279" s="194"/>
      <c r="AE279" s="194"/>
      <c r="AF279" s="194"/>
      <c r="AG279" s="194"/>
      <c r="AH279" s="194"/>
      <c r="AI279" s="194"/>
      <c r="AJ279" s="195"/>
      <c r="AK279" s="143"/>
      <c r="AL279" s="143"/>
      <c r="AM279" s="126"/>
      <c r="AN279" s="126"/>
      <c r="AO279" s="126"/>
      <c r="AP279" s="126"/>
      <c r="AQ279" s="126"/>
      <c r="AR279" s="126"/>
      <c r="AS279" s="126"/>
      <c r="AT279" s="126"/>
      <c r="AU279" s="126"/>
      <c r="AV279" s="126"/>
      <c r="AW279" s="126"/>
      <c r="AX279" s="126"/>
      <c r="AY279" s="126"/>
      <c r="AZ279" s="126"/>
      <c r="BA279" s="126"/>
      <c r="BB279" s="126"/>
      <c r="BC279" s="131"/>
      <c r="BD279" s="147"/>
      <c r="BE279" s="147"/>
      <c r="BF279" s="217"/>
      <c r="BG279" s="218"/>
      <c r="BH279" s="218"/>
      <c r="BI279" s="218"/>
      <c r="BJ279" s="217"/>
      <c r="BK279" s="218"/>
      <c r="BL279" s="218"/>
      <c r="BM279" s="218"/>
      <c r="BN279" s="217"/>
      <c r="BO279" s="218"/>
      <c r="BP279" s="218"/>
      <c r="BQ279" s="221"/>
      <c r="BR279" s="129"/>
      <c r="BS279" s="116"/>
    </row>
    <row r="280" spans="1:71" ht="15.65" customHeight="1">
      <c r="C280" s="124"/>
      <c r="D280" s="281"/>
      <c r="E280" s="281"/>
      <c r="F280" s="281"/>
      <c r="G280" s="281"/>
      <c r="H280" s="281"/>
      <c r="I280" s="281"/>
      <c r="J280" s="281"/>
      <c r="K280" s="281"/>
      <c r="L280" s="281"/>
      <c r="M280" s="282"/>
      <c r="N280" s="214"/>
      <c r="O280" s="215"/>
      <c r="P280" s="215"/>
      <c r="Q280" s="216"/>
      <c r="R280" s="130"/>
      <c r="S280" s="130"/>
      <c r="T280" s="130"/>
      <c r="U280" s="196"/>
      <c r="V280" s="197"/>
      <c r="W280" s="197"/>
      <c r="X280" s="197"/>
      <c r="Y280" s="197"/>
      <c r="Z280" s="197"/>
      <c r="AA280" s="197"/>
      <c r="AB280" s="197"/>
      <c r="AC280" s="197"/>
      <c r="AD280" s="197"/>
      <c r="AE280" s="197"/>
      <c r="AF280" s="197"/>
      <c r="AG280" s="197"/>
      <c r="AH280" s="197"/>
      <c r="AI280" s="197"/>
      <c r="AJ280" s="198"/>
      <c r="AK280" s="143"/>
      <c r="AL280" s="143"/>
      <c r="AM280" s="126"/>
      <c r="AN280" s="126"/>
      <c r="AO280" s="126"/>
      <c r="AP280" s="126"/>
      <c r="AQ280" s="126"/>
      <c r="AR280" s="126"/>
      <c r="AS280" s="126"/>
      <c r="AT280" s="126"/>
      <c r="AU280" s="126"/>
      <c r="AV280" s="126"/>
      <c r="AW280" s="126"/>
      <c r="AX280" s="126"/>
      <c r="AY280" s="126"/>
      <c r="AZ280" s="126"/>
      <c r="BA280" s="126"/>
      <c r="BB280" s="126"/>
      <c r="BC280" s="131"/>
      <c r="BD280" s="147"/>
      <c r="BE280" s="147"/>
      <c r="BF280" s="219"/>
      <c r="BG280" s="220"/>
      <c r="BH280" s="220"/>
      <c r="BI280" s="220"/>
      <c r="BJ280" s="219"/>
      <c r="BK280" s="220"/>
      <c r="BL280" s="220"/>
      <c r="BM280" s="220"/>
      <c r="BN280" s="219"/>
      <c r="BO280" s="220"/>
      <c r="BP280" s="220"/>
      <c r="BQ280" s="222"/>
      <c r="BR280" s="129"/>
      <c r="BS280" s="116"/>
    </row>
    <row r="281" spans="1:71" ht="15.65" customHeight="1">
      <c r="A281" s="134"/>
      <c r="B281" s="134"/>
      <c r="C281" s="124"/>
      <c r="D281" s="144"/>
      <c r="E281" s="144"/>
      <c r="F281" s="144"/>
      <c r="G281" s="144"/>
      <c r="H281" s="144"/>
      <c r="I281" s="144"/>
      <c r="J281" s="144"/>
      <c r="K281" s="144"/>
      <c r="L281" s="144"/>
      <c r="M281" s="144"/>
      <c r="N281" s="144"/>
      <c r="O281" s="144"/>
      <c r="P281" s="144"/>
      <c r="Q281" s="144"/>
      <c r="R281" s="130"/>
      <c r="S281" s="130"/>
      <c r="T281" s="130"/>
      <c r="U281" s="130"/>
      <c r="V281" s="130"/>
      <c r="W281" s="130"/>
      <c r="X281" s="130"/>
      <c r="Y281" s="130"/>
      <c r="Z281" s="130"/>
      <c r="AA281" s="130"/>
      <c r="AB281" s="130"/>
      <c r="AC281" s="130"/>
      <c r="AD281" s="130"/>
      <c r="AE281" s="130"/>
      <c r="AF281" s="130"/>
      <c r="AG281" s="130"/>
      <c r="AH281" s="130"/>
      <c r="AI281" s="130"/>
      <c r="AJ281" s="130"/>
      <c r="AK281" s="143"/>
      <c r="AL281" s="143"/>
      <c r="AM281" s="156"/>
      <c r="AN281" s="156"/>
      <c r="AO281" s="156"/>
      <c r="AP281" s="156"/>
      <c r="AQ281" s="156"/>
      <c r="AR281" s="156"/>
      <c r="AS281" s="156"/>
      <c r="AT281" s="156"/>
      <c r="AU281" s="156"/>
      <c r="AV281" s="156"/>
      <c r="AW281" s="156"/>
      <c r="AX281" s="156"/>
      <c r="AY281" s="156"/>
      <c r="AZ281" s="156"/>
      <c r="BA281" s="156"/>
      <c r="BB281" s="156"/>
      <c r="BC281" s="131"/>
      <c r="BD281" s="147"/>
      <c r="BE281" s="147"/>
      <c r="BF281" s="110"/>
      <c r="BG281" s="110"/>
      <c r="BH281" s="110"/>
      <c r="BI281" s="110"/>
      <c r="BJ281" s="110"/>
      <c r="BK281" s="110"/>
      <c r="BL281" s="110"/>
      <c r="BM281" s="110"/>
      <c r="BN281" s="110"/>
      <c r="BO281" s="110"/>
      <c r="BP281" s="110"/>
      <c r="BQ281" s="110"/>
      <c r="BR281" s="129"/>
      <c r="BS281" s="116"/>
    </row>
    <row r="282" spans="1:71" ht="15.65" customHeight="1">
      <c r="A282" s="134"/>
      <c r="B282" s="134"/>
      <c r="C282" s="124"/>
      <c r="D282" s="144"/>
      <c r="E282" s="144"/>
      <c r="F282" s="144"/>
      <c r="G282" s="144"/>
      <c r="H282" s="144"/>
      <c r="I282" s="144"/>
      <c r="J282" s="144"/>
      <c r="K282" s="144"/>
      <c r="L282" s="144"/>
      <c r="M282" s="144"/>
      <c r="N282" s="144"/>
      <c r="O282" s="144"/>
      <c r="P282" s="144"/>
      <c r="Q282" s="144"/>
      <c r="R282" s="130"/>
      <c r="S282" s="130"/>
      <c r="T282" s="130"/>
      <c r="U282" s="135" t="s">
        <v>91</v>
      </c>
      <c r="V282" s="130"/>
      <c r="W282" s="130"/>
      <c r="X282" s="130"/>
      <c r="Y282" s="130"/>
      <c r="Z282" s="130"/>
      <c r="AA282" s="130"/>
      <c r="AB282" s="130"/>
      <c r="AC282" s="130"/>
      <c r="AD282" s="130"/>
      <c r="AE282" s="130"/>
      <c r="AF282" s="130"/>
      <c r="AG282" s="130"/>
      <c r="AH282" s="130"/>
      <c r="AI282" s="130"/>
      <c r="AJ282" s="130"/>
      <c r="AK282" s="143"/>
      <c r="AL282" s="143"/>
      <c r="AM282" s="135" t="s">
        <v>92</v>
      </c>
      <c r="AN282" s="127"/>
      <c r="AO282" s="127"/>
      <c r="AP282" s="127"/>
      <c r="AQ282" s="127"/>
      <c r="AR282" s="127"/>
      <c r="AS282" s="127"/>
      <c r="AT282" s="127"/>
      <c r="AU282" s="127"/>
      <c r="AV282" s="127"/>
      <c r="AW282" s="127"/>
      <c r="AX282" s="126"/>
      <c r="AY282" s="126"/>
      <c r="AZ282" s="126"/>
      <c r="BA282" s="126"/>
      <c r="BB282" s="126"/>
      <c r="BC282" s="126"/>
      <c r="BD282" s="126"/>
      <c r="BE282" s="126"/>
      <c r="BF282" s="126"/>
      <c r="BG282" s="126"/>
      <c r="BH282" s="126"/>
      <c r="BI282" s="126"/>
      <c r="BJ282" s="126"/>
      <c r="BK282" s="126"/>
      <c r="BL282" s="126"/>
      <c r="BM282" s="126"/>
      <c r="BN282" s="126"/>
      <c r="BO282" s="126"/>
      <c r="BP282" s="126"/>
      <c r="BQ282" s="110"/>
      <c r="BR282" s="129"/>
      <c r="BS282" s="116"/>
    </row>
    <row r="283" spans="1:71" ht="15.65" customHeight="1">
      <c r="A283" s="134"/>
      <c r="B283" s="134"/>
      <c r="C283" s="124"/>
      <c r="D283" s="144"/>
      <c r="E283" s="144"/>
      <c r="F283" s="144"/>
      <c r="G283" s="144"/>
      <c r="H283" s="144"/>
      <c r="I283" s="144"/>
      <c r="J283" s="144"/>
      <c r="K283" s="144"/>
      <c r="L283" s="144"/>
      <c r="M283" s="144"/>
      <c r="N283" s="144"/>
      <c r="O283" s="144"/>
      <c r="P283" s="144"/>
      <c r="Q283" s="144"/>
      <c r="R283" s="130"/>
      <c r="S283" s="130"/>
      <c r="T283" s="130"/>
      <c r="U283" s="182" t="str">
        <f>IF([4]回答表!X53="●",[4]回答表!E453,IF([4]回答表!AA53="●",[4]回答表!E477,""))</f>
        <v/>
      </c>
      <c r="V283" s="183"/>
      <c r="W283" s="183"/>
      <c r="X283" s="183"/>
      <c r="Y283" s="183"/>
      <c r="Z283" s="183"/>
      <c r="AA283" s="183"/>
      <c r="AB283" s="183"/>
      <c r="AC283" s="183"/>
      <c r="AD283" s="183"/>
      <c r="AE283" s="186" t="s">
        <v>93</v>
      </c>
      <c r="AF283" s="186"/>
      <c r="AG283" s="186"/>
      <c r="AH283" s="186"/>
      <c r="AI283" s="186"/>
      <c r="AJ283" s="187"/>
      <c r="AK283" s="143"/>
      <c r="AL283" s="143"/>
      <c r="AM283" s="190" t="str">
        <f>IF([4]回答表!X53="●",[4]回答表!B455,IF([4]回答表!AA53="●",[4]回答表!B479,""))</f>
        <v/>
      </c>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2"/>
      <c r="BR283" s="129"/>
      <c r="BS283" s="116"/>
    </row>
    <row r="284" spans="1:71" ht="15.65" customHeight="1">
      <c r="A284" s="134"/>
      <c r="B284" s="134"/>
      <c r="C284" s="124"/>
      <c r="D284" s="144"/>
      <c r="E284" s="144"/>
      <c r="F284" s="144"/>
      <c r="G284" s="144"/>
      <c r="H284" s="144"/>
      <c r="I284" s="144"/>
      <c r="J284" s="144"/>
      <c r="K284" s="144"/>
      <c r="L284" s="144"/>
      <c r="M284" s="144"/>
      <c r="N284" s="144"/>
      <c r="O284" s="144"/>
      <c r="P284" s="144"/>
      <c r="Q284" s="144"/>
      <c r="R284" s="130"/>
      <c r="S284" s="130"/>
      <c r="T284" s="130"/>
      <c r="U284" s="184"/>
      <c r="V284" s="185"/>
      <c r="W284" s="185"/>
      <c r="X284" s="185"/>
      <c r="Y284" s="185"/>
      <c r="Z284" s="185"/>
      <c r="AA284" s="185"/>
      <c r="AB284" s="185"/>
      <c r="AC284" s="185"/>
      <c r="AD284" s="185"/>
      <c r="AE284" s="188"/>
      <c r="AF284" s="188"/>
      <c r="AG284" s="188"/>
      <c r="AH284" s="188"/>
      <c r="AI284" s="188"/>
      <c r="AJ284" s="189"/>
      <c r="AK284" s="143"/>
      <c r="AL284" s="143"/>
      <c r="AM284" s="193"/>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c r="BM284" s="194"/>
      <c r="BN284" s="194"/>
      <c r="BO284" s="194"/>
      <c r="BP284" s="194"/>
      <c r="BQ284" s="195"/>
      <c r="BR284" s="129"/>
      <c r="BS284" s="116"/>
    </row>
    <row r="285" spans="1:71" ht="15.65" customHeight="1">
      <c r="A285" s="134"/>
      <c r="B285" s="134"/>
      <c r="C285" s="124"/>
      <c r="D285" s="144"/>
      <c r="E285" s="144"/>
      <c r="F285" s="144"/>
      <c r="G285" s="144"/>
      <c r="H285" s="144"/>
      <c r="I285" s="144"/>
      <c r="J285" s="144"/>
      <c r="K285" s="144"/>
      <c r="L285" s="144"/>
      <c r="M285" s="144"/>
      <c r="N285" s="144"/>
      <c r="O285" s="144"/>
      <c r="P285" s="144"/>
      <c r="Q285" s="144"/>
      <c r="R285" s="130"/>
      <c r="S285" s="130"/>
      <c r="T285" s="130"/>
      <c r="U285" s="130"/>
      <c r="V285" s="130"/>
      <c r="W285" s="130"/>
      <c r="X285" s="130"/>
      <c r="Y285" s="130"/>
      <c r="Z285" s="130"/>
      <c r="AA285" s="130"/>
      <c r="AB285" s="130"/>
      <c r="AC285" s="130"/>
      <c r="AD285" s="130"/>
      <c r="AE285" s="130"/>
      <c r="AF285" s="130"/>
      <c r="AG285" s="130"/>
      <c r="AH285" s="130"/>
      <c r="AI285" s="130"/>
      <c r="AJ285" s="130"/>
      <c r="AK285" s="143"/>
      <c r="AL285" s="143"/>
      <c r="AM285" s="193"/>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c r="BM285" s="194"/>
      <c r="BN285" s="194"/>
      <c r="BO285" s="194"/>
      <c r="BP285" s="194"/>
      <c r="BQ285" s="195"/>
      <c r="BR285" s="129"/>
      <c r="BS285" s="116"/>
    </row>
    <row r="286" spans="1:71" ht="15.65" customHeight="1">
      <c r="A286" s="134"/>
      <c r="B286" s="134"/>
      <c r="C286" s="124"/>
      <c r="D286" s="144"/>
      <c r="E286" s="144"/>
      <c r="F286" s="144"/>
      <c r="G286" s="144"/>
      <c r="H286" s="144"/>
      <c r="I286" s="144"/>
      <c r="J286" s="144"/>
      <c r="K286" s="144"/>
      <c r="L286" s="144"/>
      <c r="M286" s="144"/>
      <c r="N286" s="144"/>
      <c r="O286" s="144"/>
      <c r="P286" s="144"/>
      <c r="Q286" s="144"/>
      <c r="R286" s="130"/>
      <c r="S286" s="130"/>
      <c r="T286" s="130"/>
      <c r="U286" s="130"/>
      <c r="V286" s="130"/>
      <c r="W286" s="130"/>
      <c r="X286" s="130"/>
      <c r="Y286" s="130"/>
      <c r="Z286" s="130"/>
      <c r="AA286" s="130"/>
      <c r="AB286" s="130"/>
      <c r="AC286" s="130"/>
      <c r="AD286" s="130"/>
      <c r="AE286" s="130"/>
      <c r="AF286" s="130"/>
      <c r="AG286" s="130"/>
      <c r="AH286" s="130"/>
      <c r="AI286" s="130"/>
      <c r="AJ286" s="130"/>
      <c r="AK286" s="143"/>
      <c r="AL286" s="143"/>
      <c r="AM286" s="193"/>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c r="BM286" s="194"/>
      <c r="BN286" s="194"/>
      <c r="BO286" s="194"/>
      <c r="BP286" s="194"/>
      <c r="BQ286" s="195"/>
      <c r="BR286" s="129"/>
      <c r="BS286" s="116"/>
    </row>
    <row r="287" spans="1:71" ht="15.65" customHeight="1">
      <c r="A287" s="134"/>
      <c r="B287" s="134"/>
      <c r="C287" s="124"/>
      <c r="D287" s="144"/>
      <c r="E287" s="144"/>
      <c r="F287" s="144"/>
      <c r="G287" s="144"/>
      <c r="H287" s="144"/>
      <c r="I287" s="144"/>
      <c r="J287" s="144"/>
      <c r="K287" s="144"/>
      <c r="L287" s="144"/>
      <c r="M287" s="144"/>
      <c r="N287" s="144"/>
      <c r="O287" s="144"/>
      <c r="P287" s="144"/>
      <c r="Q287" s="144"/>
      <c r="R287" s="130"/>
      <c r="S287" s="130"/>
      <c r="T287" s="130"/>
      <c r="U287" s="130"/>
      <c r="V287" s="130"/>
      <c r="W287" s="130"/>
      <c r="X287" s="130"/>
      <c r="Y287" s="130"/>
      <c r="Z287" s="130"/>
      <c r="AA287" s="130"/>
      <c r="AB287" s="130"/>
      <c r="AC287" s="130"/>
      <c r="AD287" s="130"/>
      <c r="AE287" s="130"/>
      <c r="AF287" s="130"/>
      <c r="AG287" s="130"/>
      <c r="AH287" s="130"/>
      <c r="AI287" s="130"/>
      <c r="AJ287" s="130"/>
      <c r="AK287" s="143"/>
      <c r="AL287" s="143"/>
      <c r="AM287" s="196"/>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8"/>
      <c r="BR287" s="129"/>
      <c r="BS287" s="116"/>
    </row>
    <row r="288" spans="1:71" ht="15.65" customHeight="1">
      <c r="C288" s="124"/>
      <c r="D288" s="144"/>
      <c r="E288" s="144"/>
      <c r="F288" s="144"/>
      <c r="G288" s="144"/>
      <c r="H288" s="144"/>
      <c r="I288" s="144"/>
      <c r="J288" s="144"/>
      <c r="K288" s="144"/>
      <c r="L288" s="144"/>
      <c r="M288" s="144"/>
      <c r="N288" s="130"/>
      <c r="O288" s="130"/>
      <c r="P288" s="130"/>
      <c r="Q288" s="130"/>
      <c r="R288" s="130"/>
      <c r="S288" s="130"/>
      <c r="T288" s="130"/>
      <c r="U288" s="130"/>
      <c r="V288" s="130"/>
      <c r="W288" s="130"/>
      <c r="X288" s="110"/>
      <c r="Y288" s="110"/>
      <c r="Z288" s="110"/>
      <c r="AA288" s="127"/>
      <c r="AB288" s="127"/>
      <c r="AC288" s="127"/>
      <c r="AD288" s="127"/>
      <c r="AE288" s="127"/>
      <c r="AF288" s="127"/>
      <c r="AG288" s="127"/>
      <c r="AH288" s="127"/>
      <c r="AI288" s="127"/>
      <c r="AJ288" s="110"/>
      <c r="AK288" s="110"/>
      <c r="AL288" s="110"/>
      <c r="AM288" s="126"/>
      <c r="AN288" s="126"/>
      <c r="AO288" s="126"/>
      <c r="AP288" s="126"/>
      <c r="AQ288" s="126"/>
      <c r="AR288" s="126"/>
      <c r="AS288" s="126"/>
      <c r="AT288" s="126"/>
      <c r="AU288" s="126"/>
      <c r="AV288" s="126"/>
      <c r="AW288" s="126"/>
      <c r="AX288" s="126"/>
      <c r="AY288" s="126"/>
      <c r="AZ288" s="126"/>
      <c r="BA288" s="126"/>
      <c r="BB288" s="126"/>
      <c r="BC288" s="110"/>
      <c r="BD288" s="110"/>
      <c r="BE288" s="110"/>
      <c r="BF288" s="110"/>
      <c r="BG288" s="110"/>
      <c r="BH288" s="110"/>
      <c r="BI288" s="110"/>
      <c r="BJ288" s="110"/>
      <c r="BK288" s="110"/>
      <c r="BL288" s="110"/>
      <c r="BM288" s="110"/>
      <c r="BN288" s="110"/>
      <c r="BO288" s="110"/>
      <c r="BP288" s="110"/>
      <c r="BQ288" s="110"/>
      <c r="BR288" s="129"/>
      <c r="BS288" s="116"/>
    </row>
    <row r="289" spans="1:71" ht="18.649999999999999" customHeight="1">
      <c r="C289" s="124"/>
      <c r="D289" s="144"/>
      <c r="E289" s="144"/>
      <c r="F289" s="144"/>
      <c r="G289" s="144"/>
      <c r="H289" s="144"/>
      <c r="I289" s="144"/>
      <c r="J289" s="144"/>
      <c r="K289" s="144"/>
      <c r="L289" s="144"/>
      <c r="M289" s="144"/>
      <c r="N289" s="130"/>
      <c r="O289" s="130"/>
      <c r="P289" s="130"/>
      <c r="Q289" s="130"/>
      <c r="R289" s="130"/>
      <c r="S289" s="130"/>
      <c r="T289" s="130"/>
      <c r="U289" s="135" t="s">
        <v>27</v>
      </c>
      <c r="V289" s="130"/>
      <c r="W289" s="130"/>
      <c r="X289" s="136"/>
      <c r="Y289" s="136"/>
      <c r="Z289" s="136"/>
      <c r="AA289" s="127"/>
      <c r="AB289" s="137"/>
      <c r="AC289" s="127"/>
      <c r="AD289" s="127"/>
      <c r="AE289" s="127"/>
      <c r="AF289" s="127"/>
      <c r="AG289" s="127"/>
      <c r="AH289" s="127"/>
      <c r="AI289" s="127"/>
      <c r="AJ289" s="127"/>
      <c r="AK289" s="127"/>
      <c r="AL289" s="127"/>
      <c r="AM289" s="135" t="s">
        <v>12</v>
      </c>
      <c r="AN289" s="127"/>
      <c r="AO289" s="127"/>
      <c r="AP289" s="127"/>
      <c r="AQ289" s="127"/>
      <c r="AR289" s="127"/>
      <c r="AS289" s="127"/>
      <c r="AT289" s="127"/>
      <c r="AU289" s="127"/>
      <c r="AV289" s="127"/>
      <c r="AW289" s="127"/>
      <c r="AX289" s="127"/>
      <c r="AY289" s="127"/>
      <c r="AZ289" s="126"/>
      <c r="BA289" s="126"/>
      <c r="BB289" s="126"/>
      <c r="BC289" s="126"/>
      <c r="BD289" s="126"/>
      <c r="BE289" s="126"/>
      <c r="BF289" s="126"/>
      <c r="BG289" s="126"/>
      <c r="BH289" s="126"/>
      <c r="BI289" s="126"/>
      <c r="BJ289" s="126"/>
      <c r="BK289" s="126"/>
      <c r="BL289" s="126"/>
      <c r="BM289" s="126"/>
      <c r="BN289" s="126"/>
      <c r="BO289" s="126"/>
      <c r="BP289" s="126"/>
      <c r="BQ289" s="110"/>
      <c r="BR289" s="129"/>
      <c r="BS289" s="116"/>
    </row>
    <row r="290" spans="1:71" ht="15.65" customHeight="1">
      <c r="C290" s="124"/>
      <c r="D290" s="281" t="s">
        <v>13</v>
      </c>
      <c r="E290" s="281"/>
      <c r="F290" s="281"/>
      <c r="G290" s="281"/>
      <c r="H290" s="281"/>
      <c r="I290" s="281"/>
      <c r="J290" s="281"/>
      <c r="K290" s="281"/>
      <c r="L290" s="281"/>
      <c r="M290" s="282"/>
      <c r="N290" s="208" t="str">
        <f>IF([4]回答表!AD53="●","●","")</f>
        <v/>
      </c>
      <c r="O290" s="209"/>
      <c r="P290" s="209"/>
      <c r="Q290" s="210"/>
      <c r="R290" s="130"/>
      <c r="S290" s="130"/>
      <c r="T290" s="130"/>
      <c r="U290" s="190" t="str">
        <f>IF([4]回答表!AD53="●",[4]回答表!B490,"")</f>
        <v/>
      </c>
      <c r="V290" s="191"/>
      <c r="W290" s="191"/>
      <c r="X290" s="191"/>
      <c r="Y290" s="191"/>
      <c r="Z290" s="191"/>
      <c r="AA290" s="191"/>
      <c r="AB290" s="191"/>
      <c r="AC290" s="191"/>
      <c r="AD290" s="191"/>
      <c r="AE290" s="191"/>
      <c r="AF290" s="191"/>
      <c r="AG290" s="191"/>
      <c r="AH290" s="191"/>
      <c r="AI290" s="191"/>
      <c r="AJ290" s="192"/>
      <c r="AK290" s="160"/>
      <c r="AL290" s="160"/>
      <c r="AM290" s="190" t="str">
        <f>IF([4]回答表!AD53="●",[4]回答表!B496,"")</f>
        <v/>
      </c>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2"/>
      <c r="BR290" s="129"/>
      <c r="BS290" s="116"/>
    </row>
    <row r="291" spans="1:71" ht="15.65" customHeight="1">
      <c r="C291" s="124"/>
      <c r="D291" s="281"/>
      <c r="E291" s="281"/>
      <c r="F291" s="281"/>
      <c r="G291" s="281"/>
      <c r="H291" s="281"/>
      <c r="I291" s="281"/>
      <c r="J291" s="281"/>
      <c r="K291" s="281"/>
      <c r="L291" s="281"/>
      <c r="M291" s="282"/>
      <c r="N291" s="211"/>
      <c r="O291" s="212"/>
      <c r="P291" s="212"/>
      <c r="Q291" s="213"/>
      <c r="R291" s="130"/>
      <c r="S291" s="130"/>
      <c r="T291" s="130"/>
      <c r="U291" s="193"/>
      <c r="V291" s="194"/>
      <c r="W291" s="194"/>
      <c r="X291" s="194"/>
      <c r="Y291" s="194"/>
      <c r="Z291" s="194"/>
      <c r="AA291" s="194"/>
      <c r="AB291" s="194"/>
      <c r="AC291" s="194"/>
      <c r="AD291" s="194"/>
      <c r="AE291" s="194"/>
      <c r="AF291" s="194"/>
      <c r="AG291" s="194"/>
      <c r="AH291" s="194"/>
      <c r="AI291" s="194"/>
      <c r="AJ291" s="195"/>
      <c r="AK291" s="160"/>
      <c r="AL291" s="160"/>
      <c r="AM291" s="193"/>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c r="BM291" s="194"/>
      <c r="BN291" s="194"/>
      <c r="BO291" s="194"/>
      <c r="BP291" s="194"/>
      <c r="BQ291" s="195"/>
      <c r="BR291" s="129"/>
      <c r="BS291" s="116"/>
    </row>
    <row r="292" spans="1:71" ht="15.65" customHeight="1">
      <c r="C292" s="124"/>
      <c r="D292" s="281"/>
      <c r="E292" s="281"/>
      <c r="F292" s="281"/>
      <c r="G292" s="281"/>
      <c r="H292" s="281"/>
      <c r="I292" s="281"/>
      <c r="J292" s="281"/>
      <c r="K292" s="281"/>
      <c r="L292" s="281"/>
      <c r="M292" s="282"/>
      <c r="N292" s="211"/>
      <c r="O292" s="212"/>
      <c r="P292" s="212"/>
      <c r="Q292" s="213"/>
      <c r="R292" s="130"/>
      <c r="S292" s="130"/>
      <c r="T292" s="130"/>
      <c r="U292" s="193"/>
      <c r="V292" s="194"/>
      <c r="W292" s="194"/>
      <c r="X292" s="194"/>
      <c r="Y292" s="194"/>
      <c r="Z292" s="194"/>
      <c r="AA292" s="194"/>
      <c r="AB292" s="194"/>
      <c r="AC292" s="194"/>
      <c r="AD292" s="194"/>
      <c r="AE292" s="194"/>
      <c r="AF292" s="194"/>
      <c r="AG292" s="194"/>
      <c r="AH292" s="194"/>
      <c r="AI292" s="194"/>
      <c r="AJ292" s="195"/>
      <c r="AK292" s="160"/>
      <c r="AL292" s="160"/>
      <c r="AM292" s="193"/>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c r="BM292" s="194"/>
      <c r="BN292" s="194"/>
      <c r="BO292" s="194"/>
      <c r="BP292" s="194"/>
      <c r="BQ292" s="195"/>
      <c r="BR292" s="129"/>
      <c r="BS292" s="116"/>
    </row>
    <row r="293" spans="1:71" ht="15.65" customHeight="1">
      <c r="C293" s="124"/>
      <c r="D293" s="281"/>
      <c r="E293" s="281"/>
      <c r="F293" s="281"/>
      <c r="G293" s="281"/>
      <c r="H293" s="281"/>
      <c r="I293" s="281"/>
      <c r="J293" s="281"/>
      <c r="K293" s="281"/>
      <c r="L293" s="281"/>
      <c r="M293" s="282"/>
      <c r="N293" s="214"/>
      <c r="O293" s="215"/>
      <c r="P293" s="215"/>
      <c r="Q293" s="216"/>
      <c r="R293" s="130"/>
      <c r="S293" s="130"/>
      <c r="T293" s="130"/>
      <c r="U293" s="196"/>
      <c r="V293" s="197"/>
      <c r="W293" s="197"/>
      <c r="X293" s="197"/>
      <c r="Y293" s="197"/>
      <c r="Z293" s="197"/>
      <c r="AA293" s="197"/>
      <c r="AB293" s="197"/>
      <c r="AC293" s="197"/>
      <c r="AD293" s="197"/>
      <c r="AE293" s="197"/>
      <c r="AF293" s="197"/>
      <c r="AG293" s="197"/>
      <c r="AH293" s="197"/>
      <c r="AI293" s="197"/>
      <c r="AJ293" s="198"/>
      <c r="AK293" s="160"/>
      <c r="AL293" s="160"/>
      <c r="AM293" s="196"/>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8"/>
      <c r="BR293" s="129"/>
      <c r="BS293" s="116"/>
    </row>
    <row r="294" spans="1:71" ht="15.65" customHeight="1">
      <c r="C294" s="151"/>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3"/>
      <c r="BS294" s="116"/>
    </row>
    <row r="295" spans="1:71" s="97" customFormat="1" ht="15.65" customHeight="1">
      <c r="A295" s="116"/>
      <c r="B295" s="116"/>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16"/>
    </row>
    <row r="296" spans="1:71" ht="15.65" customHeight="1">
      <c r="C296" s="118"/>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256"/>
      <c r="AS296" s="256"/>
      <c r="AT296" s="256"/>
      <c r="AU296" s="256"/>
      <c r="AV296" s="256"/>
      <c r="AW296" s="256"/>
      <c r="AX296" s="256"/>
      <c r="AY296" s="256"/>
      <c r="AZ296" s="256"/>
      <c r="BA296" s="256"/>
      <c r="BB296" s="256"/>
      <c r="BC296" s="120"/>
      <c r="BD296" s="121"/>
      <c r="BE296" s="121"/>
      <c r="BF296" s="121"/>
      <c r="BG296" s="121"/>
      <c r="BH296" s="121"/>
      <c r="BI296" s="121"/>
      <c r="BJ296" s="121"/>
      <c r="BK296" s="121"/>
      <c r="BL296" s="121"/>
      <c r="BM296" s="121"/>
      <c r="BN296" s="121"/>
      <c r="BO296" s="121"/>
      <c r="BP296" s="121"/>
      <c r="BQ296" s="121"/>
      <c r="BR296" s="122"/>
      <c r="BS296" s="116"/>
    </row>
    <row r="297" spans="1:71" ht="15.65" customHeight="1">
      <c r="A297" s="134"/>
      <c r="B297" s="134"/>
      <c r="C297" s="124"/>
      <c r="D297" s="130"/>
      <c r="E297" s="130"/>
      <c r="F297" s="130"/>
      <c r="G297" s="130"/>
      <c r="H297" s="130"/>
      <c r="I297" s="130"/>
      <c r="J297" s="130"/>
      <c r="K297" s="130"/>
      <c r="L297" s="130"/>
      <c r="M297" s="130"/>
      <c r="N297" s="130"/>
      <c r="O297" s="130"/>
      <c r="P297" s="130"/>
      <c r="Q297" s="130"/>
      <c r="R297" s="130"/>
      <c r="S297" s="130"/>
      <c r="T297" s="130"/>
      <c r="U297" s="130"/>
      <c r="V297" s="130"/>
      <c r="W297" s="130"/>
      <c r="X297" s="110"/>
      <c r="Y297" s="110"/>
      <c r="Z297" s="110"/>
      <c r="AA297" s="126"/>
      <c r="AB297" s="131"/>
      <c r="AC297" s="131"/>
      <c r="AD297" s="131"/>
      <c r="AE297" s="131"/>
      <c r="AF297" s="131"/>
      <c r="AG297" s="131"/>
      <c r="AH297" s="131"/>
      <c r="AI297" s="131"/>
      <c r="AJ297" s="131"/>
      <c r="AK297" s="131"/>
      <c r="AL297" s="131"/>
      <c r="AM297" s="131"/>
      <c r="AN297" s="128"/>
      <c r="AO297" s="131"/>
      <c r="AP297" s="132"/>
      <c r="AQ297" s="132"/>
      <c r="AR297" s="257"/>
      <c r="AS297" s="257"/>
      <c r="AT297" s="257"/>
      <c r="AU297" s="257"/>
      <c r="AV297" s="257"/>
      <c r="AW297" s="257"/>
      <c r="AX297" s="257"/>
      <c r="AY297" s="257"/>
      <c r="AZ297" s="257"/>
      <c r="BA297" s="257"/>
      <c r="BB297" s="257"/>
      <c r="BC297" s="125"/>
      <c r="BD297" s="126"/>
      <c r="BE297" s="126"/>
      <c r="BF297" s="126"/>
      <c r="BG297" s="126"/>
      <c r="BH297" s="126"/>
      <c r="BI297" s="126"/>
      <c r="BJ297" s="126"/>
      <c r="BK297" s="126"/>
      <c r="BL297" s="126"/>
      <c r="BM297" s="126"/>
      <c r="BN297" s="127"/>
      <c r="BO297" s="127"/>
      <c r="BP297" s="127"/>
      <c r="BQ297" s="128"/>
      <c r="BR297" s="129"/>
      <c r="BS297" s="116"/>
    </row>
    <row r="298" spans="1:71" ht="15.65" customHeight="1">
      <c r="A298" s="134"/>
      <c r="B298" s="134"/>
      <c r="C298" s="124"/>
      <c r="D298" s="258" t="s">
        <v>4</v>
      </c>
      <c r="E298" s="259"/>
      <c r="F298" s="259"/>
      <c r="G298" s="259"/>
      <c r="H298" s="259"/>
      <c r="I298" s="259"/>
      <c r="J298" s="259"/>
      <c r="K298" s="259"/>
      <c r="L298" s="259"/>
      <c r="M298" s="259"/>
      <c r="N298" s="259"/>
      <c r="O298" s="259"/>
      <c r="P298" s="259"/>
      <c r="Q298" s="260"/>
      <c r="R298" s="199" t="s">
        <v>72</v>
      </c>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1"/>
      <c r="BC298" s="125"/>
      <c r="BD298" s="126"/>
      <c r="BE298" s="126"/>
      <c r="BF298" s="126"/>
      <c r="BG298" s="126"/>
      <c r="BH298" s="126"/>
      <c r="BI298" s="126"/>
      <c r="BJ298" s="126"/>
      <c r="BK298" s="126"/>
      <c r="BL298" s="126"/>
      <c r="BM298" s="126"/>
      <c r="BN298" s="127"/>
      <c r="BO298" s="127"/>
      <c r="BP298" s="127"/>
      <c r="BQ298" s="128"/>
      <c r="BR298" s="129"/>
      <c r="BS298" s="116"/>
    </row>
    <row r="299" spans="1:71" ht="15.65" customHeight="1">
      <c r="A299" s="134"/>
      <c r="B299" s="134"/>
      <c r="C299" s="124"/>
      <c r="D299" s="261"/>
      <c r="E299" s="262"/>
      <c r="F299" s="262"/>
      <c r="G299" s="262"/>
      <c r="H299" s="262"/>
      <c r="I299" s="262"/>
      <c r="J299" s="262"/>
      <c r="K299" s="262"/>
      <c r="L299" s="262"/>
      <c r="M299" s="262"/>
      <c r="N299" s="262"/>
      <c r="O299" s="262"/>
      <c r="P299" s="262"/>
      <c r="Q299" s="263"/>
      <c r="R299" s="205"/>
      <c r="S299" s="206"/>
      <c r="T299" s="206"/>
      <c r="U299" s="206"/>
      <c r="V299" s="206"/>
      <c r="W299" s="206"/>
      <c r="X299" s="206"/>
      <c r="Y299" s="206"/>
      <c r="Z299" s="206"/>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7"/>
      <c r="BC299" s="125"/>
      <c r="BD299" s="126"/>
      <c r="BE299" s="126"/>
      <c r="BF299" s="126"/>
      <c r="BG299" s="126"/>
      <c r="BH299" s="126"/>
      <c r="BI299" s="126"/>
      <c r="BJ299" s="126"/>
      <c r="BK299" s="126"/>
      <c r="BL299" s="126"/>
      <c r="BM299" s="126"/>
      <c r="BN299" s="127"/>
      <c r="BO299" s="127"/>
      <c r="BP299" s="127"/>
      <c r="BQ299" s="128"/>
      <c r="BR299" s="129"/>
      <c r="BS299" s="116"/>
    </row>
    <row r="300" spans="1:71" ht="15.65" customHeight="1">
      <c r="A300" s="134"/>
      <c r="B300" s="134"/>
      <c r="C300" s="124"/>
      <c r="D300" s="130"/>
      <c r="E300" s="130"/>
      <c r="F300" s="130"/>
      <c r="G300" s="130"/>
      <c r="H300" s="130"/>
      <c r="I300" s="130"/>
      <c r="J300" s="130"/>
      <c r="K300" s="130"/>
      <c r="L300" s="130"/>
      <c r="M300" s="130"/>
      <c r="N300" s="130"/>
      <c r="O300" s="130"/>
      <c r="P300" s="130"/>
      <c r="Q300" s="130"/>
      <c r="R300" s="130"/>
      <c r="S300" s="130"/>
      <c r="T300" s="130"/>
      <c r="U300" s="130"/>
      <c r="V300" s="130"/>
      <c r="W300" s="130"/>
      <c r="X300" s="110"/>
      <c r="Y300" s="110"/>
      <c r="Z300" s="110"/>
      <c r="AA300" s="126"/>
      <c r="AB300" s="131"/>
      <c r="AC300" s="131"/>
      <c r="AD300" s="131"/>
      <c r="AE300" s="131"/>
      <c r="AF300" s="131"/>
      <c r="AG300" s="131"/>
      <c r="AH300" s="131"/>
      <c r="AI300" s="131"/>
      <c r="AJ300" s="131"/>
      <c r="AK300" s="131"/>
      <c r="AL300" s="131"/>
      <c r="AM300" s="131"/>
      <c r="AN300" s="128"/>
      <c r="AO300" s="131"/>
      <c r="AP300" s="132"/>
      <c r="AQ300" s="132"/>
      <c r="AR300" s="133"/>
      <c r="AS300" s="133"/>
      <c r="AT300" s="133"/>
      <c r="AU300" s="133"/>
      <c r="AV300" s="133"/>
      <c r="AW300" s="133"/>
      <c r="AX300" s="133"/>
      <c r="AY300" s="133"/>
      <c r="AZ300" s="133"/>
      <c r="BA300" s="133"/>
      <c r="BB300" s="133"/>
      <c r="BC300" s="125"/>
      <c r="BD300" s="126"/>
      <c r="BE300" s="126"/>
      <c r="BF300" s="126"/>
      <c r="BG300" s="126"/>
      <c r="BH300" s="126"/>
      <c r="BI300" s="126"/>
      <c r="BJ300" s="126"/>
      <c r="BK300" s="126"/>
      <c r="BL300" s="126"/>
      <c r="BM300" s="126"/>
      <c r="BN300" s="127"/>
      <c r="BO300" s="127"/>
      <c r="BP300" s="127"/>
      <c r="BQ300" s="128"/>
      <c r="BR300" s="129"/>
      <c r="BS300" s="116"/>
    </row>
    <row r="301" spans="1:71" ht="19.399999999999999" customHeight="1">
      <c r="A301" s="134"/>
      <c r="B301" s="134"/>
      <c r="C301" s="124"/>
      <c r="D301" s="130"/>
      <c r="E301" s="130"/>
      <c r="F301" s="130"/>
      <c r="G301" s="130"/>
      <c r="H301" s="130"/>
      <c r="I301" s="130"/>
      <c r="J301" s="130"/>
      <c r="K301" s="130"/>
      <c r="L301" s="130"/>
      <c r="M301" s="130"/>
      <c r="N301" s="130"/>
      <c r="O301" s="130"/>
      <c r="P301" s="130"/>
      <c r="Q301" s="130"/>
      <c r="R301" s="130"/>
      <c r="S301" s="130"/>
      <c r="T301" s="130"/>
      <c r="U301" s="135" t="s">
        <v>27</v>
      </c>
      <c r="V301" s="130"/>
      <c r="W301" s="130"/>
      <c r="X301" s="136"/>
      <c r="Y301" s="136"/>
      <c r="Z301" s="136"/>
      <c r="AA301" s="127"/>
      <c r="AB301" s="137"/>
      <c r="AC301" s="137"/>
      <c r="AD301" s="137"/>
      <c r="AE301" s="137"/>
      <c r="AF301" s="137"/>
      <c r="AG301" s="137"/>
      <c r="AH301" s="137"/>
      <c r="AI301" s="137"/>
      <c r="AJ301" s="137"/>
      <c r="AK301" s="137"/>
      <c r="AL301" s="137"/>
      <c r="AM301" s="137"/>
      <c r="AN301" s="161" t="s">
        <v>73</v>
      </c>
      <c r="AO301" s="127"/>
      <c r="AP301" s="127"/>
      <c r="AQ301" s="127"/>
      <c r="AR301" s="127"/>
      <c r="AS301" s="127"/>
      <c r="AT301" s="127"/>
      <c r="AU301" s="127"/>
      <c r="AV301" s="127"/>
      <c r="AW301" s="127"/>
      <c r="AX301" s="138"/>
      <c r="AY301" s="135"/>
      <c r="AZ301" s="135"/>
      <c r="BA301" s="162"/>
      <c r="BB301" s="162"/>
      <c r="BC301" s="125"/>
      <c r="BD301" s="126"/>
      <c r="BE301" s="126"/>
      <c r="BF301" s="142" t="s">
        <v>6</v>
      </c>
      <c r="BG301" s="155"/>
      <c r="BH301" s="155"/>
      <c r="BI301" s="155"/>
      <c r="BJ301" s="155"/>
      <c r="BK301" s="155"/>
      <c r="BL301" s="155"/>
      <c r="BM301" s="127"/>
      <c r="BN301" s="127"/>
      <c r="BO301" s="127"/>
      <c r="BP301" s="127"/>
      <c r="BQ301" s="138"/>
      <c r="BR301" s="129"/>
      <c r="BS301" s="116"/>
    </row>
    <row r="302" spans="1:71" ht="15.65" customHeight="1">
      <c r="A302" s="134"/>
      <c r="B302" s="134"/>
      <c r="C302" s="124"/>
      <c r="D302" s="199" t="s">
        <v>7</v>
      </c>
      <c r="E302" s="200"/>
      <c r="F302" s="200"/>
      <c r="G302" s="200"/>
      <c r="H302" s="200"/>
      <c r="I302" s="200"/>
      <c r="J302" s="200"/>
      <c r="K302" s="200"/>
      <c r="L302" s="200"/>
      <c r="M302" s="201"/>
      <c r="N302" s="208" t="str">
        <f>IF([4]回答表!X54="●","●","")</f>
        <v/>
      </c>
      <c r="O302" s="209"/>
      <c r="P302" s="209"/>
      <c r="Q302" s="210"/>
      <c r="R302" s="130"/>
      <c r="S302" s="130"/>
      <c r="T302" s="130"/>
      <c r="U302" s="190" t="str">
        <f>IF([4]回答表!X54="●",[4]回答表!B507,IF([4]回答表!AA54="●",[4]回答表!B537,""))</f>
        <v/>
      </c>
      <c r="V302" s="191"/>
      <c r="W302" s="191"/>
      <c r="X302" s="191"/>
      <c r="Y302" s="191"/>
      <c r="Z302" s="191"/>
      <c r="AA302" s="191"/>
      <c r="AB302" s="191"/>
      <c r="AC302" s="191"/>
      <c r="AD302" s="191"/>
      <c r="AE302" s="191"/>
      <c r="AF302" s="191"/>
      <c r="AG302" s="191"/>
      <c r="AH302" s="191"/>
      <c r="AI302" s="191"/>
      <c r="AJ302" s="192"/>
      <c r="AK302" s="143"/>
      <c r="AL302" s="143"/>
      <c r="AM302" s="143"/>
      <c r="AN302" s="190" t="str">
        <f>IF([4]回答表!X54="●",[4]回答表!B513,"")</f>
        <v/>
      </c>
      <c r="AO302" s="273"/>
      <c r="AP302" s="273"/>
      <c r="AQ302" s="273"/>
      <c r="AR302" s="273"/>
      <c r="AS302" s="273"/>
      <c r="AT302" s="273"/>
      <c r="AU302" s="273"/>
      <c r="AV302" s="273"/>
      <c r="AW302" s="273"/>
      <c r="AX302" s="273"/>
      <c r="AY302" s="273"/>
      <c r="AZ302" s="273"/>
      <c r="BA302" s="273"/>
      <c r="BB302" s="274"/>
      <c r="BC302" s="131"/>
      <c r="BD302" s="126"/>
      <c r="BE302" s="126"/>
      <c r="BF302" s="253" t="str">
        <f>IF([4]回答表!X54="●",[4]回答表!B519,IF([4]回答表!AA54="●",[4]回答表!B543,""))</f>
        <v/>
      </c>
      <c r="BG302" s="254"/>
      <c r="BH302" s="254"/>
      <c r="BI302" s="254"/>
      <c r="BJ302" s="253"/>
      <c r="BK302" s="254"/>
      <c r="BL302" s="254"/>
      <c r="BM302" s="254"/>
      <c r="BN302" s="253"/>
      <c r="BO302" s="254"/>
      <c r="BP302" s="254"/>
      <c r="BQ302" s="255"/>
      <c r="BR302" s="129"/>
      <c r="BS302" s="116"/>
    </row>
    <row r="303" spans="1:71" ht="15.65" customHeight="1">
      <c r="A303" s="134"/>
      <c r="B303" s="134"/>
      <c r="C303" s="124"/>
      <c r="D303" s="202"/>
      <c r="E303" s="203"/>
      <c r="F303" s="203"/>
      <c r="G303" s="203"/>
      <c r="H303" s="203"/>
      <c r="I303" s="203"/>
      <c r="J303" s="203"/>
      <c r="K303" s="203"/>
      <c r="L303" s="203"/>
      <c r="M303" s="204"/>
      <c r="N303" s="211"/>
      <c r="O303" s="212"/>
      <c r="P303" s="212"/>
      <c r="Q303" s="213"/>
      <c r="R303" s="130"/>
      <c r="S303" s="130"/>
      <c r="T303" s="130"/>
      <c r="U303" s="193"/>
      <c r="V303" s="194"/>
      <c r="W303" s="194"/>
      <c r="X303" s="194"/>
      <c r="Y303" s="194"/>
      <c r="Z303" s="194"/>
      <c r="AA303" s="194"/>
      <c r="AB303" s="194"/>
      <c r="AC303" s="194"/>
      <c r="AD303" s="194"/>
      <c r="AE303" s="194"/>
      <c r="AF303" s="194"/>
      <c r="AG303" s="194"/>
      <c r="AH303" s="194"/>
      <c r="AI303" s="194"/>
      <c r="AJ303" s="195"/>
      <c r="AK303" s="143"/>
      <c r="AL303" s="143"/>
      <c r="AM303" s="143"/>
      <c r="AN303" s="275"/>
      <c r="AO303" s="276"/>
      <c r="AP303" s="276"/>
      <c r="AQ303" s="276"/>
      <c r="AR303" s="276"/>
      <c r="AS303" s="276"/>
      <c r="AT303" s="276"/>
      <c r="AU303" s="276"/>
      <c r="AV303" s="276"/>
      <c r="AW303" s="276"/>
      <c r="AX303" s="276"/>
      <c r="AY303" s="276"/>
      <c r="AZ303" s="276"/>
      <c r="BA303" s="276"/>
      <c r="BB303" s="277"/>
      <c r="BC303" s="131"/>
      <c r="BD303" s="126"/>
      <c r="BE303" s="126"/>
      <c r="BF303" s="217"/>
      <c r="BG303" s="218"/>
      <c r="BH303" s="218"/>
      <c r="BI303" s="218"/>
      <c r="BJ303" s="217"/>
      <c r="BK303" s="218"/>
      <c r="BL303" s="218"/>
      <c r="BM303" s="218"/>
      <c r="BN303" s="217"/>
      <c r="BO303" s="218"/>
      <c r="BP303" s="218"/>
      <c r="BQ303" s="221"/>
      <c r="BR303" s="129"/>
      <c r="BS303" s="116"/>
    </row>
    <row r="304" spans="1:71" ht="15.65" customHeight="1">
      <c r="A304" s="134"/>
      <c r="B304" s="134"/>
      <c r="C304" s="124"/>
      <c r="D304" s="202"/>
      <c r="E304" s="203"/>
      <c r="F304" s="203"/>
      <c r="G304" s="203"/>
      <c r="H304" s="203"/>
      <c r="I304" s="203"/>
      <c r="J304" s="203"/>
      <c r="K304" s="203"/>
      <c r="L304" s="203"/>
      <c r="M304" s="204"/>
      <c r="N304" s="211"/>
      <c r="O304" s="212"/>
      <c r="P304" s="212"/>
      <c r="Q304" s="213"/>
      <c r="R304" s="130"/>
      <c r="S304" s="130"/>
      <c r="T304" s="130"/>
      <c r="U304" s="193"/>
      <c r="V304" s="194"/>
      <c r="W304" s="194"/>
      <c r="X304" s="194"/>
      <c r="Y304" s="194"/>
      <c r="Z304" s="194"/>
      <c r="AA304" s="194"/>
      <c r="AB304" s="194"/>
      <c r="AC304" s="194"/>
      <c r="AD304" s="194"/>
      <c r="AE304" s="194"/>
      <c r="AF304" s="194"/>
      <c r="AG304" s="194"/>
      <c r="AH304" s="194"/>
      <c r="AI304" s="194"/>
      <c r="AJ304" s="195"/>
      <c r="AK304" s="143"/>
      <c r="AL304" s="143"/>
      <c r="AM304" s="143"/>
      <c r="AN304" s="275"/>
      <c r="AO304" s="276"/>
      <c r="AP304" s="276"/>
      <c r="AQ304" s="276"/>
      <c r="AR304" s="276"/>
      <c r="AS304" s="276"/>
      <c r="AT304" s="276"/>
      <c r="AU304" s="276"/>
      <c r="AV304" s="276"/>
      <c r="AW304" s="276"/>
      <c r="AX304" s="276"/>
      <c r="AY304" s="276"/>
      <c r="AZ304" s="276"/>
      <c r="BA304" s="276"/>
      <c r="BB304" s="277"/>
      <c r="BC304" s="131"/>
      <c r="BD304" s="126"/>
      <c r="BE304" s="126"/>
      <c r="BF304" s="217"/>
      <c r="BG304" s="218"/>
      <c r="BH304" s="218"/>
      <c r="BI304" s="218"/>
      <c r="BJ304" s="217"/>
      <c r="BK304" s="218"/>
      <c r="BL304" s="218"/>
      <c r="BM304" s="218"/>
      <c r="BN304" s="217"/>
      <c r="BO304" s="218"/>
      <c r="BP304" s="218"/>
      <c r="BQ304" s="221"/>
      <c r="BR304" s="129"/>
      <c r="BS304" s="116"/>
    </row>
    <row r="305" spans="1:71" ht="15.65" customHeight="1">
      <c r="A305" s="134"/>
      <c r="B305" s="134"/>
      <c r="C305" s="124"/>
      <c r="D305" s="205"/>
      <c r="E305" s="206"/>
      <c r="F305" s="206"/>
      <c r="G305" s="206"/>
      <c r="H305" s="206"/>
      <c r="I305" s="206"/>
      <c r="J305" s="206"/>
      <c r="K305" s="206"/>
      <c r="L305" s="206"/>
      <c r="M305" s="207"/>
      <c r="N305" s="214"/>
      <c r="O305" s="215"/>
      <c r="P305" s="215"/>
      <c r="Q305" s="216"/>
      <c r="R305" s="130"/>
      <c r="S305" s="130"/>
      <c r="T305" s="130"/>
      <c r="U305" s="193"/>
      <c r="V305" s="194"/>
      <c r="W305" s="194"/>
      <c r="X305" s="194"/>
      <c r="Y305" s="194"/>
      <c r="Z305" s="194"/>
      <c r="AA305" s="194"/>
      <c r="AB305" s="194"/>
      <c r="AC305" s="194"/>
      <c r="AD305" s="194"/>
      <c r="AE305" s="194"/>
      <c r="AF305" s="194"/>
      <c r="AG305" s="194"/>
      <c r="AH305" s="194"/>
      <c r="AI305" s="194"/>
      <c r="AJ305" s="195"/>
      <c r="AK305" s="143"/>
      <c r="AL305" s="143"/>
      <c r="AM305" s="143"/>
      <c r="AN305" s="275"/>
      <c r="AO305" s="276"/>
      <c r="AP305" s="276"/>
      <c r="AQ305" s="276"/>
      <c r="AR305" s="276"/>
      <c r="AS305" s="276"/>
      <c r="AT305" s="276"/>
      <c r="AU305" s="276"/>
      <c r="AV305" s="276"/>
      <c r="AW305" s="276"/>
      <c r="AX305" s="276"/>
      <c r="AY305" s="276"/>
      <c r="AZ305" s="276"/>
      <c r="BA305" s="276"/>
      <c r="BB305" s="277"/>
      <c r="BC305" s="131"/>
      <c r="BD305" s="126"/>
      <c r="BE305" s="126"/>
      <c r="BF305" s="217" t="str">
        <f>IF([4]回答表!X54="●",[4]回答表!E519,IF([4]回答表!AA54="●",[4]回答表!E543,""))</f>
        <v/>
      </c>
      <c r="BG305" s="218"/>
      <c r="BH305" s="218"/>
      <c r="BI305" s="218"/>
      <c r="BJ305" s="217" t="str">
        <f>IF([4]回答表!X54="●",[4]回答表!E520,IF([4]回答表!AA54="●",[4]回答表!E544,""))</f>
        <v/>
      </c>
      <c r="BK305" s="218"/>
      <c r="BL305" s="218"/>
      <c r="BM305" s="221"/>
      <c r="BN305" s="217" t="str">
        <f>IF([4]回答表!X54="●",[4]回答表!E521,IF([4]回答表!AA54="●",[4]回答表!E545,""))</f>
        <v/>
      </c>
      <c r="BO305" s="218"/>
      <c r="BP305" s="218"/>
      <c r="BQ305" s="221"/>
      <c r="BR305" s="129"/>
      <c r="BS305" s="116"/>
    </row>
    <row r="306" spans="1:71" ht="15.65" customHeight="1">
      <c r="A306" s="134"/>
      <c r="B306" s="134"/>
      <c r="C306" s="124"/>
      <c r="D306" s="144"/>
      <c r="E306" s="144"/>
      <c r="F306" s="144"/>
      <c r="G306" s="144"/>
      <c r="H306" s="144"/>
      <c r="I306" s="144"/>
      <c r="J306" s="144"/>
      <c r="K306" s="144"/>
      <c r="L306" s="144"/>
      <c r="M306" s="144"/>
      <c r="N306" s="146"/>
      <c r="O306" s="146"/>
      <c r="P306" s="146"/>
      <c r="Q306" s="146"/>
      <c r="R306" s="146"/>
      <c r="S306" s="146"/>
      <c r="T306" s="146"/>
      <c r="U306" s="193"/>
      <c r="V306" s="194"/>
      <c r="W306" s="194"/>
      <c r="X306" s="194"/>
      <c r="Y306" s="194"/>
      <c r="Z306" s="194"/>
      <c r="AA306" s="194"/>
      <c r="AB306" s="194"/>
      <c r="AC306" s="194"/>
      <c r="AD306" s="194"/>
      <c r="AE306" s="194"/>
      <c r="AF306" s="194"/>
      <c r="AG306" s="194"/>
      <c r="AH306" s="194"/>
      <c r="AI306" s="194"/>
      <c r="AJ306" s="195"/>
      <c r="AK306" s="143"/>
      <c r="AL306" s="143"/>
      <c r="AM306" s="143"/>
      <c r="AN306" s="275"/>
      <c r="AO306" s="276"/>
      <c r="AP306" s="276"/>
      <c r="AQ306" s="276"/>
      <c r="AR306" s="276"/>
      <c r="AS306" s="276"/>
      <c r="AT306" s="276"/>
      <c r="AU306" s="276"/>
      <c r="AV306" s="276"/>
      <c r="AW306" s="276"/>
      <c r="AX306" s="276"/>
      <c r="AY306" s="276"/>
      <c r="AZ306" s="276"/>
      <c r="BA306" s="276"/>
      <c r="BB306" s="277"/>
      <c r="BC306" s="131"/>
      <c r="BD306" s="131"/>
      <c r="BE306" s="131"/>
      <c r="BF306" s="217"/>
      <c r="BG306" s="218"/>
      <c r="BH306" s="218"/>
      <c r="BI306" s="218"/>
      <c r="BJ306" s="217"/>
      <c r="BK306" s="218"/>
      <c r="BL306" s="218"/>
      <c r="BM306" s="221"/>
      <c r="BN306" s="217"/>
      <c r="BO306" s="218"/>
      <c r="BP306" s="218"/>
      <c r="BQ306" s="221"/>
      <c r="BR306" s="129"/>
      <c r="BS306" s="116"/>
    </row>
    <row r="307" spans="1:71" ht="15.65" customHeight="1">
      <c r="A307" s="134"/>
      <c r="B307" s="134"/>
      <c r="C307" s="124"/>
      <c r="D307" s="144"/>
      <c r="E307" s="144"/>
      <c r="F307" s="144"/>
      <c r="G307" s="144"/>
      <c r="H307" s="144"/>
      <c r="I307" s="144"/>
      <c r="J307" s="144"/>
      <c r="K307" s="144"/>
      <c r="L307" s="144"/>
      <c r="M307" s="144"/>
      <c r="N307" s="146"/>
      <c r="O307" s="146"/>
      <c r="P307" s="146"/>
      <c r="Q307" s="146"/>
      <c r="R307" s="146"/>
      <c r="S307" s="146"/>
      <c r="T307" s="146"/>
      <c r="U307" s="193"/>
      <c r="V307" s="194"/>
      <c r="W307" s="194"/>
      <c r="X307" s="194"/>
      <c r="Y307" s="194"/>
      <c r="Z307" s="194"/>
      <c r="AA307" s="194"/>
      <c r="AB307" s="194"/>
      <c r="AC307" s="194"/>
      <c r="AD307" s="194"/>
      <c r="AE307" s="194"/>
      <c r="AF307" s="194"/>
      <c r="AG307" s="194"/>
      <c r="AH307" s="194"/>
      <c r="AI307" s="194"/>
      <c r="AJ307" s="195"/>
      <c r="AK307" s="143"/>
      <c r="AL307" s="143"/>
      <c r="AM307" s="143"/>
      <c r="AN307" s="275"/>
      <c r="AO307" s="276"/>
      <c r="AP307" s="276"/>
      <c r="AQ307" s="276"/>
      <c r="AR307" s="276"/>
      <c r="AS307" s="276"/>
      <c r="AT307" s="276"/>
      <c r="AU307" s="276"/>
      <c r="AV307" s="276"/>
      <c r="AW307" s="276"/>
      <c r="AX307" s="276"/>
      <c r="AY307" s="276"/>
      <c r="AZ307" s="276"/>
      <c r="BA307" s="276"/>
      <c r="BB307" s="277"/>
      <c r="BC307" s="131"/>
      <c r="BD307" s="126"/>
      <c r="BE307" s="126"/>
      <c r="BF307" s="217"/>
      <c r="BG307" s="218"/>
      <c r="BH307" s="218"/>
      <c r="BI307" s="218"/>
      <c r="BJ307" s="217"/>
      <c r="BK307" s="218"/>
      <c r="BL307" s="218"/>
      <c r="BM307" s="221"/>
      <c r="BN307" s="217"/>
      <c r="BO307" s="218"/>
      <c r="BP307" s="218"/>
      <c r="BQ307" s="221"/>
      <c r="BR307" s="129"/>
      <c r="BS307" s="116"/>
    </row>
    <row r="308" spans="1:71" ht="15.65" customHeight="1">
      <c r="A308" s="134"/>
      <c r="B308" s="134"/>
      <c r="C308" s="124"/>
      <c r="D308" s="243" t="s">
        <v>8</v>
      </c>
      <c r="E308" s="244"/>
      <c r="F308" s="244"/>
      <c r="G308" s="244"/>
      <c r="H308" s="244"/>
      <c r="I308" s="244"/>
      <c r="J308" s="244"/>
      <c r="K308" s="244"/>
      <c r="L308" s="244"/>
      <c r="M308" s="245"/>
      <c r="N308" s="208" t="str">
        <f>IF([4]回答表!AA54="●","●","")</f>
        <v/>
      </c>
      <c r="O308" s="209"/>
      <c r="P308" s="209"/>
      <c r="Q308" s="210"/>
      <c r="R308" s="130"/>
      <c r="S308" s="130"/>
      <c r="T308" s="130"/>
      <c r="U308" s="193"/>
      <c r="V308" s="194"/>
      <c r="W308" s="194"/>
      <c r="X308" s="194"/>
      <c r="Y308" s="194"/>
      <c r="Z308" s="194"/>
      <c r="AA308" s="194"/>
      <c r="AB308" s="194"/>
      <c r="AC308" s="194"/>
      <c r="AD308" s="194"/>
      <c r="AE308" s="194"/>
      <c r="AF308" s="194"/>
      <c r="AG308" s="194"/>
      <c r="AH308" s="194"/>
      <c r="AI308" s="194"/>
      <c r="AJ308" s="195"/>
      <c r="AK308" s="143"/>
      <c r="AL308" s="143"/>
      <c r="AM308" s="143"/>
      <c r="AN308" s="275"/>
      <c r="AO308" s="276"/>
      <c r="AP308" s="276"/>
      <c r="AQ308" s="276"/>
      <c r="AR308" s="276"/>
      <c r="AS308" s="276"/>
      <c r="AT308" s="276"/>
      <c r="AU308" s="276"/>
      <c r="AV308" s="276"/>
      <c r="AW308" s="276"/>
      <c r="AX308" s="276"/>
      <c r="AY308" s="276"/>
      <c r="AZ308" s="276"/>
      <c r="BA308" s="276"/>
      <c r="BB308" s="277"/>
      <c r="BC308" s="131"/>
      <c r="BD308" s="147"/>
      <c r="BE308" s="147"/>
      <c r="BF308" s="217"/>
      <c r="BG308" s="218"/>
      <c r="BH308" s="218"/>
      <c r="BI308" s="218"/>
      <c r="BJ308" s="217"/>
      <c r="BK308" s="218"/>
      <c r="BL308" s="218"/>
      <c r="BM308" s="221"/>
      <c r="BN308" s="217"/>
      <c r="BO308" s="218"/>
      <c r="BP308" s="218"/>
      <c r="BQ308" s="221"/>
      <c r="BR308" s="129"/>
      <c r="BS308" s="116"/>
    </row>
    <row r="309" spans="1:71" ht="15.65" customHeight="1">
      <c r="A309" s="134"/>
      <c r="B309" s="134"/>
      <c r="C309" s="124"/>
      <c r="D309" s="246"/>
      <c r="E309" s="247"/>
      <c r="F309" s="247"/>
      <c r="G309" s="247"/>
      <c r="H309" s="247"/>
      <c r="I309" s="247"/>
      <c r="J309" s="247"/>
      <c r="K309" s="247"/>
      <c r="L309" s="247"/>
      <c r="M309" s="248"/>
      <c r="N309" s="211"/>
      <c r="O309" s="212"/>
      <c r="P309" s="212"/>
      <c r="Q309" s="213"/>
      <c r="R309" s="130"/>
      <c r="S309" s="130"/>
      <c r="T309" s="130"/>
      <c r="U309" s="193"/>
      <c r="V309" s="194"/>
      <c r="W309" s="194"/>
      <c r="X309" s="194"/>
      <c r="Y309" s="194"/>
      <c r="Z309" s="194"/>
      <c r="AA309" s="194"/>
      <c r="AB309" s="194"/>
      <c r="AC309" s="194"/>
      <c r="AD309" s="194"/>
      <c r="AE309" s="194"/>
      <c r="AF309" s="194"/>
      <c r="AG309" s="194"/>
      <c r="AH309" s="194"/>
      <c r="AI309" s="194"/>
      <c r="AJ309" s="195"/>
      <c r="AK309" s="143"/>
      <c r="AL309" s="143"/>
      <c r="AM309" s="143"/>
      <c r="AN309" s="275"/>
      <c r="AO309" s="276"/>
      <c r="AP309" s="276"/>
      <c r="AQ309" s="276"/>
      <c r="AR309" s="276"/>
      <c r="AS309" s="276"/>
      <c r="AT309" s="276"/>
      <c r="AU309" s="276"/>
      <c r="AV309" s="276"/>
      <c r="AW309" s="276"/>
      <c r="AX309" s="276"/>
      <c r="AY309" s="276"/>
      <c r="AZ309" s="276"/>
      <c r="BA309" s="276"/>
      <c r="BB309" s="277"/>
      <c r="BC309" s="131"/>
      <c r="BD309" s="147"/>
      <c r="BE309" s="147"/>
      <c r="BF309" s="217" t="s">
        <v>9</v>
      </c>
      <c r="BG309" s="218"/>
      <c r="BH309" s="218"/>
      <c r="BI309" s="218"/>
      <c r="BJ309" s="217" t="s">
        <v>10</v>
      </c>
      <c r="BK309" s="218"/>
      <c r="BL309" s="218"/>
      <c r="BM309" s="218"/>
      <c r="BN309" s="217" t="s">
        <v>11</v>
      </c>
      <c r="BO309" s="218"/>
      <c r="BP309" s="218"/>
      <c r="BQ309" s="221"/>
      <c r="BR309" s="129"/>
      <c r="BS309" s="116"/>
    </row>
    <row r="310" spans="1:71" ht="15.65" customHeight="1">
      <c r="A310" s="134"/>
      <c r="B310" s="134"/>
      <c r="C310" s="124"/>
      <c r="D310" s="246"/>
      <c r="E310" s="247"/>
      <c r="F310" s="247"/>
      <c r="G310" s="247"/>
      <c r="H310" s="247"/>
      <c r="I310" s="247"/>
      <c r="J310" s="247"/>
      <c r="K310" s="247"/>
      <c r="L310" s="247"/>
      <c r="M310" s="248"/>
      <c r="N310" s="211"/>
      <c r="O310" s="212"/>
      <c r="P310" s="212"/>
      <c r="Q310" s="213"/>
      <c r="R310" s="130"/>
      <c r="S310" s="130"/>
      <c r="T310" s="130"/>
      <c r="U310" s="193"/>
      <c r="V310" s="194"/>
      <c r="W310" s="194"/>
      <c r="X310" s="194"/>
      <c r="Y310" s="194"/>
      <c r="Z310" s="194"/>
      <c r="AA310" s="194"/>
      <c r="AB310" s="194"/>
      <c r="AC310" s="194"/>
      <c r="AD310" s="194"/>
      <c r="AE310" s="194"/>
      <c r="AF310" s="194"/>
      <c r="AG310" s="194"/>
      <c r="AH310" s="194"/>
      <c r="AI310" s="194"/>
      <c r="AJ310" s="195"/>
      <c r="AK310" s="143"/>
      <c r="AL310" s="143"/>
      <c r="AM310" s="143"/>
      <c r="AN310" s="275"/>
      <c r="AO310" s="276"/>
      <c r="AP310" s="276"/>
      <c r="AQ310" s="276"/>
      <c r="AR310" s="276"/>
      <c r="AS310" s="276"/>
      <c r="AT310" s="276"/>
      <c r="AU310" s="276"/>
      <c r="AV310" s="276"/>
      <c r="AW310" s="276"/>
      <c r="AX310" s="276"/>
      <c r="AY310" s="276"/>
      <c r="AZ310" s="276"/>
      <c r="BA310" s="276"/>
      <c r="BB310" s="277"/>
      <c r="BC310" s="131"/>
      <c r="BD310" s="147"/>
      <c r="BE310" s="147"/>
      <c r="BF310" s="217"/>
      <c r="BG310" s="218"/>
      <c r="BH310" s="218"/>
      <c r="BI310" s="218"/>
      <c r="BJ310" s="217"/>
      <c r="BK310" s="218"/>
      <c r="BL310" s="218"/>
      <c r="BM310" s="218"/>
      <c r="BN310" s="217"/>
      <c r="BO310" s="218"/>
      <c r="BP310" s="218"/>
      <c r="BQ310" s="221"/>
      <c r="BR310" s="129"/>
      <c r="BS310" s="116"/>
    </row>
    <row r="311" spans="1:71" ht="15.65" customHeight="1">
      <c r="A311" s="134"/>
      <c r="B311" s="134"/>
      <c r="C311" s="124"/>
      <c r="D311" s="249"/>
      <c r="E311" s="250"/>
      <c r="F311" s="250"/>
      <c r="G311" s="250"/>
      <c r="H311" s="250"/>
      <c r="I311" s="250"/>
      <c r="J311" s="250"/>
      <c r="K311" s="250"/>
      <c r="L311" s="250"/>
      <c r="M311" s="251"/>
      <c r="N311" s="214"/>
      <c r="O311" s="215"/>
      <c r="P311" s="215"/>
      <c r="Q311" s="216"/>
      <c r="R311" s="130"/>
      <c r="S311" s="130"/>
      <c r="T311" s="130"/>
      <c r="U311" s="196"/>
      <c r="V311" s="197"/>
      <c r="W311" s="197"/>
      <c r="X311" s="197"/>
      <c r="Y311" s="197"/>
      <c r="Z311" s="197"/>
      <c r="AA311" s="197"/>
      <c r="AB311" s="197"/>
      <c r="AC311" s="197"/>
      <c r="AD311" s="197"/>
      <c r="AE311" s="197"/>
      <c r="AF311" s="197"/>
      <c r="AG311" s="197"/>
      <c r="AH311" s="197"/>
      <c r="AI311" s="197"/>
      <c r="AJ311" s="198"/>
      <c r="AK311" s="143"/>
      <c r="AL311" s="143"/>
      <c r="AM311" s="143"/>
      <c r="AN311" s="278"/>
      <c r="AO311" s="279"/>
      <c r="AP311" s="279"/>
      <c r="AQ311" s="279"/>
      <c r="AR311" s="279"/>
      <c r="AS311" s="279"/>
      <c r="AT311" s="279"/>
      <c r="AU311" s="279"/>
      <c r="AV311" s="279"/>
      <c r="AW311" s="279"/>
      <c r="AX311" s="279"/>
      <c r="AY311" s="279"/>
      <c r="AZ311" s="279"/>
      <c r="BA311" s="279"/>
      <c r="BB311" s="280"/>
      <c r="BC311" s="131"/>
      <c r="BD311" s="147"/>
      <c r="BE311" s="147"/>
      <c r="BF311" s="219"/>
      <c r="BG311" s="220"/>
      <c r="BH311" s="220"/>
      <c r="BI311" s="220"/>
      <c r="BJ311" s="219"/>
      <c r="BK311" s="220"/>
      <c r="BL311" s="220"/>
      <c r="BM311" s="220"/>
      <c r="BN311" s="219"/>
      <c r="BO311" s="220"/>
      <c r="BP311" s="220"/>
      <c r="BQ311" s="222"/>
      <c r="BR311" s="129"/>
      <c r="BS311" s="116"/>
    </row>
    <row r="312" spans="1:71" ht="15.65" customHeight="1">
      <c r="A312" s="134"/>
      <c r="B312" s="134"/>
      <c r="C312" s="124"/>
      <c r="D312" s="144"/>
      <c r="E312" s="144"/>
      <c r="F312" s="144"/>
      <c r="G312" s="144"/>
      <c r="H312" s="144"/>
      <c r="I312" s="144"/>
      <c r="J312" s="144"/>
      <c r="K312" s="144"/>
      <c r="L312" s="144"/>
      <c r="M312" s="144"/>
      <c r="N312" s="144"/>
      <c r="O312" s="144"/>
      <c r="P312" s="144"/>
      <c r="Q312" s="144"/>
      <c r="R312" s="130"/>
      <c r="S312" s="130"/>
      <c r="T312" s="130"/>
      <c r="U312" s="130"/>
      <c r="V312" s="130"/>
      <c r="W312" s="130"/>
      <c r="X312" s="130"/>
      <c r="Y312" s="130"/>
      <c r="Z312" s="130"/>
      <c r="AA312" s="130"/>
      <c r="AB312" s="130"/>
      <c r="AC312" s="130"/>
      <c r="AD312" s="130"/>
      <c r="AE312" s="130"/>
      <c r="AF312" s="130"/>
      <c r="AG312" s="130"/>
      <c r="AH312" s="130"/>
      <c r="AI312" s="130"/>
      <c r="AJ312" s="130"/>
      <c r="AK312" s="143"/>
      <c r="AL312" s="143"/>
      <c r="AM312" s="156"/>
      <c r="AN312" s="156"/>
      <c r="AO312" s="156"/>
      <c r="AP312" s="156"/>
      <c r="AQ312" s="156"/>
      <c r="AR312" s="156"/>
      <c r="AS312" s="156"/>
      <c r="AT312" s="156"/>
      <c r="AU312" s="156"/>
      <c r="AV312" s="156"/>
      <c r="AW312" s="156"/>
      <c r="AX312" s="156"/>
      <c r="AY312" s="156"/>
      <c r="AZ312" s="156"/>
      <c r="BA312" s="156"/>
      <c r="BB312" s="156"/>
      <c r="BC312" s="131"/>
      <c r="BD312" s="147"/>
      <c r="BE312" s="147"/>
      <c r="BF312" s="110"/>
      <c r="BG312" s="110"/>
      <c r="BH312" s="110"/>
      <c r="BI312" s="110"/>
      <c r="BJ312" s="110"/>
      <c r="BK312" s="110"/>
      <c r="BL312" s="110"/>
      <c r="BM312" s="110"/>
      <c r="BN312" s="110"/>
      <c r="BO312" s="110"/>
      <c r="BP312" s="110"/>
      <c r="BQ312" s="110"/>
      <c r="BR312" s="129"/>
      <c r="BS312" s="116"/>
    </row>
    <row r="313" spans="1:71" ht="15.65" customHeight="1">
      <c r="A313" s="134"/>
      <c r="B313" s="134"/>
      <c r="C313" s="124"/>
      <c r="D313" s="144"/>
      <c r="E313" s="144"/>
      <c r="F313" s="144"/>
      <c r="G313" s="144"/>
      <c r="H313" s="144"/>
      <c r="I313" s="144"/>
      <c r="J313" s="144"/>
      <c r="K313" s="144"/>
      <c r="L313" s="144"/>
      <c r="M313" s="144"/>
      <c r="N313" s="144"/>
      <c r="O313" s="144"/>
      <c r="P313" s="144"/>
      <c r="Q313" s="144"/>
      <c r="R313" s="130"/>
      <c r="S313" s="130"/>
      <c r="T313" s="130"/>
      <c r="U313" s="135" t="s">
        <v>91</v>
      </c>
      <c r="V313" s="130"/>
      <c r="W313" s="130"/>
      <c r="X313" s="130"/>
      <c r="Y313" s="130"/>
      <c r="Z313" s="130"/>
      <c r="AA313" s="130"/>
      <c r="AB313" s="130"/>
      <c r="AC313" s="130"/>
      <c r="AD313" s="130"/>
      <c r="AE313" s="130"/>
      <c r="AF313" s="130"/>
      <c r="AG313" s="130"/>
      <c r="AH313" s="130"/>
      <c r="AI313" s="130"/>
      <c r="AJ313" s="130"/>
      <c r="AK313" s="143"/>
      <c r="AL313" s="143"/>
      <c r="AM313" s="135" t="s">
        <v>92</v>
      </c>
      <c r="AN313" s="127"/>
      <c r="AO313" s="127"/>
      <c r="AP313" s="127"/>
      <c r="AQ313" s="127"/>
      <c r="AR313" s="127"/>
      <c r="AS313" s="127"/>
      <c r="AT313" s="127"/>
      <c r="AU313" s="127"/>
      <c r="AV313" s="127"/>
      <c r="AW313" s="127"/>
      <c r="AX313" s="126"/>
      <c r="AY313" s="126"/>
      <c r="AZ313" s="126"/>
      <c r="BA313" s="126"/>
      <c r="BB313" s="126"/>
      <c r="BC313" s="126"/>
      <c r="BD313" s="126"/>
      <c r="BE313" s="126"/>
      <c r="BF313" s="126"/>
      <c r="BG313" s="126"/>
      <c r="BH313" s="126"/>
      <c r="BI313" s="126"/>
      <c r="BJ313" s="126"/>
      <c r="BK313" s="126"/>
      <c r="BL313" s="126"/>
      <c r="BM313" s="126"/>
      <c r="BN313" s="126"/>
      <c r="BO313" s="126"/>
      <c r="BP313" s="126"/>
      <c r="BQ313" s="110"/>
      <c r="BR313" s="129"/>
      <c r="BS313" s="116"/>
    </row>
    <row r="314" spans="1:71" ht="15.65" customHeight="1">
      <c r="A314" s="134"/>
      <c r="B314" s="134"/>
      <c r="C314" s="124"/>
      <c r="D314" s="144"/>
      <c r="E314" s="144"/>
      <c r="F314" s="144"/>
      <c r="G314" s="144"/>
      <c r="H314" s="144"/>
      <c r="I314" s="144"/>
      <c r="J314" s="144"/>
      <c r="K314" s="144"/>
      <c r="L314" s="144"/>
      <c r="M314" s="144"/>
      <c r="N314" s="144"/>
      <c r="O314" s="144"/>
      <c r="P314" s="144"/>
      <c r="Q314" s="144"/>
      <c r="R314" s="130"/>
      <c r="S314" s="130"/>
      <c r="T314" s="130"/>
      <c r="U314" s="182" t="str">
        <f>IF([4]回答表!X54="●",[4]回答表!E524,IF([4]回答表!AA54="●",[4]回答表!E548,""))</f>
        <v/>
      </c>
      <c r="V314" s="183"/>
      <c r="W314" s="183"/>
      <c r="X314" s="183"/>
      <c r="Y314" s="183"/>
      <c r="Z314" s="183"/>
      <c r="AA314" s="183"/>
      <c r="AB314" s="183"/>
      <c r="AC314" s="183"/>
      <c r="AD314" s="183"/>
      <c r="AE314" s="186" t="s">
        <v>93</v>
      </c>
      <c r="AF314" s="186"/>
      <c r="AG314" s="186"/>
      <c r="AH314" s="186"/>
      <c r="AI314" s="186"/>
      <c r="AJ314" s="187"/>
      <c r="AK314" s="143"/>
      <c r="AL314" s="143"/>
      <c r="AM314" s="190" t="str">
        <f>IF([4]回答表!X54="●",[4]回答表!B526,IF([4]回答表!AA54="●",[4]回答表!B550,""))</f>
        <v/>
      </c>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2"/>
      <c r="BR314" s="129"/>
      <c r="BS314" s="116"/>
    </row>
    <row r="315" spans="1:71" ht="15.65" customHeight="1">
      <c r="A315" s="134"/>
      <c r="B315" s="134"/>
      <c r="C315" s="124"/>
      <c r="D315" s="144"/>
      <c r="E315" s="144"/>
      <c r="F315" s="144"/>
      <c r="G315" s="144"/>
      <c r="H315" s="144"/>
      <c r="I315" s="144"/>
      <c r="J315" s="144"/>
      <c r="K315" s="144"/>
      <c r="L315" s="144"/>
      <c r="M315" s="144"/>
      <c r="N315" s="144"/>
      <c r="O315" s="144"/>
      <c r="P315" s="144"/>
      <c r="Q315" s="144"/>
      <c r="R315" s="130"/>
      <c r="S315" s="130"/>
      <c r="T315" s="130"/>
      <c r="U315" s="184"/>
      <c r="V315" s="185"/>
      <c r="W315" s="185"/>
      <c r="X315" s="185"/>
      <c r="Y315" s="185"/>
      <c r="Z315" s="185"/>
      <c r="AA315" s="185"/>
      <c r="AB315" s="185"/>
      <c r="AC315" s="185"/>
      <c r="AD315" s="185"/>
      <c r="AE315" s="188"/>
      <c r="AF315" s="188"/>
      <c r="AG315" s="188"/>
      <c r="AH315" s="188"/>
      <c r="AI315" s="188"/>
      <c r="AJ315" s="189"/>
      <c r="AK315" s="143"/>
      <c r="AL315" s="143"/>
      <c r="AM315" s="193"/>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c r="BM315" s="194"/>
      <c r="BN315" s="194"/>
      <c r="BO315" s="194"/>
      <c r="BP315" s="194"/>
      <c r="BQ315" s="195"/>
      <c r="BR315" s="129"/>
      <c r="BS315" s="116"/>
    </row>
    <row r="316" spans="1:71" ht="15.65" customHeight="1">
      <c r="A316" s="134"/>
      <c r="B316" s="134"/>
      <c r="C316" s="124"/>
      <c r="D316" s="144"/>
      <c r="E316" s="144"/>
      <c r="F316" s="144"/>
      <c r="G316" s="144"/>
      <c r="H316" s="144"/>
      <c r="I316" s="144"/>
      <c r="J316" s="144"/>
      <c r="K316" s="144"/>
      <c r="L316" s="144"/>
      <c r="M316" s="144"/>
      <c r="N316" s="144"/>
      <c r="O316" s="144"/>
      <c r="P316" s="144"/>
      <c r="Q316" s="144"/>
      <c r="R316" s="130"/>
      <c r="S316" s="130"/>
      <c r="T316" s="130"/>
      <c r="U316" s="130"/>
      <c r="V316" s="130"/>
      <c r="W316" s="130"/>
      <c r="X316" s="130"/>
      <c r="Y316" s="130"/>
      <c r="Z316" s="130"/>
      <c r="AA316" s="130"/>
      <c r="AB316" s="130"/>
      <c r="AC316" s="130"/>
      <c r="AD316" s="130"/>
      <c r="AE316" s="130"/>
      <c r="AF316" s="130"/>
      <c r="AG316" s="130"/>
      <c r="AH316" s="130"/>
      <c r="AI316" s="130"/>
      <c r="AJ316" s="130"/>
      <c r="AK316" s="143"/>
      <c r="AL316" s="143"/>
      <c r="AM316" s="193"/>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c r="BM316" s="194"/>
      <c r="BN316" s="194"/>
      <c r="BO316" s="194"/>
      <c r="BP316" s="194"/>
      <c r="BQ316" s="195"/>
      <c r="BR316" s="129"/>
      <c r="BS316" s="116"/>
    </row>
    <row r="317" spans="1:71" ht="15.65" customHeight="1">
      <c r="A317" s="134"/>
      <c r="B317" s="134"/>
      <c r="C317" s="124"/>
      <c r="D317" s="144"/>
      <c r="E317" s="144"/>
      <c r="F317" s="144"/>
      <c r="G317" s="144"/>
      <c r="H317" s="144"/>
      <c r="I317" s="144"/>
      <c r="J317" s="144"/>
      <c r="K317" s="144"/>
      <c r="L317" s="144"/>
      <c r="M317" s="144"/>
      <c r="N317" s="144"/>
      <c r="O317" s="144"/>
      <c r="P317" s="144"/>
      <c r="Q317" s="144"/>
      <c r="R317" s="130"/>
      <c r="S317" s="130"/>
      <c r="T317" s="130"/>
      <c r="U317" s="130"/>
      <c r="V317" s="130"/>
      <c r="W317" s="130"/>
      <c r="X317" s="130"/>
      <c r="Y317" s="130"/>
      <c r="Z317" s="130"/>
      <c r="AA317" s="130"/>
      <c r="AB317" s="130"/>
      <c r="AC317" s="130"/>
      <c r="AD317" s="130"/>
      <c r="AE317" s="130"/>
      <c r="AF317" s="130"/>
      <c r="AG317" s="130"/>
      <c r="AH317" s="130"/>
      <c r="AI317" s="130"/>
      <c r="AJ317" s="130"/>
      <c r="AK317" s="143"/>
      <c r="AL317" s="143"/>
      <c r="AM317" s="193"/>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c r="BM317" s="194"/>
      <c r="BN317" s="194"/>
      <c r="BO317" s="194"/>
      <c r="BP317" s="194"/>
      <c r="BQ317" s="195"/>
      <c r="BR317" s="129"/>
      <c r="BS317" s="116"/>
    </row>
    <row r="318" spans="1:71" ht="15.65" customHeight="1">
      <c r="A318" s="134"/>
      <c r="B318" s="134"/>
      <c r="C318" s="124"/>
      <c r="D318" s="144"/>
      <c r="E318" s="144"/>
      <c r="F318" s="144"/>
      <c r="G318" s="144"/>
      <c r="H318" s="144"/>
      <c r="I318" s="144"/>
      <c r="J318" s="144"/>
      <c r="K318" s="144"/>
      <c r="L318" s="144"/>
      <c r="M318" s="144"/>
      <c r="N318" s="144"/>
      <c r="O318" s="144"/>
      <c r="P318" s="144"/>
      <c r="Q318" s="144"/>
      <c r="R318" s="130"/>
      <c r="S318" s="130"/>
      <c r="T318" s="130"/>
      <c r="U318" s="130"/>
      <c r="V318" s="130"/>
      <c r="W318" s="130"/>
      <c r="X318" s="130"/>
      <c r="Y318" s="130"/>
      <c r="Z318" s="130"/>
      <c r="AA318" s="130"/>
      <c r="AB318" s="130"/>
      <c r="AC318" s="130"/>
      <c r="AD318" s="130"/>
      <c r="AE318" s="130"/>
      <c r="AF318" s="130"/>
      <c r="AG318" s="130"/>
      <c r="AH318" s="130"/>
      <c r="AI318" s="130"/>
      <c r="AJ318" s="130"/>
      <c r="AK318" s="143"/>
      <c r="AL318" s="143"/>
      <c r="AM318" s="196"/>
      <c r="AN318" s="197"/>
      <c r="AO318" s="197"/>
      <c r="AP318" s="197"/>
      <c r="AQ318" s="197"/>
      <c r="AR318" s="197"/>
      <c r="AS318" s="197"/>
      <c r="AT318" s="197"/>
      <c r="AU318" s="197"/>
      <c r="AV318" s="197"/>
      <c r="AW318" s="197"/>
      <c r="AX318" s="197"/>
      <c r="AY318" s="197"/>
      <c r="AZ318" s="197"/>
      <c r="BA318" s="197"/>
      <c r="BB318" s="197"/>
      <c r="BC318" s="197"/>
      <c r="BD318" s="197"/>
      <c r="BE318" s="197"/>
      <c r="BF318" s="197"/>
      <c r="BG318" s="197"/>
      <c r="BH318" s="197"/>
      <c r="BI318" s="197"/>
      <c r="BJ318" s="197"/>
      <c r="BK318" s="197"/>
      <c r="BL318" s="197"/>
      <c r="BM318" s="197"/>
      <c r="BN318" s="197"/>
      <c r="BO318" s="197"/>
      <c r="BP318" s="197"/>
      <c r="BQ318" s="198"/>
      <c r="BR318" s="129"/>
      <c r="BS318" s="116"/>
    </row>
    <row r="319" spans="1:71" ht="15.65" customHeight="1">
      <c r="A319" s="134"/>
      <c r="B319" s="134"/>
      <c r="C319" s="124"/>
      <c r="D319" s="144"/>
      <c r="E319" s="144"/>
      <c r="F319" s="144"/>
      <c r="G319" s="144"/>
      <c r="H319" s="144"/>
      <c r="I319" s="144"/>
      <c r="J319" s="144"/>
      <c r="K319" s="144"/>
      <c r="L319" s="144"/>
      <c r="M319" s="144"/>
      <c r="N319" s="130"/>
      <c r="O319" s="130"/>
      <c r="P319" s="130"/>
      <c r="Q319" s="130"/>
      <c r="R319" s="130"/>
      <c r="S319" s="130"/>
      <c r="T319" s="130"/>
      <c r="U319" s="130"/>
      <c r="V319" s="130"/>
      <c r="W319" s="130"/>
      <c r="X319" s="110"/>
      <c r="Y319" s="110"/>
      <c r="Z319" s="110"/>
      <c r="AA319" s="127"/>
      <c r="AB319" s="127"/>
      <c r="AC319" s="127"/>
      <c r="AD319" s="127"/>
      <c r="AE319" s="127"/>
      <c r="AF319" s="127"/>
      <c r="AG319" s="127"/>
      <c r="AH319" s="127"/>
      <c r="AI319" s="127"/>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29"/>
      <c r="BS319" s="116"/>
    </row>
    <row r="320" spans="1:71" ht="19.399999999999999" customHeight="1">
      <c r="C320" s="124"/>
      <c r="D320" s="144"/>
      <c r="E320" s="144"/>
      <c r="F320" s="144"/>
      <c r="G320" s="144"/>
      <c r="H320" s="144"/>
      <c r="I320" s="144"/>
      <c r="J320" s="144"/>
      <c r="K320" s="144"/>
      <c r="L320" s="144"/>
      <c r="M320" s="144"/>
      <c r="N320" s="130"/>
      <c r="O320" s="130"/>
      <c r="P320" s="130"/>
      <c r="Q320" s="130"/>
      <c r="R320" s="130"/>
      <c r="S320" s="130"/>
      <c r="T320" s="130"/>
      <c r="U320" s="135" t="s">
        <v>27</v>
      </c>
      <c r="V320" s="130"/>
      <c r="W320" s="130"/>
      <c r="X320" s="136"/>
      <c r="Y320" s="136"/>
      <c r="Z320" s="136"/>
      <c r="AA320" s="127"/>
      <c r="AB320" s="137"/>
      <c r="AC320" s="127"/>
      <c r="AD320" s="127"/>
      <c r="AE320" s="127"/>
      <c r="AF320" s="127"/>
      <c r="AG320" s="127"/>
      <c r="AH320" s="127"/>
      <c r="AI320" s="127"/>
      <c r="AJ320" s="127"/>
      <c r="AK320" s="127"/>
      <c r="AL320" s="127"/>
      <c r="AM320" s="135" t="s">
        <v>12</v>
      </c>
      <c r="AN320" s="127"/>
      <c r="AO320" s="127"/>
      <c r="AP320" s="127"/>
      <c r="AQ320" s="127"/>
      <c r="AR320" s="127"/>
      <c r="AS320" s="127"/>
      <c r="AT320" s="127"/>
      <c r="AU320" s="127"/>
      <c r="AV320" s="127"/>
      <c r="AW320" s="127"/>
      <c r="AX320" s="126"/>
      <c r="AY320" s="126"/>
      <c r="AZ320" s="126"/>
      <c r="BA320" s="126"/>
      <c r="BB320" s="126"/>
      <c r="BC320" s="126"/>
      <c r="BD320" s="126"/>
      <c r="BE320" s="126"/>
      <c r="BF320" s="126"/>
      <c r="BG320" s="126"/>
      <c r="BH320" s="126"/>
      <c r="BI320" s="126"/>
      <c r="BJ320" s="126"/>
      <c r="BK320" s="126"/>
      <c r="BL320" s="126"/>
      <c r="BM320" s="126"/>
      <c r="BN320" s="126"/>
      <c r="BO320" s="126"/>
      <c r="BP320" s="126"/>
      <c r="BQ320" s="110"/>
      <c r="BR320" s="129"/>
      <c r="BS320" s="116"/>
    </row>
    <row r="321" spans="1:71" ht="15.65" customHeight="1">
      <c r="C321" s="124"/>
      <c r="D321" s="199" t="s">
        <v>13</v>
      </c>
      <c r="E321" s="200"/>
      <c r="F321" s="200"/>
      <c r="G321" s="200"/>
      <c r="H321" s="200"/>
      <c r="I321" s="200"/>
      <c r="J321" s="200"/>
      <c r="K321" s="200"/>
      <c r="L321" s="200"/>
      <c r="M321" s="201"/>
      <c r="N321" s="208" t="str">
        <f>IF([4]回答表!AD54="●","●","")</f>
        <v/>
      </c>
      <c r="O321" s="209"/>
      <c r="P321" s="209"/>
      <c r="Q321" s="210"/>
      <c r="R321" s="130"/>
      <c r="S321" s="130"/>
      <c r="T321" s="130"/>
      <c r="U321" s="190" t="str">
        <f>IF([4]回答表!AD54="●",[4]回答表!B561,"")</f>
        <v/>
      </c>
      <c r="V321" s="191"/>
      <c r="W321" s="191"/>
      <c r="X321" s="191"/>
      <c r="Y321" s="191"/>
      <c r="Z321" s="191"/>
      <c r="AA321" s="191"/>
      <c r="AB321" s="191"/>
      <c r="AC321" s="191"/>
      <c r="AD321" s="191"/>
      <c r="AE321" s="191"/>
      <c r="AF321" s="191"/>
      <c r="AG321" s="191"/>
      <c r="AH321" s="191"/>
      <c r="AI321" s="191"/>
      <c r="AJ321" s="192"/>
      <c r="AK321" s="160"/>
      <c r="AL321" s="160"/>
      <c r="AM321" s="190" t="str">
        <f>IF([4]回答表!AD54="●",[4]回答表!B567,"")</f>
        <v/>
      </c>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2"/>
      <c r="BR321" s="129"/>
      <c r="BS321" s="116"/>
    </row>
    <row r="322" spans="1:71" ht="15.65" customHeight="1">
      <c r="C322" s="124"/>
      <c r="D322" s="202"/>
      <c r="E322" s="203"/>
      <c r="F322" s="203"/>
      <c r="G322" s="203"/>
      <c r="H322" s="203"/>
      <c r="I322" s="203"/>
      <c r="J322" s="203"/>
      <c r="K322" s="203"/>
      <c r="L322" s="203"/>
      <c r="M322" s="204"/>
      <c r="N322" s="211"/>
      <c r="O322" s="212"/>
      <c r="P322" s="212"/>
      <c r="Q322" s="213"/>
      <c r="R322" s="130"/>
      <c r="S322" s="130"/>
      <c r="T322" s="130"/>
      <c r="U322" s="193"/>
      <c r="V322" s="194"/>
      <c r="W322" s="194"/>
      <c r="X322" s="194"/>
      <c r="Y322" s="194"/>
      <c r="Z322" s="194"/>
      <c r="AA322" s="194"/>
      <c r="AB322" s="194"/>
      <c r="AC322" s="194"/>
      <c r="AD322" s="194"/>
      <c r="AE322" s="194"/>
      <c r="AF322" s="194"/>
      <c r="AG322" s="194"/>
      <c r="AH322" s="194"/>
      <c r="AI322" s="194"/>
      <c r="AJ322" s="195"/>
      <c r="AK322" s="160"/>
      <c r="AL322" s="160"/>
      <c r="AM322" s="193"/>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c r="BM322" s="194"/>
      <c r="BN322" s="194"/>
      <c r="BO322" s="194"/>
      <c r="BP322" s="194"/>
      <c r="BQ322" s="195"/>
      <c r="BR322" s="129"/>
      <c r="BS322" s="116"/>
    </row>
    <row r="323" spans="1:71" ht="15.65" customHeight="1">
      <c r="C323" s="124"/>
      <c r="D323" s="202"/>
      <c r="E323" s="203"/>
      <c r="F323" s="203"/>
      <c r="G323" s="203"/>
      <c r="H323" s="203"/>
      <c r="I323" s="203"/>
      <c r="J323" s="203"/>
      <c r="K323" s="203"/>
      <c r="L323" s="203"/>
      <c r="M323" s="204"/>
      <c r="N323" s="211"/>
      <c r="O323" s="212"/>
      <c r="P323" s="212"/>
      <c r="Q323" s="213"/>
      <c r="R323" s="130"/>
      <c r="S323" s="130"/>
      <c r="T323" s="130"/>
      <c r="U323" s="193"/>
      <c r="V323" s="194"/>
      <c r="W323" s="194"/>
      <c r="X323" s="194"/>
      <c r="Y323" s="194"/>
      <c r="Z323" s="194"/>
      <c r="AA323" s="194"/>
      <c r="AB323" s="194"/>
      <c r="AC323" s="194"/>
      <c r="AD323" s="194"/>
      <c r="AE323" s="194"/>
      <c r="AF323" s="194"/>
      <c r="AG323" s="194"/>
      <c r="AH323" s="194"/>
      <c r="AI323" s="194"/>
      <c r="AJ323" s="195"/>
      <c r="AK323" s="160"/>
      <c r="AL323" s="160"/>
      <c r="AM323" s="193"/>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c r="BM323" s="194"/>
      <c r="BN323" s="194"/>
      <c r="BO323" s="194"/>
      <c r="BP323" s="194"/>
      <c r="BQ323" s="195"/>
      <c r="BR323" s="129"/>
      <c r="BS323" s="116"/>
    </row>
    <row r="324" spans="1:71" ht="15.65" customHeight="1">
      <c r="C324" s="124"/>
      <c r="D324" s="205"/>
      <c r="E324" s="206"/>
      <c r="F324" s="206"/>
      <c r="G324" s="206"/>
      <c r="H324" s="206"/>
      <c r="I324" s="206"/>
      <c r="J324" s="206"/>
      <c r="K324" s="206"/>
      <c r="L324" s="206"/>
      <c r="M324" s="207"/>
      <c r="N324" s="214"/>
      <c r="O324" s="215"/>
      <c r="P324" s="215"/>
      <c r="Q324" s="216"/>
      <c r="R324" s="130"/>
      <c r="S324" s="130"/>
      <c r="T324" s="130"/>
      <c r="U324" s="196"/>
      <c r="V324" s="197"/>
      <c r="W324" s="197"/>
      <c r="X324" s="197"/>
      <c r="Y324" s="197"/>
      <c r="Z324" s="197"/>
      <c r="AA324" s="197"/>
      <c r="AB324" s="197"/>
      <c r="AC324" s="197"/>
      <c r="AD324" s="197"/>
      <c r="AE324" s="197"/>
      <c r="AF324" s="197"/>
      <c r="AG324" s="197"/>
      <c r="AH324" s="197"/>
      <c r="AI324" s="197"/>
      <c r="AJ324" s="198"/>
      <c r="AK324" s="160"/>
      <c r="AL324" s="160"/>
      <c r="AM324" s="196"/>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c r="BM324" s="197"/>
      <c r="BN324" s="197"/>
      <c r="BO324" s="197"/>
      <c r="BP324" s="197"/>
      <c r="BQ324" s="198"/>
      <c r="BR324" s="129"/>
      <c r="BS324" s="116"/>
    </row>
    <row r="325" spans="1:71" ht="15.65" customHeight="1">
      <c r="C325" s="151"/>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3"/>
      <c r="BS325" s="116"/>
    </row>
    <row r="326" spans="1:71" s="97" customFormat="1" ht="15.65" customHeight="1">
      <c r="A326" s="116"/>
      <c r="B326" s="116"/>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16"/>
    </row>
    <row r="327" spans="1:71" ht="15.65" customHeight="1">
      <c r="C327" s="118"/>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256"/>
      <c r="AS327" s="256"/>
      <c r="AT327" s="256"/>
      <c r="AU327" s="256"/>
      <c r="AV327" s="256"/>
      <c r="AW327" s="256"/>
      <c r="AX327" s="256"/>
      <c r="AY327" s="256"/>
      <c r="AZ327" s="256"/>
      <c r="BA327" s="256"/>
      <c r="BB327" s="256"/>
      <c r="BC327" s="120"/>
      <c r="BD327" s="121"/>
      <c r="BE327" s="121"/>
      <c r="BF327" s="121"/>
      <c r="BG327" s="121"/>
      <c r="BH327" s="121"/>
      <c r="BI327" s="121"/>
      <c r="BJ327" s="121"/>
      <c r="BK327" s="121"/>
      <c r="BL327" s="121"/>
      <c r="BM327" s="121"/>
      <c r="BN327" s="121"/>
      <c r="BO327" s="121"/>
      <c r="BP327" s="121"/>
      <c r="BQ327" s="121"/>
      <c r="BR327" s="122"/>
    </row>
    <row r="328" spans="1:71" ht="15.65" customHeight="1">
      <c r="C328" s="124"/>
      <c r="D328" s="130"/>
      <c r="E328" s="130"/>
      <c r="F328" s="130"/>
      <c r="G328" s="130"/>
      <c r="H328" s="130"/>
      <c r="I328" s="130"/>
      <c r="J328" s="130"/>
      <c r="K328" s="130"/>
      <c r="L328" s="130"/>
      <c r="M328" s="130"/>
      <c r="N328" s="130"/>
      <c r="O328" s="130"/>
      <c r="P328" s="130"/>
      <c r="Q328" s="130"/>
      <c r="R328" s="130"/>
      <c r="S328" s="130"/>
      <c r="T328" s="130"/>
      <c r="U328" s="130"/>
      <c r="V328" s="130"/>
      <c r="W328" s="130"/>
      <c r="X328" s="110"/>
      <c r="Y328" s="110"/>
      <c r="Z328" s="110"/>
      <c r="AA328" s="126"/>
      <c r="AB328" s="131"/>
      <c r="AC328" s="131"/>
      <c r="AD328" s="131"/>
      <c r="AE328" s="131"/>
      <c r="AF328" s="131"/>
      <c r="AG328" s="131"/>
      <c r="AH328" s="131"/>
      <c r="AI328" s="131"/>
      <c r="AJ328" s="131"/>
      <c r="AK328" s="131"/>
      <c r="AL328" s="131"/>
      <c r="AM328" s="131"/>
      <c r="AN328" s="128"/>
      <c r="AO328" s="131"/>
      <c r="AP328" s="132"/>
      <c r="AQ328" s="132"/>
      <c r="AR328" s="257"/>
      <c r="AS328" s="257"/>
      <c r="AT328" s="257"/>
      <c r="AU328" s="257"/>
      <c r="AV328" s="257"/>
      <c r="AW328" s="257"/>
      <c r="AX328" s="257"/>
      <c r="AY328" s="257"/>
      <c r="AZ328" s="257"/>
      <c r="BA328" s="257"/>
      <c r="BB328" s="257"/>
      <c r="BC328" s="125"/>
      <c r="BD328" s="126"/>
      <c r="BE328" s="126"/>
      <c r="BF328" s="126"/>
      <c r="BG328" s="126"/>
      <c r="BH328" s="126"/>
      <c r="BI328" s="126"/>
      <c r="BJ328" s="126"/>
      <c r="BK328" s="126"/>
      <c r="BL328" s="126"/>
      <c r="BM328" s="126"/>
      <c r="BN328" s="127"/>
      <c r="BO328" s="127"/>
      <c r="BP328" s="127"/>
      <c r="BQ328" s="128"/>
      <c r="BR328" s="129"/>
    </row>
    <row r="329" spans="1:71" ht="15.65" customHeight="1">
      <c r="C329" s="124"/>
      <c r="D329" s="258" t="s">
        <v>4</v>
      </c>
      <c r="E329" s="259"/>
      <c r="F329" s="259"/>
      <c r="G329" s="259"/>
      <c r="H329" s="259"/>
      <c r="I329" s="259"/>
      <c r="J329" s="259"/>
      <c r="K329" s="259"/>
      <c r="L329" s="259"/>
      <c r="M329" s="259"/>
      <c r="N329" s="259"/>
      <c r="O329" s="259"/>
      <c r="P329" s="259"/>
      <c r="Q329" s="260"/>
      <c r="R329" s="199" t="s">
        <v>74</v>
      </c>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1"/>
      <c r="BC329" s="125"/>
      <c r="BD329" s="126"/>
      <c r="BE329" s="126"/>
      <c r="BF329" s="126"/>
      <c r="BG329" s="126"/>
      <c r="BH329" s="126"/>
      <c r="BI329" s="126"/>
      <c r="BJ329" s="126"/>
      <c r="BK329" s="126"/>
      <c r="BL329" s="126"/>
      <c r="BM329" s="126"/>
      <c r="BN329" s="127"/>
      <c r="BO329" s="127"/>
      <c r="BP329" s="127"/>
      <c r="BQ329" s="128"/>
      <c r="BR329" s="129"/>
    </row>
    <row r="330" spans="1:71" ht="15.65" customHeight="1">
      <c r="A330" s="134"/>
      <c r="B330" s="134"/>
      <c r="C330" s="124"/>
      <c r="D330" s="261"/>
      <c r="E330" s="262"/>
      <c r="F330" s="262"/>
      <c r="G330" s="262"/>
      <c r="H330" s="262"/>
      <c r="I330" s="262"/>
      <c r="J330" s="262"/>
      <c r="K330" s="262"/>
      <c r="L330" s="262"/>
      <c r="M330" s="262"/>
      <c r="N330" s="262"/>
      <c r="O330" s="262"/>
      <c r="P330" s="262"/>
      <c r="Q330" s="263"/>
      <c r="R330" s="205"/>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7"/>
      <c r="BC330" s="125"/>
      <c r="BD330" s="126"/>
      <c r="BE330" s="126"/>
      <c r="BF330" s="126"/>
      <c r="BG330" s="126"/>
      <c r="BH330" s="126"/>
      <c r="BI330" s="126"/>
      <c r="BJ330" s="126"/>
      <c r="BK330" s="126"/>
      <c r="BL330" s="126"/>
      <c r="BM330" s="126"/>
      <c r="BN330" s="127"/>
      <c r="BO330" s="127"/>
      <c r="BP330" s="127"/>
      <c r="BQ330" s="128"/>
      <c r="BR330" s="129"/>
      <c r="BS330" s="134"/>
    </row>
    <row r="331" spans="1:71" ht="15.65" customHeight="1">
      <c r="A331" s="134"/>
      <c r="B331" s="134"/>
      <c r="C331" s="124"/>
      <c r="D331" s="130"/>
      <c r="E331" s="130"/>
      <c r="F331" s="130"/>
      <c r="G331" s="130"/>
      <c r="H331" s="130"/>
      <c r="I331" s="130"/>
      <c r="J331" s="130"/>
      <c r="K331" s="130"/>
      <c r="L331" s="130"/>
      <c r="M331" s="130"/>
      <c r="N331" s="130"/>
      <c r="O331" s="130"/>
      <c r="P331" s="130"/>
      <c r="Q331" s="130"/>
      <c r="R331" s="130"/>
      <c r="S331" s="130"/>
      <c r="T331" s="130"/>
      <c r="U331" s="130"/>
      <c r="V331" s="130"/>
      <c r="W331" s="130"/>
      <c r="X331" s="110"/>
      <c r="Y331" s="110"/>
      <c r="Z331" s="110"/>
      <c r="AA331" s="126"/>
      <c r="AB331" s="131"/>
      <c r="AC331" s="131"/>
      <c r="AD331" s="131"/>
      <c r="AE331" s="131"/>
      <c r="AF331" s="131"/>
      <c r="AG331" s="131"/>
      <c r="AH331" s="131"/>
      <c r="AI331" s="131"/>
      <c r="AJ331" s="131"/>
      <c r="AK331" s="131"/>
      <c r="AL331" s="131"/>
      <c r="AM331" s="131"/>
      <c r="AN331" s="128"/>
      <c r="AO331" s="131"/>
      <c r="AP331" s="132"/>
      <c r="AQ331" s="132"/>
      <c r="AR331" s="133"/>
      <c r="AS331" s="133"/>
      <c r="AT331" s="133"/>
      <c r="AU331" s="133"/>
      <c r="AV331" s="133"/>
      <c r="AW331" s="133"/>
      <c r="AX331" s="133"/>
      <c r="AY331" s="133"/>
      <c r="AZ331" s="133"/>
      <c r="BA331" s="133"/>
      <c r="BB331" s="133"/>
      <c r="BC331" s="125"/>
      <c r="BD331" s="126"/>
      <c r="BE331" s="126"/>
      <c r="BF331" s="126"/>
      <c r="BG331" s="126"/>
      <c r="BH331" s="126"/>
      <c r="BI331" s="126"/>
      <c r="BJ331" s="126"/>
      <c r="BK331" s="126"/>
      <c r="BL331" s="126"/>
      <c r="BM331" s="126"/>
      <c r="BN331" s="127"/>
      <c r="BO331" s="127"/>
      <c r="BP331" s="127"/>
      <c r="BQ331" s="128"/>
      <c r="BR331" s="129"/>
      <c r="BS331" s="134"/>
    </row>
    <row r="332" spans="1:71" ht="19">
      <c r="A332" s="134"/>
      <c r="B332" s="134"/>
      <c r="C332" s="124"/>
      <c r="D332" s="130"/>
      <c r="E332" s="130"/>
      <c r="F332" s="130"/>
      <c r="G332" s="130"/>
      <c r="H332" s="130"/>
      <c r="I332" s="130"/>
      <c r="J332" s="130"/>
      <c r="K332" s="130"/>
      <c r="L332" s="130"/>
      <c r="M332" s="130"/>
      <c r="N332" s="130"/>
      <c r="O332" s="130"/>
      <c r="P332" s="130"/>
      <c r="Q332" s="130"/>
      <c r="R332" s="130"/>
      <c r="S332" s="130"/>
      <c r="T332" s="130"/>
      <c r="U332" s="135" t="s">
        <v>27</v>
      </c>
      <c r="V332" s="130"/>
      <c r="W332" s="130"/>
      <c r="X332" s="136"/>
      <c r="Y332" s="136"/>
      <c r="Z332" s="136"/>
      <c r="AA332" s="127"/>
      <c r="AB332" s="137"/>
      <c r="AC332" s="137"/>
      <c r="AD332" s="137"/>
      <c r="AE332" s="137"/>
      <c r="AF332" s="137"/>
      <c r="AG332" s="137"/>
      <c r="AH332" s="137"/>
      <c r="AI332" s="137"/>
      <c r="AJ332" s="137"/>
      <c r="AK332" s="137"/>
      <c r="AL332" s="137"/>
      <c r="AM332" s="135" t="s">
        <v>14</v>
      </c>
      <c r="AN332" s="138"/>
      <c r="AO332" s="137"/>
      <c r="AP332" s="139"/>
      <c r="AQ332" s="139"/>
      <c r="AR332" s="140"/>
      <c r="AS332" s="140"/>
      <c r="AT332" s="140"/>
      <c r="AU332" s="140"/>
      <c r="AV332" s="140"/>
      <c r="AW332" s="140"/>
      <c r="AX332" s="140"/>
      <c r="AY332" s="140"/>
      <c r="AZ332" s="140"/>
      <c r="BA332" s="140"/>
      <c r="BB332" s="140"/>
      <c r="BC332" s="141"/>
      <c r="BD332" s="127"/>
      <c r="BE332" s="127"/>
      <c r="BF332" s="161" t="s">
        <v>75</v>
      </c>
      <c r="BG332" s="155"/>
      <c r="BH332" s="155"/>
      <c r="BI332" s="155"/>
      <c r="BJ332" s="155"/>
      <c r="BK332" s="155"/>
      <c r="BL332" s="155"/>
      <c r="BM332" s="127"/>
      <c r="BN332" s="127"/>
      <c r="BO332" s="127"/>
      <c r="BP332" s="127"/>
      <c r="BQ332" s="138"/>
      <c r="BR332" s="129"/>
      <c r="BS332" s="134"/>
    </row>
    <row r="333" spans="1:71" ht="15.65" customHeight="1">
      <c r="A333" s="134"/>
      <c r="B333" s="134"/>
      <c r="C333" s="124"/>
      <c r="D333" s="199" t="s">
        <v>7</v>
      </c>
      <c r="E333" s="200"/>
      <c r="F333" s="200"/>
      <c r="G333" s="200"/>
      <c r="H333" s="200"/>
      <c r="I333" s="200"/>
      <c r="J333" s="200"/>
      <c r="K333" s="200"/>
      <c r="L333" s="200"/>
      <c r="M333" s="201"/>
      <c r="N333" s="208" t="str">
        <f>IF([4]回答表!X55="●","●","")</f>
        <v/>
      </c>
      <c r="O333" s="209"/>
      <c r="P333" s="209"/>
      <c r="Q333" s="210"/>
      <c r="R333" s="130"/>
      <c r="S333" s="130"/>
      <c r="T333" s="130"/>
      <c r="U333" s="190" t="str">
        <f>IF([4]回答表!X55="●",[4]回答表!B578,IF([4]回答表!AA55="●",[4]回答表!B605,""))</f>
        <v/>
      </c>
      <c r="V333" s="191"/>
      <c r="W333" s="191"/>
      <c r="X333" s="191"/>
      <c r="Y333" s="191"/>
      <c r="Z333" s="191"/>
      <c r="AA333" s="191"/>
      <c r="AB333" s="191"/>
      <c r="AC333" s="191"/>
      <c r="AD333" s="191"/>
      <c r="AE333" s="191"/>
      <c r="AF333" s="191"/>
      <c r="AG333" s="191"/>
      <c r="AH333" s="191"/>
      <c r="AI333" s="191"/>
      <c r="AJ333" s="192"/>
      <c r="AK333" s="143"/>
      <c r="AL333" s="143"/>
      <c r="AM333" s="223" t="s">
        <v>76</v>
      </c>
      <c r="AN333" s="223"/>
      <c r="AO333" s="223"/>
      <c r="AP333" s="223"/>
      <c r="AQ333" s="224" t="str">
        <f>IF([4]回答表!X55="●",[4]回答表!BC585,IF([4]回答表!AA55="●",[4]回答表!BC612,""))</f>
        <v/>
      </c>
      <c r="AR333" s="224"/>
      <c r="AS333" s="224"/>
      <c r="AT333" s="224"/>
      <c r="AU333" s="264" t="s">
        <v>77</v>
      </c>
      <c r="AV333" s="265"/>
      <c r="AW333" s="265"/>
      <c r="AX333" s="266"/>
      <c r="AY333" s="224" t="str">
        <f>IF([4]回答表!X55="●",[4]回答表!BC591,IF([4]回答表!AA55="●",[4]回答表!BC617,""))</f>
        <v/>
      </c>
      <c r="AZ333" s="224"/>
      <c r="BA333" s="224"/>
      <c r="BB333" s="224"/>
      <c r="BC333" s="131"/>
      <c r="BD333" s="126"/>
      <c r="BE333" s="126"/>
      <c r="BF333" s="253" t="str">
        <f>IF([4]回答表!X55="●",[4]回答表!S584,IF([4]回答表!AA55="●",[4]回答表!S611,""))</f>
        <v/>
      </c>
      <c r="BG333" s="254"/>
      <c r="BH333" s="254"/>
      <c r="BI333" s="254"/>
      <c r="BJ333" s="253"/>
      <c r="BK333" s="254"/>
      <c r="BL333" s="254"/>
      <c r="BM333" s="254"/>
      <c r="BN333" s="253"/>
      <c r="BO333" s="254"/>
      <c r="BP333" s="254"/>
      <c r="BQ333" s="255"/>
      <c r="BR333" s="129"/>
      <c r="BS333" s="134"/>
    </row>
    <row r="334" spans="1:71" ht="15.65" customHeight="1">
      <c r="A334" s="134"/>
      <c r="B334" s="134"/>
      <c r="C334" s="124"/>
      <c r="D334" s="202"/>
      <c r="E334" s="203"/>
      <c r="F334" s="203"/>
      <c r="G334" s="203"/>
      <c r="H334" s="203"/>
      <c r="I334" s="203"/>
      <c r="J334" s="203"/>
      <c r="K334" s="203"/>
      <c r="L334" s="203"/>
      <c r="M334" s="204"/>
      <c r="N334" s="211"/>
      <c r="O334" s="212"/>
      <c r="P334" s="212"/>
      <c r="Q334" s="213"/>
      <c r="R334" s="130"/>
      <c r="S334" s="130"/>
      <c r="T334" s="130"/>
      <c r="U334" s="193"/>
      <c r="V334" s="194"/>
      <c r="W334" s="194"/>
      <c r="X334" s="194"/>
      <c r="Y334" s="194"/>
      <c r="Z334" s="194"/>
      <c r="AA334" s="194"/>
      <c r="AB334" s="194"/>
      <c r="AC334" s="194"/>
      <c r="AD334" s="194"/>
      <c r="AE334" s="194"/>
      <c r="AF334" s="194"/>
      <c r="AG334" s="194"/>
      <c r="AH334" s="194"/>
      <c r="AI334" s="194"/>
      <c r="AJ334" s="195"/>
      <c r="AK334" s="143"/>
      <c r="AL334" s="143"/>
      <c r="AM334" s="223"/>
      <c r="AN334" s="223"/>
      <c r="AO334" s="223"/>
      <c r="AP334" s="223"/>
      <c r="AQ334" s="224"/>
      <c r="AR334" s="224"/>
      <c r="AS334" s="224"/>
      <c r="AT334" s="224"/>
      <c r="AU334" s="267"/>
      <c r="AV334" s="268"/>
      <c r="AW334" s="268"/>
      <c r="AX334" s="269"/>
      <c r="AY334" s="224"/>
      <c r="AZ334" s="224"/>
      <c r="BA334" s="224"/>
      <c r="BB334" s="224"/>
      <c r="BC334" s="131"/>
      <c r="BD334" s="126"/>
      <c r="BE334" s="126"/>
      <c r="BF334" s="217"/>
      <c r="BG334" s="218"/>
      <c r="BH334" s="218"/>
      <c r="BI334" s="218"/>
      <c r="BJ334" s="217"/>
      <c r="BK334" s="218"/>
      <c r="BL334" s="218"/>
      <c r="BM334" s="218"/>
      <c r="BN334" s="217"/>
      <c r="BO334" s="218"/>
      <c r="BP334" s="218"/>
      <c r="BQ334" s="221"/>
      <c r="BR334" s="129"/>
      <c r="BS334" s="134"/>
    </row>
    <row r="335" spans="1:71" ht="15.65" customHeight="1">
      <c r="A335" s="134"/>
      <c r="B335" s="134"/>
      <c r="C335" s="124"/>
      <c r="D335" s="202"/>
      <c r="E335" s="203"/>
      <c r="F335" s="203"/>
      <c r="G335" s="203"/>
      <c r="H335" s="203"/>
      <c r="I335" s="203"/>
      <c r="J335" s="203"/>
      <c r="K335" s="203"/>
      <c r="L335" s="203"/>
      <c r="M335" s="204"/>
      <c r="N335" s="211"/>
      <c r="O335" s="212"/>
      <c r="P335" s="212"/>
      <c r="Q335" s="213"/>
      <c r="R335" s="130"/>
      <c r="S335" s="130"/>
      <c r="T335" s="130"/>
      <c r="U335" s="193"/>
      <c r="V335" s="194"/>
      <c r="W335" s="194"/>
      <c r="X335" s="194"/>
      <c r="Y335" s="194"/>
      <c r="Z335" s="194"/>
      <c r="AA335" s="194"/>
      <c r="AB335" s="194"/>
      <c r="AC335" s="194"/>
      <c r="AD335" s="194"/>
      <c r="AE335" s="194"/>
      <c r="AF335" s="194"/>
      <c r="AG335" s="194"/>
      <c r="AH335" s="194"/>
      <c r="AI335" s="194"/>
      <c r="AJ335" s="195"/>
      <c r="AK335" s="143"/>
      <c r="AL335" s="143"/>
      <c r="AM335" s="223" t="s">
        <v>78</v>
      </c>
      <c r="AN335" s="223"/>
      <c r="AO335" s="223"/>
      <c r="AP335" s="223"/>
      <c r="AQ335" s="224" t="str">
        <f>IF([4]回答表!X55="●",[4]回答表!BC586,IF([4]回答表!AA55="●",[4]回答表!BC613,""))</f>
        <v/>
      </c>
      <c r="AR335" s="224"/>
      <c r="AS335" s="224"/>
      <c r="AT335" s="224"/>
      <c r="AU335" s="267"/>
      <c r="AV335" s="268"/>
      <c r="AW335" s="268"/>
      <c r="AX335" s="269"/>
      <c r="AY335" s="224"/>
      <c r="AZ335" s="224"/>
      <c r="BA335" s="224"/>
      <c r="BB335" s="224"/>
      <c r="BC335" s="131"/>
      <c r="BD335" s="126"/>
      <c r="BE335" s="126"/>
      <c r="BF335" s="217"/>
      <c r="BG335" s="218"/>
      <c r="BH335" s="218"/>
      <c r="BI335" s="218"/>
      <c r="BJ335" s="217"/>
      <c r="BK335" s="218"/>
      <c r="BL335" s="218"/>
      <c r="BM335" s="218"/>
      <c r="BN335" s="217"/>
      <c r="BO335" s="218"/>
      <c r="BP335" s="218"/>
      <c r="BQ335" s="221"/>
      <c r="BR335" s="129"/>
      <c r="BS335" s="134"/>
    </row>
    <row r="336" spans="1:71" ht="15.65" customHeight="1">
      <c r="A336" s="134"/>
      <c r="B336" s="134"/>
      <c r="C336" s="124"/>
      <c r="D336" s="205"/>
      <c r="E336" s="206"/>
      <c r="F336" s="206"/>
      <c r="G336" s="206"/>
      <c r="H336" s="206"/>
      <c r="I336" s="206"/>
      <c r="J336" s="206"/>
      <c r="K336" s="206"/>
      <c r="L336" s="206"/>
      <c r="M336" s="207"/>
      <c r="N336" s="214"/>
      <c r="O336" s="215"/>
      <c r="P336" s="215"/>
      <c r="Q336" s="216"/>
      <c r="R336" s="130"/>
      <c r="S336" s="130"/>
      <c r="T336" s="130"/>
      <c r="U336" s="193"/>
      <c r="V336" s="194"/>
      <c r="W336" s="194"/>
      <c r="X336" s="194"/>
      <c r="Y336" s="194"/>
      <c r="Z336" s="194"/>
      <c r="AA336" s="194"/>
      <c r="AB336" s="194"/>
      <c r="AC336" s="194"/>
      <c r="AD336" s="194"/>
      <c r="AE336" s="194"/>
      <c r="AF336" s="194"/>
      <c r="AG336" s="194"/>
      <c r="AH336" s="194"/>
      <c r="AI336" s="194"/>
      <c r="AJ336" s="195"/>
      <c r="AK336" s="143"/>
      <c r="AL336" s="143"/>
      <c r="AM336" s="223"/>
      <c r="AN336" s="223"/>
      <c r="AO336" s="223"/>
      <c r="AP336" s="223"/>
      <c r="AQ336" s="224"/>
      <c r="AR336" s="224"/>
      <c r="AS336" s="224"/>
      <c r="AT336" s="224"/>
      <c r="AU336" s="267"/>
      <c r="AV336" s="268"/>
      <c r="AW336" s="268"/>
      <c r="AX336" s="269"/>
      <c r="AY336" s="224"/>
      <c r="AZ336" s="224"/>
      <c r="BA336" s="224"/>
      <c r="BB336" s="224"/>
      <c r="BC336" s="131"/>
      <c r="BD336" s="126"/>
      <c r="BE336" s="126"/>
      <c r="BF336" s="217" t="str">
        <f>IF([4]回答表!X55="●",[4]回答表!V584,IF([4]回答表!AA55="●",[4]回答表!V611,""))</f>
        <v/>
      </c>
      <c r="BG336" s="218"/>
      <c r="BH336" s="218"/>
      <c r="BI336" s="218"/>
      <c r="BJ336" s="217" t="str">
        <f>IF([4]回答表!X55="●",[4]回答表!V585,IF([4]回答表!AA55="●",[4]回答表!V612,""))</f>
        <v/>
      </c>
      <c r="BK336" s="218"/>
      <c r="BL336" s="218"/>
      <c r="BM336" s="221"/>
      <c r="BN336" s="217" t="str">
        <f>IF([4]回答表!X55="●",[4]回答表!V586,IF([4]回答表!AA55="●",[4]回答表!V613,""))</f>
        <v/>
      </c>
      <c r="BO336" s="218"/>
      <c r="BP336" s="218"/>
      <c r="BQ336" s="221"/>
      <c r="BR336" s="129"/>
      <c r="BS336" s="134"/>
    </row>
    <row r="337" spans="1:71" ht="15.65" customHeight="1">
      <c r="A337" s="134"/>
      <c r="B337" s="134"/>
      <c r="C337" s="124"/>
      <c r="D337" s="144"/>
      <c r="E337" s="144"/>
      <c r="F337" s="144"/>
      <c r="G337" s="144"/>
      <c r="H337" s="144"/>
      <c r="I337" s="144"/>
      <c r="J337" s="144"/>
      <c r="K337" s="144"/>
      <c r="L337" s="144"/>
      <c r="M337" s="144"/>
      <c r="N337" s="146"/>
      <c r="O337" s="146"/>
      <c r="P337" s="146"/>
      <c r="Q337" s="146"/>
      <c r="R337" s="146"/>
      <c r="S337" s="146"/>
      <c r="T337" s="146"/>
      <c r="U337" s="193"/>
      <c r="V337" s="194"/>
      <c r="W337" s="194"/>
      <c r="X337" s="194"/>
      <c r="Y337" s="194"/>
      <c r="Z337" s="194"/>
      <c r="AA337" s="194"/>
      <c r="AB337" s="194"/>
      <c r="AC337" s="194"/>
      <c r="AD337" s="194"/>
      <c r="AE337" s="194"/>
      <c r="AF337" s="194"/>
      <c r="AG337" s="194"/>
      <c r="AH337" s="194"/>
      <c r="AI337" s="194"/>
      <c r="AJ337" s="195"/>
      <c r="AK337" s="143"/>
      <c r="AL337" s="143"/>
      <c r="AM337" s="223" t="s">
        <v>79</v>
      </c>
      <c r="AN337" s="223"/>
      <c r="AO337" s="223"/>
      <c r="AP337" s="223"/>
      <c r="AQ337" s="224" t="str">
        <f>IF([4]回答表!X55="●",[4]回答表!BC587,IF([4]回答表!AA55="●",[4]回答表!BC614,""))</f>
        <v/>
      </c>
      <c r="AR337" s="224"/>
      <c r="AS337" s="224"/>
      <c r="AT337" s="224"/>
      <c r="AU337" s="270"/>
      <c r="AV337" s="271"/>
      <c r="AW337" s="271"/>
      <c r="AX337" s="272"/>
      <c r="AY337" s="224"/>
      <c r="AZ337" s="224"/>
      <c r="BA337" s="224"/>
      <c r="BB337" s="224"/>
      <c r="BC337" s="131"/>
      <c r="BD337" s="131"/>
      <c r="BE337" s="131"/>
      <c r="BF337" s="217"/>
      <c r="BG337" s="218"/>
      <c r="BH337" s="218"/>
      <c r="BI337" s="218"/>
      <c r="BJ337" s="217"/>
      <c r="BK337" s="218"/>
      <c r="BL337" s="218"/>
      <c r="BM337" s="221"/>
      <c r="BN337" s="217"/>
      <c r="BO337" s="218"/>
      <c r="BP337" s="218"/>
      <c r="BQ337" s="221"/>
      <c r="BR337" s="129"/>
      <c r="BS337" s="134"/>
    </row>
    <row r="338" spans="1:71" ht="15.65" customHeight="1">
      <c r="A338" s="134"/>
      <c r="B338" s="134"/>
      <c r="C338" s="124"/>
      <c r="D338" s="144"/>
      <c r="E338" s="144"/>
      <c r="F338" s="144"/>
      <c r="G338" s="144"/>
      <c r="H338" s="144"/>
      <c r="I338" s="144"/>
      <c r="J338" s="144"/>
      <c r="K338" s="144"/>
      <c r="L338" s="144"/>
      <c r="M338" s="144"/>
      <c r="N338" s="146"/>
      <c r="O338" s="146"/>
      <c r="P338" s="146"/>
      <c r="Q338" s="146"/>
      <c r="R338" s="146"/>
      <c r="S338" s="146"/>
      <c r="T338" s="146"/>
      <c r="U338" s="193"/>
      <c r="V338" s="194"/>
      <c r="W338" s="194"/>
      <c r="X338" s="194"/>
      <c r="Y338" s="194"/>
      <c r="Z338" s="194"/>
      <c r="AA338" s="194"/>
      <c r="AB338" s="194"/>
      <c r="AC338" s="194"/>
      <c r="AD338" s="194"/>
      <c r="AE338" s="194"/>
      <c r="AF338" s="194"/>
      <c r="AG338" s="194"/>
      <c r="AH338" s="194"/>
      <c r="AI338" s="194"/>
      <c r="AJ338" s="195"/>
      <c r="AK338" s="143"/>
      <c r="AL338" s="143"/>
      <c r="AM338" s="223"/>
      <c r="AN338" s="223"/>
      <c r="AO338" s="223"/>
      <c r="AP338" s="223"/>
      <c r="AQ338" s="224"/>
      <c r="AR338" s="224"/>
      <c r="AS338" s="224"/>
      <c r="AT338" s="224"/>
      <c r="AU338" s="225" t="s">
        <v>80</v>
      </c>
      <c r="AV338" s="226"/>
      <c r="AW338" s="226"/>
      <c r="AX338" s="227"/>
      <c r="AY338" s="231" t="str">
        <f>IF([4]回答表!X55="●",[4]回答表!BC592,IF([4]回答表!AA55="●",[4]回答表!BC618,""))</f>
        <v/>
      </c>
      <c r="AZ338" s="232"/>
      <c r="BA338" s="232"/>
      <c r="BB338" s="233"/>
      <c r="BC338" s="131"/>
      <c r="BD338" s="126"/>
      <c r="BE338" s="126"/>
      <c r="BF338" s="217"/>
      <c r="BG338" s="218"/>
      <c r="BH338" s="218"/>
      <c r="BI338" s="218"/>
      <c r="BJ338" s="217"/>
      <c r="BK338" s="218"/>
      <c r="BL338" s="218"/>
      <c r="BM338" s="221"/>
      <c r="BN338" s="217"/>
      <c r="BO338" s="218"/>
      <c r="BP338" s="218"/>
      <c r="BQ338" s="221"/>
      <c r="BR338" s="129"/>
      <c r="BS338" s="134"/>
    </row>
    <row r="339" spans="1:71" ht="15.65" customHeight="1">
      <c r="A339" s="134"/>
      <c r="B339" s="134"/>
      <c r="C339" s="124"/>
      <c r="D339" s="243" t="s">
        <v>8</v>
      </c>
      <c r="E339" s="244"/>
      <c r="F339" s="244"/>
      <c r="G339" s="244"/>
      <c r="H339" s="244"/>
      <c r="I339" s="244"/>
      <c r="J339" s="244"/>
      <c r="K339" s="244"/>
      <c r="L339" s="244"/>
      <c r="M339" s="245"/>
      <c r="N339" s="208" t="str">
        <f>IF([4]回答表!AA55="●","●","")</f>
        <v/>
      </c>
      <c r="O339" s="209"/>
      <c r="P339" s="209"/>
      <c r="Q339" s="210"/>
      <c r="R339" s="130"/>
      <c r="S339" s="130"/>
      <c r="T339" s="130"/>
      <c r="U339" s="193"/>
      <c r="V339" s="194"/>
      <c r="W339" s="194"/>
      <c r="X339" s="194"/>
      <c r="Y339" s="194"/>
      <c r="Z339" s="194"/>
      <c r="AA339" s="194"/>
      <c r="AB339" s="194"/>
      <c r="AC339" s="194"/>
      <c r="AD339" s="194"/>
      <c r="AE339" s="194"/>
      <c r="AF339" s="194"/>
      <c r="AG339" s="194"/>
      <c r="AH339" s="194"/>
      <c r="AI339" s="194"/>
      <c r="AJ339" s="195"/>
      <c r="AK339" s="143"/>
      <c r="AL339" s="143"/>
      <c r="AM339" s="223" t="s">
        <v>81</v>
      </c>
      <c r="AN339" s="223"/>
      <c r="AO339" s="223"/>
      <c r="AP339" s="223"/>
      <c r="AQ339" s="252" t="str">
        <f>IF([4]回答表!X55="●",[4]回答表!BC589,IF([4]回答表!AA55="●",[4]回答表!BC615,""))</f>
        <v/>
      </c>
      <c r="AR339" s="224"/>
      <c r="AS339" s="224"/>
      <c r="AT339" s="224"/>
      <c r="AU339" s="237"/>
      <c r="AV339" s="238"/>
      <c r="AW339" s="238"/>
      <c r="AX339" s="239"/>
      <c r="AY339" s="240"/>
      <c r="AZ339" s="241"/>
      <c r="BA339" s="241"/>
      <c r="BB339" s="242"/>
      <c r="BC339" s="131"/>
      <c r="BD339" s="147"/>
      <c r="BE339" s="147"/>
      <c r="BF339" s="217"/>
      <c r="BG339" s="218"/>
      <c r="BH339" s="218"/>
      <c r="BI339" s="218"/>
      <c r="BJ339" s="217"/>
      <c r="BK339" s="218"/>
      <c r="BL339" s="218"/>
      <c r="BM339" s="221"/>
      <c r="BN339" s="217"/>
      <c r="BO339" s="218"/>
      <c r="BP339" s="218"/>
      <c r="BQ339" s="221"/>
      <c r="BR339" s="129"/>
      <c r="BS339" s="134"/>
    </row>
    <row r="340" spans="1:71" ht="15.65" customHeight="1">
      <c r="A340" s="134"/>
      <c r="B340" s="134"/>
      <c r="C340" s="124"/>
      <c r="D340" s="246"/>
      <c r="E340" s="247"/>
      <c r="F340" s="247"/>
      <c r="G340" s="247"/>
      <c r="H340" s="247"/>
      <c r="I340" s="247"/>
      <c r="J340" s="247"/>
      <c r="K340" s="247"/>
      <c r="L340" s="247"/>
      <c r="M340" s="248"/>
      <c r="N340" s="211"/>
      <c r="O340" s="212"/>
      <c r="P340" s="212"/>
      <c r="Q340" s="213"/>
      <c r="R340" s="130"/>
      <c r="S340" s="130"/>
      <c r="T340" s="130"/>
      <c r="U340" s="193"/>
      <c r="V340" s="194"/>
      <c r="W340" s="194"/>
      <c r="X340" s="194"/>
      <c r="Y340" s="194"/>
      <c r="Z340" s="194"/>
      <c r="AA340" s="194"/>
      <c r="AB340" s="194"/>
      <c r="AC340" s="194"/>
      <c r="AD340" s="194"/>
      <c r="AE340" s="194"/>
      <c r="AF340" s="194"/>
      <c r="AG340" s="194"/>
      <c r="AH340" s="194"/>
      <c r="AI340" s="194"/>
      <c r="AJ340" s="195"/>
      <c r="AK340" s="143"/>
      <c r="AL340" s="143"/>
      <c r="AM340" s="223"/>
      <c r="AN340" s="223"/>
      <c r="AO340" s="223"/>
      <c r="AP340" s="223"/>
      <c r="AQ340" s="224"/>
      <c r="AR340" s="224"/>
      <c r="AS340" s="224"/>
      <c r="AT340" s="224"/>
      <c r="AU340" s="228"/>
      <c r="AV340" s="229"/>
      <c r="AW340" s="229"/>
      <c r="AX340" s="230"/>
      <c r="AY340" s="234"/>
      <c r="AZ340" s="235"/>
      <c r="BA340" s="235"/>
      <c r="BB340" s="236"/>
      <c r="BC340" s="131"/>
      <c r="BD340" s="147"/>
      <c r="BE340" s="147"/>
      <c r="BF340" s="217" t="s">
        <v>9</v>
      </c>
      <c r="BG340" s="218"/>
      <c r="BH340" s="218"/>
      <c r="BI340" s="218"/>
      <c r="BJ340" s="217" t="s">
        <v>10</v>
      </c>
      <c r="BK340" s="218"/>
      <c r="BL340" s="218"/>
      <c r="BM340" s="218"/>
      <c r="BN340" s="217" t="s">
        <v>11</v>
      </c>
      <c r="BO340" s="218"/>
      <c r="BP340" s="218"/>
      <c r="BQ340" s="221"/>
      <c r="BR340" s="129"/>
      <c r="BS340" s="134"/>
    </row>
    <row r="341" spans="1:71" ht="15.65" customHeight="1">
      <c r="A341" s="134"/>
      <c r="B341" s="134"/>
      <c r="C341" s="124"/>
      <c r="D341" s="246"/>
      <c r="E341" s="247"/>
      <c r="F341" s="247"/>
      <c r="G341" s="247"/>
      <c r="H341" s="247"/>
      <c r="I341" s="247"/>
      <c r="J341" s="247"/>
      <c r="K341" s="247"/>
      <c r="L341" s="247"/>
      <c r="M341" s="248"/>
      <c r="N341" s="211"/>
      <c r="O341" s="212"/>
      <c r="P341" s="212"/>
      <c r="Q341" s="213"/>
      <c r="R341" s="130"/>
      <c r="S341" s="130"/>
      <c r="T341" s="130"/>
      <c r="U341" s="193"/>
      <c r="V341" s="194"/>
      <c r="W341" s="194"/>
      <c r="X341" s="194"/>
      <c r="Y341" s="194"/>
      <c r="Z341" s="194"/>
      <c r="AA341" s="194"/>
      <c r="AB341" s="194"/>
      <c r="AC341" s="194"/>
      <c r="AD341" s="194"/>
      <c r="AE341" s="194"/>
      <c r="AF341" s="194"/>
      <c r="AG341" s="194"/>
      <c r="AH341" s="194"/>
      <c r="AI341" s="194"/>
      <c r="AJ341" s="195"/>
      <c r="AK341" s="143"/>
      <c r="AL341" s="143"/>
      <c r="AM341" s="223" t="s">
        <v>82</v>
      </c>
      <c r="AN341" s="223"/>
      <c r="AO341" s="223"/>
      <c r="AP341" s="223"/>
      <c r="AQ341" s="224" t="str">
        <f>IF([4]回答表!X55="●",[4]回答表!BC590,IF([4]回答表!AA55="●",[4]回答表!BC616,""))</f>
        <v/>
      </c>
      <c r="AR341" s="224"/>
      <c r="AS341" s="224"/>
      <c r="AT341" s="224"/>
      <c r="AU341" s="225" t="s">
        <v>83</v>
      </c>
      <c r="AV341" s="226"/>
      <c r="AW341" s="226"/>
      <c r="AX341" s="227"/>
      <c r="AY341" s="231" t="str">
        <f>IF([4]回答表!X55="●",[4]回答表!BC593,IF([4]回答表!AA55="●",[4]回答表!BC619,""))</f>
        <v/>
      </c>
      <c r="AZ341" s="232"/>
      <c r="BA341" s="232"/>
      <c r="BB341" s="233"/>
      <c r="BC341" s="131"/>
      <c r="BD341" s="147"/>
      <c r="BE341" s="147"/>
      <c r="BF341" s="217"/>
      <c r="BG341" s="218"/>
      <c r="BH341" s="218"/>
      <c r="BI341" s="218"/>
      <c r="BJ341" s="217"/>
      <c r="BK341" s="218"/>
      <c r="BL341" s="218"/>
      <c r="BM341" s="218"/>
      <c r="BN341" s="217"/>
      <c r="BO341" s="218"/>
      <c r="BP341" s="218"/>
      <c r="BQ341" s="221"/>
      <c r="BR341" s="129"/>
      <c r="BS341" s="134"/>
    </row>
    <row r="342" spans="1:71" ht="15.65" customHeight="1">
      <c r="A342" s="134"/>
      <c r="B342" s="134"/>
      <c r="C342" s="124"/>
      <c r="D342" s="249"/>
      <c r="E342" s="250"/>
      <c r="F342" s="250"/>
      <c r="G342" s="250"/>
      <c r="H342" s="250"/>
      <c r="I342" s="250"/>
      <c r="J342" s="250"/>
      <c r="K342" s="250"/>
      <c r="L342" s="250"/>
      <c r="M342" s="251"/>
      <c r="N342" s="214"/>
      <c r="O342" s="215"/>
      <c r="P342" s="215"/>
      <c r="Q342" s="216"/>
      <c r="R342" s="130"/>
      <c r="S342" s="130"/>
      <c r="T342" s="130"/>
      <c r="U342" s="196"/>
      <c r="V342" s="197"/>
      <c r="W342" s="197"/>
      <c r="X342" s="197"/>
      <c r="Y342" s="197"/>
      <c r="Z342" s="197"/>
      <c r="AA342" s="197"/>
      <c r="AB342" s="197"/>
      <c r="AC342" s="197"/>
      <c r="AD342" s="197"/>
      <c r="AE342" s="197"/>
      <c r="AF342" s="197"/>
      <c r="AG342" s="197"/>
      <c r="AH342" s="197"/>
      <c r="AI342" s="197"/>
      <c r="AJ342" s="198"/>
      <c r="AK342" s="143"/>
      <c r="AL342" s="143"/>
      <c r="AM342" s="223"/>
      <c r="AN342" s="223"/>
      <c r="AO342" s="223"/>
      <c r="AP342" s="223"/>
      <c r="AQ342" s="224"/>
      <c r="AR342" s="224"/>
      <c r="AS342" s="224"/>
      <c r="AT342" s="224"/>
      <c r="AU342" s="228"/>
      <c r="AV342" s="229"/>
      <c r="AW342" s="229"/>
      <c r="AX342" s="230"/>
      <c r="AY342" s="234"/>
      <c r="AZ342" s="235"/>
      <c r="BA342" s="235"/>
      <c r="BB342" s="236"/>
      <c r="BC342" s="131"/>
      <c r="BD342" s="147"/>
      <c r="BE342" s="147"/>
      <c r="BF342" s="219"/>
      <c r="BG342" s="220"/>
      <c r="BH342" s="220"/>
      <c r="BI342" s="220"/>
      <c r="BJ342" s="219"/>
      <c r="BK342" s="220"/>
      <c r="BL342" s="220"/>
      <c r="BM342" s="220"/>
      <c r="BN342" s="219"/>
      <c r="BO342" s="220"/>
      <c r="BP342" s="220"/>
      <c r="BQ342" s="222"/>
      <c r="BR342" s="129"/>
      <c r="BS342" s="134"/>
    </row>
    <row r="343" spans="1:71" ht="15.65" customHeight="1">
      <c r="A343" s="134"/>
      <c r="B343" s="134"/>
      <c r="C343" s="124"/>
      <c r="D343" s="144"/>
      <c r="E343" s="144"/>
      <c r="F343" s="144"/>
      <c r="G343" s="144"/>
      <c r="H343" s="144"/>
      <c r="I343" s="144"/>
      <c r="J343" s="144"/>
      <c r="K343" s="144"/>
      <c r="L343" s="144"/>
      <c r="M343" s="144"/>
      <c r="N343" s="144"/>
      <c r="O343" s="144"/>
      <c r="P343" s="144"/>
      <c r="Q343" s="144"/>
      <c r="R343" s="130"/>
      <c r="S343" s="130"/>
      <c r="T343" s="130"/>
      <c r="U343" s="130"/>
      <c r="V343" s="130"/>
      <c r="W343" s="130"/>
      <c r="X343" s="130"/>
      <c r="Y343" s="130"/>
      <c r="Z343" s="130"/>
      <c r="AA343" s="130"/>
      <c r="AB343" s="130"/>
      <c r="AC343" s="130"/>
      <c r="AD343" s="130"/>
      <c r="AE343" s="130"/>
      <c r="AF343" s="130"/>
      <c r="AG343" s="130"/>
      <c r="AH343" s="130"/>
      <c r="AI343" s="130"/>
      <c r="AJ343" s="130"/>
      <c r="AK343" s="143"/>
      <c r="AL343" s="143"/>
      <c r="AM343" s="156"/>
      <c r="AN343" s="156"/>
      <c r="AO343" s="156"/>
      <c r="AP343" s="156"/>
      <c r="AQ343" s="156"/>
      <c r="AR343" s="156"/>
      <c r="AS343" s="156"/>
      <c r="AT343" s="156"/>
      <c r="AU343" s="156"/>
      <c r="AV343" s="156"/>
      <c r="AW343" s="156"/>
      <c r="AX343" s="156"/>
      <c r="AY343" s="156"/>
      <c r="AZ343" s="156"/>
      <c r="BA343" s="156"/>
      <c r="BB343" s="156"/>
      <c r="BC343" s="131"/>
      <c r="BD343" s="147"/>
      <c r="BE343" s="147"/>
      <c r="BF343" s="110"/>
      <c r="BG343" s="110"/>
      <c r="BH343" s="110"/>
      <c r="BI343" s="110"/>
      <c r="BJ343" s="110"/>
      <c r="BK343" s="110"/>
      <c r="BL343" s="110"/>
      <c r="BM343" s="110"/>
      <c r="BN343" s="110"/>
      <c r="BO343" s="110"/>
      <c r="BP343" s="110"/>
      <c r="BQ343" s="110"/>
      <c r="BR343" s="129"/>
      <c r="BS343" s="116"/>
    </row>
    <row r="344" spans="1:71" ht="15.65" customHeight="1">
      <c r="A344" s="134"/>
      <c r="B344" s="134"/>
      <c r="C344" s="124"/>
      <c r="D344" s="144"/>
      <c r="E344" s="144"/>
      <c r="F344" s="144"/>
      <c r="G344" s="144"/>
      <c r="H344" s="144"/>
      <c r="I344" s="144"/>
      <c r="J344" s="144"/>
      <c r="K344" s="144"/>
      <c r="L344" s="144"/>
      <c r="M344" s="144"/>
      <c r="N344" s="144"/>
      <c r="O344" s="144"/>
      <c r="P344" s="144"/>
      <c r="Q344" s="144"/>
      <c r="R344" s="130"/>
      <c r="S344" s="130"/>
      <c r="T344" s="130"/>
      <c r="U344" s="135" t="s">
        <v>91</v>
      </c>
      <c r="V344" s="130"/>
      <c r="W344" s="130"/>
      <c r="X344" s="130"/>
      <c r="Y344" s="130"/>
      <c r="Z344" s="130"/>
      <c r="AA344" s="130"/>
      <c r="AB344" s="130"/>
      <c r="AC344" s="130"/>
      <c r="AD344" s="130"/>
      <c r="AE344" s="130"/>
      <c r="AF344" s="130"/>
      <c r="AG344" s="130"/>
      <c r="AH344" s="130"/>
      <c r="AI344" s="130"/>
      <c r="AJ344" s="130"/>
      <c r="AK344" s="143"/>
      <c r="AL344" s="143"/>
      <c r="AM344" s="135" t="s">
        <v>92</v>
      </c>
      <c r="AN344" s="127"/>
      <c r="AO344" s="127"/>
      <c r="AP344" s="127"/>
      <c r="AQ344" s="127"/>
      <c r="AR344" s="127"/>
      <c r="AS344" s="127"/>
      <c r="AT344" s="127"/>
      <c r="AU344" s="127"/>
      <c r="AV344" s="127"/>
      <c r="AW344" s="127"/>
      <c r="AX344" s="126"/>
      <c r="AY344" s="126"/>
      <c r="AZ344" s="126"/>
      <c r="BA344" s="126"/>
      <c r="BB344" s="126"/>
      <c r="BC344" s="126"/>
      <c r="BD344" s="126"/>
      <c r="BE344" s="126"/>
      <c r="BF344" s="126"/>
      <c r="BG344" s="126"/>
      <c r="BH344" s="126"/>
      <c r="BI344" s="126"/>
      <c r="BJ344" s="126"/>
      <c r="BK344" s="126"/>
      <c r="BL344" s="126"/>
      <c r="BM344" s="126"/>
      <c r="BN344" s="126"/>
      <c r="BO344" s="126"/>
      <c r="BP344" s="126"/>
      <c r="BQ344" s="110"/>
      <c r="BR344" s="129"/>
      <c r="BS344" s="116"/>
    </row>
    <row r="345" spans="1:71" ht="15.65" customHeight="1">
      <c r="A345" s="134"/>
      <c r="B345" s="134"/>
      <c r="C345" s="124"/>
      <c r="D345" s="144"/>
      <c r="E345" s="144"/>
      <c r="F345" s="144"/>
      <c r="G345" s="144"/>
      <c r="H345" s="144"/>
      <c r="I345" s="144"/>
      <c r="J345" s="144"/>
      <c r="K345" s="144"/>
      <c r="L345" s="144"/>
      <c r="M345" s="144"/>
      <c r="N345" s="144"/>
      <c r="O345" s="144"/>
      <c r="P345" s="144"/>
      <c r="Q345" s="144"/>
      <c r="R345" s="130"/>
      <c r="S345" s="130"/>
      <c r="T345" s="130"/>
      <c r="U345" s="182" t="str">
        <f>IF([4]回答表!X55="●",[4]回答表!E592,IF([4]回答表!AA55="●",[4]回答表!E619,""))</f>
        <v/>
      </c>
      <c r="V345" s="183"/>
      <c r="W345" s="183"/>
      <c r="X345" s="183"/>
      <c r="Y345" s="183"/>
      <c r="Z345" s="183"/>
      <c r="AA345" s="183"/>
      <c r="AB345" s="183"/>
      <c r="AC345" s="183"/>
      <c r="AD345" s="183"/>
      <c r="AE345" s="186" t="s">
        <v>93</v>
      </c>
      <c r="AF345" s="186"/>
      <c r="AG345" s="186"/>
      <c r="AH345" s="186"/>
      <c r="AI345" s="186"/>
      <c r="AJ345" s="187"/>
      <c r="AK345" s="143"/>
      <c r="AL345" s="143"/>
      <c r="AM345" s="190" t="str">
        <f>IF([4]回答表!X55="●",[4]回答表!B594,IF([4]回答表!AA55="●",[4]回答表!B621,""))</f>
        <v/>
      </c>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2"/>
      <c r="BR345" s="129"/>
      <c r="BS345" s="116"/>
    </row>
    <row r="346" spans="1:71" ht="15.65" customHeight="1">
      <c r="A346" s="134"/>
      <c r="B346" s="134"/>
      <c r="C346" s="124"/>
      <c r="D346" s="144"/>
      <c r="E346" s="144"/>
      <c r="F346" s="144"/>
      <c r="G346" s="144"/>
      <c r="H346" s="144"/>
      <c r="I346" s="144"/>
      <c r="J346" s="144"/>
      <c r="K346" s="144"/>
      <c r="L346" s="144"/>
      <c r="M346" s="144"/>
      <c r="N346" s="144"/>
      <c r="O346" s="144"/>
      <c r="P346" s="144"/>
      <c r="Q346" s="144"/>
      <c r="R346" s="130"/>
      <c r="S346" s="130"/>
      <c r="T346" s="130"/>
      <c r="U346" s="184"/>
      <c r="V346" s="185"/>
      <c r="W346" s="185"/>
      <c r="X346" s="185"/>
      <c r="Y346" s="185"/>
      <c r="Z346" s="185"/>
      <c r="AA346" s="185"/>
      <c r="AB346" s="185"/>
      <c r="AC346" s="185"/>
      <c r="AD346" s="185"/>
      <c r="AE346" s="188"/>
      <c r="AF346" s="188"/>
      <c r="AG346" s="188"/>
      <c r="AH346" s="188"/>
      <c r="AI346" s="188"/>
      <c r="AJ346" s="189"/>
      <c r="AK346" s="143"/>
      <c r="AL346" s="143"/>
      <c r="AM346" s="193"/>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c r="BM346" s="194"/>
      <c r="BN346" s="194"/>
      <c r="BO346" s="194"/>
      <c r="BP346" s="194"/>
      <c r="BQ346" s="195"/>
      <c r="BR346" s="129"/>
      <c r="BS346" s="116"/>
    </row>
    <row r="347" spans="1:71" ht="15.65" customHeight="1">
      <c r="A347" s="134"/>
      <c r="B347" s="134"/>
      <c r="C347" s="124"/>
      <c r="D347" s="144"/>
      <c r="E347" s="144"/>
      <c r="F347" s="144"/>
      <c r="G347" s="144"/>
      <c r="H347" s="144"/>
      <c r="I347" s="144"/>
      <c r="J347" s="144"/>
      <c r="K347" s="144"/>
      <c r="L347" s="144"/>
      <c r="M347" s="144"/>
      <c r="N347" s="144"/>
      <c r="O347" s="144"/>
      <c r="P347" s="144"/>
      <c r="Q347" s="144"/>
      <c r="R347" s="130"/>
      <c r="S347" s="130"/>
      <c r="T347" s="130"/>
      <c r="U347" s="130"/>
      <c r="V347" s="130"/>
      <c r="W347" s="130"/>
      <c r="X347" s="130"/>
      <c r="Y347" s="130"/>
      <c r="Z347" s="130"/>
      <c r="AA347" s="130"/>
      <c r="AB347" s="130"/>
      <c r="AC347" s="130"/>
      <c r="AD347" s="130"/>
      <c r="AE347" s="130"/>
      <c r="AF347" s="130"/>
      <c r="AG347" s="130"/>
      <c r="AH347" s="130"/>
      <c r="AI347" s="130"/>
      <c r="AJ347" s="130"/>
      <c r="AK347" s="143"/>
      <c r="AL347" s="143"/>
      <c r="AM347" s="193"/>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5"/>
      <c r="BR347" s="129"/>
      <c r="BS347" s="116"/>
    </row>
    <row r="348" spans="1:71" ht="15.65" customHeight="1">
      <c r="A348" s="134"/>
      <c r="B348" s="134"/>
      <c r="C348" s="124"/>
      <c r="D348" s="144"/>
      <c r="E348" s="144"/>
      <c r="F348" s="144"/>
      <c r="G348" s="144"/>
      <c r="H348" s="144"/>
      <c r="I348" s="144"/>
      <c r="J348" s="144"/>
      <c r="K348" s="144"/>
      <c r="L348" s="144"/>
      <c r="M348" s="144"/>
      <c r="N348" s="144"/>
      <c r="O348" s="144"/>
      <c r="P348" s="144"/>
      <c r="Q348" s="144"/>
      <c r="R348" s="130"/>
      <c r="S348" s="130"/>
      <c r="T348" s="130"/>
      <c r="U348" s="130"/>
      <c r="V348" s="130"/>
      <c r="W348" s="130"/>
      <c r="X348" s="130"/>
      <c r="Y348" s="130"/>
      <c r="Z348" s="130"/>
      <c r="AA348" s="130"/>
      <c r="AB348" s="130"/>
      <c r="AC348" s="130"/>
      <c r="AD348" s="130"/>
      <c r="AE348" s="130"/>
      <c r="AF348" s="130"/>
      <c r="AG348" s="130"/>
      <c r="AH348" s="130"/>
      <c r="AI348" s="130"/>
      <c r="AJ348" s="130"/>
      <c r="AK348" s="143"/>
      <c r="AL348" s="143"/>
      <c r="AM348" s="193"/>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c r="BM348" s="194"/>
      <c r="BN348" s="194"/>
      <c r="BO348" s="194"/>
      <c r="BP348" s="194"/>
      <c r="BQ348" s="195"/>
      <c r="BR348" s="129"/>
      <c r="BS348" s="116"/>
    </row>
    <row r="349" spans="1:71" ht="15.65" customHeight="1">
      <c r="A349" s="134"/>
      <c r="B349" s="134"/>
      <c r="C349" s="124"/>
      <c r="D349" s="144"/>
      <c r="E349" s="144"/>
      <c r="F349" s="144"/>
      <c r="G349" s="144"/>
      <c r="H349" s="144"/>
      <c r="I349" s="144"/>
      <c r="J349" s="144"/>
      <c r="K349" s="144"/>
      <c r="L349" s="144"/>
      <c r="M349" s="144"/>
      <c r="N349" s="144"/>
      <c r="O349" s="144"/>
      <c r="P349" s="144"/>
      <c r="Q349" s="144"/>
      <c r="R349" s="130"/>
      <c r="S349" s="130"/>
      <c r="T349" s="130"/>
      <c r="U349" s="130"/>
      <c r="V349" s="130"/>
      <c r="W349" s="130"/>
      <c r="X349" s="130"/>
      <c r="Y349" s="130"/>
      <c r="Z349" s="130"/>
      <c r="AA349" s="130"/>
      <c r="AB349" s="130"/>
      <c r="AC349" s="130"/>
      <c r="AD349" s="130"/>
      <c r="AE349" s="130"/>
      <c r="AF349" s="130"/>
      <c r="AG349" s="130"/>
      <c r="AH349" s="130"/>
      <c r="AI349" s="130"/>
      <c r="AJ349" s="130"/>
      <c r="AK349" s="143"/>
      <c r="AL349" s="143"/>
      <c r="AM349" s="196"/>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8"/>
      <c r="BR349" s="129"/>
      <c r="BS349" s="116"/>
    </row>
    <row r="350" spans="1:71" ht="15.65" customHeight="1">
      <c r="A350" s="134"/>
      <c r="B350" s="134"/>
      <c r="C350" s="124"/>
      <c r="D350" s="144"/>
      <c r="E350" s="144"/>
      <c r="F350" s="144"/>
      <c r="G350" s="144"/>
      <c r="H350" s="144"/>
      <c r="I350" s="144"/>
      <c r="J350" s="144"/>
      <c r="K350" s="144"/>
      <c r="L350" s="144"/>
      <c r="M350" s="144"/>
      <c r="N350" s="130"/>
      <c r="O350" s="130"/>
      <c r="P350" s="130"/>
      <c r="Q350" s="130"/>
      <c r="R350" s="130"/>
      <c r="S350" s="130"/>
      <c r="T350" s="130"/>
      <c r="U350" s="130"/>
      <c r="V350" s="130"/>
      <c r="W350" s="130"/>
      <c r="X350" s="110"/>
      <c r="Y350" s="110"/>
      <c r="Z350" s="110"/>
      <c r="AA350" s="127"/>
      <c r="AB350" s="127"/>
      <c r="AC350" s="127"/>
      <c r="AD350" s="127"/>
      <c r="AE350" s="127"/>
      <c r="AF350" s="127"/>
      <c r="AG350" s="127"/>
      <c r="AH350" s="127"/>
      <c r="AI350" s="127"/>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29"/>
      <c r="BS350" s="134"/>
    </row>
    <row r="351" spans="1:71" ht="18.649999999999999" customHeight="1">
      <c r="A351" s="134"/>
      <c r="B351" s="134"/>
      <c r="C351" s="124"/>
      <c r="D351" s="144"/>
      <c r="E351" s="144"/>
      <c r="F351" s="144"/>
      <c r="G351" s="144"/>
      <c r="H351" s="144"/>
      <c r="I351" s="144"/>
      <c r="J351" s="144"/>
      <c r="K351" s="144"/>
      <c r="L351" s="144"/>
      <c r="M351" s="144"/>
      <c r="N351" s="130"/>
      <c r="O351" s="130"/>
      <c r="P351" s="130"/>
      <c r="Q351" s="130"/>
      <c r="R351" s="130"/>
      <c r="S351" s="130"/>
      <c r="T351" s="130"/>
      <c r="U351" s="135" t="s">
        <v>27</v>
      </c>
      <c r="V351" s="130"/>
      <c r="W351" s="130"/>
      <c r="X351" s="136"/>
      <c r="Y351" s="136"/>
      <c r="Z351" s="136"/>
      <c r="AA351" s="127"/>
      <c r="AB351" s="137"/>
      <c r="AC351" s="127"/>
      <c r="AD351" s="127"/>
      <c r="AE351" s="127"/>
      <c r="AF351" s="127"/>
      <c r="AG351" s="127"/>
      <c r="AH351" s="127"/>
      <c r="AI351" s="127"/>
      <c r="AJ351" s="127"/>
      <c r="AK351" s="127"/>
      <c r="AL351" s="127"/>
      <c r="AM351" s="135" t="s">
        <v>12</v>
      </c>
      <c r="AN351" s="127"/>
      <c r="AO351" s="127"/>
      <c r="AP351" s="127"/>
      <c r="AQ351" s="127"/>
      <c r="AR351" s="127"/>
      <c r="AS351" s="127"/>
      <c r="AT351" s="127"/>
      <c r="AU351" s="127"/>
      <c r="AV351" s="127"/>
      <c r="AW351" s="127"/>
      <c r="AX351" s="127"/>
      <c r="AY351" s="127"/>
      <c r="AZ351" s="127"/>
      <c r="BA351" s="127"/>
      <c r="BB351" s="126"/>
      <c r="BC351" s="126"/>
      <c r="BD351" s="126"/>
      <c r="BE351" s="126"/>
      <c r="BF351" s="126"/>
      <c r="BG351" s="126"/>
      <c r="BH351" s="126"/>
      <c r="BI351" s="126"/>
      <c r="BJ351" s="126"/>
      <c r="BK351" s="126"/>
      <c r="BL351" s="126"/>
      <c r="BM351" s="126"/>
      <c r="BN351" s="126"/>
      <c r="BO351" s="126"/>
      <c r="BP351" s="126"/>
      <c r="BQ351" s="110"/>
      <c r="BR351" s="129"/>
      <c r="BS351" s="134"/>
    </row>
    <row r="352" spans="1:71" ht="15.65" customHeight="1">
      <c r="A352" s="134"/>
      <c r="B352" s="134"/>
      <c r="C352" s="124"/>
      <c r="D352" s="199" t="s">
        <v>13</v>
      </c>
      <c r="E352" s="200"/>
      <c r="F352" s="200"/>
      <c r="G352" s="200"/>
      <c r="H352" s="200"/>
      <c r="I352" s="200"/>
      <c r="J352" s="200"/>
      <c r="K352" s="200"/>
      <c r="L352" s="200"/>
      <c r="M352" s="201"/>
      <c r="N352" s="208" t="str">
        <f>IF([4]回答表!AD55="●","●","")</f>
        <v/>
      </c>
      <c r="O352" s="209"/>
      <c r="P352" s="209"/>
      <c r="Q352" s="210"/>
      <c r="R352" s="130"/>
      <c r="S352" s="130"/>
      <c r="T352" s="130"/>
      <c r="U352" s="190" t="str">
        <f>IF([4]回答表!AD55="●",[4]回答表!B632,"")</f>
        <v/>
      </c>
      <c r="V352" s="191"/>
      <c r="W352" s="191"/>
      <c r="X352" s="191"/>
      <c r="Y352" s="191"/>
      <c r="Z352" s="191"/>
      <c r="AA352" s="191"/>
      <c r="AB352" s="191"/>
      <c r="AC352" s="191"/>
      <c r="AD352" s="191"/>
      <c r="AE352" s="191"/>
      <c r="AF352" s="191"/>
      <c r="AG352" s="191"/>
      <c r="AH352" s="191"/>
      <c r="AI352" s="191"/>
      <c r="AJ352" s="192"/>
      <c r="AK352" s="150"/>
      <c r="AL352" s="150"/>
      <c r="AM352" s="190" t="str">
        <f>IF([4]回答表!AD55="●",[4]回答表!B638,"")</f>
        <v/>
      </c>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2"/>
      <c r="BR352" s="129"/>
      <c r="BS352" s="134"/>
    </row>
    <row r="353" spans="1:144" ht="15.65" customHeight="1">
      <c r="C353" s="124"/>
      <c r="D353" s="202"/>
      <c r="E353" s="203"/>
      <c r="F353" s="203"/>
      <c r="G353" s="203"/>
      <c r="H353" s="203"/>
      <c r="I353" s="203"/>
      <c r="J353" s="203"/>
      <c r="K353" s="203"/>
      <c r="L353" s="203"/>
      <c r="M353" s="204"/>
      <c r="N353" s="211"/>
      <c r="O353" s="212"/>
      <c r="P353" s="212"/>
      <c r="Q353" s="213"/>
      <c r="R353" s="130"/>
      <c r="S353" s="130"/>
      <c r="T353" s="130"/>
      <c r="U353" s="193"/>
      <c r="V353" s="194"/>
      <c r="W353" s="194"/>
      <c r="X353" s="194"/>
      <c r="Y353" s="194"/>
      <c r="Z353" s="194"/>
      <c r="AA353" s="194"/>
      <c r="AB353" s="194"/>
      <c r="AC353" s="194"/>
      <c r="AD353" s="194"/>
      <c r="AE353" s="194"/>
      <c r="AF353" s="194"/>
      <c r="AG353" s="194"/>
      <c r="AH353" s="194"/>
      <c r="AI353" s="194"/>
      <c r="AJ353" s="195"/>
      <c r="AK353" s="150"/>
      <c r="AL353" s="150"/>
      <c r="AM353" s="193"/>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5"/>
      <c r="BR353" s="129"/>
    </row>
    <row r="354" spans="1:144" ht="15.65" customHeight="1">
      <c r="C354" s="124"/>
      <c r="D354" s="202"/>
      <c r="E354" s="203"/>
      <c r="F354" s="203"/>
      <c r="G354" s="203"/>
      <c r="H354" s="203"/>
      <c r="I354" s="203"/>
      <c r="J354" s="203"/>
      <c r="K354" s="203"/>
      <c r="L354" s="203"/>
      <c r="M354" s="204"/>
      <c r="N354" s="211"/>
      <c r="O354" s="212"/>
      <c r="P354" s="212"/>
      <c r="Q354" s="213"/>
      <c r="R354" s="130"/>
      <c r="S354" s="130"/>
      <c r="T354" s="130"/>
      <c r="U354" s="193"/>
      <c r="V354" s="194"/>
      <c r="W354" s="194"/>
      <c r="X354" s="194"/>
      <c r="Y354" s="194"/>
      <c r="Z354" s="194"/>
      <c r="AA354" s="194"/>
      <c r="AB354" s="194"/>
      <c r="AC354" s="194"/>
      <c r="AD354" s="194"/>
      <c r="AE354" s="194"/>
      <c r="AF354" s="194"/>
      <c r="AG354" s="194"/>
      <c r="AH354" s="194"/>
      <c r="AI354" s="194"/>
      <c r="AJ354" s="195"/>
      <c r="AK354" s="150"/>
      <c r="AL354" s="150"/>
      <c r="AM354" s="193"/>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c r="BM354" s="194"/>
      <c r="BN354" s="194"/>
      <c r="BO354" s="194"/>
      <c r="BP354" s="194"/>
      <c r="BQ354" s="195"/>
      <c r="BR354" s="129"/>
    </row>
    <row r="355" spans="1:144" ht="15.65" customHeight="1">
      <c r="C355" s="124"/>
      <c r="D355" s="205"/>
      <c r="E355" s="206"/>
      <c r="F355" s="206"/>
      <c r="G355" s="206"/>
      <c r="H355" s="206"/>
      <c r="I355" s="206"/>
      <c r="J355" s="206"/>
      <c r="K355" s="206"/>
      <c r="L355" s="206"/>
      <c r="M355" s="207"/>
      <c r="N355" s="214"/>
      <c r="O355" s="215"/>
      <c r="P355" s="215"/>
      <c r="Q355" s="216"/>
      <c r="R355" s="130"/>
      <c r="S355" s="130"/>
      <c r="T355" s="130"/>
      <c r="U355" s="196"/>
      <c r="V355" s="197"/>
      <c r="W355" s="197"/>
      <c r="X355" s="197"/>
      <c r="Y355" s="197"/>
      <c r="Z355" s="197"/>
      <c r="AA355" s="197"/>
      <c r="AB355" s="197"/>
      <c r="AC355" s="197"/>
      <c r="AD355" s="197"/>
      <c r="AE355" s="197"/>
      <c r="AF355" s="197"/>
      <c r="AG355" s="197"/>
      <c r="AH355" s="197"/>
      <c r="AI355" s="197"/>
      <c r="AJ355" s="198"/>
      <c r="AK355" s="150"/>
      <c r="AL355" s="150"/>
      <c r="AM355" s="196"/>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8"/>
      <c r="BR355" s="129"/>
    </row>
    <row r="356" spans="1:144" ht="15.65" customHeight="1">
      <c r="C356" s="151"/>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c r="BI356" s="152"/>
      <c r="BJ356" s="152"/>
      <c r="BK356" s="152"/>
      <c r="BL356" s="152"/>
      <c r="BM356" s="152"/>
      <c r="BN356" s="152"/>
      <c r="BO356" s="152"/>
      <c r="BP356" s="152"/>
      <c r="BQ356" s="152"/>
      <c r="BR356" s="153"/>
    </row>
    <row r="357" spans="1:144" ht="15.65" customHeight="1">
      <c r="A357" s="116"/>
      <c r="B357" s="116"/>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16"/>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row>
    <row r="358" spans="1:144" ht="15.65" customHeight="1">
      <c r="A358" s="97"/>
      <c r="B358" s="97"/>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97"/>
      <c r="BV358" s="157"/>
      <c r="BW358" s="157"/>
      <c r="BX358" s="157"/>
      <c r="BY358" s="157"/>
      <c r="BZ358" s="157"/>
      <c r="CA358" s="157"/>
      <c r="CB358" s="157"/>
      <c r="CC358" s="157"/>
      <c r="CD358" s="157"/>
      <c r="CE358" s="157"/>
      <c r="CF358" s="157"/>
      <c r="CG358" s="157"/>
      <c r="CH358" s="157"/>
      <c r="CI358" s="157"/>
      <c r="CJ358" s="157"/>
      <c r="CK358" s="157"/>
      <c r="CL358" s="157"/>
      <c r="CM358" s="157"/>
      <c r="CN358" s="157"/>
      <c r="CO358" s="157"/>
      <c r="CP358" s="157"/>
      <c r="CQ358" s="157"/>
      <c r="CR358" s="157"/>
      <c r="CS358" s="157"/>
      <c r="CT358" s="157"/>
      <c r="CU358" s="157"/>
      <c r="CV358" s="157"/>
      <c r="CW358" s="157"/>
      <c r="CX358" s="157"/>
      <c r="CY358" s="157"/>
      <c r="CZ358" s="157"/>
      <c r="DA358" s="157"/>
      <c r="DB358" s="157"/>
      <c r="DC358" s="157"/>
      <c r="DD358" s="157"/>
      <c r="DE358" s="157"/>
      <c r="DF358" s="157"/>
      <c r="DG358" s="157"/>
      <c r="DH358" s="157"/>
      <c r="DI358" s="157"/>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row>
    <row r="359" spans="1:144" ht="15.65" customHeight="1">
      <c r="A359" s="97"/>
      <c r="B359" s="97"/>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9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row>
    <row r="360" spans="1:144" ht="15.65" customHeight="1">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97"/>
      <c r="BV360" s="157"/>
      <c r="BW360" s="157"/>
      <c r="BX360" s="157"/>
      <c r="BY360" s="157"/>
      <c r="BZ360" s="157"/>
      <c r="CA360" s="157"/>
      <c r="CB360" s="157"/>
      <c r="CC360" s="157"/>
      <c r="CD360" s="157"/>
      <c r="CE360" s="157"/>
      <c r="CF360" s="157"/>
      <c r="CG360" s="157"/>
      <c r="CH360" s="157"/>
      <c r="CI360" s="157"/>
      <c r="CJ360" s="157"/>
      <c r="CK360" s="157"/>
      <c r="CL360" s="157"/>
      <c r="CM360" s="157"/>
      <c r="CN360" s="157"/>
      <c r="CO360" s="157"/>
      <c r="CP360" s="157"/>
      <c r="CQ360" s="157"/>
      <c r="CR360" s="157"/>
      <c r="CS360" s="157"/>
      <c r="CT360" s="157"/>
      <c r="CU360" s="157"/>
      <c r="CV360" s="157"/>
      <c r="CW360" s="157"/>
      <c r="CX360" s="157"/>
      <c r="CY360" s="157"/>
      <c r="CZ360" s="157"/>
      <c r="DA360" s="157"/>
      <c r="DB360" s="157"/>
      <c r="DC360" s="157"/>
      <c r="DD360" s="157"/>
      <c r="DE360" s="157"/>
      <c r="DF360" s="157"/>
      <c r="DG360" s="157"/>
      <c r="DH360" s="157"/>
      <c r="DI360" s="157"/>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row>
    <row r="361" spans="1:144" ht="22" customHeight="1">
      <c r="C361" s="172" t="s">
        <v>42</v>
      </c>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c r="BE361" s="172"/>
      <c r="BF361" s="172"/>
      <c r="BG361" s="172"/>
      <c r="BH361" s="172"/>
      <c r="BI361" s="172"/>
      <c r="BJ361" s="172"/>
      <c r="BK361" s="172"/>
      <c r="BL361" s="172"/>
      <c r="BM361" s="172"/>
      <c r="BN361" s="172"/>
      <c r="BO361" s="172"/>
      <c r="BP361" s="172"/>
      <c r="BQ361" s="172"/>
      <c r="BR361" s="172"/>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row>
    <row r="362" spans="1:144" ht="22" customHeight="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2"/>
      <c r="BM362" s="172"/>
      <c r="BN362" s="172"/>
      <c r="BO362" s="172"/>
      <c r="BP362" s="172"/>
      <c r="BQ362" s="172"/>
      <c r="BR362" s="172"/>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row>
    <row r="363" spans="1:144" ht="22" customHeight="1">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2"/>
      <c r="BM363" s="172"/>
      <c r="BN363" s="172"/>
      <c r="BO363" s="172"/>
      <c r="BP363" s="172"/>
      <c r="BQ363" s="172"/>
      <c r="BR363" s="172"/>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row>
    <row r="364" spans="1:144" ht="15.65" customHeight="1">
      <c r="C364" s="164"/>
      <c r="D364" s="165"/>
      <c r="E364" s="165"/>
      <c r="F364" s="165"/>
      <c r="G364" s="165"/>
      <c r="H364" s="165"/>
      <c r="I364" s="165"/>
      <c r="J364" s="165"/>
      <c r="K364" s="165"/>
      <c r="L364" s="165"/>
      <c r="M364" s="165"/>
      <c r="N364" s="165"/>
      <c r="O364" s="165"/>
      <c r="P364" s="165"/>
      <c r="Q364" s="165"/>
      <c r="R364" s="165"/>
      <c r="S364" s="165"/>
      <c r="T364" s="165"/>
      <c r="U364" s="165"/>
      <c r="V364" s="165"/>
      <c r="W364" s="165"/>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66"/>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row>
    <row r="365" spans="1:144" ht="19" customHeight="1">
      <c r="C365" s="167"/>
      <c r="D365" s="173" t="str">
        <f>IF([4]回答表!R56="●",[4]回答表!B651,"")</f>
        <v/>
      </c>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5"/>
      <c r="BR365" s="168"/>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row>
    <row r="366" spans="1:144" ht="23.5" customHeight="1">
      <c r="C366" s="167"/>
      <c r="D366" s="176"/>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c r="AL366" s="177"/>
      <c r="AM366" s="177"/>
      <c r="AN366" s="177"/>
      <c r="AO366" s="177"/>
      <c r="AP366" s="177"/>
      <c r="AQ366" s="177"/>
      <c r="AR366" s="177"/>
      <c r="AS366" s="177"/>
      <c r="AT366" s="177"/>
      <c r="AU366" s="177"/>
      <c r="AV366" s="177"/>
      <c r="AW366" s="177"/>
      <c r="AX366" s="177"/>
      <c r="AY366" s="177"/>
      <c r="AZ366" s="177"/>
      <c r="BA366" s="177"/>
      <c r="BB366" s="177"/>
      <c r="BC366" s="177"/>
      <c r="BD366" s="177"/>
      <c r="BE366" s="177"/>
      <c r="BF366" s="177"/>
      <c r="BG366" s="177"/>
      <c r="BH366" s="177"/>
      <c r="BI366" s="177"/>
      <c r="BJ366" s="177"/>
      <c r="BK366" s="177"/>
      <c r="BL366" s="177"/>
      <c r="BM366" s="177"/>
      <c r="BN366" s="177"/>
      <c r="BO366" s="177"/>
      <c r="BP366" s="177"/>
      <c r="BQ366" s="178"/>
      <c r="BR366" s="168"/>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row>
    <row r="367" spans="1:144" ht="23.5" customHeight="1">
      <c r="C367" s="167"/>
      <c r="D367" s="176"/>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8"/>
      <c r="BR367" s="168"/>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row>
    <row r="368" spans="1:144" ht="23.5" customHeight="1">
      <c r="C368" s="167"/>
      <c r="D368" s="176"/>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8"/>
      <c r="BR368" s="168"/>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row>
    <row r="369" spans="2:144" ht="23.5" customHeight="1">
      <c r="C369" s="167"/>
      <c r="D369" s="176"/>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8"/>
      <c r="BR369" s="168"/>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row>
    <row r="370" spans="2:144" ht="23.5" customHeight="1">
      <c r="C370" s="167"/>
      <c r="D370" s="176"/>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8"/>
      <c r="BR370" s="168"/>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row>
    <row r="371" spans="2:144" ht="23.5" customHeight="1">
      <c r="C371" s="167"/>
      <c r="D371" s="176"/>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8"/>
      <c r="BR371" s="168"/>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row>
    <row r="372" spans="2:144" ht="23.5" customHeight="1">
      <c r="C372" s="167"/>
      <c r="D372" s="176"/>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8"/>
      <c r="BR372" s="168"/>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row>
    <row r="373" spans="2:144" ht="23.5" customHeight="1">
      <c r="C373" s="167"/>
      <c r="D373" s="176"/>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77"/>
      <c r="AM373" s="177"/>
      <c r="AN373" s="177"/>
      <c r="AO373" s="177"/>
      <c r="AP373" s="177"/>
      <c r="AQ373" s="177"/>
      <c r="AR373" s="177"/>
      <c r="AS373" s="177"/>
      <c r="AT373" s="177"/>
      <c r="AU373" s="177"/>
      <c r="AV373" s="177"/>
      <c r="AW373" s="177"/>
      <c r="AX373" s="177"/>
      <c r="AY373" s="177"/>
      <c r="AZ373" s="177"/>
      <c r="BA373" s="177"/>
      <c r="BB373" s="177"/>
      <c r="BC373" s="177"/>
      <c r="BD373" s="177"/>
      <c r="BE373" s="177"/>
      <c r="BF373" s="177"/>
      <c r="BG373" s="177"/>
      <c r="BH373" s="177"/>
      <c r="BI373" s="177"/>
      <c r="BJ373" s="177"/>
      <c r="BK373" s="177"/>
      <c r="BL373" s="177"/>
      <c r="BM373" s="177"/>
      <c r="BN373" s="177"/>
      <c r="BO373" s="177"/>
      <c r="BP373" s="177"/>
      <c r="BQ373" s="178"/>
      <c r="BR373" s="168"/>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row>
    <row r="374" spans="2:144" ht="23.5" customHeight="1">
      <c r="C374" s="167"/>
      <c r="D374" s="176"/>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c r="AL374" s="177"/>
      <c r="AM374" s="177"/>
      <c r="AN374" s="177"/>
      <c r="AO374" s="177"/>
      <c r="AP374" s="177"/>
      <c r="AQ374" s="177"/>
      <c r="AR374" s="177"/>
      <c r="AS374" s="177"/>
      <c r="AT374" s="177"/>
      <c r="AU374" s="177"/>
      <c r="AV374" s="177"/>
      <c r="AW374" s="177"/>
      <c r="AX374" s="177"/>
      <c r="AY374" s="177"/>
      <c r="AZ374" s="177"/>
      <c r="BA374" s="177"/>
      <c r="BB374" s="177"/>
      <c r="BC374" s="177"/>
      <c r="BD374" s="177"/>
      <c r="BE374" s="177"/>
      <c r="BF374" s="177"/>
      <c r="BG374" s="177"/>
      <c r="BH374" s="177"/>
      <c r="BI374" s="177"/>
      <c r="BJ374" s="177"/>
      <c r="BK374" s="177"/>
      <c r="BL374" s="177"/>
      <c r="BM374" s="177"/>
      <c r="BN374" s="177"/>
      <c r="BO374" s="177"/>
      <c r="BP374" s="177"/>
      <c r="BQ374" s="178"/>
      <c r="BR374" s="168"/>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row>
    <row r="375" spans="2:144" ht="23.5" customHeight="1">
      <c r="C375" s="167"/>
      <c r="D375" s="176"/>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c r="AL375" s="177"/>
      <c r="AM375" s="177"/>
      <c r="AN375" s="177"/>
      <c r="AO375" s="177"/>
      <c r="AP375" s="177"/>
      <c r="AQ375" s="177"/>
      <c r="AR375" s="177"/>
      <c r="AS375" s="177"/>
      <c r="AT375" s="177"/>
      <c r="AU375" s="177"/>
      <c r="AV375" s="177"/>
      <c r="AW375" s="177"/>
      <c r="AX375" s="177"/>
      <c r="AY375" s="177"/>
      <c r="AZ375" s="177"/>
      <c r="BA375" s="177"/>
      <c r="BB375" s="177"/>
      <c r="BC375" s="177"/>
      <c r="BD375" s="177"/>
      <c r="BE375" s="177"/>
      <c r="BF375" s="177"/>
      <c r="BG375" s="177"/>
      <c r="BH375" s="177"/>
      <c r="BI375" s="177"/>
      <c r="BJ375" s="177"/>
      <c r="BK375" s="177"/>
      <c r="BL375" s="177"/>
      <c r="BM375" s="177"/>
      <c r="BN375" s="177"/>
      <c r="BO375" s="177"/>
      <c r="BP375" s="177"/>
      <c r="BQ375" s="178"/>
      <c r="BR375" s="168"/>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row>
    <row r="376" spans="2:144" ht="23.5" customHeight="1">
      <c r="C376" s="167"/>
      <c r="D376" s="176"/>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c r="AL376" s="177"/>
      <c r="AM376" s="177"/>
      <c r="AN376" s="177"/>
      <c r="AO376" s="177"/>
      <c r="AP376" s="177"/>
      <c r="AQ376" s="177"/>
      <c r="AR376" s="177"/>
      <c r="AS376" s="177"/>
      <c r="AT376" s="177"/>
      <c r="AU376" s="177"/>
      <c r="AV376" s="177"/>
      <c r="AW376" s="177"/>
      <c r="AX376" s="177"/>
      <c r="AY376" s="177"/>
      <c r="AZ376" s="177"/>
      <c r="BA376" s="177"/>
      <c r="BB376" s="177"/>
      <c r="BC376" s="177"/>
      <c r="BD376" s="177"/>
      <c r="BE376" s="177"/>
      <c r="BF376" s="177"/>
      <c r="BG376" s="177"/>
      <c r="BH376" s="177"/>
      <c r="BI376" s="177"/>
      <c r="BJ376" s="177"/>
      <c r="BK376" s="177"/>
      <c r="BL376" s="177"/>
      <c r="BM376" s="177"/>
      <c r="BN376" s="177"/>
      <c r="BO376" s="177"/>
      <c r="BP376" s="177"/>
      <c r="BQ376" s="178"/>
      <c r="BR376" s="168"/>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row>
    <row r="377" spans="2:144" ht="23.5" customHeight="1">
      <c r="C377" s="167"/>
      <c r="D377" s="176"/>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c r="AN377" s="177"/>
      <c r="AO377" s="177"/>
      <c r="AP377" s="177"/>
      <c r="AQ377" s="177"/>
      <c r="AR377" s="177"/>
      <c r="AS377" s="177"/>
      <c r="AT377" s="177"/>
      <c r="AU377" s="177"/>
      <c r="AV377" s="177"/>
      <c r="AW377" s="177"/>
      <c r="AX377" s="177"/>
      <c r="AY377" s="177"/>
      <c r="AZ377" s="177"/>
      <c r="BA377" s="177"/>
      <c r="BB377" s="177"/>
      <c r="BC377" s="177"/>
      <c r="BD377" s="177"/>
      <c r="BE377" s="177"/>
      <c r="BF377" s="177"/>
      <c r="BG377" s="177"/>
      <c r="BH377" s="177"/>
      <c r="BI377" s="177"/>
      <c r="BJ377" s="177"/>
      <c r="BK377" s="177"/>
      <c r="BL377" s="177"/>
      <c r="BM377" s="177"/>
      <c r="BN377" s="177"/>
      <c r="BO377" s="177"/>
      <c r="BP377" s="177"/>
      <c r="BQ377" s="178"/>
      <c r="BR377" s="168"/>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row>
    <row r="378" spans="2:144" ht="23.5" customHeight="1">
      <c r="C378" s="167"/>
      <c r="D378" s="176"/>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c r="AN378" s="177"/>
      <c r="AO378" s="177"/>
      <c r="AP378" s="177"/>
      <c r="AQ378" s="177"/>
      <c r="AR378" s="177"/>
      <c r="AS378" s="177"/>
      <c r="AT378" s="177"/>
      <c r="AU378" s="177"/>
      <c r="AV378" s="177"/>
      <c r="AW378" s="177"/>
      <c r="AX378" s="177"/>
      <c r="AY378" s="177"/>
      <c r="AZ378" s="177"/>
      <c r="BA378" s="177"/>
      <c r="BB378" s="177"/>
      <c r="BC378" s="177"/>
      <c r="BD378" s="177"/>
      <c r="BE378" s="177"/>
      <c r="BF378" s="177"/>
      <c r="BG378" s="177"/>
      <c r="BH378" s="177"/>
      <c r="BI378" s="177"/>
      <c r="BJ378" s="177"/>
      <c r="BK378" s="177"/>
      <c r="BL378" s="177"/>
      <c r="BM378" s="177"/>
      <c r="BN378" s="177"/>
      <c r="BO378" s="177"/>
      <c r="BP378" s="177"/>
      <c r="BQ378" s="178"/>
      <c r="BR378" s="168"/>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row>
    <row r="379" spans="2:144" ht="23.5" customHeight="1">
      <c r="C379" s="167"/>
      <c r="D379" s="176"/>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c r="AL379" s="177"/>
      <c r="AM379" s="177"/>
      <c r="AN379" s="177"/>
      <c r="AO379" s="177"/>
      <c r="AP379" s="177"/>
      <c r="AQ379" s="177"/>
      <c r="AR379" s="177"/>
      <c r="AS379" s="177"/>
      <c r="AT379" s="177"/>
      <c r="AU379" s="177"/>
      <c r="AV379" s="177"/>
      <c r="AW379" s="177"/>
      <c r="AX379" s="177"/>
      <c r="AY379" s="177"/>
      <c r="AZ379" s="177"/>
      <c r="BA379" s="177"/>
      <c r="BB379" s="177"/>
      <c r="BC379" s="177"/>
      <c r="BD379" s="177"/>
      <c r="BE379" s="177"/>
      <c r="BF379" s="177"/>
      <c r="BG379" s="177"/>
      <c r="BH379" s="177"/>
      <c r="BI379" s="177"/>
      <c r="BJ379" s="177"/>
      <c r="BK379" s="177"/>
      <c r="BL379" s="177"/>
      <c r="BM379" s="177"/>
      <c r="BN379" s="177"/>
      <c r="BO379" s="177"/>
      <c r="BP379" s="177"/>
      <c r="BQ379" s="178"/>
      <c r="BR379" s="168"/>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row>
    <row r="380" spans="2:144" ht="23.5" customHeight="1">
      <c r="C380" s="167"/>
      <c r="D380" s="176"/>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c r="AL380" s="177"/>
      <c r="AM380" s="177"/>
      <c r="AN380" s="177"/>
      <c r="AO380" s="177"/>
      <c r="AP380" s="177"/>
      <c r="AQ380" s="177"/>
      <c r="AR380" s="177"/>
      <c r="AS380" s="177"/>
      <c r="AT380" s="177"/>
      <c r="AU380" s="177"/>
      <c r="AV380" s="177"/>
      <c r="AW380" s="177"/>
      <c r="AX380" s="177"/>
      <c r="AY380" s="177"/>
      <c r="AZ380" s="177"/>
      <c r="BA380" s="177"/>
      <c r="BB380" s="177"/>
      <c r="BC380" s="177"/>
      <c r="BD380" s="177"/>
      <c r="BE380" s="177"/>
      <c r="BF380" s="177"/>
      <c r="BG380" s="177"/>
      <c r="BH380" s="177"/>
      <c r="BI380" s="177"/>
      <c r="BJ380" s="177"/>
      <c r="BK380" s="177"/>
      <c r="BL380" s="177"/>
      <c r="BM380" s="177"/>
      <c r="BN380" s="177"/>
      <c r="BO380" s="177"/>
      <c r="BP380" s="177"/>
      <c r="BQ380" s="178"/>
      <c r="BR380" s="168"/>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row>
    <row r="381" spans="2:144" ht="23.5" customHeight="1">
      <c r="C381" s="167"/>
      <c r="D381" s="176"/>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c r="AL381" s="177"/>
      <c r="AM381" s="177"/>
      <c r="AN381" s="177"/>
      <c r="AO381" s="177"/>
      <c r="AP381" s="177"/>
      <c r="AQ381" s="177"/>
      <c r="AR381" s="177"/>
      <c r="AS381" s="177"/>
      <c r="AT381" s="177"/>
      <c r="AU381" s="177"/>
      <c r="AV381" s="177"/>
      <c r="AW381" s="177"/>
      <c r="AX381" s="177"/>
      <c r="AY381" s="177"/>
      <c r="AZ381" s="177"/>
      <c r="BA381" s="177"/>
      <c r="BB381" s="177"/>
      <c r="BC381" s="177"/>
      <c r="BD381" s="177"/>
      <c r="BE381" s="177"/>
      <c r="BF381" s="177"/>
      <c r="BG381" s="177"/>
      <c r="BH381" s="177"/>
      <c r="BI381" s="177"/>
      <c r="BJ381" s="177"/>
      <c r="BK381" s="177"/>
      <c r="BL381" s="177"/>
      <c r="BM381" s="177"/>
      <c r="BN381" s="177"/>
      <c r="BO381" s="177"/>
      <c r="BP381" s="177"/>
      <c r="BQ381" s="178"/>
      <c r="BR381" s="168"/>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row>
    <row r="382" spans="2:144" ht="23.5" customHeight="1">
      <c r="C382" s="167"/>
      <c r="D382" s="176"/>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c r="AL382" s="177"/>
      <c r="AM382" s="177"/>
      <c r="AN382" s="177"/>
      <c r="AO382" s="177"/>
      <c r="AP382" s="177"/>
      <c r="AQ382" s="177"/>
      <c r="AR382" s="177"/>
      <c r="AS382" s="177"/>
      <c r="AT382" s="177"/>
      <c r="AU382" s="177"/>
      <c r="AV382" s="177"/>
      <c r="AW382" s="177"/>
      <c r="AX382" s="177"/>
      <c r="AY382" s="177"/>
      <c r="AZ382" s="177"/>
      <c r="BA382" s="177"/>
      <c r="BB382" s="177"/>
      <c r="BC382" s="177"/>
      <c r="BD382" s="177"/>
      <c r="BE382" s="177"/>
      <c r="BF382" s="177"/>
      <c r="BG382" s="177"/>
      <c r="BH382" s="177"/>
      <c r="BI382" s="177"/>
      <c r="BJ382" s="177"/>
      <c r="BK382" s="177"/>
      <c r="BL382" s="177"/>
      <c r="BM382" s="177"/>
      <c r="BN382" s="177"/>
      <c r="BO382" s="177"/>
      <c r="BP382" s="177"/>
      <c r="BQ382" s="178"/>
      <c r="BR382" s="168"/>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row>
    <row r="383" spans="2:144" ht="23.5" customHeight="1">
      <c r="B383" s="97"/>
      <c r="C383" s="167"/>
      <c r="D383" s="179"/>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1"/>
      <c r="BR383" s="129"/>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row>
    <row r="384" spans="2:144" ht="12.65" customHeight="1">
      <c r="C384" s="169"/>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1"/>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row>
    <row r="385" spans="74:144" ht="12.65" customHeight="1">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row>
    <row r="386" spans="74:144" ht="12.65" customHeight="1">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row>
    <row r="387" spans="74:144" ht="12.65" customHeight="1">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row>
    <row r="388" spans="74:144" ht="12.65" customHeight="1">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row>
    <row r="389" spans="74:144" ht="12.65" customHeight="1">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row>
    <row r="390" spans="74:144" ht="12.65" customHeight="1">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row>
    <row r="391" spans="74:144" ht="12.65" customHeight="1">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row>
    <row r="392" spans="74:144" ht="12.65" customHeight="1">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row>
    <row r="393" spans="74:144" ht="12.65" customHeight="1">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row>
    <row r="394" spans="74:144" ht="12.65" customHeight="1">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row>
    <row r="395" spans="74:144" ht="12.65" customHeight="1">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row>
    <row r="396" spans="74:144" ht="12.65" customHeight="1">
      <c r="BV396" s="157"/>
      <c r="BW396" s="157"/>
      <c r="BX396" s="157"/>
      <c r="BY396" s="157"/>
      <c r="BZ396" s="157"/>
      <c r="CA396" s="157"/>
      <c r="CB396" s="157"/>
      <c r="CC396" s="157"/>
      <c r="CD396" s="157"/>
      <c r="CE396" s="157"/>
      <c r="CF396" s="157"/>
      <c r="CG396" s="157"/>
      <c r="CH396" s="157"/>
      <c r="CI396" s="157"/>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row>
    <row r="397" spans="74:144" ht="12.65" customHeight="1">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row>
    <row r="398" spans="74:144" ht="12.65" customHeight="1">
      <c r="BV398" s="157"/>
      <c r="BW398" s="157"/>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7"/>
      <c r="CS398" s="157"/>
      <c r="CT398" s="157"/>
      <c r="CU398" s="157"/>
      <c r="CV398" s="157"/>
      <c r="CW398" s="157"/>
      <c r="CX398" s="157"/>
      <c r="CY398" s="157"/>
      <c r="CZ398" s="157"/>
      <c r="DA398" s="157"/>
      <c r="DB398" s="157"/>
      <c r="DC398" s="157"/>
      <c r="DD398" s="157"/>
      <c r="DE398" s="157"/>
      <c r="DF398" s="157"/>
      <c r="DG398" s="157"/>
      <c r="DH398" s="157"/>
      <c r="DI398" s="157"/>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row>
    <row r="399" spans="74:144" ht="12.65" customHeight="1">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row>
    <row r="400" spans="74:144" ht="12.65" customHeight="1">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row>
    <row r="401" spans="74:144" ht="12.65" customHeight="1">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row>
    <row r="402" spans="74:144" ht="12.65" customHeight="1">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row>
    <row r="403" spans="74:144" ht="12.65" customHeight="1">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row>
  </sheetData>
  <mergeCells count="35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D36:M39"/>
    <mergeCell ref="N36:Q39"/>
    <mergeCell ref="U36:AJ47"/>
    <mergeCell ref="AM36:AT37"/>
    <mergeCell ref="AU36:BB37"/>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D98:M101"/>
    <mergeCell ref="N98:Q101"/>
    <mergeCell ref="U98:AJ107"/>
    <mergeCell ref="AM98:AT99"/>
    <mergeCell ref="AU98:BB99"/>
    <mergeCell ref="D104:M107"/>
    <mergeCell ref="N104:Q107"/>
    <mergeCell ref="BF98:BI100"/>
    <mergeCell ref="BJ98:BM100"/>
    <mergeCell ref="BN98:BQ100"/>
    <mergeCell ref="AM100:AT102"/>
    <mergeCell ref="AU100:BB102"/>
    <mergeCell ref="BF101:BI104"/>
    <mergeCell ref="BJ101:BM104"/>
    <mergeCell ref="BN101:BQ104"/>
    <mergeCell ref="AR93:BB93"/>
    <mergeCell ref="D117:M120"/>
    <mergeCell ref="N117:Q120"/>
    <mergeCell ref="U117:AJ120"/>
    <mergeCell ref="AM117:BQ120"/>
    <mergeCell ref="AR123:BB124"/>
    <mergeCell ref="D125:Q126"/>
    <mergeCell ref="R125:BB126"/>
    <mergeCell ref="BF105:BI107"/>
    <mergeCell ref="BJ105:BM107"/>
    <mergeCell ref="BN105:BQ107"/>
    <mergeCell ref="U110:AD111"/>
    <mergeCell ref="AE110:AJ111"/>
    <mergeCell ref="AM110:BQ114"/>
    <mergeCell ref="D129:M132"/>
    <mergeCell ref="N129:Q132"/>
    <mergeCell ref="U129:AB130"/>
    <mergeCell ref="AC129:AJ130"/>
    <mergeCell ref="AM129:BC138"/>
    <mergeCell ref="BF129:BI131"/>
    <mergeCell ref="D135:M138"/>
    <mergeCell ref="N135:Q138"/>
    <mergeCell ref="U136:AB138"/>
    <mergeCell ref="AC136:AJ138"/>
    <mergeCell ref="BF136:BI138"/>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U167:AJ169"/>
    <mergeCell ref="BF167:BI169"/>
    <mergeCell ref="BJ167:BM169"/>
    <mergeCell ref="BN167:BQ169"/>
    <mergeCell ref="U160:AJ161"/>
    <mergeCell ref="AM160:BB168"/>
    <mergeCell ref="BF160:BI162"/>
    <mergeCell ref="BJ160:BM162"/>
    <mergeCell ref="BN160:BQ162"/>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R234:BB235"/>
    <mergeCell ref="D236:Q237"/>
    <mergeCell ref="R236:BB237"/>
    <mergeCell ref="D240:M243"/>
    <mergeCell ref="N240:Q243"/>
    <mergeCell ref="U240:AJ249"/>
    <mergeCell ref="AM240:AP242"/>
    <mergeCell ref="AQ240:AT242"/>
    <mergeCell ref="AU240:AX242"/>
    <mergeCell ref="AM243:AP246"/>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D267:Q268"/>
    <mergeCell ref="R267:BB268"/>
    <mergeCell ref="D271:M274"/>
    <mergeCell ref="N271:Q274"/>
    <mergeCell ref="U271:AJ280"/>
    <mergeCell ref="AM271:AT273"/>
    <mergeCell ref="AU271:BB273"/>
    <mergeCell ref="D277:M280"/>
    <mergeCell ref="N277:Q280"/>
    <mergeCell ref="BF271:BI273"/>
    <mergeCell ref="BJ271:BM273"/>
    <mergeCell ref="BN271:BQ273"/>
    <mergeCell ref="AM274:AT276"/>
    <mergeCell ref="AU274:BB276"/>
    <mergeCell ref="BF274:BI277"/>
    <mergeCell ref="BJ274:BM277"/>
    <mergeCell ref="BN274:BQ277"/>
    <mergeCell ref="AR265:BB266"/>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BF333:BI335"/>
    <mergeCell ref="BJ333:BM335"/>
    <mergeCell ref="BN333:BQ335"/>
    <mergeCell ref="AM335:AP336"/>
    <mergeCell ref="AQ335:AT336"/>
    <mergeCell ref="BF336:BI339"/>
    <mergeCell ref="BJ336:BM339"/>
    <mergeCell ref="BN336:BQ339"/>
    <mergeCell ref="AM337:AP338"/>
    <mergeCell ref="AQ337:AT338"/>
    <mergeCell ref="BF340:BI342"/>
    <mergeCell ref="BJ340:BM342"/>
    <mergeCell ref="BN340:BQ342"/>
    <mergeCell ref="AM341:AP342"/>
    <mergeCell ref="AQ341:AT342"/>
    <mergeCell ref="AU341:AX342"/>
    <mergeCell ref="AY341:BB342"/>
    <mergeCell ref="AU338:AX340"/>
    <mergeCell ref="AY338:BB340"/>
    <mergeCell ref="C361:BR363"/>
    <mergeCell ref="D365:BQ383"/>
    <mergeCell ref="U345:AD346"/>
    <mergeCell ref="AE345:AJ346"/>
    <mergeCell ref="AM345:BQ349"/>
    <mergeCell ref="D352:M355"/>
    <mergeCell ref="N352:Q355"/>
    <mergeCell ref="U352:AJ355"/>
    <mergeCell ref="AM352:BQ355"/>
  </mergeCells>
  <phoneticPr fontId="2"/>
  <conditionalFormatting sqref="A28:BD30">
    <cfRule type="expression" dxfId="25" priority="1">
      <formula>$BB$25="○"</formula>
    </cfRule>
  </conditionalFormatting>
  <conditionalFormatting sqref="BE28:BJ28 BS28:XFD28 BE29:XFD30">
    <cfRule type="expression" dxfId="24"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4" max="70" man="1"/>
    <brk id="357" max="7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50" zoomScaleNormal="55" zoomScaleSheetLayoutView="50" workbookViewId="0"/>
  </sheetViews>
  <sheetFormatPr defaultColWidth="2.90625" defaultRowHeight="12.65" customHeight="1"/>
  <cols>
    <col min="1" max="25" width="2.453125" style="88" customWidth="1"/>
    <col min="26" max="26" width="2.08984375" style="88" customWidth="1"/>
    <col min="27" max="27" width="2.453125" style="88" hidden="1" customWidth="1"/>
    <col min="28" max="28" width="4.6328125" style="88" customWidth="1"/>
    <col min="29" max="34" width="2.453125" style="88" customWidth="1"/>
    <col min="35" max="35" width="8.984375E-2" style="88" customWidth="1"/>
    <col min="36" max="36" width="4.453125" style="88" customWidth="1"/>
    <col min="37" max="37" width="4.6328125" style="88" customWidth="1"/>
    <col min="38" max="71" width="2.453125" style="88" customWidth="1"/>
    <col min="72" max="16384" width="2.90625" style="88"/>
  </cols>
  <sheetData>
    <row r="1" spans="3:71" ht="15.65" customHeight="1"/>
    <row r="2" spans="3:71" ht="15.65" customHeight="1">
      <c r="C2" s="89"/>
      <c r="D2" s="90"/>
      <c r="E2" s="90"/>
      <c r="F2" s="91"/>
      <c r="S2" s="92"/>
      <c r="T2" s="92"/>
      <c r="U2" s="92"/>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row>
    <row r="3" spans="3:71" ht="15.65" customHeight="1">
      <c r="C3" s="92"/>
      <c r="D3" s="92"/>
      <c r="E3" s="92"/>
      <c r="S3" s="92"/>
      <c r="T3" s="92"/>
      <c r="U3" s="92"/>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row>
    <row r="4" spans="3:71" ht="15.65" customHeight="1">
      <c r="C4" s="92"/>
      <c r="D4" s="92"/>
      <c r="E4" s="92"/>
      <c r="H4" s="94"/>
      <c r="I4" s="94"/>
      <c r="J4" s="94"/>
      <c r="K4" s="94"/>
      <c r="L4" s="94"/>
      <c r="M4" s="94"/>
      <c r="N4" s="94"/>
      <c r="O4" s="94"/>
      <c r="P4" s="94"/>
      <c r="Q4" s="94"/>
      <c r="R4" s="94"/>
      <c r="S4" s="94"/>
      <c r="T4" s="94"/>
      <c r="U4" s="94"/>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row>
    <row r="5" spans="3:71" ht="15.65" customHeight="1">
      <c r="S5" s="92"/>
      <c r="T5" s="92"/>
      <c r="U5" s="92"/>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row>
    <row r="6" spans="3:71" ht="15.65" customHeight="1">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6"/>
      <c r="AR6" s="96"/>
      <c r="AS6" s="96"/>
      <c r="AT6" s="96"/>
      <c r="AU6" s="96"/>
      <c r="AV6" s="96"/>
      <c r="AW6" s="96"/>
      <c r="AX6" s="96"/>
      <c r="AY6" s="96"/>
      <c r="AZ6" s="97"/>
      <c r="BA6" s="97"/>
      <c r="BB6" s="97"/>
      <c r="BC6" s="97"/>
      <c r="BD6" s="97"/>
      <c r="BE6" s="97"/>
      <c r="BF6" s="97"/>
      <c r="BG6" s="97"/>
      <c r="BH6" s="97"/>
      <c r="BI6" s="97"/>
      <c r="BJ6" s="97"/>
      <c r="BK6" s="97"/>
      <c r="BL6" s="97"/>
      <c r="BM6" s="97"/>
      <c r="BN6" s="97"/>
      <c r="BO6" s="97"/>
      <c r="BP6" s="97"/>
      <c r="BQ6" s="97"/>
      <c r="BR6" s="97"/>
      <c r="BS6" s="97"/>
    </row>
    <row r="7" spans="3:71" ht="15.65" customHeight="1">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6"/>
      <c r="AR7" s="96"/>
      <c r="AS7" s="96"/>
      <c r="AT7" s="96"/>
      <c r="AU7" s="96"/>
      <c r="AV7" s="96"/>
      <c r="AW7" s="96"/>
      <c r="AX7" s="96"/>
      <c r="AY7" s="96"/>
      <c r="AZ7" s="97"/>
      <c r="BA7" s="97"/>
      <c r="BB7" s="97"/>
      <c r="BC7" s="97"/>
      <c r="BD7" s="97"/>
      <c r="BE7" s="97"/>
      <c r="BF7" s="97"/>
      <c r="BG7" s="97"/>
      <c r="BH7" s="97"/>
      <c r="BI7" s="97"/>
      <c r="BJ7" s="97"/>
      <c r="BK7" s="97"/>
      <c r="BL7" s="97"/>
      <c r="BM7" s="97"/>
      <c r="BN7" s="97"/>
      <c r="BO7" s="97"/>
      <c r="BP7" s="97"/>
      <c r="BQ7" s="97"/>
      <c r="BR7" s="97"/>
      <c r="BS7" s="97"/>
    </row>
    <row r="8" spans="3:71" ht="15.65" customHeight="1">
      <c r="C8" s="404" t="s">
        <v>21</v>
      </c>
      <c r="D8" s="405"/>
      <c r="E8" s="405"/>
      <c r="F8" s="405"/>
      <c r="G8" s="405"/>
      <c r="H8" s="405"/>
      <c r="I8" s="405"/>
      <c r="J8" s="405"/>
      <c r="K8" s="405"/>
      <c r="L8" s="405"/>
      <c r="M8" s="405"/>
      <c r="N8" s="405"/>
      <c r="O8" s="405"/>
      <c r="P8" s="405"/>
      <c r="Q8" s="405"/>
      <c r="R8" s="405"/>
      <c r="S8" s="405"/>
      <c r="T8" s="405"/>
      <c r="U8" s="406" t="s">
        <v>39</v>
      </c>
      <c r="V8" s="407"/>
      <c r="W8" s="407"/>
      <c r="X8" s="407"/>
      <c r="Y8" s="407"/>
      <c r="Z8" s="407"/>
      <c r="AA8" s="407"/>
      <c r="AB8" s="407"/>
      <c r="AC8" s="407"/>
      <c r="AD8" s="407"/>
      <c r="AE8" s="407"/>
      <c r="AF8" s="407"/>
      <c r="AG8" s="407"/>
      <c r="AH8" s="407"/>
      <c r="AI8" s="407"/>
      <c r="AJ8" s="407"/>
      <c r="AK8" s="407"/>
      <c r="AL8" s="407"/>
      <c r="AM8" s="407"/>
      <c r="AN8" s="408"/>
      <c r="AO8" s="409" t="s">
        <v>0</v>
      </c>
      <c r="AP8" s="407"/>
      <c r="AQ8" s="407"/>
      <c r="AR8" s="407"/>
      <c r="AS8" s="407"/>
      <c r="AT8" s="407"/>
      <c r="AU8" s="407"/>
      <c r="AV8" s="407"/>
      <c r="AW8" s="407"/>
      <c r="AX8" s="407"/>
      <c r="AY8" s="407"/>
      <c r="AZ8" s="407"/>
      <c r="BA8" s="407"/>
      <c r="BB8" s="407"/>
      <c r="BC8" s="407"/>
      <c r="BD8" s="407"/>
      <c r="BE8" s="407"/>
      <c r="BF8" s="408"/>
      <c r="BG8" s="404" t="s">
        <v>40</v>
      </c>
      <c r="BH8" s="410"/>
      <c r="BI8" s="410"/>
      <c r="BJ8" s="410"/>
      <c r="BK8" s="410"/>
      <c r="BL8" s="410"/>
      <c r="BM8" s="410"/>
      <c r="BN8" s="410"/>
      <c r="BO8" s="410"/>
      <c r="BP8" s="410"/>
      <c r="BQ8" s="410"/>
      <c r="BR8" s="98"/>
      <c r="BS8" s="97"/>
    </row>
    <row r="9" spans="3:71" ht="15.65" customHeight="1">
      <c r="C9" s="405"/>
      <c r="D9" s="405"/>
      <c r="E9" s="405"/>
      <c r="F9" s="405"/>
      <c r="G9" s="405"/>
      <c r="H9" s="405"/>
      <c r="I9" s="405"/>
      <c r="J9" s="405"/>
      <c r="K9" s="405"/>
      <c r="L9" s="405"/>
      <c r="M9" s="405"/>
      <c r="N9" s="405"/>
      <c r="O9" s="405"/>
      <c r="P9" s="405"/>
      <c r="Q9" s="405"/>
      <c r="R9" s="405"/>
      <c r="S9" s="405"/>
      <c r="T9" s="405"/>
      <c r="U9" s="352"/>
      <c r="V9" s="350"/>
      <c r="W9" s="350"/>
      <c r="X9" s="350"/>
      <c r="Y9" s="350"/>
      <c r="Z9" s="350"/>
      <c r="AA9" s="350"/>
      <c r="AB9" s="350"/>
      <c r="AC9" s="350"/>
      <c r="AD9" s="350"/>
      <c r="AE9" s="350"/>
      <c r="AF9" s="350"/>
      <c r="AG9" s="350"/>
      <c r="AH9" s="357"/>
      <c r="AI9" s="357"/>
      <c r="AJ9" s="357"/>
      <c r="AK9" s="357"/>
      <c r="AL9" s="357"/>
      <c r="AM9" s="357"/>
      <c r="AN9" s="351"/>
      <c r="AO9" s="352"/>
      <c r="AP9" s="357"/>
      <c r="AQ9" s="357"/>
      <c r="AR9" s="357"/>
      <c r="AS9" s="357"/>
      <c r="AT9" s="357"/>
      <c r="AU9" s="357"/>
      <c r="AV9" s="357"/>
      <c r="AW9" s="357"/>
      <c r="AX9" s="357"/>
      <c r="AY9" s="357"/>
      <c r="AZ9" s="357"/>
      <c r="BA9" s="357"/>
      <c r="BB9" s="357"/>
      <c r="BC9" s="357"/>
      <c r="BD9" s="357"/>
      <c r="BE9" s="357"/>
      <c r="BF9" s="351"/>
      <c r="BG9" s="410"/>
      <c r="BH9" s="410"/>
      <c r="BI9" s="410"/>
      <c r="BJ9" s="410"/>
      <c r="BK9" s="410"/>
      <c r="BL9" s="410"/>
      <c r="BM9" s="410"/>
      <c r="BN9" s="410"/>
      <c r="BO9" s="410"/>
      <c r="BP9" s="410"/>
      <c r="BQ9" s="410"/>
      <c r="BR9" s="98"/>
      <c r="BS9" s="97"/>
    </row>
    <row r="10" spans="3:71" ht="15.65" customHeight="1">
      <c r="C10" s="405"/>
      <c r="D10" s="405"/>
      <c r="E10" s="405"/>
      <c r="F10" s="405"/>
      <c r="G10" s="405"/>
      <c r="H10" s="405"/>
      <c r="I10" s="405"/>
      <c r="J10" s="405"/>
      <c r="K10" s="405"/>
      <c r="L10" s="405"/>
      <c r="M10" s="405"/>
      <c r="N10" s="405"/>
      <c r="O10" s="405"/>
      <c r="P10" s="405"/>
      <c r="Q10" s="405"/>
      <c r="R10" s="405"/>
      <c r="S10" s="405"/>
      <c r="T10" s="405"/>
      <c r="U10" s="353"/>
      <c r="V10" s="354"/>
      <c r="W10" s="354"/>
      <c r="X10" s="354"/>
      <c r="Y10" s="354"/>
      <c r="Z10" s="354"/>
      <c r="AA10" s="354"/>
      <c r="AB10" s="354"/>
      <c r="AC10" s="354"/>
      <c r="AD10" s="354"/>
      <c r="AE10" s="354"/>
      <c r="AF10" s="354"/>
      <c r="AG10" s="354"/>
      <c r="AH10" s="354"/>
      <c r="AI10" s="354"/>
      <c r="AJ10" s="354"/>
      <c r="AK10" s="354"/>
      <c r="AL10" s="354"/>
      <c r="AM10" s="354"/>
      <c r="AN10" s="355"/>
      <c r="AO10" s="353"/>
      <c r="AP10" s="354"/>
      <c r="AQ10" s="354"/>
      <c r="AR10" s="354"/>
      <c r="AS10" s="354"/>
      <c r="AT10" s="354"/>
      <c r="AU10" s="354"/>
      <c r="AV10" s="354"/>
      <c r="AW10" s="354"/>
      <c r="AX10" s="354"/>
      <c r="AY10" s="354"/>
      <c r="AZ10" s="354"/>
      <c r="BA10" s="354"/>
      <c r="BB10" s="354"/>
      <c r="BC10" s="354"/>
      <c r="BD10" s="354"/>
      <c r="BE10" s="354"/>
      <c r="BF10" s="355"/>
      <c r="BG10" s="410"/>
      <c r="BH10" s="410"/>
      <c r="BI10" s="410"/>
      <c r="BJ10" s="410"/>
      <c r="BK10" s="410"/>
      <c r="BL10" s="410"/>
      <c r="BM10" s="410"/>
      <c r="BN10" s="410"/>
      <c r="BO10" s="410"/>
      <c r="BP10" s="410"/>
      <c r="BQ10" s="410"/>
      <c r="BR10" s="98"/>
    </row>
    <row r="11" spans="3:71" ht="15.65" customHeight="1">
      <c r="C11" s="411" t="str">
        <f>IF(COUNTIF([5]回答表!K16,"*")&gt;0,[5]回答表!K16,"")</f>
        <v>大山町</v>
      </c>
      <c r="D11" s="405"/>
      <c r="E11" s="405"/>
      <c r="F11" s="405"/>
      <c r="G11" s="405"/>
      <c r="H11" s="405"/>
      <c r="I11" s="405"/>
      <c r="J11" s="405"/>
      <c r="K11" s="405"/>
      <c r="L11" s="405"/>
      <c r="M11" s="405"/>
      <c r="N11" s="405"/>
      <c r="O11" s="405"/>
      <c r="P11" s="405"/>
      <c r="Q11" s="405"/>
      <c r="R11" s="405"/>
      <c r="S11" s="405"/>
      <c r="T11" s="405"/>
      <c r="U11" s="412" t="str">
        <f>IF(COUNTIF([5]回答表!F18,"*")&gt;0,[5]回答表!F18,"")</f>
        <v>水道事業</v>
      </c>
      <c r="V11" s="407"/>
      <c r="W11" s="407"/>
      <c r="X11" s="407"/>
      <c r="Y11" s="407"/>
      <c r="Z11" s="407"/>
      <c r="AA11" s="407"/>
      <c r="AB11" s="407"/>
      <c r="AC11" s="407"/>
      <c r="AD11" s="407"/>
      <c r="AE11" s="407"/>
      <c r="AF11" s="407"/>
      <c r="AG11" s="407"/>
      <c r="AH11" s="407"/>
      <c r="AI11" s="407"/>
      <c r="AJ11" s="407"/>
      <c r="AK11" s="407"/>
      <c r="AL11" s="407"/>
      <c r="AM11" s="407"/>
      <c r="AN11" s="408"/>
      <c r="AO11" s="413" t="str">
        <f>IF(COUNTIF([5]回答表!W18,"*")&gt;0,[5]回答表!W18,"")</f>
        <v/>
      </c>
      <c r="AP11" s="407"/>
      <c r="AQ11" s="407"/>
      <c r="AR11" s="407"/>
      <c r="AS11" s="407"/>
      <c r="AT11" s="407"/>
      <c r="AU11" s="407"/>
      <c r="AV11" s="407"/>
      <c r="AW11" s="407"/>
      <c r="AX11" s="407"/>
      <c r="AY11" s="407"/>
      <c r="AZ11" s="407"/>
      <c r="BA11" s="407"/>
      <c r="BB11" s="407"/>
      <c r="BC11" s="407"/>
      <c r="BD11" s="407"/>
      <c r="BE11" s="407"/>
      <c r="BF11" s="408"/>
      <c r="BG11" s="411" t="str">
        <f>IF(COUNTIF([5]回答表!F20,"*")&gt;0,[5]回答表!F20,"")</f>
        <v/>
      </c>
      <c r="BH11" s="414"/>
      <c r="BI11" s="414"/>
      <c r="BJ11" s="414"/>
      <c r="BK11" s="414"/>
      <c r="BL11" s="414"/>
      <c r="BM11" s="414"/>
      <c r="BN11" s="414"/>
      <c r="BO11" s="414"/>
      <c r="BP11" s="414"/>
      <c r="BQ11" s="414"/>
      <c r="BR11" s="99"/>
    </row>
    <row r="12" spans="3:71" ht="15.65" customHeight="1">
      <c r="C12" s="405"/>
      <c r="D12" s="405"/>
      <c r="E12" s="405"/>
      <c r="F12" s="405"/>
      <c r="G12" s="405"/>
      <c r="H12" s="405"/>
      <c r="I12" s="405"/>
      <c r="J12" s="405"/>
      <c r="K12" s="405"/>
      <c r="L12" s="405"/>
      <c r="M12" s="405"/>
      <c r="N12" s="405"/>
      <c r="O12" s="405"/>
      <c r="P12" s="405"/>
      <c r="Q12" s="405"/>
      <c r="R12" s="405"/>
      <c r="S12" s="405"/>
      <c r="T12" s="405"/>
      <c r="U12" s="352"/>
      <c r="V12" s="350"/>
      <c r="W12" s="350"/>
      <c r="X12" s="350"/>
      <c r="Y12" s="350"/>
      <c r="Z12" s="350"/>
      <c r="AA12" s="350"/>
      <c r="AB12" s="350"/>
      <c r="AC12" s="350"/>
      <c r="AD12" s="350"/>
      <c r="AE12" s="350"/>
      <c r="AF12" s="350"/>
      <c r="AG12" s="350"/>
      <c r="AH12" s="357"/>
      <c r="AI12" s="357"/>
      <c r="AJ12" s="357"/>
      <c r="AK12" s="357"/>
      <c r="AL12" s="357"/>
      <c r="AM12" s="357"/>
      <c r="AN12" s="351"/>
      <c r="AO12" s="352"/>
      <c r="AP12" s="357"/>
      <c r="AQ12" s="357"/>
      <c r="AR12" s="357"/>
      <c r="AS12" s="357"/>
      <c r="AT12" s="357"/>
      <c r="AU12" s="357"/>
      <c r="AV12" s="357"/>
      <c r="AW12" s="357"/>
      <c r="AX12" s="357"/>
      <c r="AY12" s="357"/>
      <c r="AZ12" s="357"/>
      <c r="BA12" s="357"/>
      <c r="BB12" s="357"/>
      <c r="BC12" s="357"/>
      <c r="BD12" s="357"/>
      <c r="BE12" s="357"/>
      <c r="BF12" s="351"/>
      <c r="BG12" s="414"/>
      <c r="BH12" s="414"/>
      <c r="BI12" s="414"/>
      <c r="BJ12" s="414"/>
      <c r="BK12" s="414"/>
      <c r="BL12" s="414"/>
      <c r="BM12" s="414"/>
      <c r="BN12" s="414"/>
      <c r="BO12" s="414"/>
      <c r="BP12" s="414"/>
      <c r="BQ12" s="414"/>
      <c r="BR12" s="99"/>
    </row>
    <row r="13" spans="3:71" ht="15.65" customHeight="1">
      <c r="C13" s="405"/>
      <c r="D13" s="405"/>
      <c r="E13" s="405"/>
      <c r="F13" s="405"/>
      <c r="G13" s="405"/>
      <c r="H13" s="405"/>
      <c r="I13" s="405"/>
      <c r="J13" s="405"/>
      <c r="K13" s="405"/>
      <c r="L13" s="405"/>
      <c r="M13" s="405"/>
      <c r="N13" s="405"/>
      <c r="O13" s="405"/>
      <c r="P13" s="405"/>
      <c r="Q13" s="405"/>
      <c r="R13" s="405"/>
      <c r="S13" s="405"/>
      <c r="T13" s="405"/>
      <c r="U13" s="353"/>
      <c r="V13" s="354"/>
      <c r="W13" s="354"/>
      <c r="X13" s="354"/>
      <c r="Y13" s="354"/>
      <c r="Z13" s="354"/>
      <c r="AA13" s="354"/>
      <c r="AB13" s="354"/>
      <c r="AC13" s="354"/>
      <c r="AD13" s="354"/>
      <c r="AE13" s="354"/>
      <c r="AF13" s="354"/>
      <c r="AG13" s="354"/>
      <c r="AH13" s="354"/>
      <c r="AI13" s="354"/>
      <c r="AJ13" s="354"/>
      <c r="AK13" s="354"/>
      <c r="AL13" s="354"/>
      <c r="AM13" s="354"/>
      <c r="AN13" s="355"/>
      <c r="AO13" s="353"/>
      <c r="AP13" s="354"/>
      <c r="AQ13" s="354"/>
      <c r="AR13" s="354"/>
      <c r="AS13" s="354"/>
      <c r="AT13" s="354"/>
      <c r="AU13" s="354"/>
      <c r="AV13" s="354"/>
      <c r="AW13" s="354"/>
      <c r="AX13" s="354"/>
      <c r="AY13" s="354"/>
      <c r="AZ13" s="354"/>
      <c r="BA13" s="354"/>
      <c r="BB13" s="354"/>
      <c r="BC13" s="354"/>
      <c r="BD13" s="354"/>
      <c r="BE13" s="354"/>
      <c r="BF13" s="355"/>
      <c r="BG13" s="414"/>
      <c r="BH13" s="414"/>
      <c r="BI13" s="414"/>
      <c r="BJ13" s="414"/>
      <c r="BK13" s="414"/>
      <c r="BL13" s="414"/>
      <c r="BM13" s="414"/>
      <c r="BN13" s="414"/>
      <c r="BO13" s="414"/>
      <c r="BP13" s="414"/>
      <c r="BQ13" s="414"/>
      <c r="BR13" s="99"/>
    </row>
    <row r="14" spans="3:71" ht="15.65" customHeight="1">
      <c r="D14" s="100"/>
      <c r="E14" s="100"/>
      <c r="F14" s="100"/>
      <c r="G14" s="100"/>
      <c r="H14" s="100"/>
      <c r="I14" s="100"/>
      <c r="J14" s="100"/>
      <c r="K14" s="100"/>
      <c r="L14" s="100"/>
      <c r="M14" s="100"/>
      <c r="N14" s="100"/>
      <c r="O14" s="100"/>
      <c r="P14" s="100"/>
      <c r="Q14" s="100"/>
      <c r="R14" s="100"/>
      <c r="S14" s="100"/>
      <c r="T14" s="100"/>
      <c r="U14" s="100"/>
      <c r="V14" s="100"/>
      <c r="W14" s="100"/>
      <c r="BS14" s="97"/>
    </row>
    <row r="15" spans="3:71" ht="15.65" customHeight="1">
      <c r="D15" s="100"/>
      <c r="E15" s="100"/>
      <c r="F15" s="100"/>
      <c r="G15" s="100"/>
      <c r="H15" s="100"/>
      <c r="I15" s="100"/>
      <c r="J15" s="100"/>
      <c r="K15" s="100"/>
      <c r="L15" s="100"/>
      <c r="M15" s="100"/>
      <c r="N15" s="100"/>
      <c r="O15" s="100"/>
      <c r="P15" s="100"/>
      <c r="Q15" s="100"/>
      <c r="R15" s="100"/>
      <c r="S15" s="100"/>
      <c r="T15" s="100"/>
      <c r="U15" s="100"/>
      <c r="V15" s="100"/>
      <c r="W15" s="100"/>
      <c r="BS15" s="97"/>
    </row>
    <row r="16" spans="3:71" ht="15.65" customHeight="1">
      <c r="D16" s="100"/>
      <c r="E16" s="100"/>
      <c r="F16" s="100"/>
      <c r="G16" s="100"/>
      <c r="H16" s="100"/>
      <c r="I16" s="100"/>
      <c r="J16" s="100"/>
      <c r="K16" s="100"/>
      <c r="L16" s="100"/>
      <c r="M16" s="100"/>
      <c r="N16" s="100"/>
      <c r="O16" s="100"/>
      <c r="P16" s="100"/>
      <c r="Q16" s="100"/>
      <c r="R16" s="100"/>
      <c r="S16" s="100"/>
      <c r="T16" s="100"/>
      <c r="U16" s="100"/>
      <c r="V16" s="100"/>
      <c r="W16" s="100"/>
      <c r="BS16" s="97"/>
    </row>
    <row r="17" spans="3:84" ht="15.65" customHeight="1">
      <c r="C17" s="101"/>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3"/>
      <c r="BS17" s="104"/>
    </row>
    <row r="18" spans="3:84" ht="15.65" customHeight="1">
      <c r="C18" s="105"/>
      <c r="D18" s="382" t="s">
        <v>41</v>
      </c>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4"/>
      <c r="BA18" s="106"/>
      <c r="BB18" s="106"/>
      <c r="BC18" s="106"/>
      <c r="BD18" s="106"/>
      <c r="BE18" s="106"/>
      <c r="BF18" s="106"/>
      <c r="BG18" s="106"/>
      <c r="BH18" s="106"/>
      <c r="BI18" s="106"/>
      <c r="BJ18" s="106"/>
      <c r="BK18" s="106"/>
      <c r="BL18" s="107"/>
      <c r="BS18" s="104"/>
    </row>
    <row r="19" spans="3:84" ht="15.65" customHeight="1">
      <c r="C19" s="105"/>
      <c r="D19" s="385"/>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7"/>
      <c r="BA19" s="106"/>
      <c r="BB19" s="106"/>
      <c r="BC19" s="106"/>
      <c r="BD19" s="106"/>
      <c r="BE19" s="106"/>
      <c r="BF19" s="106"/>
      <c r="BG19" s="106"/>
      <c r="BH19" s="106"/>
      <c r="BI19" s="106"/>
      <c r="BJ19" s="106"/>
      <c r="BK19" s="106"/>
      <c r="BL19" s="107"/>
      <c r="BS19" s="104"/>
    </row>
    <row r="20" spans="3:84" ht="13.4" customHeight="1">
      <c r="C20" s="105"/>
      <c r="D20" s="388" t="s">
        <v>2</v>
      </c>
      <c r="E20" s="389"/>
      <c r="F20" s="389"/>
      <c r="G20" s="389"/>
      <c r="H20" s="389"/>
      <c r="I20" s="389"/>
      <c r="J20" s="390"/>
      <c r="K20" s="388" t="s">
        <v>3</v>
      </c>
      <c r="L20" s="389"/>
      <c r="M20" s="389"/>
      <c r="N20" s="389"/>
      <c r="O20" s="389"/>
      <c r="P20" s="389"/>
      <c r="Q20" s="390"/>
      <c r="R20" s="388" t="s">
        <v>26</v>
      </c>
      <c r="S20" s="389"/>
      <c r="T20" s="389"/>
      <c r="U20" s="389"/>
      <c r="V20" s="389"/>
      <c r="W20" s="389"/>
      <c r="X20" s="390"/>
      <c r="Y20" s="397" t="s">
        <v>24</v>
      </c>
      <c r="Z20" s="397"/>
      <c r="AA20" s="397"/>
      <c r="AB20" s="397"/>
      <c r="AC20" s="397"/>
      <c r="AD20" s="397"/>
      <c r="AE20" s="397"/>
      <c r="AF20" s="398" t="s">
        <v>25</v>
      </c>
      <c r="AG20" s="398"/>
      <c r="AH20" s="398"/>
      <c r="AI20" s="398"/>
      <c r="AJ20" s="398"/>
      <c r="AK20" s="398"/>
      <c r="AL20" s="398"/>
      <c r="AM20" s="398"/>
      <c r="AN20" s="398"/>
      <c r="AO20" s="398"/>
      <c r="AP20" s="398"/>
      <c r="AQ20" s="398"/>
      <c r="AR20" s="398"/>
      <c r="AS20" s="398"/>
      <c r="AT20" s="398"/>
      <c r="AU20" s="398"/>
      <c r="AV20" s="398"/>
      <c r="AW20" s="398"/>
      <c r="AX20" s="398"/>
      <c r="AY20" s="398"/>
      <c r="AZ20" s="399"/>
      <c r="BA20" s="108"/>
      <c r="BB20" s="373" t="s">
        <v>1</v>
      </c>
      <c r="BC20" s="374"/>
      <c r="BD20" s="374"/>
      <c r="BE20" s="374"/>
      <c r="BF20" s="374"/>
      <c r="BG20" s="374"/>
      <c r="BH20" s="374"/>
      <c r="BI20" s="374"/>
      <c r="BJ20" s="358"/>
      <c r="BK20" s="359"/>
      <c r="BL20" s="107"/>
      <c r="BS20" s="109"/>
    </row>
    <row r="21" spans="3:84" ht="13.4" customHeight="1">
      <c r="C21" s="105"/>
      <c r="D21" s="391"/>
      <c r="E21" s="392"/>
      <c r="F21" s="392"/>
      <c r="G21" s="392"/>
      <c r="H21" s="392"/>
      <c r="I21" s="392"/>
      <c r="J21" s="393"/>
      <c r="K21" s="391"/>
      <c r="L21" s="392"/>
      <c r="M21" s="392"/>
      <c r="N21" s="392"/>
      <c r="O21" s="392"/>
      <c r="P21" s="392"/>
      <c r="Q21" s="393"/>
      <c r="R21" s="391"/>
      <c r="S21" s="392"/>
      <c r="T21" s="392"/>
      <c r="U21" s="392"/>
      <c r="V21" s="392"/>
      <c r="W21" s="392"/>
      <c r="X21" s="393"/>
      <c r="Y21" s="397"/>
      <c r="Z21" s="397"/>
      <c r="AA21" s="397"/>
      <c r="AB21" s="397"/>
      <c r="AC21" s="397"/>
      <c r="AD21" s="397"/>
      <c r="AE21" s="397"/>
      <c r="AF21" s="400"/>
      <c r="AG21" s="400"/>
      <c r="AH21" s="400"/>
      <c r="AI21" s="400"/>
      <c r="AJ21" s="400"/>
      <c r="AK21" s="400"/>
      <c r="AL21" s="400"/>
      <c r="AM21" s="400"/>
      <c r="AN21" s="400"/>
      <c r="AO21" s="400"/>
      <c r="AP21" s="400"/>
      <c r="AQ21" s="400"/>
      <c r="AR21" s="400"/>
      <c r="AS21" s="400"/>
      <c r="AT21" s="400"/>
      <c r="AU21" s="400"/>
      <c r="AV21" s="400"/>
      <c r="AW21" s="400"/>
      <c r="AX21" s="400"/>
      <c r="AY21" s="400"/>
      <c r="AZ21" s="401"/>
      <c r="BA21" s="108"/>
      <c r="BB21" s="375"/>
      <c r="BC21" s="376"/>
      <c r="BD21" s="376"/>
      <c r="BE21" s="376"/>
      <c r="BF21" s="376"/>
      <c r="BG21" s="376"/>
      <c r="BH21" s="376"/>
      <c r="BI21" s="376"/>
      <c r="BJ21" s="360"/>
      <c r="BK21" s="361"/>
      <c r="BL21" s="107"/>
      <c r="BS21" s="109"/>
    </row>
    <row r="22" spans="3:84" ht="13.4" customHeight="1">
      <c r="C22" s="105"/>
      <c r="D22" s="391"/>
      <c r="E22" s="392"/>
      <c r="F22" s="392"/>
      <c r="G22" s="392"/>
      <c r="H22" s="392"/>
      <c r="I22" s="392"/>
      <c r="J22" s="393"/>
      <c r="K22" s="391"/>
      <c r="L22" s="392"/>
      <c r="M22" s="392"/>
      <c r="N22" s="392"/>
      <c r="O22" s="392"/>
      <c r="P22" s="392"/>
      <c r="Q22" s="393"/>
      <c r="R22" s="391"/>
      <c r="S22" s="392"/>
      <c r="T22" s="392"/>
      <c r="U22" s="392"/>
      <c r="V22" s="392"/>
      <c r="W22" s="392"/>
      <c r="X22" s="393"/>
      <c r="Y22" s="397"/>
      <c r="Z22" s="397"/>
      <c r="AA22" s="397"/>
      <c r="AB22" s="397"/>
      <c r="AC22" s="397"/>
      <c r="AD22" s="397"/>
      <c r="AE22" s="397"/>
      <c r="AF22" s="402"/>
      <c r="AG22" s="402"/>
      <c r="AH22" s="402"/>
      <c r="AI22" s="402"/>
      <c r="AJ22" s="402"/>
      <c r="AK22" s="402"/>
      <c r="AL22" s="402"/>
      <c r="AM22" s="402"/>
      <c r="AN22" s="402"/>
      <c r="AO22" s="402"/>
      <c r="AP22" s="402"/>
      <c r="AQ22" s="402"/>
      <c r="AR22" s="402"/>
      <c r="AS22" s="402"/>
      <c r="AT22" s="402"/>
      <c r="AU22" s="402"/>
      <c r="AV22" s="402"/>
      <c r="AW22" s="402"/>
      <c r="AX22" s="402"/>
      <c r="AY22" s="402"/>
      <c r="AZ22" s="403"/>
      <c r="BA22" s="110"/>
      <c r="BB22" s="375"/>
      <c r="BC22" s="376"/>
      <c r="BD22" s="376"/>
      <c r="BE22" s="376"/>
      <c r="BF22" s="376"/>
      <c r="BG22" s="376"/>
      <c r="BH22" s="376"/>
      <c r="BI22" s="376"/>
      <c r="BJ22" s="360"/>
      <c r="BK22" s="361"/>
      <c r="BL22" s="107"/>
      <c r="BS22" s="109"/>
    </row>
    <row r="23" spans="3:84" ht="31.4" customHeight="1">
      <c r="C23" s="105"/>
      <c r="D23" s="394"/>
      <c r="E23" s="395"/>
      <c r="F23" s="395"/>
      <c r="G23" s="395"/>
      <c r="H23" s="395"/>
      <c r="I23" s="395"/>
      <c r="J23" s="396"/>
      <c r="K23" s="394"/>
      <c r="L23" s="395"/>
      <c r="M23" s="395"/>
      <c r="N23" s="395"/>
      <c r="O23" s="395"/>
      <c r="P23" s="395"/>
      <c r="Q23" s="396"/>
      <c r="R23" s="394"/>
      <c r="S23" s="395"/>
      <c r="T23" s="395"/>
      <c r="U23" s="395"/>
      <c r="V23" s="395"/>
      <c r="W23" s="395"/>
      <c r="X23" s="396"/>
      <c r="Y23" s="397"/>
      <c r="Z23" s="397"/>
      <c r="AA23" s="397"/>
      <c r="AB23" s="397"/>
      <c r="AC23" s="397"/>
      <c r="AD23" s="397"/>
      <c r="AE23" s="397"/>
      <c r="AF23" s="379" t="s">
        <v>87</v>
      </c>
      <c r="AG23" s="379"/>
      <c r="AH23" s="379"/>
      <c r="AI23" s="379"/>
      <c r="AJ23" s="379"/>
      <c r="AK23" s="379"/>
      <c r="AL23" s="380"/>
      <c r="AM23" s="381" t="s">
        <v>88</v>
      </c>
      <c r="AN23" s="379"/>
      <c r="AO23" s="379"/>
      <c r="AP23" s="379"/>
      <c r="AQ23" s="379"/>
      <c r="AR23" s="379"/>
      <c r="AS23" s="380"/>
      <c r="AT23" s="381" t="s">
        <v>89</v>
      </c>
      <c r="AU23" s="379"/>
      <c r="AV23" s="379"/>
      <c r="AW23" s="379"/>
      <c r="AX23" s="379"/>
      <c r="AY23" s="379"/>
      <c r="AZ23" s="380"/>
      <c r="BA23" s="110"/>
      <c r="BB23" s="377"/>
      <c r="BC23" s="378"/>
      <c r="BD23" s="378"/>
      <c r="BE23" s="378"/>
      <c r="BF23" s="378"/>
      <c r="BG23" s="378"/>
      <c r="BH23" s="378"/>
      <c r="BI23" s="378"/>
      <c r="BJ23" s="362"/>
      <c r="BK23" s="363"/>
      <c r="BL23" s="107"/>
      <c r="BS23" s="109"/>
    </row>
    <row r="24" spans="3:84" ht="15.65" customHeight="1">
      <c r="C24" s="105"/>
      <c r="D24" s="286" t="str">
        <f>IF([5]回答表!R49="●","●","")</f>
        <v/>
      </c>
      <c r="E24" s="287"/>
      <c r="F24" s="287"/>
      <c r="G24" s="287"/>
      <c r="H24" s="287"/>
      <c r="I24" s="287"/>
      <c r="J24" s="288"/>
      <c r="K24" s="286" t="str">
        <f>IF([5]回答表!R50="●","●","")</f>
        <v/>
      </c>
      <c r="L24" s="287"/>
      <c r="M24" s="287"/>
      <c r="N24" s="287"/>
      <c r="O24" s="287"/>
      <c r="P24" s="287"/>
      <c r="Q24" s="288"/>
      <c r="R24" s="286" t="str">
        <f>IF([5]回答表!R51="●","●","")</f>
        <v/>
      </c>
      <c r="S24" s="287"/>
      <c r="T24" s="287"/>
      <c r="U24" s="287"/>
      <c r="V24" s="287"/>
      <c r="W24" s="287"/>
      <c r="X24" s="288"/>
      <c r="Y24" s="286" t="str">
        <f>IF([5]回答表!R52="●","●","")</f>
        <v/>
      </c>
      <c r="Z24" s="287"/>
      <c r="AA24" s="287"/>
      <c r="AB24" s="287"/>
      <c r="AC24" s="287"/>
      <c r="AD24" s="287"/>
      <c r="AE24" s="288"/>
      <c r="AF24" s="283" t="str">
        <f>IF([5]回答表!R53="●","●","")</f>
        <v/>
      </c>
      <c r="AG24" s="284"/>
      <c r="AH24" s="284"/>
      <c r="AI24" s="284"/>
      <c r="AJ24" s="284"/>
      <c r="AK24" s="284"/>
      <c r="AL24" s="285"/>
      <c r="AM24" s="283" t="str">
        <f>IF([5]回答表!R54="●","●","")</f>
        <v/>
      </c>
      <c r="AN24" s="284"/>
      <c r="AO24" s="284"/>
      <c r="AP24" s="284"/>
      <c r="AQ24" s="284"/>
      <c r="AR24" s="284"/>
      <c r="AS24" s="285"/>
      <c r="AT24" s="283" t="str">
        <f>IF([5]回答表!R55="●","●","")</f>
        <v/>
      </c>
      <c r="AU24" s="284"/>
      <c r="AV24" s="284"/>
      <c r="AW24" s="284"/>
      <c r="AX24" s="284"/>
      <c r="AY24" s="284"/>
      <c r="AZ24" s="285"/>
      <c r="BA24" s="110"/>
      <c r="BB24" s="283" t="str">
        <f>IF([5]回答表!R56="●","●","")</f>
        <v>●</v>
      </c>
      <c r="BC24" s="284"/>
      <c r="BD24" s="284"/>
      <c r="BE24" s="284"/>
      <c r="BF24" s="284"/>
      <c r="BG24" s="284"/>
      <c r="BH24" s="284"/>
      <c r="BI24" s="284"/>
      <c r="BJ24" s="358"/>
      <c r="BK24" s="359"/>
      <c r="BL24" s="107"/>
      <c r="BS24" s="109"/>
    </row>
    <row r="25" spans="3:84" ht="15.65" customHeight="1">
      <c r="C25" s="105"/>
      <c r="D25" s="286"/>
      <c r="E25" s="287"/>
      <c r="F25" s="287"/>
      <c r="G25" s="287"/>
      <c r="H25" s="287"/>
      <c r="I25" s="287"/>
      <c r="J25" s="288"/>
      <c r="K25" s="286"/>
      <c r="L25" s="287"/>
      <c r="M25" s="287"/>
      <c r="N25" s="287"/>
      <c r="O25" s="287"/>
      <c r="P25" s="287"/>
      <c r="Q25" s="288"/>
      <c r="R25" s="286"/>
      <c r="S25" s="287"/>
      <c r="T25" s="287"/>
      <c r="U25" s="287"/>
      <c r="V25" s="287"/>
      <c r="W25" s="287"/>
      <c r="X25" s="288"/>
      <c r="Y25" s="286"/>
      <c r="Z25" s="287"/>
      <c r="AA25" s="287"/>
      <c r="AB25" s="287"/>
      <c r="AC25" s="287"/>
      <c r="AD25" s="287"/>
      <c r="AE25" s="288"/>
      <c r="AF25" s="286"/>
      <c r="AG25" s="287"/>
      <c r="AH25" s="287"/>
      <c r="AI25" s="287"/>
      <c r="AJ25" s="287"/>
      <c r="AK25" s="287"/>
      <c r="AL25" s="288"/>
      <c r="AM25" s="286"/>
      <c r="AN25" s="287"/>
      <c r="AO25" s="287"/>
      <c r="AP25" s="287"/>
      <c r="AQ25" s="287"/>
      <c r="AR25" s="287"/>
      <c r="AS25" s="288"/>
      <c r="AT25" s="286"/>
      <c r="AU25" s="287"/>
      <c r="AV25" s="287"/>
      <c r="AW25" s="287"/>
      <c r="AX25" s="287"/>
      <c r="AY25" s="287"/>
      <c r="AZ25" s="288"/>
      <c r="BA25" s="111"/>
      <c r="BB25" s="286"/>
      <c r="BC25" s="287"/>
      <c r="BD25" s="287"/>
      <c r="BE25" s="287"/>
      <c r="BF25" s="287"/>
      <c r="BG25" s="287"/>
      <c r="BH25" s="287"/>
      <c r="BI25" s="287"/>
      <c r="BJ25" s="360"/>
      <c r="BK25" s="361"/>
      <c r="BL25" s="107"/>
      <c r="BS25" s="109"/>
    </row>
    <row r="26" spans="3:84" ht="15.65" customHeight="1">
      <c r="C26" s="105"/>
      <c r="D26" s="289"/>
      <c r="E26" s="290"/>
      <c r="F26" s="290"/>
      <c r="G26" s="290"/>
      <c r="H26" s="290"/>
      <c r="I26" s="290"/>
      <c r="J26" s="291"/>
      <c r="K26" s="289"/>
      <c r="L26" s="290"/>
      <c r="M26" s="290"/>
      <c r="N26" s="290"/>
      <c r="O26" s="290"/>
      <c r="P26" s="290"/>
      <c r="Q26" s="291"/>
      <c r="R26" s="289"/>
      <c r="S26" s="290"/>
      <c r="T26" s="290"/>
      <c r="U26" s="290"/>
      <c r="V26" s="290"/>
      <c r="W26" s="290"/>
      <c r="X26" s="291"/>
      <c r="Y26" s="289"/>
      <c r="Z26" s="290"/>
      <c r="AA26" s="290"/>
      <c r="AB26" s="290"/>
      <c r="AC26" s="290"/>
      <c r="AD26" s="290"/>
      <c r="AE26" s="291"/>
      <c r="AF26" s="289"/>
      <c r="AG26" s="290"/>
      <c r="AH26" s="290"/>
      <c r="AI26" s="290"/>
      <c r="AJ26" s="290"/>
      <c r="AK26" s="290"/>
      <c r="AL26" s="291"/>
      <c r="AM26" s="289"/>
      <c r="AN26" s="290"/>
      <c r="AO26" s="290"/>
      <c r="AP26" s="290"/>
      <c r="AQ26" s="290"/>
      <c r="AR26" s="290"/>
      <c r="AS26" s="291"/>
      <c r="AT26" s="289"/>
      <c r="AU26" s="290"/>
      <c r="AV26" s="290"/>
      <c r="AW26" s="290"/>
      <c r="AX26" s="290"/>
      <c r="AY26" s="290"/>
      <c r="AZ26" s="291"/>
      <c r="BA26" s="111"/>
      <c r="BB26" s="289"/>
      <c r="BC26" s="290"/>
      <c r="BD26" s="290"/>
      <c r="BE26" s="290"/>
      <c r="BF26" s="290"/>
      <c r="BG26" s="290"/>
      <c r="BH26" s="290"/>
      <c r="BI26" s="290"/>
      <c r="BJ26" s="362"/>
      <c r="BK26" s="363"/>
      <c r="BL26" s="107"/>
      <c r="BS26" s="109"/>
    </row>
    <row r="27" spans="3:84" ht="15.65" customHeight="1">
      <c r="C27" s="112"/>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4"/>
      <c r="BL27" s="115"/>
      <c r="BS27" s="109"/>
    </row>
    <row r="28" spans="3:84" ht="15.65" customHeight="1">
      <c r="BS28" s="116"/>
    </row>
    <row r="29" spans="3:84" ht="15.65" customHeight="1">
      <c r="BS29" s="117"/>
    </row>
    <row r="30" spans="3:84" ht="15.65" customHeight="1">
      <c r="D30" s="100"/>
      <c r="E30" s="100"/>
      <c r="F30" s="100"/>
      <c r="G30" s="100"/>
      <c r="H30" s="100"/>
      <c r="I30" s="100"/>
      <c r="J30" s="100"/>
      <c r="K30" s="100"/>
      <c r="L30" s="100"/>
      <c r="M30" s="100"/>
      <c r="N30" s="100"/>
      <c r="O30" s="100"/>
      <c r="P30" s="100"/>
      <c r="Q30" s="100"/>
      <c r="R30" s="100"/>
      <c r="S30" s="100"/>
      <c r="T30" s="100"/>
      <c r="U30" s="100"/>
      <c r="V30" s="100"/>
      <c r="W30" s="100"/>
      <c r="BS30" s="116"/>
    </row>
    <row r="31" spans="3:84" ht="15.65" customHeight="1">
      <c r="C31" s="118"/>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340"/>
      <c r="AS31" s="340"/>
      <c r="AT31" s="340"/>
      <c r="AU31" s="340"/>
      <c r="AV31" s="340"/>
      <c r="AW31" s="340"/>
      <c r="AX31" s="340"/>
      <c r="AY31" s="340"/>
      <c r="AZ31" s="340"/>
      <c r="BA31" s="340"/>
      <c r="BB31" s="340"/>
      <c r="BC31" s="120"/>
      <c r="BD31" s="121"/>
      <c r="BE31" s="121"/>
      <c r="BF31" s="121"/>
      <c r="BG31" s="121"/>
      <c r="BH31" s="121"/>
      <c r="BI31" s="121"/>
      <c r="BJ31" s="121"/>
      <c r="BK31" s="121"/>
      <c r="BL31" s="121"/>
      <c r="BM31" s="121"/>
      <c r="BN31" s="121"/>
      <c r="BO31" s="121"/>
      <c r="BP31" s="121"/>
      <c r="BQ31" s="121"/>
      <c r="BR31" s="122"/>
      <c r="BS31" s="116"/>
      <c r="CF31" s="123"/>
    </row>
    <row r="32" spans="3:84" ht="15.65" customHeight="1">
      <c r="C32" s="124"/>
      <c r="D32" s="258" t="s">
        <v>4</v>
      </c>
      <c r="E32" s="259"/>
      <c r="F32" s="259"/>
      <c r="G32" s="259"/>
      <c r="H32" s="259"/>
      <c r="I32" s="259"/>
      <c r="J32" s="259"/>
      <c r="K32" s="259"/>
      <c r="L32" s="259"/>
      <c r="M32" s="259"/>
      <c r="N32" s="259"/>
      <c r="O32" s="259"/>
      <c r="P32" s="259"/>
      <c r="Q32" s="260"/>
      <c r="R32" s="199" t="s">
        <v>2</v>
      </c>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1"/>
      <c r="BC32" s="125"/>
      <c r="BD32" s="126"/>
      <c r="BE32" s="126"/>
      <c r="BF32" s="126"/>
      <c r="BG32" s="126"/>
      <c r="BH32" s="126"/>
      <c r="BI32" s="126"/>
      <c r="BJ32" s="126"/>
      <c r="BK32" s="126"/>
      <c r="BL32" s="126"/>
      <c r="BM32" s="126"/>
      <c r="BN32" s="127"/>
      <c r="BO32" s="127"/>
      <c r="BP32" s="127"/>
      <c r="BQ32" s="128"/>
      <c r="BR32" s="129"/>
      <c r="BS32" s="116"/>
    </row>
    <row r="33" spans="1:71" ht="15.65" customHeight="1">
      <c r="C33" s="124"/>
      <c r="D33" s="261"/>
      <c r="E33" s="262"/>
      <c r="F33" s="262"/>
      <c r="G33" s="262"/>
      <c r="H33" s="262"/>
      <c r="I33" s="262"/>
      <c r="J33" s="262"/>
      <c r="K33" s="262"/>
      <c r="L33" s="262"/>
      <c r="M33" s="262"/>
      <c r="N33" s="262"/>
      <c r="O33" s="262"/>
      <c r="P33" s="262"/>
      <c r="Q33" s="263"/>
      <c r="R33" s="205"/>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7"/>
      <c r="BC33" s="125"/>
      <c r="BD33" s="126"/>
      <c r="BE33" s="126"/>
      <c r="BF33" s="126"/>
      <c r="BG33" s="126"/>
      <c r="BH33" s="126"/>
      <c r="BI33" s="126"/>
      <c r="BJ33" s="126"/>
      <c r="BK33" s="126"/>
      <c r="BL33" s="126"/>
      <c r="BM33" s="126"/>
      <c r="BN33" s="127"/>
      <c r="BO33" s="127"/>
      <c r="BP33" s="127"/>
      <c r="BQ33" s="128"/>
      <c r="BR33" s="129"/>
      <c r="BS33" s="116"/>
    </row>
    <row r="34" spans="1:71" ht="15.65" customHeight="1">
      <c r="C34" s="124"/>
      <c r="D34" s="130"/>
      <c r="E34" s="130"/>
      <c r="F34" s="130"/>
      <c r="G34" s="130"/>
      <c r="H34" s="130"/>
      <c r="I34" s="130"/>
      <c r="J34" s="130"/>
      <c r="K34" s="130"/>
      <c r="L34" s="130"/>
      <c r="M34" s="130"/>
      <c r="N34" s="130"/>
      <c r="O34" s="130"/>
      <c r="P34" s="130"/>
      <c r="Q34" s="130"/>
      <c r="R34" s="130"/>
      <c r="S34" s="130"/>
      <c r="T34" s="130"/>
      <c r="U34" s="130"/>
      <c r="V34" s="130"/>
      <c r="W34" s="130"/>
      <c r="X34" s="110"/>
      <c r="Y34" s="110"/>
      <c r="Z34" s="110"/>
      <c r="AA34" s="126"/>
      <c r="AB34" s="131"/>
      <c r="AC34" s="131"/>
      <c r="AD34" s="131"/>
      <c r="AE34" s="131"/>
      <c r="AF34" s="131"/>
      <c r="AG34" s="131"/>
      <c r="AH34" s="131"/>
      <c r="AI34" s="131"/>
      <c r="AJ34" s="131"/>
      <c r="AK34" s="131"/>
      <c r="AL34" s="131"/>
      <c r="AM34" s="131"/>
      <c r="AN34" s="128"/>
      <c r="AO34" s="131"/>
      <c r="AP34" s="132"/>
      <c r="AQ34" s="132"/>
      <c r="AR34" s="133"/>
      <c r="AS34" s="133"/>
      <c r="AT34" s="133"/>
      <c r="AU34" s="133"/>
      <c r="AV34" s="133"/>
      <c r="AW34" s="133"/>
      <c r="AX34" s="133"/>
      <c r="AY34" s="133"/>
      <c r="AZ34" s="133"/>
      <c r="BA34" s="133"/>
      <c r="BB34" s="133"/>
      <c r="BC34" s="125"/>
      <c r="BD34" s="126"/>
      <c r="BE34" s="126"/>
      <c r="BF34" s="126"/>
      <c r="BG34" s="126"/>
      <c r="BH34" s="126"/>
      <c r="BI34" s="126"/>
      <c r="BJ34" s="126"/>
      <c r="BK34" s="126"/>
      <c r="BL34" s="126"/>
      <c r="BM34" s="126"/>
      <c r="BN34" s="127"/>
      <c r="BO34" s="127"/>
      <c r="BP34" s="127"/>
      <c r="BQ34" s="128"/>
      <c r="BR34" s="129"/>
      <c r="BS34" s="116"/>
    </row>
    <row r="35" spans="1:71" ht="19">
      <c r="A35" s="134"/>
      <c r="B35" s="134"/>
      <c r="C35" s="124"/>
      <c r="D35" s="130"/>
      <c r="E35" s="130"/>
      <c r="F35" s="130"/>
      <c r="G35" s="130"/>
      <c r="H35" s="130"/>
      <c r="I35" s="130"/>
      <c r="J35" s="130"/>
      <c r="K35" s="130"/>
      <c r="L35" s="130"/>
      <c r="M35" s="130"/>
      <c r="N35" s="130"/>
      <c r="O35" s="130"/>
      <c r="P35" s="130"/>
      <c r="Q35" s="130"/>
      <c r="R35" s="130"/>
      <c r="S35" s="130"/>
      <c r="T35" s="130"/>
      <c r="U35" s="135" t="s">
        <v>27</v>
      </c>
      <c r="V35" s="130"/>
      <c r="W35" s="130"/>
      <c r="X35" s="136"/>
      <c r="Y35" s="136"/>
      <c r="Z35" s="136"/>
      <c r="AA35" s="127"/>
      <c r="AB35" s="137"/>
      <c r="AC35" s="137"/>
      <c r="AD35" s="137"/>
      <c r="AE35" s="137"/>
      <c r="AF35" s="137"/>
      <c r="AG35" s="137"/>
      <c r="AH35" s="137"/>
      <c r="AI35" s="137"/>
      <c r="AJ35" s="137"/>
      <c r="AK35" s="137"/>
      <c r="AL35" s="137"/>
      <c r="AM35" s="135" t="s">
        <v>5</v>
      </c>
      <c r="AN35" s="138"/>
      <c r="AO35" s="137"/>
      <c r="AP35" s="139"/>
      <c r="AQ35" s="139"/>
      <c r="AR35" s="140"/>
      <c r="AS35" s="140"/>
      <c r="AT35" s="140"/>
      <c r="AU35" s="140"/>
      <c r="AV35" s="140"/>
      <c r="AW35" s="140"/>
      <c r="AX35" s="140"/>
      <c r="AY35" s="140"/>
      <c r="AZ35" s="140"/>
      <c r="BA35" s="140"/>
      <c r="BB35" s="140"/>
      <c r="BC35" s="141"/>
      <c r="BD35" s="127"/>
      <c r="BE35" s="127"/>
      <c r="BF35" s="142" t="s">
        <v>6</v>
      </c>
      <c r="BG35" s="127"/>
      <c r="BH35" s="127"/>
      <c r="BI35" s="127"/>
      <c r="BJ35" s="127"/>
      <c r="BK35" s="127"/>
      <c r="BL35" s="127"/>
      <c r="BM35" s="127"/>
      <c r="BN35" s="127"/>
      <c r="BO35" s="127"/>
      <c r="BP35" s="127"/>
      <c r="BQ35" s="128"/>
      <c r="BR35" s="129"/>
      <c r="BS35" s="116"/>
    </row>
    <row r="36" spans="1:71" ht="15.65" customHeight="1">
      <c r="A36" s="134"/>
      <c r="B36" s="134"/>
      <c r="C36" s="124"/>
      <c r="D36" s="199" t="s">
        <v>7</v>
      </c>
      <c r="E36" s="200"/>
      <c r="F36" s="200"/>
      <c r="G36" s="200"/>
      <c r="H36" s="200"/>
      <c r="I36" s="200"/>
      <c r="J36" s="200"/>
      <c r="K36" s="200"/>
      <c r="L36" s="200"/>
      <c r="M36" s="201"/>
      <c r="N36" s="208" t="str">
        <f>IF([5]回答表!X49="●","●","")</f>
        <v/>
      </c>
      <c r="O36" s="209"/>
      <c r="P36" s="209"/>
      <c r="Q36" s="210"/>
      <c r="R36" s="130"/>
      <c r="S36" s="130"/>
      <c r="T36" s="130"/>
      <c r="U36" s="190" t="str">
        <f>IF([5]回答表!X49="●",[5]回答表!B67,IF([5]回答表!AA49="●",[5]回答表!B98,""))</f>
        <v/>
      </c>
      <c r="V36" s="364"/>
      <c r="W36" s="364"/>
      <c r="X36" s="364"/>
      <c r="Y36" s="364"/>
      <c r="Z36" s="364"/>
      <c r="AA36" s="364"/>
      <c r="AB36" s="364"/>
      <c r="AC36" s="364"/>
      <c r="AD36" s="364"/>
      <c r="AE36" s="364"/>
      <c r="AF36" s="364"/>
      <c r="AG36" s="364"/>
      <c r="AH36" s="364"/>
      <c r="AI36" s="364"/>
      <c r="AJ36" s="365"/>
      <c r="AK36" s="143"/>
      <c r="AL36" s="143"/>
      <c r="AM36" s="372" t="s">
        <v>28</v>
      </c>
      <c r="AN36" s="372"/>
      <c r="AO36" s="372"/>
      <c r="AP36" s="372"/>
      <c r="AQ36" s="372"/>
      <c r="AR36" s="372"/>
      <c r="AS36" s="372"/>
      <c r="AT36" s="372"/>
      <c r="AU36" s="372" t="s">
        <v>29</v>
      </c>
      <c r="AV36" s="372"/>
      <c r="AW36" s="372"/>
      <c r="AX36" s="372"/>
      <c r="AY36" s="372"/>
      <c r="AZ36" s="372"/>
      <c r="BA36" s="372"/>
      <c r="BB36" s="372"/>
      <c r="BC36" s="131"/>
      <c r="BD36" s="126"/>
      <c r="BE36" s="126"/>
      <c r="BF36" s="253" t="str">
        <f>IF([5]回答表!X49="●",[5]回答表!S73,IF([5]回答表!AA49="●",[5]回答表!S104,""))</f>
        <v/>
      </c>
      <c r="BG36" s="254"/>
      <c r="BH36" s="254"/>
      <c r="BI36" s="254"/>
      <c r="BJ36" s="253"/>
      <c r="BK36" s="254"/>
      <c r="BL36" s="254"/>
      <c r="BM36" s="254"/>
      <c r="BN36" s="253"/>
      <c r="BO36" s="254"/>
      <c r="BP36" s="254"/>
      <c r="BQ36" s="255"/>
      <c r="BR36" s="129"/>
      <c r="BS36" s="116"/>
    </row>
    <row r="37" spans="1:71" ht="15.65" customHeight="1">
      <c r="A37" s="134"/>
      <c r="B37" s="134"/>
      <c r="C37" s="124"/>
      <c r="D37" s="202"/>
      <c r="E37" s="203"/>
      <c r="F37" s="203"/>
      <c r="G37" s="203"/>
      <c r="H37" s="203"/>
      <c r="I37" s="203"/>
      <c r="J37" s="203"/>
      <c r="K37" s="203"/>
      <c r="L37" s="203"/>
      <c r="M37" s="204"/>
      <c r="N37" s="211"/>
      <c r="O37" s="212"/>
      <c r="P37" s="212"/>
      <c r="Q37" s="213"/>
      <c r="R37" s="130"/>
      <c r="S37" s="130"/>
      <c r="T37" s="130"/>
      <c r="U37" s="366"/>
      <c r="V37" s="367"/>
      <c r="W37" s="367"/>
      <c r="X37" s="367"/>
      <c r="Y37" s="367"/>
      <c r="Z37" s="367"/>
      <c r="AA37" s="367"/>
      <c r="AB37" s="367"/>
      <c r="AC37" s="367"/>
      <c r="AD37" s="367"/>
      <c r="AE37" s="367"/>
      <c r="AF37" s="367"/>
      <c r="AG37" s="367"/>
      <c r="AH37" s="367"/>
      <c r="AI37" s="367"/>
      <c r="AJ37" s="368"/>
      <c r="AK37" s="143"/>
      <c r="AL37" s="143"/>
      <c r="AM37" s="372"/>
      <c r="AN37" s="372"/>
      <c r="AO37" s="372"/>
      <c r="AP37" s="372"/>
      <c r="AQ37" s="372"/>
      <c r="AR37" s="372"/>
      <c r="AS37" s="372"/>
      <c r="AT37" s="372"/>
      <c r="AU37" s="372"/>
      <c r="AV37" s="372"/>
      <c r="AW37" s="372"/>
      <c r="AX37" s="372"/>
      <c r="AY37" s="372"/>
      <c r="AZ37" s="372"/>
      <c r="BA37" s="372"/>
      <c r="BB37" s="372"/>
      <c r="BC37" s="131"/>
      <c r="BD37" s="126"/>
      <c r="BE37" s="126"/>
      <c r="BF37" s="217"/>
      <c r="BG37" s="218"/>
      <c r="BH37" s="218"/>
      <c r="BI37" s="218"/>
      <c r="BJ37" s="217"/>
      <c r="BK37" s="218"/>
      <c r="BL37" s="218"/>
      <c r="BM37" s="218"/>
      <c r="BN37" s="217"/>
      <c r="BO37" s="218"/>
      <c r="BP37" s="218"/>
      <c r="BQ37" s="221"/>
      <c r="BR37" s="129"/>
      <c r="BS37" s="116"/>
    </row>
    <row r="38" spans="1:71" ht="15.65" customHeight="1">
      <c r="A38" s="134"/>
      <c r="B38" s="134"/>
      <c r="C38" s="124"/>
      <c r="D38" s="202"/>
      <c r="E38" s="203"/>
      <c r="F38" s="203"/>
      <c r="G38" s="203"/>
      <c r="H38" s="203"/>
      <c r="I38" s="203"/>
      <c r="J38" s="203"/>
      <c r="K38" s="203"/>
      <c r="L38" s="203"/>
      <c r="M38" s="204"/>
      <c r="N38" s="211"/>
      <c r="O38" s="212"/>
      <c r="P38" s="212"/>
      <c r="Q38" s="213"/>
      <c r="R38" s="130"/>
      <c r="S38" s="130"/>
      <c r="T38" s="130"/>
      <c r="U38" s="366"/>
      <c r="V38" s="367"/>
      <c r="W38" s="367"/>
      <c r="X38" s="367"/>
      <c r="Y38" s="367"/>
      <c r="Z38" s="367"/>
      <c r="AA38" s="367"/>
      <c r="AB38" s="367"/>
      <c r="AC38" s="367"/>
      <c r="AD38" s="367"/>
      <c r="AE38" s="367"/>
      <c r="AF38" s="367"/>
      <c r="AG38" s="367"/>
      <c r="AH38" s="367"/>
      <c r="AI38" s="367"/>
      <c r="AJ38" s="368"/>
      <c r="AK38" s="143"/>
      <c r="AL38" s="143"/>
      <c r="AM38" s="283" t="str">
        <f>IF([5]回答表!X49="●",[5]回答表!G73,IF([5]回答表!AA49="●",[5]回答表!G104,""))</f>
        <v/>
      </c>
      <c r="AN38" s="284"/>
      <c r="AO38" s="284"/>
      <c r="AP38" s="284"/>
      <c r="AQ38" s="284"/>
      <c r="AR38" s="284"/>
      <c r="AS38" s="284"/>
      <c r="AT38" s="285"/>
      <c r="AU38" s="283" t="str">
        <f>IF([5]回答表!X49="●",[5]回答表!G74,IF([5]回答表!AA49="●",[5]回答表!G105,""))</f>
        <v/>
      </c>
      <c r="AV38" s="284"/>
      <c r="AW38" s="284"/>
      <c r="AX38" s="284"/>
      <c r="AY38" s="284"/>
      <c r="AZ38" s="284"/>
      <c r="BA38" s="284"/>
      <c r="BB38" s="285"/>
      <c r="BC38" s="131"/>
      <c r="BD38" s="126"/>
      <c r="BE38" s="126"/>
      <c r="BF38" s="217"/>
      <c r="BG38" s="218"/>
      <c r="BH38" s="218"/>
      <c r="BI38" s="218"/>
      <c r="BJ38" s="217"/>
      <c r="BK38" s="218"/>
      <c r="BL38" s="218"/>
      <c r="BM38" s="218"/>
      <c r="BN38" s="217"/>
      <c r="BO38" s="218"/>
      <c r="BP38" s="218"/>
      <c r="BQ38" s="221"/>
      <c r="BR38" s="129"/>
      <c r="BS38" s="116"/>
    </row>
    <row r="39" spans="1:71" ht="15.65" customHeight="1">
      <c r="A39" s="134"/>
      <c r="B39" s="134"/>
      <c r="C39" s="124"/>
      <c r="D39" s="205"/>
      <c r="E39" s="206"/>
      <c r="F39" s="206"/>
      <c r="G39" s="206"/>
      <c r="H39" s="206"/>
      <c r="I39" s="206"/>
      <c r="J39" s="206"/>
      <c r="K39" s="206"/>
      <c r="L39" s="206"/>
      <c r="M39" s="207"/>
      <c r="N39" s="214"/>
      <c r="O39" s="215"/>
      <c r="P39" s="215"/>
      <c r="Q39" s="216"/>
      <c r="R39" s="130"/>
      <c r="S39" s="130"/>
      <c r="T39" s="130"/>
      <c r="U39" s="366"/>
      <c r="V39" s="367"/>
      <c r="W39" s="367"/>
      <c r="X39" s="367"/>
      <c r="Y39" s="367"/>
      <c r="Z39" s="367"/>
      <c r="AA39" s="367"/>
      <c r="AB39" s="367"/>
      <c r="AC39" s="367"/>
      <c r="AD39" s="367"/>
      <c r="AE39" s="367"/>
      <c r="AF39" s="367"/>
      <c r="AG39" s="367"/>
      <c r="AH39" s="367"/>
      <c r="AI39" s="367"/>
      <c r="AJ39" s="368"/>
      <c r="AK39" s="143"/>
      <c r="AL39" s="143"/>
      <c r="AM39" s="286"/>
      <c r="AN39" s="287"/>
      <c r="AO39" s="287"/>
      <c r="AP39" s="287"/>
      <c r="AQ39" s="287"/>
      <c r="AR39" s="287"/>
      <c r="AS39" s="287"/>
      <c r="AT39" s="288"/>
      <c r="AU39" s="286"/>
      <c r="AV39" s="287"/>
      <c r="AW39" s="287"/>
      <c r="AX39" s="287"/>
      <c r="AY39" s="287"/>
      <c r="AZ39" s="287"/>
      <c r="BA39" s="287"/>
      <c r="BB39" s="288"/>
      <c r="BC39" s="131"/>
      <c r="BD39" s="126"/>
      <c r="BE39" s="126"/>
      <c r="BF39" s="217" t="str">
        <f>IF([5]回答表!X49="●",[5]回答表!V73,IF([5]回答表!AA49="●",[5]回答表!V104,""))</f>
        <v/>
      </c>
      <c r="BG39" s="357"/>
      <c r="BH39" s="357"/>
      <c r="BI39" s="351"/>
      <c r="BJ39" s="217" t="str">
        <f>IF([5]回答表!X49="●",[5]回答表!V74,IF([5]回答表!AA49="●",[5]回答表!V105,""))</f>
        <v/>
      </c>
      <c r="BK39" s="357"/>
      <c r="BL39" s="357"/>
      <c r="BM39" s="351"/>
      <c r="BN39" s="217" t="str">
        <f>IF([5]回答表!X49="●",[5]回答表!V75,IF([5]回答表!AA49="●",[5]回答表!V106,""))</f>
        <v/>
      </c>
      <c r="BO39" s="357"/>
      <c r="BP39" s="357"/>
      <c r="BQ39" s="351"/>
      <c r="BR39" s="129"/>
      <c r="BS39" s="116"/>
    </row>
    <row r="40" spans="1:71" ht="15.65" customHeight="1">
      <c r="A40" s="134"/>
      <c r="B40" s="134"/>
      <c r="C40" s="124"/>
      <c r="D40" s="144"/>
      <c r="E40" s="144"/>
      <c r="F40" s="144"/>
      <c r="G40" s="144"/>
      <c r="H40" s="144"/>
      <c r="I40" s="144"/>
      <c r="J40" s="144"/>
      <c r="K40" s="144"/>
      <c r="L40" s="144"/>
      <c r="M40" s="144"/>
      <c r="N40" s="145"/>
      <c r="O40" s="145"/>
      <c r="P40" s="145"/>
      <c r="Q40" s="145"/>
      <c r="R40" s="146"/>
      <c r="S40" s="146"/>
      <c r="T40" s="146"/>
      <c r="U40" s="366"/>
      <c r="V40" s="367"/>
      <c r="W40" s="367"/>
      <c r="X40" s="367"/>
      <c r="Y40" s="367"/>
      <c r="Z40" s="367"/>
      <c r="AA40" s="367"/>
      <c r="AB40" s="367"/>
      <c r="AC40" s="367"/>
      <c r="AD40" s="367"/>
      <c r="AE40" s="367"/>
      <c r="AF40" s="367"/>
      <c r="AG40" s="367"/>
      <c r="AH40" s="367"/>
      <c r="AI40" s="367"/>
      <c r="AJ40" s="368"/>
      <c r="AK40" s="143"/>
      <c r="AL40" s="143"/>
      <c r="AM40" s="289"/>
      <c r="AN40" s="290"/>
      <c r="AO40" s="290"/>
      <c r="AP40" s="290"/>
      <c r="AQ40" s="290"/>
      <c r="AR40" s="290"/>
      <c r="AS40" s="290"/>
      <c r="AT40" s="291"/>
      <c r="AU40" s="289"/>
      <c r="AV40" s="290"/>
      <c r="AW40" s="290"/>
      <c r="AX40" s="290"/>
      <c r="AY40" s="290"/>
      <c r="AZ40" s="290"/>
      <c r="BA40" s="290"/>
      <c r="BB40" s="291"/>
      <c r="BC40" s="131"/>
      <c r="BD40" s="131"/>
      <c r="BE40" s="131"/>
      <c r="BF40" s="352"/>
      <c r="BG40" s="357"/>
      <c r="BH40" s="357"/>
      <c r="BI40" s="351"/>
      <c r="BJ40" s="352"/>
      <c r="BK40" s="357"/>
      <c r="BL40" s="357"/>
      <c r="BM40" s="351"/>
      <c r="BN40" s="352"/>
      <c r="BO40" s="357"/>
      <c r="BP40" s="357"/>
      <c r="BQ40" s="351"/>
      <c r="BR40" s="129"/>
      <c r="BS40" s="116"/>
    </row>
    <row r="41" spans="1:71" ht="15.65" customHeight="1">
      <c r="A41" s="134"/>
      <c r="B41" s="134"/>
      <c r="C41" s="124"/>
      <c r="D41" s="144"/>
      <c r="E41" s="144"/>
      <c r="F41" s="144"/>
      <c r="G41" s="144"/>
      <c r="H41" s="144"/>
      <c r="I41" s="144"/>
      <c r="J41" s="144"/>
      <c r="K41" s="144"/>
      <c r="L41" s="144"/>
      <c r="M41" s="144"/>
      <c r="N41" s="145"/>
      <c r="O41" s="145"/>
      <c r="P41" s="145"/>
      <c r="Q41" s="145"/>
      <c r="R41" s="146"/>
      <c r="S41" s="146"/>
      <c r="T41" s="146"/>
      <c r="U41" s="366"/>
      <c r="V41" s="367"/>
      <c r="W41" s="367"/>
      <c r="X41" s="367"/>
      <c r="Y41" s="367"/>
      <c r="Z41" s="367"/>
      <c r="AA41" s="367"/>
      <c r="AB41" s="367"/>
      <c r="AC41" s="367"/>
      <c r="AD41" s="367"/>
      <c r="AE41" s="367"/>
      <c r="AF41" s="367"/>
      <c r="AG41" s="367"/>
      <c r="AH41" s="367"/>
      <c r="AI41" s="367"/>
      <c r="AJ41" s="368"/>
      <c r="AK41" s="143"/>
      <c r="AL41" s="143"/>
      <c r="AM41" s="143"/>
      <c r="AN41" s="143"/>
      <c r="AO41" s="143"/>
      <c r="AP41" s="143"/>
      <c r="AQ41" s="143"/>
      <c r="AR41" s="143"/>
      <c r="AS41" s="143"/>
      <c r="AT41" s="143"/>
      <c r="AU41" s="143"/>
      <c r="AV41" s="143"/>
      <c r="AW41" s="143"/>
      <c r="AX41" s="143"/>
      <c r="AY41" s="143"/>
      <c r="AZ41" s="143"/>
      <c r="BA41" s="143"/>
      <c r="BB41" s="143"/>
      <c r="BC41" s="131"/>
      <c r="BD41" s="131"/>
      <c r="BE41" s="131"/>
      <c r="BF41" s="352"/>
      <c r="BG41" s="357"/>
      <c r="BH41" s="357"/>
      <c r="BI41" s="351"/>
      <c r="BJ41" s="352"/>
      <c r="BK41" s="357"/>
      <c r="BL41" s="357"/>
      <c r="BM41" s="351"/>
      <c r="BN41" s="352"/>
      <c r="BO41" s="357"/>
      <c r="BP41" s="357"/>
      <c r="BQ41" s="351"/>
      <c r="BR41" s="129"/>
      <c r="BS41" s="116"/>
    </row>
    <row r="42" spans="1:71" ht="15.65" customHeight="1">
      <c r="A42" s="134"/>
      <c r="B42" s="134"/>
      <c r="C42" s="124"/>
      <c r="D42" s="144"/>
      <c r="E42" s="144"/>
      <c r="F42" s="144"/>
      <c r="G42" s="144"/>
      <c r="H42" s="144"/>
      <c r="I42" s="144"/>
      <c r="J42" s="144"/>
      <c r="K42" s="144"/>
      <c r="L42" s="144"/>
      <c r="M42" s="144"/>
      <c r="N42" s="145"/>
      <c r="O42" s="145"/>
      <c r="P42" s="145"/>
      <c r="Q42" s="145"/>
      <c r="R42" s="146"/>
      <c r="S42" s="146"/>
      <c r="T42" s="146"/>
      <c r="U42" s="366"/>
      <c r="V42" s="367"/>
      <c r="W42" s="367"/>
      <c r="X42" s="367"/>
      <c r="Y42" s="367"/>
      <c r="Z42" s="367"/>
      <c r="AA42" s="367"/>
      <c r="AB42" s="367"/>
      <c r="AC42" s="367"/>
      <c r="AD42" s="367"/>
      <c r="AE42" s="367"/>
      <c r="AF42" s="367"/>
      <c r="AG42" s="367"/>
      <c r="AH42" s="367"/>
      <c r="AI42" s="367"/>
      <c r="AJ42" s="368"/>
      <c r="AK42" s="143"/>
      <c r="AL42" s="143"/>
      <c r="AM42" s="346" t="str">
        <f>IF([5]回答表!X49="●",[5]回答表!O79,IF([5]回答表!AA49="●",[5]回答表!O110,""))</f>
        <v/>
      </c>
      <c r="AN42" s="347"/>
      <c r="AO42" s="342" t="s">
        <v>43</v>
      </c>
      <c r="AP42" s="342"/>
      <c r="AQ42" s="342"/>
      <c r="AR42" s="342"/>
      <c r="AS42" s="342"/>
      <c r="AT42" s="342"/>
      <c r="AU42" s="342"/>
      <c r="AV42" s="342"/>
      <c r="AW42" s="342"/>
      <c r="AX42" s="342"/>
      <c r="AY42" s="342"/>
      <c r="AZ42" s="342"/>
      <c r="BA42" s="342"/>
      <c r="BB42" s="343"/>
      <c r="BC42" s="131"/>
      <c r="BD42" s="131"/>
      <c r="BE42" s="131"/>
      <c r="BF42" s="352"/>
      <c r="BG42" s="357"/>
      <c r="BH42" s="357"/>
      <c r="BI42" s="351"/>
      <c r="BJ42" s="352"/>
      <c r="BK42" s="357"/>
      <c r="BL42" s="357"/>
      <c r="BM42" s="351"/>
      <c r="BN42" s="352"/>
      <c r="BO42" s="357"/>
      <c r="BP42" s="357"/>
      <c r="BQ42" s="351"/>
      <c r="BR42" s="129"/>
      <c r="BS42" s="116"/>
    </row>
    <row r="43" spans="1:71" ht="23.15" customHeight="1">
      <c r="A43" s="134"/>
      <c r="B43" s="134"/>
      <c r="C43" s="124"/>
      <c r="D43" s="144"/>
      <c r="E43" s="144"/>
      <c r="F43" s="144"/>
      <c r="G43" s="144"/>
      <c r="H43" s="144"/>
      <c r="I43" s="144"/>
      <c r="J43" s="144"/>
      <c r="K43" s="144"/>
      <c r="L43" s="144"/>
      <c r="M43" s="144"/>
      <c r="N43" s="145"/>
      <c r="O43" s="145"/>
      <c r="P43" s="145"/>
      <c r="Q43" s="145"/>
      <c r="R43" s="146"/>
      <c r="S43" s="146"/>
      <c r="T43" s="146"/>
      <c r="U43" s="366"/>
      <c r="V43" s="367"/>
      <c r="W43" s="367"/>
      <c r="X43" s="367"/>
      <c r="Y43" s="367"/>
      <c r="Z43" s="367"/>
      <c r="AA43" s="367"/>
      <c r="AB43" s="367"/>
      <c r="AC43" s="367"/>
      <c r="AD43" s="367"/>
      <c r="AE43" s="367"/>
      <c r="AF43" s="367"/>
      <c r="AG43" s="367"/>
      <c r="AH43" s="367"/>
      <c r="AI43" s="367"/>
      <c r="AJ43" s="368"/>
      <c r="AK43" s="143"/>
      <c r="AL43" s="143"/>
      <c r="AM43" s="346" t="str">
        <f>IF([5]回答表!X49="●",[5]回答表!O80,IF([5]回答表!AA49="●",[5]回答表!O111,""))</f>
        <v/>
      </c>
      <c r="AN43" s="347"/>
      <c r="AO43" s="348" t="s">
        <v>106</v>
      </c>
      <c r="AP43" s="348"/>
      <c r="AQ43" s="348"/>
      <c r="AR43" s="348"/>
      <c r="AS43" s="348"/>
      <c r="AT43" s="348"/>
      <c r="AU43" s="348"/>
      <c r="AV43" s="348"/>
      <c r="AW43" s="348"/>
      <c r="AX43" s="348"/>
      <c r="AY43" s="348"/>
      <c r="AZ43" s="348"/>
      <c r="BA43" s="348"/>
      <c r="BB43" s="349"/>
      <c r="BC43" s="131"/>
      <c r="BD43" s="126"/>
      <c r="BE43" s="126"/>
      <c r="BF43" s="217" t="s">
        <v>9</v>
      </c>
      <c r="BG43" s="350"/>
      <c r="BH43" s="350"/>
      <c r="BI43" s="351"/>
      <c r="BJ43" s="217" t="s">
        <v>10</v>
      </c>
      <c r="BK43" s="350"/>
      <c r="BL43" s="350"/>
      <c r="BM43" s="351"/>
      <c r="BN43" s="217" t="s">
        <v>11</v>
      </c>
      <c r="BO43" s="350"/>
      <c r="BP43" s="350"/>
      <c r="BQ43" s="351"/>
      <c r="BR43" s="129"/>
      <c r="BS43" s="116"/>
    </row>
    <row r="44" spans="1:71" ht="15.75" customHeight="1">
      <c r="A44" s="134"/>
      <c r="B44" s="134"/>
      <c r="C44" s="124"/>
      <c r="D44" s="243" t="s">
        <v>8</v>
      </c>
      <c r="E44" s="244"/>
      <c r="F44" s="244"/>
      <c r="G44" s="244"/>
      <c r="H44" s="244"/>
      <c r="I44" s="244"/>
      <c r="J44" s="244"/>
      <c r="K44" s="244"/>
      <c r="L44" s="244"/>
      <c r="M44" s="245"/>
      <c r="N44" s="208" t="str">
        <f>IF([5]回答表!AA49="●","●","")</f>
        <v/>
      </c>
      <c r="O44" s="209"/>
      <c r="P44" s="209"/>
      <c r="Q44" s="210"/>
      <c r="R44" s="130"/>
      <c r="S44" s="130"/>
      <c r="T44" s="130"/>
      <c r="U44" s="366"/>
      <c r="V44" s="367"/>
      <c r="W44" s="367"/>
      <c r="X44" s="367"/>
      <c r="Y44" s="367"/>
      <c r="Z44" s="367"/>
      <c r="AA44" s="367"/>
      <c r="AB44" s="367"/>
      <c r="AC44" s="367"/>
      <c r="AD44" s="367"/>
      <c r="AE44" s="367"/>
      <c r="AF44" s="367"/>
      <c r="AG44" s="367"/>
      <c r="AH44" s="367"/>
      <c r="AI44" s="367"/>
      <c r="AJ44" s="368"/>
      <c r="AK44" s="143"/>
      <c r="AL44" s="143"/>
      <c r="AM44" s="346" t="str">
        <f>IF([5]回答表!X49="●",[5]回答表!O81,IF([5]回答表!AA49="●",[5]回答表!O112,""))</f>
        <v/>
      </c>
      <c r="AN44" s="347"/>
      <c r="AO44" s="356" t="s">
        <v>90</v>
      </c>
      <c r="AP44" s="342"/>
      <c r="AQ44" s="342"/>
      <c r="AR44" s="342"/>
      <c r="AS44" s="342"/>
      <c r="AT44" s="342"/>
      <c r="AU44" s="342"/>
      <c r="AV44" s="342"/>
      <c r="AW44" s="342"/>
      <c r="AX44" s="342"/>
      <c r="AY44" s="342"/>
      <c r="AZ44" s="342"/>
      <c r="BA44" s="342"/>
      <c r="BB44" s="343"/>
      <c r="BC44" s="131"/>
      <c r="BD44" s="147"/>
      <c r="BE44" s="147"/>
      <c r="BF44" s="352"/>
      <c r="BG44" s="350"/>
      <c r="BH44" s="350"/>
      <c r="BI44" s="351"/>
      <c r="BJ44" s="352"/>
      <c r="BK44" s="350"/>
      <c r="BL44" s="350"/>
      <c r="BM44" s="351"/>
      <c r="BN44" s="352"/>
      <c r="BO44" s="350"/>
      <c r="BP44" s="350"/>
      <c r="BQ44" s="351"/>
      <c r="BR44" s="129"/>
      <c r="BS44" s="116"/>
    </row>
    <row r="45" spans="1:71" ht="15.75" customHeight="1">
      <c r="A45" s="134"/>
      <c r="B45" s="134"/>
      <c r="C45" s="124"/>
      <c r="D45" s="246"/>
      <c r="E45" s="247"/>
      <c r="F45" s="247"/>
      <c r="G45" s="247"/>
      <c r="H45" s="247"/>
      <c r="I45" s="247"/>
      <c r="J45" s="247"/>
      <c r="K45" s="247"/>
      <c r="L45" s="247"/>
      <c r="M45" s="248"/>
      <c r="N45" s="211"/>
      <c r="O45" s="212"/>
      <c r="P45" s="212"/>
      <c r="Q45" s="213"/>
      <c r="R45" s="130"/>
      <c r="S45" s="130"/>
      <c r="T45" s="130"/>
      <c r="U45" s="366"/>
      <c r="V45" s="367"/>
      <c r="W45" s="367"/>
      <c r="X45" s="367"/>
      <c r="Y45" s="367"/>
      <c r="Z45" s="367"/>
      <c r="AA45" s="367"/>
      <c r="AB45" s="367"/>
      <c r="AC45" s="367"/>
      <c r="AD45" s="367"/>
      <c r="AE45" s="367"/>
      <c r="AF45" s="367"/>
      <c r="AG45" s="367"/>
      <c r="AH45" s="367"/>
      <c r="AI45" s="367"/>
      <c r="AJ45" s="368"/>
      <c r="AK45" s="143"/>
      <c r="AL45" s="143"/>
      <c r="AM45" s="344" t="str">
        <f>IF([5]回答表!X49="●",[5]回答表!O82,IF([5]回答表!AA49="●",[5]回答表!O113,""))</f>
        <v/>
      </c>
      <c r="AN45" s="345"/>
      <c r="AO45" s="342" t="s">
        <v>45</v>
      </c>
      <c r="AP45" s="342"/>
      <c r="AQ45" s="342"/>
      <c r="AR45" s="342"/>
      <c r="AS45" s="342"/>
      <c r="AT45" s="342"/>
      <c r="AU45" s="342"/>
      <c r="AV45" s="342"/>
      <c r="AW45" s="342"/>
      <c r="AX45" s="342"/>
      <c r="AY45" s="342"/>
      <c r="AZ45" s="342"/>
      <c r="BA45" s="342"/>
      <c r="BB45" s="343"/>
      <c r="BC45" s="131"/>
      <c r="BD45" s="147"/>
      <c r="BE45" s="147"/>
      <c r="BF45" s="353"/>
      <c r="BG45" s="354"/>
      <c r="BH45" s="354"/>
      <c r="BI45" s="355"/>
      <c r="BJ45" s="353"/>
      <c r="BK45" s="354"/>
      <c r="BL45" s="354"/>
      <c r="BM45" s="355"/>
      <c r="BN45" s="353"/>
      <c r="BO45" s="354"/>
      <c r="BP45" s="354"/>
      <c r="BQ45" s="355"/>
      <c r="BR45" s="129"/>
      <c r="BS45" s="116"/>
    </row>
    <row r="46" spans="1:71" ht="15.65" customHeight="1">
      <c r="A46" s="134"/>
      <c r="B46" s="134"/>
      <c r="C46" s="124"/>
      <c r="D46" s="246"/>
      <c r="E46" s="247"/>
      <c r="F46" s="247"/>
      <c r="G46" s="247"/>
      <c r="H46" s="247"/>
      <c r="I46" s="247"/>
      <c r="J46" s="247"/>
      <c r="K46" s="247"/>
      <c r="L46" s="247"/>
      <c r="M46" s="248"/>
      <c r="N46" s="211"/>
      <c r="O46" s="212"/>
      <c r="P46" s="212"/>
      <c r="Q46" s="213"/>
      <c r="R46" s="130"/>
      <c r="S46" s="130"/>
      <c r="T46" s="130"/>
      <c r="U46" s="366"/>
      <c r="V46" s="367"/>
      <c r="W46" s="367"/>
      <c r="X46" s="367"/>
      <c r="Y46" s="367"/>
      <c r="Z46" s="367"/>
      <c r="AA46" s="367"/>
      <c r="AB46" s="367"/>
      <c r="AC46" s="367"/>
      <c r="AD46" s="367"/>
      <c r="AE46" s="367"/>
      <c r="AF46" s="367"/>
      <c r="AG46" s="367"/>
      <c r="AH46" s="367"/>
      <c r="AI46" s="367"/>
      <c r="AJ46" s="368"/>
      <c r="AK46" s="143"/>
      <c r="AL46" s="143"/>
      <c r="AM46" s="344" t="str">
        <f>IF([5]回答表!X49="●",[5]回答表!AG79,IF([5]回答表!AA49="●",[5]回答表!AG110,""))</f>
        <v/>
      </c>
      <c r="AN46" s="345"/>
      <c r="AO46" s="342" t="s">
        <v>46</v>
      </c>
      <c r="AP46" s="342"/>
      <c r="AQ46" s="342"/>
      <c r="AR46" s="342"/>
      <c r="AS46" s="342"/>
      <c r="AT46" s="342"/>
      <c r="AU46" s="342"/>
      <c r="AV46" s="342"/>
      <c r="AW46" s="342"/>
      <c r="AX46" s="342"/>
      <c r="AY46" s="342"/>
      <c r="AZ46" s="342"/>
      <c r="BA46" s="342"/>
      <c r="BB46" s="343"/>
      <c r="BC46" s="131"/>
      <c r="BD46" s="147"/>
      <c r="BE46" s="147"/>
      <c r="BF46" s="110"/>
      <c r="BG46" s="110"/>
      <c r="BH46" s="110"/>
      <c r="BI46" s="110"/>
      <c r="BJ46" s="110"/>
      <c r="BK46" s="110"/>
      <c r="BL46" s="110"/>
      <c r="BM46" s="110"/>
      <c r="BN46" s="110"/>
      <c r="BO46" s="110"/>
      <c r="BP46" s="110"/>
      <c r="BQ46" s="110"/>
      <c r="BR46" s="129"/>
      <c r="BS46" s="116"/>
    </row>
    <row r="47" spans="1:71" ht="15.65" customHeight="1">
      <c r="A47" s="134"/>
      <c r="B47" s="134"/>
      <c r="C47" s="124"/>
      <c r="D47" s="249"/>
      <c r="E47" s="250"/>
      <c r="F47" s="250"/>
      <c r="G47" s="250"/>
      <c r="H47" s="250"/>
      <c r="I47" s="250"/>
      <c r="J47" s="250"/>
      <c r="K47" s="250"/>
      <c r="L47" s="250"/>
      <c r="M47" s="251"/>
      <c r="N47" s="214"/>
      <c r="O47" s="215"/>
      <c r="P47" s="215"/>
      <c r="Q47" s="216"/>
      <c r="R47" s="130"/>
      <c r="S47" s="130"/>
      <c r="T47" s="130"/>
      <c r="U47" s="369"/>
      <c r="V47" s="370"/>
      <c r="W47" s="370"/>
      <c r="X47" s="370"/>
      <c r="Y47" s="370"/>
      <c r="Z47" s="370"/>
      <c r="AA47" s="370"/>
      <c r="AB47" s="370"/>
      <c r="AC47" s="370"/>
      <c r="AD47" s="370"/>
      <c r="AE47" s="370"/>
      <c r="AF47" s="370"/>
      <c r="AG47" s="370"/>
      <c r="AH47" s="370"/>
      <c r="AI47" s="370"/>
      <c r="AJ47" s="371"/>
      <c r="AK47" s="143"/>
      <c r="AL47" s="143"/>
      <c r="AM47" s="344" t="str">
        <f>IF([5]回答表!X49="●",[5]回答表!AG80,IF([5]回答表!AA49="●",[5]回答表!AG111,""))</f>
        <v/>
      </c>
      <c r="AN47" s="345"/>
      <c r="AO47" s="342" t="s">
        <v>47</v>
      </c>
      <c r="AP47" s="342"/>
      <c r="AQ47" s="342"/>
      <c r="AR47" s="342"/>
      <c r="AS47" s="342"/>
      <c r="AT47" s="342"/>
      <c r="AU47" s="342"/>
      <c r="AV47" s="342"/>
      <c r="AW47" s="342"/>
      <c r="AX47" s="342"/>
      <c r="AY47" s="342"/>
      <c r="AZ47" s="342"/>
      <c r="BA47" s="342"/>
      <c r="BB47" s="343"/>
      <c r="BC47" s="131"/>
      <c r="BD47" s="147"/>
      <c r="BE47" s="147"/>
      <c r="BF47" s="110"/>
      <c r="BG47" s="110"/>
      <c r="BH47" s="110"/>
      <c r="BI47" s="110"/>
      <c r="BJ47" s="110"/>
      <c r="BK47" s="110"/>
      <c r="BL47" s="110"/>
      <c r="BM47" s="110"/>
      <c r="BN47" s="110"/>
      <c r="BO47" s="110"/>
      <c r="BP47" s="110"/>
      <c r="BQ47" s="110"/>
      <c r="BR47" s="129"/>
      <c r="BS47" s="116"/>
    </row>
    <row r="48" spans="1:71" ht="15.65" customHeight="1">
      <c r="A48" s="134"/>
      <c r="B48" s="134"/>
      <c r="C48" s="124"/>
      <c r="D48" s="144"/>
      <c r="E48" s="144"/>
      <c r="F48" s="144"/>
      <c r="G48" s="144"/>
      <c r="H48" s="144"/>
      <c r="I48" s="144"/>
      <c r="J48" s="144"/>
      <c r="K48" s="144"/>
      <c r="L48" s="144"/>
      <c r="M48" s="144"/>
      <c r="N48" s="144"/>
      <c r="O48" s="144"/>
      <c r="P48" s="144"/>
      <c r="Q48" s="144"/>
      <c r="R48" s="130"/>
      <c r="S48" s="130"/>
      <c r="T48" s="130"/>
      <c r="U48" s="130"/>
      <c r="V48" s="130"/>
      <c r="W48" s="130"/>
      <c r="X48" s="130"/>
      <c r="Y48" s="130"/>
      <c r="Z48" s="130"/>
      <c r="AA48" s="130"/>
      <c r="AB48" s="130"/>
      <c r="AC48" s="130"/>
      <c r="AD48" s="130"/>
      <c r="AE48" s="130"/>
      <c r="AF48" s="130"/>
      <c r="AG48" s="130"/>
      <c r="AH48" s="130"/>
      <c r="AI48" s="130"/>
      <c r="AJ48" s="130"/>
      <c r="AK48" s="143"/>
      <c r="AL48" s="143"/>
      <c r="AM48" s="148"/>
      <c r="AN48" s="148"/>
      <c r="AO48" s="148"/>
      <c r="AP48" s="148"/>
      <c r="AQ48" s="148"/>
      <c r="AR48" s="148"/>
      <c r="AS48" s="148"/>
      <c r="AT48" s="148"/>
      <c r="AU48" s="148"/>
      <c r="AV48" s="148"/>
      <c r="AW48" s="148"/>
      <c r="AX48" s="148"/>
      <c r="AY48" s="148"/>
      <c r="AZ48" s="148"/>
      <c r="BA48" s="148"/>
      <c r="BB48" s="148"/>
      <c r="BC48" s="131"/>
      <c r="BD48" s="147"/>
      <c r="BE48" s="147"/>
      <c r="BF48" s="110"/>
      <c r="BG48" s="110"/>
      <c r="BH48" s="110"/>
      <c r="BI48" s="110"/>
      <c r="BJ48" s="110"/>
      <c r="BK48" s="110"/>
      <c r="BL48" s="110"/>
      <c r="BM48" s="110"/>
      <c r="BN48" s="110"/>
      <c r="BO48" s="110"/>
      <c r="BP48" s="110"/>
      <c r="BQ48" s="110"/>
      <c r="BR48" s="129"/>
      <c r="BS48" s="116"/>
    </row>
    <row r="49" spans="1:71" ht="15.65" customHeight="1">
      <c r="A49" s="134"/>
      <c r="B49" s="134"/>
      <c r="C49" s="124"/>
      <c r="D49" s="144"/>
      <c r="E49" s="144"/>
      <c r="F49" s="144"/>
      <c r="G49" s="144"/>
      <c r="H49" s="144"/>
      <c r="I49" s="144"/>
      <c r="J49" s="144"/>
      <c r="K49" s="144"/>
      <c r="L49" s="144"/>
      <c r="M49" s="144"/>
      <c r="N49" s="144"/>
      <c r="O49" s="144"/>
      <c r="P49" s="144"/>
      <c r="Q49" s="144"/>
      <c r="R49" s="130"/>
      <c r="S49" s="130"/>
      <c r="T49" s="130"/>
      <c r="U49" s="135" t="s">
        <v>91</v>
      </c>
      <c r="V49" s="130"/>
      <c r="W49" s="130"/>
      <c r="X49" s="130"/>
      <c r="Y49" s="130"/>
      <c r="Z49" s="130"/>
      <c r="AA49" s="130"/>
      <c r="AB49" s="130"/>
      <c r="AC49" s="130"/>
      <c r="AD49" s="130"/>
      <c r="AE49" s="130"/>
      <c r="AF49" s="130"/>
      <c r="AG49" s="130"/>
      <c r="AH49" s="130"/>
      <c r="AI49" s="130"/>
      <c r="AJ49" s="130"/>
      <c r="AK49" s="143"/>
      <c r="AL49" s="143"/>
      <c r="AM49" s="135" t="s">
        <v>92</v>
      </c>
      <c r="AN49" s="127"/>
      <c r="AO49" s="127"/>
      <c r="AP49" s="127"/>
      <c r="AQ49" s="127"/>
      <c r="AR49" s="127"/>
      <c r="AS49" s="127"/>
      <c r="AT49" s="127"/>
      <c r="AU49" s="127"/>
      <c r="AV49" s="127"/>
      <c r="AW49" s="127"/>
      <c r="AX49" s="126"/>
      <c r="AY49" s="126"/>
      <c r="AZ49" s="126"/>
      <c r="BA49" s="126"/>
      <c r="BB49" s="126"/>
      <c r="BC49" s="126"/>
      <c r="BD49" s="126"/>
      <c r="BE49" s="126"/>
      <c r="BF49" s="126"/>
      <c r="BG49" s="126"/>
      <c r="BH49" s="126"/>
      <c r="BI49" s="126"/>
      <c r="BJ49" s="126"/>
      <c r="BK49" s="126"/>
      <c r="BL49" s="126"/>
      <c r="BM49" s="126"/>
      <c r="BN49" s="126"/>
      <c r="BO49" s="126"/>
      <c r="BP49" s="126"/>
      <c r="BQ49" s="110"/>
      <c r="BR49" s="129"/>
      <c r="BS49" s="116"/>
    </row>
    <row r="50" spans="1:71" ht="15.65" customHeight="1">
      <c r="A50" s="134"/>
      <c r="B50" s="134"/>
      <c r="C50" s="124"/>
      <c r="D50" s="144"/>
      <c r="E50" s="144"/>
      <c r="F50" s="144"/>
      <c r="G50" s="144"/>
      <c r="H50" s="144"/>
      <c r="I50" s="144"/>
      <c r="J50" s="144"/>
      <c r="K50" s="144"/>
      <c r="L50" s="144"/>
      <c r="M50" s="144"/>
      <c r="N50" s="144"/>
      <c r="O50" s="144"/>
      <c r="P50" s="144"/>
      <c r="Q50" s="144"/>
      <c r="R50" s="130"/>
      <c r="S50" s="130"/>
      <c r="T50" s="130"/>
      <c r="U50" s="182" t="str">
        <f>IF([5]回答表!X49="●",[5]回答表!E85,IF([5]回答表!AA49="●",[5]回答表!E116,""))</f>
        <v/>
      </c>
      <c r="V50" s="183"/>
      <c r="W50" s="183"/>
      <c r="X50" s="183"/>
      <c r="Y50" s="183"/>
      <c r="Z50" s="183"/>
      <c r="AA50" s="183"/>
      <c r="AB50" s="183"/>
      <c r="AC50" s="183"/>
      <c r="AD50" s="183"/>
      <c r="AE50" s="186" t="s">
        <v>93</v>
      </c>
      <c r="AF50" s="186"/>
      <c r="AG50" s="186"/>
      <c r="AH50" s="186"/>
      <c r="AI50" s="186"/>
      <c r="AJ50" s="187"/>
      <c r="AK50" s="143"/>
      <c r="AL50" s="143"/>
      <c r="AM50" s="190" t="str">
        <f>IF([5]回答表!X49="●",[5]回答表!B87,IF([5]回答表!AA49="●",[5]回答表!B118,""))</f>
        <v/>
      </c>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2"/>
      <c r="BR50" s="129"/>
      <c r="BS50" s="116"/>
    </row>
    <row r="51" spans="1:71" ht="15.65" customHeight="1">
      <c r="A51" s="134"/>
      <c r="B51" s="134"/>
      <c r="C51" s="124"/>
      <c r="D51" s="144"/>
      <c r="E51" s="144"/>
      <c r="F51" s="144"/>
      <c r="G51" s="144"/>
      <c r="H51" s="144"/>
      <c r="I51" s="144"/>
      <c r="J51" s="144"/>
      <c r="K51" s="144"/>
      <c r="L51" s="144"/>
      <c r="M51" s="144"/>
      <c r="N51" s="144"/>
      <c r="O51" s="144"/>
      <c r="P51" s="144"/>
      <c r="Q51" s="144"/>
      <c r="R51" s="130"/>
      <c r="S51" s="130"/>
      <c r="T51" s="130"/>
      <c r="U51" s="184"/>
      <c r="V51" s="185"/>
      <c r="W51" s="185"/>
      <c r="X51" s="185"/>
      <c r="Y51" s="185"/>
      <c r="Z51" s="185"/>
      <c r="AA51" s="185"/>
      <c r="AB51" s="185"/>
      <c r="AC51" s="185"/>
      <c r="AD51" s="185"/>
      <c r="AE51" s="188"/>
      <c r="AF51" s="188"/>
      <c r="AG51" s="188"/>
      <c r="AH51" s="188"/>
      <c r="AI51" s="188"/>
      <c r="AJ51" s="189"/>
      <c r="AK51" s="143"/>
      <c r="AL51" s="143"/>
      <c r="AM51" s="193"/>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5"/>
      <c r="BR51" s="129"/>
      <c r="BS51" s="116"/>
    </row>
    <row r="52" spans="1:71" ht="15.65" customHeight="1">
      <c r="A52" s="134"/>
      <c r="B52" s="134"/>
      <c r="C52" s="124"/>
      <c r="D52" s="144"/>
      <c r="E52" s="144"/>
      <c r="F52" s="144"/>
      <c r="G52" s="144"/>
      <c r="H52" s="144"/>
      <c r="I52" s="144"/>
      <c r="J52" s="144"/>
      <c r="K52" s="144"/>
      <c r="L52" s="144"/>
      <c r="M52" s="144"/>
      <c r="N52" s="144"/>
      <c r="O52" s="144"/>
      <c r="P52" s="144"/>
      <c r="Q52" s="144"/>
      <c r="R52" s="130"/>
      <c r="S52" s="130"/>
      <c r="T52" s="130"/>
      <c r="U52" s="130"/>
      <c r="V52" s="130"/>
      <c r="W52" s="130"/>
      <c r="X52" s="130"/>
      <c r="Y52" s="130"/>
      <c r="Z52" s="130"/>
      <c r="AA52" s="130"/>
      <c r="AB52" s="130"/>
      <c r="AC52" s="130"/>
      <c r="AD52" s="130"/>
      <c r="AE52" s="130"/>
      <c r="AF52" s="130"/>
      <c r="AG52" s="130"/>
      <c r="AH52" s="130"/>
      <c r="AI52" s="130"/>
      <c r="AJ52" s="130"/>
      <c r="AK52" s="143"/>
      <c r="AL52" s="143"/>
      <c r="AM52" s="193"/>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5"/>
      <c r="BR52" s="129"/>
      <c r="BS52" s="116"/>
    </row>
    <row r="53" spans="1:71" ht="15.65" customHeight="1">
      <c r="A53" s="134"/>
      <c r="B53" s="134"/>
      <c r="C53" s="124"/>
      <c r="D53" s="144"/>
      <c r="E53" s="144"/>
      <c r="F53" s="144"/>
      <c r="G53" s="144"/>
      <c r="H53" s="144"/>
      <c r="I53" s="144"/>
      <c r="J53" s="144"/>
      <c r="K53" s="144"/>
      <c r="L53" s="144"/>
      <c r="M53" s="144"/>
      <c r="N53" s="144"/>
      <c r="O53" s="144"/>
      <c r="P53" s="144"/>
      <c r="Q53" s="144"/>
      <c r="R53" s="130"/>
      <c r="S53" s="130"/>
      <c r="T53" s="130"/>
      <c r="U53" s="130"/>
      <c r="V53" s="130"/>
      <c r="W53" s="130"/>
      <c r="X53" s="130"/>
      <c r="Y53" s="130"/>
      <c r="Z53" s="130"/>
      <c r="AA53" s="130"/>
      <c r="AB53" s="130"/>
      <c r="AC53" s="130"/>
      <c r="AD53" s="130"/>
      <c r="AE53" s="130"/>
      <c r="AF53" s="130"/>
      <c r="AG53" s="130"/>
      <c r="AH53" s="130"/>
      <c r="AI53" s="130"/>
      <c r="AJ53" s="130"/>
      <c r="AK53" s="143"/>
      <c r="AL53" s="143"/>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c r="BQ53" s="195"/>
      <c r="BR53" s="129"/>
      <c r="BS53" s="116"/>
    </row>
    <row r="54" spans="1:71" ht="15.65" customHeight="1">
      <c r="A54" s="134"/>
      <c r="B54" s="134"/>
      <c r="C54" s="124"/>
      <c r="D54" s="144"/>
      <c r="E54" s="144"/>
      <c r="F54" s="144"/>
      <c r="G54" s="144"/>
      <c r="H54" s="144"/>
      <c r="I54" s="144"/>
      <c r="J54" s="144"/>
      <c r="K54" s="144"/>
      <c r="L54" s="144"/>
      <c r="M54" s="144"/>
      <c r="N54" s="144"/>
      <c r="O54" s="144"/>
      <c r="P54" s="144"/>
      <c r="Q54" s="144"/>
      <c r="R54" s="130"/>
      <c r="S54" s="130"/>
      <c r="T54" s="130"/>
      <c r="U54" s="130"/>
      <c r="V54" s="130"/>
      <c r="W54" s="130"/>
      <c r="X54" s="130"/>
      <c r="Y54" s="130"/>
      <c r="Z54" s="130"/>
      <c r="AA54" s="130"/>
      <c r="AB54" s="130"/>
      <c r="AC54" s="130"/>
      <c r="AD54" s="130"/>
      <c r="AE54" s="130"/>
      <c r="AF54" s="130"/>
      <c r="AG54" s="130"/>
      <c r="AH54" s="130"/>
      <c r="AI54" s="130"/>
      <c r="AJ54" s="130"/>
      <c r="AK54" s="143"/>
      <c r="AL54" s="143"/>
      <c r="AM54" s="196"/>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8"/>
      <c r="BR54" s="129"/>
      <c r="BS54" s="116"/>
    </row>
    <row r="55" spans="1:71" ht="15.75" customHeight="1">
      <c r="A55" s="134"/>
      <c r="B55" s="134"/>
      <c r="C55" s="124"/>
      <c r="D55" s="144"/>
      <c r="E55" s="144"/>
      <c r="F55" s="144"/>
      <c r="G55" s="144"/>
      <c r="H55" s="144"/>
      <c r="I55" s="144"/>
      <c r="J55" s="144"/>
      <c r="K55" s="144"/>
      <c r="L55" s="144"/>
      <c r="M55" s="144"/>
      <c r="N55" s="149"/>
      <c r="O55" s="149"/>
      <c r="P55" s="149"/>
      <c r="Q55" s="149"/>
      <c r="R55" s="130"/>
      <c r="S55" s="130"/>
      <c r="T55" s="130"/>
      <c r="U55" s="130"/>
      <c r="V55" s="130"/>
      <c r="W55" s="130"/>
      <c r="X55" s="110"/>
      <c r="Y55" s="110"/>
      <c r="Z55" s="110"/>
      <c r="AA55" s="127"/>
      <c r="AB55" s="127"/>
      <c r="AC55" s="127"/>
      <c r="AD55" s="127"/>
      <c r="AE55" s="127"/>
      <c r="AF55" s="127"/>
      <c r="AG55" s="127"/>
      <c r="AH55" s="127"/>
      <c r="AI55" s="127"/>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29"/>
      <c r="BS55" s="116"/>
    </row>
    <row r="56" spans="1:71" ht="18.649999999999999" customHeight="1">
      <c r="A56" s="134"/>
      <c r="B56" s="134"/>
      <c r="C56" s="124"/>
      <c r="D56" s="144"/>
      <c r="E56" s="144"/>
      <c r="F56" s="144"/>
      <c r="G56" s="144"/>
      <c r="H56" s="144"/>
      <c r="I56" s="144"/>
      <c r="J56" s="144"/>
      <c r="K56" s="144"/>
      <c r="L56" s="144"/>
      <c r="M56" s="144"/>
      <c r="N56" s="149"/>
      <c r="O56" s="149"/>
      <c r="P56" s="149"/>
      <c r="Q56" s="149"/>
      <c r="R56" s="130"/>
      <c r="S56" s="130"/>
      <c r="T56" s="130"/>
      <c r="U56" s="135" t="s">
        <v>27</v>
      </c>
      <c r="V56" s="130"/>
      <c r="W56" s="130"/>
      <c r="X56" s="136"/>
      <c r="Y56" s="136"/>
      <c r="Z56" s="136"/>
      <c r="AA56" s="127"/>
      <c r="AB56" s="137"/>
      <c r="AC56" s="127"/>
      <c r="AD56" s="127"/>
      <c r="AE56" s="127"/>
      <c r="AF56" s="127"/>
      <c r="AG56" s="127"/>
      <c r="AH56" s="127"/>
      <c r="AI56" s="127"/>
      <c r="AJ56" s="127"/>
      <c r="AK56" s="127"/>
      <c r="AL56" s="127"/>
      <c r="AM56" s="135" t="s">
        <v>12</v>
      </c>
      <c r="AN56" s="127"/>
      <c r="AO56" s="127"/>
      <c r="AP56" s="127"/>
      <c r="AQ56" s="127"/>
      <c r="AR56" s="127"/>
      <c r="AS56" s="127"/>
      <c r="AT56" s="127"/>
      <c r="AU56" s="127"/>
      <c r="AV56" s="127"/>
      <c r="AW56" s="127"/>
      <c r="AX56" s="126"/>
      <c r="AY56" s="126"/>
      <c r="AZ56" s="126"/>
      <c r="BA56" s="126"/>
      <c r="BB56" s="126"/>
      <c r="BC56" s="126"/>
      <c r="BD56" s="126"/>
      <c r="BE56" s="126"/>
      <c r="BF56" s="126"/>
      <c r="BG56" s="126"/>
      <c r="BH56" s="126"/>
      <c r="BI56" s="126"/>
      <c r="BJ56" s="126"/>
      <c r="BK56" s="126"/>
      <c r="BL56" s="126"/>
      <c r="BM56" s="126"/>
      <c r="BN56" s="126"/>
      <c r="BO56" s="126"/>
      <c r="BP56" s="126"/>
      <c r="BQ56" s="110"/>
      <c r="BR56" s="129"/>
      <c r="BS56" s="116"/>
    </row>
    <row r="57" spans="1:71" ht="15.65" customHeight="1">
      <c r="A57" s="134"/>
      <c r="B57" s="134"/>
      <c r="C57" s="124"/>
      <c r="D57" s="199" t="s">
        <v>13</v>
      </c>
      <c r="E57" s="200"/>
      <c r="F57" s="200"/>
      <c r="G57" s="200"/>
      <c r="H57" s="200"/>
      <c r="I57" s="200"/>
      <c r="J57" s="200"/>
      <c r="K57" s="200"/>
      <c r="L57" s="200"/>
      <c r="M57" s="201"/>
      <c r="N57" s="208" t="str">
        <f>IF([5]回答表!AD49="●","●","")</f>
        <v/>
      </c>
      <c r="O57" s="209"/>
      <c r="P57" s="209"/>
      <c r="Q57" s="210"/>
      <c r="R57" s="130"/>
      <c r="S57" s="130"/>
      <c r="T57" s="130"/>
      <c r="U57" s="190" t="str">
        <f>IF([5]回答表!AD49="●",[5]回答表!B129,"")</f>
        <v/>
      </c>
      <c r="V57" s="191"/>
      <c r="W57" s="191"/>
      <c r="X57" s="191"/>
      <c r="Y57" s="191"/>
      <c r="Z57" s="191"/>
      <c r="AA57" s="191"/>
      <c r="AB57" s="191"/>
      <c r="AC57" s="191"/>
      <c r="AD57" s="191"/>
      <c r="AE57" s="191"/>
      <c r="AF57" s="191"/>
      <c r="AG57" s="191"/>
      <c r="AH57" s="191"/>
      <c r="AI57" s="191"/>
      <c r="AJ57" s="192"/>
      <c r="AK57" s="150"/>
      <c r="AL57" s="150"/>
      <c r="AM57" s="190" t="str">
        <f>IF([5]回答表!AD49="●",[5]回答表!B134,"")</f>
        <v/>
      </c>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2"/>
      <c r="BR57" s="129"/>
      <c r="BS57" s="116"/>
    </row>
    <row r="58" spans="1:71" ht="15.65" customHeight="1">
      <c r="A58" s="134"/>
      <c r="B58" s="134"/>
      <c r="C58" s="124"/>
      <c r="D58" s="202"/>
      <c r="E58" s="203"/>
      <c r="F58" s="203"/>
      <c r="G58" s="203"/>
      <c r="H58" s="203"/>
      <c r="I58" s="203"/>
      <c r="J58" s="203"/>
      <c r="K58" s="203"/>
      <c r="L58" s="203"/>
      <c r="M58" s="204"/>
      <c r="N58" s="211"/>
      <c r="O58" s="212"/>
      <c r="P58" s="212"/>
      <c r="Q58" s="213"/>
      <c r="R58" s="130"/>
      <c r="S58" s="130"/>
      <c r="T58" s="130"/>
      <c r="U58" s="193"/>
      <c r="V58" s="194"/>
      <c r="W58" s="194"/>
      <c r="X58" s="194"/>
      <c r="Y58" s="194"/>
      <c r="Z58" s="194"/>
      <c r="AA58" s="194"/>
      <c r="AB58" s="194"/>
      <c r="AC58" s="194"/>
      <c r="AD58" s="194"/>
      <c r="AE58" s="194"/>
      <c r="AF58" s="194"/>
      <c r="AG58" s="194"/>
      <c r="AH58" s="194"/>
      <c r="AI58" s="194"/>
      <c r="AJ58" s="195"/>
      <c r="AK58" s="150"/>
      <c r="AL58" s="150"/>
      <c r="AM58" s="193"/>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5"/>
      <c r="BR58" s="129"/>
      <c r="BS58" s="116"/>
    </row>
    <row r="59" spans="1:71" ht="15.65" customHeight="1">
      <c r="A59" s="134"/>
      <c r="B59" s="134"/>
      <c r="C59" s="124"/>
      <c r="D59" s="202"/>
      <c r="E59" s="203"/>
      <c r="F59" s="203"/>
      <c r="G59" s="203"/>
      <c r="H59" s="203"/>
      <c r="I59" s="203"/>
      <c r="J59" s="203"/>
      <c r="K59" s="203"/>
      <c r="L59" s="203"/>
      <c r="M59" s="204"/>
      <c r="N59" s="211"/>
      <c r="O59" s="212"/>
      <c r="P59" s="212"/>
      <c r="Q59" s="213"/>
      <c r="R59" s="130"/>
      <c r="S59" s="130"/>
      <c r="T59" s="130"/>
      <c r="U59" s="193"/>
      <c r="V59" s="194"/>
      <c r="W59" s="194"/>
      <c r="X59" s="194"/>
      <c r="Y59" s="194"/>
      <c r="Z59" s="194"/>
      <c r="AA59" s="194"/>
      <c r="AB59" s="194"/>
      <c r="AC59" s="194"/>
      <c r="AD59" s="194"/>
      <c r="AE59" s="194"/>
      <c r="AF59" s="194"/>
      <c r="AG59" s="194"/>
      <c r="AH59" s="194"/>
      <c r="AI59" s="194"/>
      <c r="AJ59" s="195"/>
      <c r="AK59" s="150"/>
      <c r="AL59" s="150"/>
      <c r="AM59" s="193"/>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5"/>
      <c r="BR59" s="129"/>
      <c r="BS59" s="116"/>
    </row>
    <row r="60" spans="1:71" ht="15.65" customHeight="1">
      <c r="C60" s="124"/>
      <c r="D60" s="205"/>
      <c r="E60" s="206"/>
      <c r="F60" s="206"/>
      <c r="G60" s="206"/>
      <c r="H60" s="206"/>
      <c r="I60" s="206"/>
      <c r="J60" s="206"/>
      <c r="K60" s="206"/>
      <c r="L60" s="206"/>
      <c r="M60" s="207"/>
      <c r="N60" s="214"/>
      <c r="O60" s="215"/>
      <c r="P60" s="215"/>
      <c r="Q60" s="216"/>
      <c r="R60" s="130"/>
      <c r="S60" s="130"/>
      <c r="T60" s="130"/>
      <c r="U60" s="196"/>
      <c r="V60" s="197"/>
      <c r="W60" s="197"/>
      <c r="X60" s="197"/>
      <c r="Y60" s="197"/>
      <c r="Z60" s="197"/>
      <c r="AA60" s="197"/>
      <c r="AB60" s="197"/>
      <c r="AC60" s="197"/>
      <c r="AD60" s="197"/>
      <c r="AE60" s="197"/>
      <c r="AF60" s="197"/>
      <c r="AG60" s="197"/>
      <c r="AH60" s="197"/>
      <c r="AI60" s="197"/>
      <c r="AJ60" s="198"/>
      <c r="AK60" s="150"/>
      <c r="AL60" s="150"/>
      <c r="AM60" s="196"/>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8"/>
      <c r="BR60" s="129"/>
      <c r="BS60" s="116"/>
    </row>
    <row r="61" spans="1:71" ht="15.65" customHeight="1">
      <c r="C61" s="151"/>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3"/>
      <c r="BS61" s="116"/>
    </row>
    <row r="62" spans="1:71" ht="15.65" customHeight="1">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16"/>
    </row>
    <row r="63" spans="1:71" ht="15.65" customHeight="1">
      <c r="C63" s="118"/>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340"/>
      <c r="AS63" s="340"/>
      <c r="AT63" s="340"/>
      <c r="AU63" s="340"/>
      <c r="AV63" s="340"/>
      <c r="AW63" s="340"/>
      <c r="AX63" s="340"/>
      <c r="AY63" s="340"/>
      <c r="AZ63" s="340"/>
      <c r="BA63" s="340"/>
      <c r="BB63" s="340"/>
      <c r="BC63" s="120"/>
      <c r="BD63" s="121"/>
      <c r="BE63" s="121"/>
      <c r="BF63" s="121"/>
      <c r="BG63" s="121"/>
      <c r="BH63" s="121"/>
      <c r="BI63" s="121"/>
      <c r="BJ63" s="121"/>
      <c r="BK63" s="121"/>
      <c r="BL63" s="121"/>
      <c r="BM63" s="121"/>
      <c r="BN63" s="121"/>
      <c r="BO63" s="121"/>
      <c r="BP63" s="121"/>
      <c r="BQ63" s="121"/>
      <c r="BR63" s="122"/>
      <c r="BS63" s="116"/>
    </row>
    <row r="64" spans="1:71" ht="15.65" customHeight="1">
      <c r="C64" s="124"/>
      <c r="D64" s="258" t="s">
        <v>4</v>
      </c>
      <c r="E64" s="259"/>
      <c r="F64" s="259"/>
      <c r="G64" s="259"/>
      <c r="H64" s="259"/>
      <c r="I64" s="259"/>
      <c r="J64" s="259"/>
      <c r="K64" s="259"/>
      <c r="L64" s="259"/>
      <c r="M64" s="259"/>
      <c r="N64" s="259"/>
      <c r="O64" s="259"/>
      <c r="P64" s="259"/>
      <c r="Q64" s="260"/>
      <c r="R64" s="199" t="s">
        <v>48</v>
      </c>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1"/>
      <c r="BC64" s="125"/>
      <c r="BD64" s="126"/>
      <c r="BE64" s="126"/>
      <c r="BF64" s="126"/>
      <c r="BG64" s="126"/>
      <c r="BH64" s="126"/>
      <c r="BI64" s="126"/>
      <c r="BJ64" s="126"/>
      <c r="BK64" s="126"/>
      <c r="BL64" s="126"/>
      <c r="BM64" s="126"/>
      <c r="BN64" s="127"/>
      <c r="BO64" s="127"/>
      <c r="BP64" s="127"/>
      <c r="BQ64" s="128"/>
      <c r="BR64" s="129"/>
      <c r="BS64" s="116"/>
    </row>
    <row r="65" spans="1:71" ht="15.65" customHeight="1">
      <c r="C65" s="124"/>
      <c r="D65" s="261"/>
      <c r="E65" s="262"/>
      <c r="F65" s="262"/>
      <c r="G65" s="262"/>
      <c r="H65" s="262"/>
      <c r="I65" s="262"/>
      <c r="J65" s="262"/>
      <c r="K65" s="262"/>
      <c r="L65" s="262"/>
      <c r="M65" s="262"/>
      <c r="N65" s="262"/>
      <c r="O65" s="262"/>
      <c r="P65" s="262"/>
      <c r="Q65" s="263"/>
      <c r="R65" s="205"/>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7"/>
      <c r="BC65" s="125"/>
      <c r="BD65" s="126"/>
      <c r="BE65" s="126"/>
      <c r="BF65" s="126"/>
      <c r="BG65" s="126"/>
      <c r="BH65" s="126"/>
      <c r="BI65" s="126"/>
      <c r="BJ65" s="126"/>
      <c r="BK65" s="126"/>
      <c r="BL65" s="126"/>
      <c r="BM65" s="126"/>
      <c r="BN65" s="127"/>
      <c r="BO65" s="127"/>
      <c r="BP65" s="127"/>
      <c r="BQ65" s="128"/>
      <c r="BR65" s="129"/>
      <c r="BS65" s="116"/>
    </row>
    <row r="66" spans="1:71" ht="15.65" customHeight="1">
      <c r="C66" s="124"/>
      <c r="D66" s="130"/>
      <c r="E66" s="130"/>
      <c r="F66" s="130"/>
      <c r="G66" s="130"/>
      <c r="H66" s="130"/>
      <c r="I66" s="130"/>
      <c r="J66" s="130"/>
      <c r="K66" s="130"/>
      <c r="L66" s="130"/>
      <c r="M66" s="130"/>
      <c r="N66" s="130"/>
      <c r="O66" s="130"/>
      <c r="P66" s="130"/>
      <c r="Q66" s="130"/>
      <c r="R66" s="130"/>
      <c r="S66" s="130"/>
      <c r="T66" s="130"/>
      <c r="U66" s="130"/>
      <c r="V66" s="130"/>
      <c r="W66" s="130"/>
      <c r="X66" s="110"/>
      <c r="Y66" s="110"/>
      <c r="Z66" s="110"/>
      <c r="AA66" s="126"/>
      <c r="AB66" s="131"/>
      <c r="AC66" s="131"/>
      <c r="AD66" s="131"/>
      <c r="AE66" s="131"/>
      <c r="AF66" s="131"/>
      <c r="AG66" s="131"/>
      <c r="AH66" s="131"/>
      <c r="AI66" s="131"/>
      <c r="AJ66" s="131"/>
      <c r="AK66" s="131"/>
      <c r="AL66" s="131"/>
      <c r="AM66" s="131"/>
      <c r="AN66" s="128"/>
      <c r="AO66" s="131"/>
      <c r="AP66" s="132"/>
      <c r="AQ66" s="132"/>
      <c r="AR66" s="133"/>
      <c r="AS66" s="133"/>
      <c r="AT66" s="133"/>
      <c r="AU66" s="133"/>
      <c r="AV66" s="133"/>
      <c r="AW66" s="133"/>
      <c r="AX66" s="133"/>
      <c r="AY66" s="133"/>
      <c r="AZ66" s="133"/>
      <c r="BA66" s="133"/>
      <c r="BB66" s="133"/>
      <c r="BC66" s="125"/>
      <c r="BD66" s="126"/>
      <c r="BE66" s="126"/>
      <c r="BF66" s="126"/>
      <c r="BG66" s="126"/>
      <c r="BH66" s="126"/>
      <c r="BI66" s="126"/>
      <c r="BJ66" s="126"/>
      <c r="BK66" s="126"/>
      <c r="BL66" s="126"/>
      <c r="BM66" s="126"/>
      <c r="BN66" s="127"/>
      <c r="BO66" s="127"/>
      <c r="BP66" s="127"/>
      <c r="BQ66" s="128"/>
      <c r="BR66" s="129"/>
      <c r="BS66" s="116"/>
    </row>
    <row r="67" spans="1:71" ht="19">
      <c r="C67" s="124"/>
      <c r="D67" s="130"/>
      <c r="E67" s="130"/>
      <c r="F67" s="130"/>
      <c r="G67" s="130"/>
      <c r="H67" s="130"/>
      <c r="I67" s="130"/>
      <c r="J67" s="130"/>
      <c r="K67" s="130"/>
      <c r="L67" s="130"/>
      <c r="M67" s="130"/>
      <c r="N67" s="130"/>
      <c r="O67" s="130"/>
      <c r="P67" s="130"/>
      <c r="Q67" s="130"/>
      <c r="R67" s="130"/>
      <c r="S67" s="130"/>
      <c r="T67" s="130"/>
      <c r="U67" s="135" t="s">
        <v>27</v>
      </c>
      <c r="V67" s="130"/>
      <c r="W67" s="130"/>
      <c r="X67" s="136"/>
      <c r="Y67" s="136"/>
      <c r="Z67" s="136"/>
      <c r="AA67" s="127"/>
      <c r="AB67" s="137"/>
      <c r="AC67" s="137"/>
      <c r="AD67" s="137"/>
      <c r="AE67" s="137"/>
      <c r="AF67" s="137"/>
      <c r="AG67" s="137"/>
      <c r="AH67" s="137"/>
      <c r="AI67" s="137"/>
      <c r="AJ67" s="137"/>
      <c r="AK67" s="137"/>
      <c r="AL67" s="137"/>
      <c r="AM67" s="135" t="s">
        <v>5</v>
      </c>
      <c r="AN67" s="138"/>
      <c r="AO67" s="137"/>
      <c r="AP67" s="139"/>
      <c r="AQ67" s="139"/>
      <c r="AR67" s="140"/>
      <c r="AS67" s="140"/>
      <c r="AT67" s="140"/>
      <c r="AU67" s="140"/>
      <c r="AV67" s="140"/>
      <c r="AW67" s="140"/>
      <c r="AX67" s="140"/>
      <c r="AY67" s="140"/>
      <c r="AZ67" s="140"/>
      <c r="BA67" s="140"/>
      <c r="BB67" s="140"/>
      <c r="BC67" s="141"/>
      <c r="BD67" s="127"/>
      <c r="BE67" s="127"/>
      <c r="BF67" s="142" t="s">
        <v>6</v>
      </c>
      <c r="BG67" s="155"/>
      <c r="BH67" s="155"/>
      <c r="BI67" s="155"/>
      <c r="BJ67" s="155"/>
      <c r="BK67" s="155"/>
      <c r="BL67" s="155"/>
      <c r="BM67" s="127"/>
      <c r="BN67" s="127"/>
      <c r="BO67" s="127"/>
      <c r="BP67" s="127"/>
      <c r="BQ67" s="138"/>
      <c r="BR67" s="129"/>
      <c r="BS67" s="116"/>
    </row>
    <row r="68" spans="1:71" ht="15.65" customHeight="1">
      <c r="C68" s="124"/>
      <c r="D68" s="199" t="s">
        <v>7</v>
      </c>
      <c r="E68" s="200"/>
      <c r="F68" s="200"/>
      <c r="G68" s="200"/>
      <c r="H68" s="200"/>
      <c r="I68" s="200"/>
      <c r="J68" s="200"/>
      <c r="K68" s="200"/>
      <c r="L68" s="200"/>
      <c r="M68" s="201"/>
      <c r="N68" s="208" t="str">
        <f>IF([5]回答表!X50="●","●","")</f>
        <v/>
      </c>
      <c r="O68" s="209"/>
      <c r="P68" s="209"/>
      <c r="Q68" s="210"/>
      <c r="R68" s="130"/>
      <c r="S68" s="130"/>
      <c r="T68" s="130"/>
      <c r="U68" s="190" t="str">
        <f>IF([5]回答表!X50="●",[5]回答表!B144,IF([5]回答表!AA50="●",[5]回答表!B168,""))</f>
        <v/>
      </c>
      <c r="V68" s="191"/>
      <c r="W68" s="191"/>
      <c r="X68" s="191"/>
      <c r="Y68" s="191"/>
      <c r="Z68" s="191"/>
      <c r="AA68" s="191"/>
      <c r="AB68" s="191"/>
      <c r="AC68" s="191"/>
      <c r="AD68" s="191"/>
      <c r="AE68" s="191"/>
      <c r="AF68" s="191"/>
      <c r="AG68" s="191"/>
      <c r="AH68" s="191"/>
      <c r="AI68" s="191"/>
      <c r="AJ68" s="192"/>
      <c r="AK68" s="143"/>
      <c r="AL68" s="143"/>
      <c r="AM68" s="341" t="s">
        <v>49</v>
      </c>
      <c r="AN68" s="341"/>
      <c r="AO68" s="341"/>
      <c r="AP68" s="341"/>
      <c r="AQ68" s="341"/>
      <c r="AR68" s="341"/>
      <c r="AS68" s="341"/>
      <c r="AT68" s="341"/>
      <c r="AU68" s="341" t="s">
        <v>50</v>
      </c>
      <c r="AV68" s="341"/>
      <c r="AW68" s="341"/>
      <c r="AX68" s="341"/>
      <c r="AY68" s="341"/>
      <c r="AZ68" s="341"/>
      <c r="BA68" s="341"/>
      <c r="BB68" s="341"/>
      <c r="BC68" s="131"/>
      <c r="BD68" s="126"/>
      <c r="BE68" s="126"/>
      <c r="BF68" s="253" t="str">
        <f>IF([5]回答表!X50="●",[5]回答表!S150,IF([5]回答表!AA50="●",[5]回答表!S174,""))</f>
        <v/>
      </c>
      <c r="BG68" s="254"/>
      <c r="BH68" s="254"/>
      <c r="BI68" s="254"/>
      <c r="BJ68" s="253"/>
      <c r="BK68" s="254"/>
      <c r="BL68" s="254"/>
      <c r="BM68" s="254"/>
      <c r="BN68" s="253"/>
      <c r="BO68" s="254"/>
      <c r="BP68" s="254"/>
      <c r="BQ68" s="255"/>
      <c r="BR68" s="129"/>
      <c r="BS68" s="116"/>
    </row>
    <row r="69" spans="1:71" ht="15.65" customHeight="1">
      <c r="C69" s="124"/>
      <c r="D69" s="202"/>
      <c r="E69" s="203"/>
      <c r="F69" s="203"/>
      <c r="G69" s="203"/>
      <c r="H69" s="203"/>
      <c r="I69" s="203"/>
      <c r="J69" s="203"/>
      <c r="K69" s="203"/>
      <c r="L69" s="203"/>
      <c r="M69" s="204"/>
      <c r="N69" s="211"/>
      <c r="O69" s="212"/>
      <c r="P69" s="212"/>
      <c r="Q69" s="213"/>
      <c r="R69" s="130"/>
      <c r="S69" s="130"/>
      <c r="T69" s="130"/>
      <c r="U69" s="193"/>
      <c r="V69" s="194"/>
      <c r="W69" s="194"/>
      <c r="X69" s="194"/>
      <c r="Y69" s="194"/>
      <c r="Z69" s="194"/>
      <c r="AA69" s="194"/>
      <c r="AB69" s="194"/>
      <c r="AC69" s="194"/>
      <c r="AD69" s="194"/>
      <c r="AE69" s="194"/>
      <c r="AF69" s="194"/>
      <c r="AG69" s="194"/>
      <c r="AH69" s="194"/>
      <c r="AI69" s="194"/>
      <c r="AJ69" s="195"/>
      <c r="AK69" s="143"/>
      <c r="AL69" s="143"/>
      <c r="AM69" s="341"/>
      <c r="AN69" s="341"/>
      <c r="AO69" s="341"/>
      <c r="AP69" s="341"/>
      <c r="AQ69" s="341"/>
      <c r="AR69" s="341"/>
      <c r="AS69" s="341"/>
      <c r="AT69" s="341"/>
      <c r="AU69" s="341"/>
      <c r="AV69" s="341"/>
      <c r="AW69" s="341"/>
      <c r="AX69" s="341"/>
      <c r="AY69" s="341"/>
      <c r="AZ69" s="341"/>
      <c r="BA69" s="341"/>
      <c r="BB69" s="341"/>
      <c r="BC69" s="131"/>
      <c r="BD69" s="126"/>
      <c r="BE69" s="126"/>
      <c r="BF69" s="217"/>
      <c r="BG69" s="218"/>
      <c r="BH69" s="218"/>
      <c r="BI69" s="218"/>
      <c r="BJ69" s="217"/>
      <c r="BK69" s="218"/>
      <c r="BL69" s="218"/>
      <c r="BM69" s="218"/>
      <c r="BN69" s="217"/>
      <c r="BO69" s="218"/>
      <c r="BP69" s="218"/>
      <c r="BQ69" s="221"/>
      <c r="BR69" s="129"/>
      <c r="BS69" s="116"/>
    </row>
    <row r="70" spans="1:71" ht="15.65" customHeight="1">
      <c r="C70" s="124"/>
      <c r="D70" s="202"/>
      <c r="E70" s="203"/>
      <c r="F70" s="203"/>
      <c r="G70" s="203"/>
      <c r="H70" s="203"/>
      <c r="I70" s="203"/>
      <c r="J70" s="203"/>
      <c r="K70" s="203"/>
      <c r="L70" s="203"/>
      <c r="M70" s="204"/>
      <c r="N70" s="211"/>
      <c r="O70" s="212"/>
      <c r="P70" s="212"/>
      <c r="Q70" s="213"/>
      <c r="R70" s="130"/>
      <c r="S70" s="130"/>
      <c r="T70" s="130"/>
      <c r="U70" s="193"/>
      <c r="V70" s="194"/>
      <c r="W70" s="194"/>
      <c r="X70" s="194"/>
      <c r="Y70" s="194"/>
      <c r="Z70" s="194"/>
      <c r="AA70" s="194"/>
      <c r="AB70" s="194"/>
      <c r="AC70" s="194"/>
      <c r="AD70" s="194"/>
      <c r="AE70" s="194"/>
      <c r="AF70" s="194"/>
      <c r="AG70" s="194"/>
      <c r="AH70" s="194"/>
      <c r="AI70" s="194"/>
      <c r="AJ70" s="195"/>
      <c r="AK70" s="143"/>
      <c r="AL70" s="143"/>
      <c r="AM70" s="341"/>
      <c r="AN70" s="341"/>
      <c r="AO70" s="341"/>
      <c r="AP70" s="341"/>
      <c r="AQ70" s="341"/>
      <c r="AR70" s="341"/>
      <c r="AS70" s="341"/>
      <c r="AT70" s="341"/>
      <c r="AU70" s="341"/>
      <c r="AV70" s="341"/>
      <c r="AW70" s="341"/>
      <c r="AX70" s="341"/>
      <c r="AY70" s="341"/>
      <c r="AZ70" s="341"/>
      <c r="BA70" s="341"/>
      <c r="BB70" s="341"/>
      <c r="BC70" s="131"/>
      <c r="BD70" s="126"/>
      <c r="BE70" s="126"/>
      <c r="BF70" s="217"/>
      <c r="BG70" s="218"/>
      <c r="BH70" s="218"/>
      <c r="BI70" s="218"/>
      <c r="BJ70" s="217"/>
      <c r="BK70" s="218"/>
      <c r="BL70" s="218"/>
      <c r="BM70" s="218"/>
      <c r="BN70" s="217"/>
      <c r="BO70" s="218"/>
      <c r="BP70" s="218"/>
      <c r="BQ70" s="221"/>
      <c r="BR70" s="129"/>
      <c r="BS70" s="116"/>
    </row>
    <row r="71" spans="1:71" ht="15.65" customHeight="1">
      <c r="C71" s="124"/>
      <c r="D71" s="205"/>
      <c r="E71" s="206"/>
      <c r="F71" s="206"/>
      <c r="G71" s="206"/>
      <c r="H71" s="206"/>
      <c r="I71" s="206"/>
      <c r="J71" s="206"/>
      <c r="K71" s="206"/>
      <c r="L71" s="206"/>
      <c r="M71" s="207"/>
      <c r="N71" s="214"/>
      <c r="O71" s="215"/>
      <c r="P71" s="215"/>
      <c r="Q71" s="216"/>
      <c r="R71" s="130"/>
      <c r="S71" s="130"/>
      <c r="T71" s="130"/>
      <c r="U71" s="193"/>
      <c r="V71" s="194"/>
      <c r="W71" s="194"/>
      <c r="X71" s="194"/>
      <c r="Y71" s="194"/>
      <c r="Z71" s="194"/>
      <c r="AA71" s="194"/>
      <c r="AB71" s="194"/>
      <c r="AC71" s="194"/>
      <c r="AD71" s="194"/>
      <c r="AE71" s="194"/>
      <c r="AF71" s="194"/>
      <c r="AG71" s="194"/>
      <c r="AH71" s="194"/>
      <c r="AI71" s="194"/>
      <c r="AJ71" s="195"/>
      <c r="AK71" s="143"/>
      <c r="AL71" s="143"/>
      <c r="AM71" s="283" t="str">
        <f>IF([5]回答表!X50="●",[5]回答表!J150,IF([5]回答表!AA50="●",[5]回答表!J174,""))</f>
        <v/>
      </c>
      <c r="AN71" s="284"/>
      <c r="AO71" s="284"/>
      <c r="AP71" s="284"/>
      <c r="AQ71" s="284"/>
      <c r="AR71" s="284"/>
      <c r="AS71" s="284"/>
      <c r="AT71" s="285"/>
      <c r="AU71" s="283" t="str">
        <f>IF([5]回答表!X50="●",[5]回答表!J151,IF([5]回答表!AA50="●",[5]回答表!J175,""))</f>
        <v/>
      </c>
      <c r="AV71" s="284"/>
      <c r="AW71" s="284"/>
      <c r="AX71" s="284"/>
      <c r="AY71" s="284"/>
      <c r="AZ71" s="284"/>
      <c r="BA71" s="284"/>
      <c r="BB71" s="285"/>
      <c r="BC71" s="131"/>
      <c r="BD71" s="126"/>
      <c r="BE71" s="126"/>
      <c r="BF71" s="217" t="str">
        <f>IF([5]回答表!X50="●",[5]回答表!V150,IF([5]回答表!AA50="●",[5]回答表!V174,""))</f>
        <v/>
      </c>
      <c r="BG71" s="218"/>
      <c r="BH71" s="218"/>
      <c r="BI71" s="218"/>
      <c r="BJ71" s="217" t="str">
        <f>IF([5]回答表!X50="●",[5]回答表!V151,IF([5]回答表!AA50="●",[5]回答表!V175,""))</f>
        <v/>
      </c>
      <c r="BK71" s="218"/>
      <c r="BL71" s="218"/>
      <c r="BM71" s="218"/>
      <c r="BN71" s="217" t="str">
        <f>IF([5]回答表!X50="●",[5]回答表!V152,IF([5]回答表!AA50="●",[5]回答表!V176,""))</f>
        <v/>
      </c>
      <c r="BO71" s="218"/>
      <c r="BP71" s="218"/>
      <c r="BQ71" s="221"/>
      <c r="BR71" s="129"/>
      <c r="BS71" s="116"/>
    </row>
    <row r="72" spans="1:71" ht="15.65" customHeight="1">
      <c r="C72" s="124"/>
      <c r="D72" s="144"/>
      <c r="E72" s="144"/>
      <c r="F72" s="144"/>
      <c r="G72" s="144"/>
      <c r="H72" s="144"/>
      <c r="I72" s="144"/>
      <c r="J72" s="144"/>
      <c r="K72" s="144"/>
      <c r="L72" s="144"/>
      <c r="M72" s="144"/>
      <c r="N72" s="145"/>
      <c r="O72" s="145"/>
      <c r="P72" s="145"/>
      <c r="Q72" s="145"/>
      <c r="R72" s="146"/>
      <c r="S72" s="146"/>
      <c r="T72" s="146"/>
      <c r="U72" s="193"/>
      <c r="V72" s="194"/>
      <c r="W72" s="194"/>
      <c r="X72" s="194"/>
      <c r="Y72" s="194"/>
      <c r="Z72" s="194"/>
      <c r="AA72" s="194"/>
      <c r="AB72" s="194"/>
      <c r="AC72" s="194"/>
      <c r="AD72" s="194"/>
      <c r="AE72" s="194"/>
      <c r="AF72" s="194"/>
      <c r="AG72" s="194"/>
      <c r="AH72" s="194"/>
      <c r="AI72" s="194"/>
      <c r="AJ72" s="195"/>
      <c r="AK72" s="143"/>
      <c r="AL72" s="143"/>
      <c r="AM72" s="286"/>
      <c r="AN72" s="287"/>
      <c r="AO72" s="287"/>
      <c r="AP72" s="287"/>
      <c r="AQ72" s="287"/>
      <c r="AR72" s="287"/>
      <c r="AS72" s="287"/>
      <c r="AT72" s="288"/>
      <c r="AU72" s="286"/>
      <c r="AV72" s="287"/>
      <c r="AW72" s="287"/>
      <c r="AX72" s="287"/>
      <c r="AY72" s="287"/>
      <c r="AZ72" s="287"/>
      <c r="BA72" s="287"/>
      <c r="BB72" s="288"/>
      <c r="BC72" s="131"/>
      <c r="BD72" s="131"/>
      <c r="BE72" s="131"/>
      <c r="BF72" s="217"/>
      <c r="BG72" s="218"/>
      <c r="BH72" s="218"/>
      <c r="BI72" s="218"/>
      <c r="BJ72" s="217"/>
      <c r="BK72" s="218"/>
      <c r="BL72" s="218"/>
      <c r="BM72" s="218"/>
      <c r="BN72" s="217"/>
      <c r="BO72" s="218"/>
      <c r="BP72" s="218"/>
      <c r="BQ72" s="221"/>
      <c r="BR72" s="129"/>
      <c r="BS72" s="116"/>
    </row>
    <row r="73" spans="1:71" ht="15.65" customHeight="1">
      <c r="C73" s="124"/>
      <c r="D73" s="144"/>
      <c r="E73" s="144"/>
      <c r="F73" s="144"/>
      <c r="G73" s="144"/>
      <c r="H73" s="144"/>
      <c r="I73" s="144"/>
      <c r="J73" s="144"/>
      <c r="K73" s="144"/>
      <c r="L73" s="144"/>
      <c r="M73" s="144"/>
      <c r="N73" s="145"/>
      <c r="O73" s="145"/>
      <c r="P73" s="145"/>
      <c r="Q73" s="145"/>
      <c r="R73" s="146"/>
      <c r="S73" s="146"/>
      <c r="T73" s="146"/>
      <c r="U73" s="193"/>
      <c r="V73" s="194"/>
      <c r="W73" s="194"/>
      <c r="X73" s="194"/>
      <c r="Y73" s="194"/>
      <c r="Z73" s="194"/>
      <c r="AA73" s="194"/>
      <c r="AB73" s="194"/>
      <c r="AC73" s="194"/>
      <c r="AD73" s="194"/>
      <c r="AE73" s="194"/>
      <c r="AF73" s="194"/>
      <c r="AG73" s="194"/>
      <c r="AH73" s="194"/>
      <c r="AI73" s="194"/>
      <c r="AJ73" s="195"/>
      <c r="AK73" s="143"/>
      <c r="AL73" s="143"/>
      <c r="AM73" s="289"/>
      <c r="AN73" s="290"/>
      <c r="AO73" s="290"/>
      <c r="AP73" s="290"/>
      <c r="AQ73" s="290"/>
      <c r="AR73" s="290"/>
      <c r="AS73" s="290"/>
      <c r="AT73" s="291"/>
      <c r="AU73" s="289"/>
      <c r="AV73" s="290"/>
      <c r="AW73" s="290"/>
      <c r="AX73" s="290"/>
      <c r="AY73" s="290"/>
      <c r="AZ73" s="290"/>
      <c r="BA73" s="290"/>
      <c r="BB73" s="291"/>
      <c r="BC73" s="131"/>
      <c r="BD73" s="126"/>
      <c r="BE73" s="126"/>
      <c r="BF73" s="217"/>
      <c r="BG73" s="218"/>
      <c r="BH73" s="218"/>
      <c r="BI73" s="218"/>
      <c r="BJ73" s="217"/>
      <c r="BK73" s="218"/>
      <c r="BL73" s="218"/>
      <c r="BM73" s="218"/>
      <c r="BN73" s="217"/>
      <c r="BO73" s="218"/>
      <c r="BP73" s="218"/>
      <c r="BQ73" s="221"/>
      <c r="BR73" s="129"/>
      <c r="BS73" s="116"/>
    </row>
    <row r="74" spans="1:71" ht="15.65" customHeight="1">
      <c r="C74" s="124"/>
      <c r="D74" s="243" t="s">
        <v>8</v>
      </c>
      <c r="E74" s="244"/>
      <c r="F74" s="244"/>
      <c r="G74" s="244"/>
      <c r="H74" s="244"/>
      <c r="I74" s="244"/>
      <c r="J74" s="244"/>
      <c r="K74" s="244"/>
      <c r="L74" s="244"/>
      <c r="M74" s="245"/>
      <c r="N74" s="208" t="str">
        <f>IF([5]回答表!AA50="●","●","")</f>
        <v/>
      </c>
      <c r="O74" s="209"/>
      <c r="P74" s="209"/>
      <c r="Q74" s="210"/>
      <c r="R74" s="130"/>
      <c r="S74" s="130"/>
      <c r="T74" s="130"/>
      <c r="U74" s="193"/>
      <c r="V74" s="194"/>
      <c r="W74" s="194"/>
      <c r="X74" s="194"/>
      <c r="Y74" s="194"/>
      <c r="Z74" s="194"/>
      <c r="AA74" s="194"/>
      <c r="AB74" s="194"/>
      <c r="AC74" s="194"/>
      <c r="AD74" s="194"/>
      <c r="AE74" s="194"/>
      <c r="AF74" s="194"/>
      <c r="AG74" s="194"/>
      <c r="AH74" s="194"/>
      <c r="AI74" s="194"/>
      <c r="AJ74" s="195"/>
      <c r="AK74" s="143"/>
      <c r="AL74" s="143"/>
      <c r="AM74" s="126"/>
      <c r="AN74" s="126"/>
      <c r="AO74" s="126"/>
      <c r="AP74" s="126"/>
      <c r="AQ74" s="126"/>
      <c r="AR74" s="126"/>
      <c r="AS74" s="126"/>
      <c r="AT74" s="126"/>
      <c r="AU74" s="126"/>
      <c r="AV74" s="126"/>
      <c r="AW74" s="126"/>
      <c r="AX74" s="126"/>
      <c r="AY74" s="126"/>
      <c r="AZ74" s="126"/>
      <c r="BA74" s="126"/>
      <c r="BB74" s="126"/>
      <c r="BC74" s="131"/>
      <c r="BD74" s="147"/>
      <c r="BE74" s="147"/>
      <c r="BF74" s="217"/>
      <c r="BG74" s="218"/>
      <c r="BH74" s="218"/>
      <c r="BI74" s="218"/>
      <c r="BJ74" s="217"/>
      <c r="BK74" s="218"/>
      <c r="BL74" s="218"/>
      <c r="BM74" s="218"/>
      <c r="BN74" s="217"/>
      <c r="BO74" s="218"/>
      <c r="BP74" s="218"/>
      <c r="BQ74" s="221"/>
      <c r="BR74" s="129"/>
      <c r="BS74" s="116"/>
    </row>
    <row r="75" spans="1:71" ht="15.65" customHeight="1">
      <c r="C75" s="124"/>
      <c r="D75" s="246"/>
      <c r="E75" s="247"/>
      <c r="F75" s="247"/>
      <c r="G75" s="247"/>
      <c r="H75" s="247"/>
      <c r="I75" s="247"/>
      <c r="J75" s="247"/>
      <c r="K75" s="247"/>
      <c r="L75" s="247"/>
      <c r="M75" s="248"/>
      <c r="N75" s="211"/>
      <c r="O75" s="212"/>
      <c r="P75" s="212"/>
      <c r="Q75" s="213"/>
      <c r="R75" s="130"/>
      <c r="S75" s="130"/>
      <c r="T75" s="130"/>
      <c r="U75" s="193"/>
      <c r="V75" s="194"/>
      <c r="W75" s="194"/>
      <c r="X75" s="194"/>
      <c r="Y75" s="194"/>
      <c r="Z75" s="194"/>
      <c r="AA75" s="194"/>
      <c r="AB75" s="194"/>
      <c r="AC75" s="194"/>
      <c r="AD75" s="194"/>
      <c r="AE75" s="194"/>
      <c r="AF75" s="194"/>
      <c r="AG75" s="194"/>
      <c r="AH75" s="194"/>
      <c r="AI75" s="194"/>
      <c r="AJ75" s="195"/>
      <c r="AK75" s="143"/>
      <c r="AL75" s="143"/>
      <c r="AM75" s="126"/>
      <c r="AN75" s="126"/>
      <c r="AO75" s="126"/>
      <c r="AP75" s="126"/>
      <c r="AQ75" s="126"/>
      <c r="AR75" s="126"/>
      <c r="AS75" s="126"/>
      <c r="AT75" s="126"/>
      <c r="AU75" s="126"/>
      <c r="AV75" s="126"/>
      <c r="AW75" s="126"/>
      <c r="AX75" s="126"/>
      <c r="AY75" s="126"/>
      <c r="AZ75" s="126"/>
      <c r="BA75" s="126"/>
      <c r="BB75" s="126"/>
      <c r="BC75" s="131"/>
      <c r="BD75" s="147"/>
      <c r="BE75" s="147"/>
      <c r="BF75" s="217" t="s">
        <v>9</v>
      </c>
      <c r="BG75" s="218"/>
      <c r="BH75" s="218"/>
      <c r="BI75" s="218"/>
      <c r="BJ75" s="217" t="s">
        <v>10</v>
      </c>
      <c r="BK75" s="218"/>
      <c r="BL75" s="218"/>
      <c r="BM75" s="218"/>
      <c r="BN75" s="217" t="s">
        <v>11</v>
      </c>
      <c r="BO75" s="218"/>
      <c r="BP75" s="218"/>
      <c r="BQ75" s="221"/>
      <c r="BR75" s="129"/>
      <c r="BS75" s="116"/>
    </row>
    <row r="76" spans="1:71" ht="15.65" customHeight="1">
      <c r="C76" s="124"/>
      <c r="D76" s="246"/>
      <c r="E76" s="247"/>
      <c r="F76" s="247"/>
      <c r="G76" s="247"/>
      <c r="H76" s="247"/>
      <c r="I76" s="247"/>
      <c r="J76" s="247"/>
      <c r="K76" s="247"/>
      <c r="L76" s="247"/>
      <c r="M76" s="248"/>
      <c r="N76" s="211"/>
      <c r="O76" s="212"/>
      <c r="P76" s="212"/>
      <c r="Q76" s="213"/>
      <c r="R76" s="130"/>
      <c r="S76" s="130"/>
      <c r="T76" s="130"/>
      <c r="U76" s="193"/>
      <c r="V76" s="194"/>
      <c r="W76" s="194"/>
      <c r="X76" s="194"/>
      <c r="Y76" s="194"/>
      <c r="Z76" s="194"/>
      <c r="AA76" s="194"/>
      <c r="AB76" s="194"/>
      <c r="AC76" s="194"/>
      <c r="AD76" s="194"/>
      <c r="AE76" s="194"/>
      <c r="AF76" s="194"/>
      <c r="AG76" s="194"/>
      <c r="AH76" s="194"/>
      <c r="AI76" s="194"/>
      <c r="AJ76" s="195"/>
      <c r="AK76" s="143"/>
      <c r="AL76" s="143"/>
      <c r="AM76" s="126"/>
      <c r="AN76" s="126"/>
      <c r="AO76" s="126"/>
      <c r="AP76" s="126"/>
      <c r="AQ76" s="126"/>
      <c r="AR76" s="126"/>
      <c r="AS76" s="126"/>
      <c r="AT76" s="126"/>
      <c r="AU76" s="126"/>
      <c r="AV76" s="126"/>
      <c r="AW76" s="126"/>
      <c r="AX76" s="126"/>
      <c r="AY76" s="126"/>
      <c r="AZ76" s="126"/>
      <c r="BA76" s="126"/>
      <c r="BB76" s="126"/>
      <c r="BC76" s="131"/>
      <c r="BD76" s="147"/>
      <c r="BE76" s="147"/>
      <c r="BF76" s="217"/>
      <c r="BG76" s="218"/>
      <c r="BH76" s="218"/>
      <c r="BI76" s="218"/>
      <c r="BJ76" s="217"/>
      <c r="BK76" s="218"/>
      <c r="BL76" s="218"/>
      <c r="BM76" s="218"/>
      <c r="BN76" s="217"/>
      <c r="BO76" s="218"/>
      <c r="BP76" s="218"/>
      <c r="BQ76" s="221"/>
      <c r="BR76" s="129"/>
      <c r="BS76" s="116"/>
    </row>
    <row r="77" spans="1:71" ht="15.65" customHeight="1">
      <c r="C77" s="124"/>
      <c r="D77" s="249"/>
      <c r="E77" s="250"/>
      <c r="F77" s="250"/>
      <c r="G77" s="250"/>
      <c r="H77" s="250"/>
      <c r="I77" s="250"/>
      <c r="J77" s="250"/>
      <c r="K77" s="250"/>
      <c r="L77" s="250"/>
      <c r="M77" s="251"/>
      <c r="N77" s="214"/>
      <c r="O77" s="215"/>
      <c r="P77" s="215"/>
      <c r="Q77" s="216"/>
      <c r="R77" s="130"/>
      <c r="S77" s="130"/>
      <c r="T77" s="130"/>
      <c r="U77" s="196"/>
      <c r="V77" s="197"/>
      <c r="W77" s="197"/>
      <c r="X77" s="197"/>
      <c r="Y77" s="197"/>
      <c r="Z77" s="197"/>
      <c r="AA77" s="197"/>
      <c r="AB77" s="197"/>
      <c r="AC77" s="197"/>
      <c r="AD77" s="197"/>
      <c r="AE77" s="197"/>
      <c r="AF77" s="197"/>
      <c r="AG77" s="197"/>
      <c r="AH77" s="197"/>
      <c r="AI77" s="197"/>
      <c r="AJ77" s="198"/>
      <c r="AK77" s="143"/>
      <c r="AL77" s="143"/>
      <c r="AM77" s="126"/>
      <c r="AN77" s="126"/>
      <c r="AO77" s="126"/>
      <c r="AP77" s="126"/>
      <c r="AQ77" s="126"/>
      <c r="AR77" s="126"/>
      <c r="AS77" s="126"/>
      <c r="AT77" s="126"/>
      <c r="AU77" s="126"/>
      <c r="AV77" s="126"/>
      <c r="AW77" s="126"/>
      <c r="AX77" s="126"/>
      <c r="AY77" s="126"/>
      <c r="AZ77" s="126"/>
      <c r="BA77" s="126"/>
      <c r="BB77" s="126"/>
      <c r="BC77" s="131"/>
      <c r="BD77" s="147"/>
      <c r="BE77" s="147"/>
      <c r="BF77" s="219"/>
      <c r="BG77" s="220"/>
      <c r="BH77" s="220"/>
      <c r="BI77" s="220"/>
      <c r="BJ77" s="219"/>
      <c r="BK77" s="220"/>
      <c r="BL77" s="220"/>
      <c r="BM77" s="220"/>
      <c r="BN77" s="219"/>
      <c r="BO77" s="220"/>
      <c r="BP77" s="220"/>
      <c r="BQ77" s="222"/>
      <c r="BR77" s="129"/>
      <c r="BS77" s="116"/>
    </row>
    <row r="78" spans="1:71" ht="15.65" customHeight="1">
      <c r="A78" s="134"/>
      <c r="B78" s="134"/>
      <c r="C78" s="124"/>
      <c r="D78" s="144"/>
      <c r="E78" s="144"/>
      <c r="F78" s="144"/>
      <c r="G78" s="144"/>
      <c r="H78" s="144"/>
      <c r="I78" s="144"/>
      <c r="J78" s="144"/>
      <c r="K78" s="144"/>
      <c r="L78" s="144"/>
      <c r="M78" s="144"/>
      <c r="N78" s="144"/>
      <c r="O78" s="144"/>
      <c r="P78" s="144"/>
      <c r="Q78" s="144"/>
      <c r="R78" s="130"/>
      <c r="S78" s="130"/>
      <c r="T78" s="130"/>
      <c r="U78" s="130"/>
      <c r="V78" s="130"/>
      <c r="W78" s="130"/>
      <c r="X78" s="130"/>
      <c r="Y78" s="130"/>
      <c r="Z78" s="130"/>
      <c r="AA78" s="130"/>
      <c r="AB78" s="130"/>
      <c r="AC78" s="130"/>
      <c r="AD78" s="130"/>
      <c r="AE78" s="130"/>
      <c r="AF78" s="130"/>
      <c r="AG78" s="130"/>
      <c r="AH78" s="130"/>
      <c r="AI78" s="130"/>
      <c r="AJ78" s="130"/>
      <c r="AK78" s="143"/>
      <c r="AL78" s="143"/>
      <c r="AM78" s="156"/>
      <c r="AN78" s="156"/>
      <c r="AO78" s="156"/>
      <c r="AP78" s="156"/>
      <c r="AQ78" s="156"/>
      <c r="AR78" s="156"/>
      <c r="AS78" s="156"/>
      <c r="AT78" s="156"/>
      <c r="AU78" s="156"/>
      <c r="AV78" s="156"/>
      <c r="AW78" s="156"/>
      <c r="AX78" s="156"/>
      <c r="AY78" s="156"/>
      <c r="AZ78" s="156"/>
      <c r="BA78" s="156"/>
      <c r="BB78" s="156"/>
      <c r="BC78" s="131"/>
      <c r="BD78" s="147"/>
      <c r="BE78" s="147"/>
      <c r="BF78" s="110"/>
      <c r="BG78" s="110"/>
      <c r="BH78" s="110"/>
      <c r="BI78" s="110"/>
      <c r="BJ78" s="110"/>
      <c r="BK78" s="110"/>
      <c r="BL78" s="110"/>
      <c r="BM78" s="110"/>
      <c r="BN78" s="110"/>
      <c r="BO78" s="110"/>
      <c r="BP78" s="110"/>
      <c r="BQ78" s="110"/>
      <c r="BR78" s="129"/>
      <c r="BS78" s="116"/>
    </row>
    <row r="79" spans="1:71" ht="15.65" customHeight="1">
      <c r="A79" s="134"/>
      <c r="B79" s="134"/>
      <c r="C79" s="124"/>
      <c r="D79" s="144"/>
      <c r="E79" s="144"/>
      <c r="F79" s="144"/>
      <c r="G79" s="144"/>
      <c r="H79" s="144"/>
      <c r="I79" s="144"/>
      <c r="J79" s="144"/>
      <c r="K79" s="144"/>
      <c r="L79" s="144"/>
      <c r="M79" s="144"/>
      <c r="N79" s="144"/>
      <c r="O79" s="144"/>
      <c r="P79" s="144"/>
      <c r="Q79" s="144"/>
      <c r="R79" s="130"/>
      <c r="S79" s="130"/>
      <c r="T79" s="130"/>
      <c r="U79" s="135" t="s">
        <v>91</v>
      </c>
      <c r="V79" s="130"/>
      <c r="W79" s="130"/>
      <c r="X79" s="130"/>
      <c r="Y79" s="130"/>
      <c r="Z79" s="130"/>
      <c r="AA79" s="130"/>
      <c r="AB79" s="130"/>
      <c r="AC79" s="130"/>
      <c r="AD79" s="130"/>
      <c r="AE79" s="130"/>
      <c r="AF79" s="130"/>
      <c r="AG79" s="130"/>
      <c r="AH79" s="130"/>
      <c r="AI79" s="130"/>
      <c r="AJ79" s="130"/>
      <c r="AK79" s="143"/>
      <c r="AL79" s="143"/>
      <c r="AM79" s="135" t="s">
        <v>92</v>
      </c>
      <c r="AN79" s="127"/>
      <c r="AO79" s="127"/>
      <c r="AP79" s="127"/>
      <c r="AQ79" s="127"/>
      <c r="AR79" s="127"/>
      <c r="AS79" s="127"/>
      <c r="AT79" s="127"/>
      <c r="AU79" s="127"/>
      <c r="AV79" s="127"/>
      <c r="AW79" s="127"/>
      <c r="AX79" s="126"/>
      <c r="AY79" s="126"/>
      <c r="AZ79" s="126"/>
      <c r="BA79" s="126"/>
      <c r="BB79" s="126"/>
      <c r="BC79" s="126"/>
      <c r="BD79" s="126"/>
      <c r="BE79" s="126"/>
      <c r="BF79" s="126"/>
      <c r="BG79" s="126"/>
      <c r="BH79" s="126"/>
      <c r="BI79" s="126"/>
      <c r="BJ79" s="126"/>
      <c r="BK79" s="126"/>
      <c r="BL79" s="126"/>
      <c r="BM79" s="126"/>
      <c r="BN79" s="126"/>
      <c r="BO79" s="126"/>
      <c r="BP79" s="126"/>
      <c r="BQ79" s="110"/>
      <c r="BR79" s="129"/>
      <c r="BS79" s="116"/>
    </row>
    <row r="80" spans="1:71" ht="15.65" customHeight="1">
      <c r="A80" s="134"/>
      <c r="B80" s="134"/>
      <c r="C80" s="124"/>
      <c r="D80" s="144"/>
      <c r="E80" s="144"/>
      <c r="F80" s="144"/>
      <c r="G80" s="144"/>
      <c r="H80" s="144"/>
      <c r="I80" s="144"/>
      <c r="J80" s="144"/>
      <c r="K80" s="144"/>
      <c r="L80" s="144"/>
      <c r="M80" s="144"/>
      <c r="N80" s="144"/>
      <c r="O80" s="144"/>
      <c r="P80" s="144"/>
      <c r="Q80" s="144"/>
      <c r="R80" s="130"/>
      <c r="S80" s="130"/>
      <c r="T80" s="130"/>
      <c r="U80" s="182" t="str">
        <f>IF([5]回答表!X50="●",[5]回答表!E155,IF([5]回答表!AA50="●",[5]回答表!E179,""))</f>
        <v/>
      </c>
      <c r="V80" s="183"/>
      <c r="W80" s="183"/>
      <c r="X80" s="183"/>
      <c r="Y80" s="183"/>
      <c r="Z80" s="183"/>
      <c r="AA80" s="183"/>
      <c r="AB80" s="183"/>
      <c r="AC80" s="183"/>
      <c r="AD80" s="183"/>
      <c r="AE80" s="186" t="s">
        <v>93</v>
      </c>
      <c r="AF80" s="186"/>
      <c r="AG80" s="186"/>
      <c r="AH80" s="186"/>
      <c r="AI80" s="186"/>
      <c r="AJ80" s="187"/>
      <c r="AK80" s="143"/>
      <c r="AL80" s="143"/>
      <c r="AM80" s="190" t="str">
        <f>IF([5]回答表!X50="●",[5]回答表!B157,IF([5]回答表!AA50="●",[5]回答表!B181,""))</f>
        <v/>
      </c>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2"/>
      <c r="BR80" s="129"/>
      <c r="BS80" s="116"/>
    </row>
    <row r="81" spans="1:71" ht="15.65" customHeight="1">
      <c r="A81" s="134"/>
      <c r="B81" s="134"/>
      <c r="C81" s="124"/>
      <c r="D81" s="144"/>
      <c r="E81" s="144"/>
      <c r="F81" s="144"/>
      <c r="G81" s="144"/>
      <c r="H81" s="144"/>
      <c r="I81" s="144"/>
      <c r="J81" s="144"/>
      <c r="K81" s="144"/>
      <c r="L81" s="144"/>
      <c r="M81" s="144"/>
      <c r="N81" s="144"/>
      <c r="O81" s="144"/>
      <c r="P81" s="144"/>
      <c r="Q81" s="144"/>
      <c r="R81" s="130"/>
      <c r="S81" s="130"/>
      <c r="T81" s="130"/>
      <c r="U81" s="184"/>
      <c r="V81" s="185"/>
      <c r="W81" s="185"/>
      <c r="X81" s="185"/>
      <c r="Y81" s="185"/>
      <c r="Z81" s="185"/>
      <c r="AA81" s="185"/>
      <c r="AB81" s="185"/>
      <c r="AC81" s="185"/>
      <c r="AD81" s="185"/>
      <c r="AE81" s="188"/>
      <c r="AF81" s="188"/>
      <c r="AG81" s="188"/>
      <c r="AH81" s="188"/>
      <c r="AI81" s="188"/>
      <c r="AJ81" s="189"/>
      <c r="AK81" s="143"/>
      <c r="AL81" s="143"/>
      <c r="AM81" s="193"/>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5"/>
      <c r="BR81" s="129"/>
      <c r="BS81" s="116"/>
    </row>
    <row r="82" spans="1:71" ht="15.65" customHeight="1">
      <c r="A82" s="134"/>
      <c r="B82" s="134"/>
      <c r="C82" s="124"/>
      <c r="D82" s="144"/>
      <c r="E82" s="144"/>
      <c r="F82" s="144"/>
      <c r="G82" s="144"/>
      <c r="H82" s="144"/>
      <c r="I82" s="144"/>
      <c r="J82" s="144"/>
      <c r="K82" s="144"/>
      <c r="L82" s="144"/>
      <c r="M82" s="144"/>
      <c r="N82" s="144"/>
      <c r="O82" s="144"/>
      <c r="P82" s="144"/>
      <c r="Q82" s="144"/>
      <c r="R82" s="130"/>
      <c r="S82" s="130"/>
      <c r="T82" s="130"/>
      <c r="U82" s="130"/>
      <c r="V82" s="130"/>
      <c r="W82" s="130"/>
      <c r="X82" s="130"/>
      <c r="Y82" s="130"/>
      <c r="Z82" s="130"/>
      <c r="AA82" s="130"/>
      <c r="AB82" s="130"/>
      <c r="AC82" s="130"/>
      <c r="AD82" s="130"/>
      <c r="AE82" s="130"/>
      <c r="AF82" s="130"/>
      <c r="AG82" s="130"/>
      <c r="AH82" s="130"/>
      <c r="AI82" s="130"/>
      <c r="AJ82" s="130"/>
      <c r="AK82" s="143"/>
      <c r="AL82" s="143"/>
      <c r="AM82" s="193"/>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5"/>
      <c r="BR82" s="129"/>
      <c r="BS82" s="116"/>
    </row>
    <row r="83" spans="1:71" ht="15.65" customHeight="1">
      <c r="A83" s="134"/>
      <c r="B83" s="134"/>
      <c r="C83" s="124"/>
      <c r="D83" s="144"/>
      <c r="E83" s="144"/>
      <c r="F83" s="144"/>
      <c r="G83" s="144"/>
      <c r="H83" s="144"/>
      <c r="I83" s="144"/>
      <c r="J83" s="144"/>
      <c r="K83" s="144"/>
      <c r="L83" s="144"/>
      <c r="M83" s="144"/>
      <c r="N83" s="144"/>
      <c r="O83" s="144"/>
      <c r="P83" s="144"/>
      <c r="Q83" s="144"/>
      <c r="R83" s="130"/>
      <c r="S83" s="130"/>
      <c r="T83" s="130"/>
      <c r="U83" s="130"/>
      <c r="V83" s="130"/>
      <c r="W83" s="130"/>
      <c r="X83" s="130"/>
      <c r="Y83" s="130"/>
      <c r="Z83" s="130"/>
      <c r="AA83" s="130"/>
      <c r="AB83" s="130"/>
      <c r="AC83" s="130"/>
      <c r="AD83" s="130"/>
      <c r="AE83" s="130"/>
      <c r="AF83" s="130"/>
      <c r="AG83" s="130"/>
      <c r="AH83" s="130"/>
      <c r="AI83" s="130"/>
      <c r="AJ83" s="130"/>
      <c r="AK83" s="143"/>
      <c r="AL83" s="143"/>
      <c r="AM83" s="193"/>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5"/>
      <c r="BR83" s="129"/>
      <c r="BS83" s="116"/>
    </row>
    <row r="84" spans="1:71" ht="15.65" customHeight="1">
      <c r="A84" s="134"/>
      <c r="B84" s="134"/>
      <c r="C84" s="124"/>
      <c r="D84" s="144"/>
      <c r="E84" s="144"/>
      <c r="F84" s="144"/>
      <c r="G84" s="144"/>
      <c r="H84" s="144"/>
      <c r="I84" s="144"/>
      <c r="J84" s="144"/>
      <c r="K84" s="144"/>
      <c r="L84" s="144"/>
      <c r="M84" s="144"/>
      <c r="N84" s="144"/>
      <c r="O84" s="144"/>
      <c r="P84" s="144"/>
      <c r="Q84" s="144"/>
      <c r="R84" s="130"/>
      <c r="S84" s="130"/>
      <c r="T84" s="130"/>
      <c r="U84" s="130"/>
      <c r="V84" s="130"/>
      <c r="W84" s="130"/>
      <c r="X84" s="130"/>
      <c r="Y84" s="130"/>
      <c r="Z84" s="130"/>
      <c r="AA84" s="130"/>
      <c r="AB84" s="130"/>
      <c r="AC84" s="130"/>
      <c r="AD84" s="130"/>
      <c r="AE84" s="130"/>
      <c r="AF84" s="130"/>
      <c r="AG84" s="130"/>
      <c r="AH84" s="130"/>
      <c r="AI84" s="130"/>
      <c r="AJ84" s="130"/>
      <c r="AK84" s="143"/>
      <c r="AL84" s="143"/>
      <c r="AM84" s="196"/>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8"/>
      <c r="BR84" s="129"/>
      <c r="BS84" s="116"/>
    </row>
    <row r="85" spans="1:71" ht="15.65" customHeight="1">
      <c r="C85" s="124"/>
      <c r="D85" s="144"/>
      <c r="E85" s="144"/>
      <c r="F85" s="144"/>
      <c r="G85" s="144"/>
      <c r="H85" s="144"/>
      <c r="I85" s="144"/>
      <c r="J85" s="144"/>
      <c r="K85" s="144"/>
      <c r="L85" s="144"/>
      <c r="M85" s="144"/>
      <c r="N85" s="149"/>
      <c r="O85" s="149"/>
      <c r="P85" s="149"/>
      <c r="Q85" s="149"/>
      <c r="R85" s="130"/>
      <c r="S85" s="130"/>
      <c r="T85" s="130"/>
      <c r="U85" s="130"/>
      <c r="V85" s="130"/>
      <c r="W85" s="130"/>
      <c r="X85" s="110"/>
      <c r="Y85" s="110"/>
      <c r="Z85" s="110"/>
      <c r="AA85" s="127"/>
      <c r="AB85" s="127"/>
      <c r="AC85" s="127"/>
      <c r="AD85" s="127"/>
      <c r="AE85" s="127"/>
      <c r="AF85" s="127"/>
      <c r="AG85" s="127"/>
      <c r="AH85" s="127"/>
      <c r="AI85" s="127"/>
      <c r="AJ85" s="110"/>
      <c r="AK85" s="110"/>
      <c r="AL85" s="110"/>
      <c r="AM85" s="126"/>
      <c r="AN85" s="126"/>
      <c r="AO85" s="126"/>
      <c r="AP85" s="126"/>
      <c r="AQ85" s="126"/>
      <c r="AR85" s="126"/>
      <c r="AS85" s="126"/>
      <c r="AT85" s="126"/>
      <c r="AU85" s="126"/>
      <c r="AV85" s="126"/>
      <c r="AW85" s="126"/>
      <c r="AX85" s="126"/>
      <c r="AY85" s="126"/>
      <c r="AZ85" s="126"/>
      <c r="BA85" s="126"/>
      <c r="BB85" s="126"/>
      <c r="BC85" s="110"/>
      <c r="BD85" s="110"/>
      <c r="BE85" s="110"/>
      <c r="BF85" s="110"/>
      <c r="BG85" s="110"/>
      <c r="BH85" s="110"/>
      <c r="BI85" s="110"/>
      <c r="BJ85" s="110"/>
      <c r="BK85" s="110"/>
      <c r="BL85" s="110"/>
      <c r="BM85" s="110"/>
      <c r="BN85" s="110"/>
      <c r="BO85" s="110"/>
      <c r="BP85" s="110"/>
      <c r="BQ85" s="110"/>
      <c r="BR85" s="129"/>
      <c r="BS85" s="116"/>
    </row>
    <row r="86" spans="1:71" ht="18.649999999999999" customHeight="1">
      <c r="C86" s="124"/>
      <c r="D86" s="144"/>
      <c r="E86" s="144"/>
      <c r="F86" s="144"/>
      <c r="G86" s="144"/>
      <c r="H86" s="144"/>
      <c r="I86" s="144"/>
      <c r="J86" s="144"/>
      <c r="K86" s="144"/>
      <c r="L86" s="144"/>
      <c r="M86" s="144"/>
      <c r="N86" s="149"/>
      <c r="O86" s="149"/>
      <c r="P86" s="149"/>
      <c r="Q86" s="149"/>
      <c r="R86" s="130"/>
      <c r="S86" s="130"/>
      <c r="T86" s="130"/>
      <c r="U86" s="135" t="s">
        <v>27</v>
      </c>
      <c r="V86" s="130"/>
      <c r="W86" s="130"/>
      <c r="X86" s="136"/>
      <c r="Y86" s="136"/>
      <c r="Z86" s="136"/>
      <c r="AA86" s="127"/>
      <c r="AB86" s="137"/>
      <c r="AC86" s="127"/>
      <c r="AD86" s="127"/>
      <c r="AE86" s="127"/>
      <c r="AF86" s="127"/>
      <c r="AG86" s="127"/>
      <c r="AH86" s="127"/>
      <c r="AI86" s="127"/>
      <c r="AJ86" s="127"/>
      <c r="AK86" s="127"/>
      <c r="AL86" s="127"/>
      <c r="AM86" s="135" t="s">
        <v>12</v>
      </c>
      <c r="AN86" s="127"/>
      <c r="AO86" s="127"/>
      <c r="AP86" s="127"/>
      <c r="AQ86" s="127"/>
      <c r="AR86" s="127"/>
      <c r="AS86" s="127"/>
      <c r="AT86" s="127"/>
      <c r="AU86" s="127"/>
      <c r="AV86" s="127"/>
      <c r="AW86" s="127"/>
      <c r="AX86" s="126"/>
      <c r="AY86" s="126"/>
      <c r="AZ86" s="126"/>
      <c r="BA86" s="126"/>
      <c r="BB86" s="126"/>
      <c r="BC86" s="126"/>
      <c r="BD86" s="126"/>
      <c r="BE86" s="126"/>
      <c r="BF86" s="126"/>
      <c r="BG86" s="126"/>
      <c r="BH86" s="126"/>
      <c r="BI86" s="126"/>
      <c r="BJ86" s="126"/>
      <c r="BK86" s="126"/>
      <c r="BL86" s="126"/>
      <c r="BM86" s="126"/>
      <c r="BN86" s="126"/>
      <c r="BO86" s="126"/>
      <c r="BP86" s="126"/>
      <c r="BQ86" s="110"/>
      <c r="BR86" s="129"/>
      <c r="BS86" s="116"/>
    </row>
    <row r="87" spans="1:71" ht="15.65" customHeight="1">
      <c r="C87" s="124"/>
      <c r="D87" s="199" t="s">
        <v>13</v>
      </c>
      <c r="E87" s="200"/>
      <c r="F87" s="200"/>
      <c r="G87" s="200"/>
      <c r="H87" s="200"/>
      <c r="I87" s="200"/>
      <c r="J87" s="200"/>
      <c r="K87" s="200"/>
      <c r="L87" s="200"/>
      <c r="M87" s="201"/>
      <c r="N87" s="208" t="str">
        <f>IF([5]回答表!AD50="●","●","")</f>
        <v/>
      </c>
      <c r="O87" s="209"/>
      <c r="P87" s="209"/>
      <c r="Q87" s="210"/>
      <c r="R87" s="130"/>
      <c r="S87" s="130"/>
      <c r="T87" s="130"/>
      <c r="U87" s="190" t="str">
        <f>IF([5]回答表!AD50="●",[5]回答表!B192,"")</f>
        <v/>
      </c>
      <c r="V87" s="191"/>
      <c r="W87" s="191"/>
      <c r="X87" s="191"/>
      <c r="Y87" s="191"/>
      <c r="Z87" s="191"/>
      <c r="AA87" s="191"/>
      <c r="AB87" s="191"/>
      <c r="AC87" s="191"/>
      <c r="AD87" s="191"/>
      <c r="AE87" s="191"/>
      <c r="AF87" s="191"/>
      <c r="AG87" s="191"/>
      <c r="AH87" s="191"/>
      <c r="AI87" s="191"/>
      <c r="AJ87" s="192"/>
      <c r="AK87" s="150"/>
      <c r="AL87" s="150"/>
      <c r="AM87" s="190" t="str">
        <f>IF([5]回答表!AD50="●",[5]回答表!B198,"")</f>
        <v/>
      </c>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2"/>
      <c r="BR87" s="129"/>
      <c r="BS87" s="116"/>
    </row>
    <row r="88" spans="1:71" ht="15.65" customHeight="1">
      <c r="C88" s="124"/>
      <c r="D88" s="202"/>
      <c r="E88" s="203"/>
      <c r="F88" s="203"/>
      <c r="G88" s="203"/>
      <c r="H88" s="203"/>
      <c r="I88" s="203"/>
      <c r="J88" s="203"/>
      <c r="K88" s="203"/>
      <c r="L88" s="203"/>
      <c r="M88" s="204"/>
      <c r="N88" s="211"/>
      <c r="O88" s="212"/>
      <c r="P88" s="212"/>
      <c r="Q88" s="213"/>
      <c r="R88" s="130"/>
      <c r="S88" s="130"/>
      <c r="T88" s="130"/>
      <c r="U88" s="193"/>
      <c r="V88" s="194"/>
      <c r="W88" s="194"/>
      <c r="X88" s="194"/>
      <c r="Y88" s="194"/>
      <c r="Z88" s="194"/>
      <c r="AA88" s="194"/>
      <c r="AB88" s="194"/>
      <c r="AC88" s="194"/>
      <c r="AD88" s="194"/>
      <c r="AE88" s="194"/>
      <c r="AF88" s="194"/>
      <c r="AG88" s="194"/>
      <c r="AH88" s="194"/>
      <c r="AI88" s="194"/>
      <c r="AJ88" s="195"/>
      <c r="AK88" s="150"/>
      <c r="AL88" s="150"/>
      <c r="AM88" s="193"/>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5"/>
      <c r="BR88" s="129"/>
      <c r="BS88" s="116"/>
    </row>
    <row r="89" spans="1:71" ht="15.65" customHeight="1">
      <c r="C89" s="124"/>
      <c r="D89" s="202"/>
      <c r="E89" s="203"/>
      <c r="F89" s="203"/>
      <c r="G89" s="203"/>
      <c r="H89" s="203"/>
      <c r="I89" s="203"/>
      <c r="J89" s="203"/>
      <c r="K89" s="203"/>
      <c r="L89" s="203"/>
      <c r="M89" s="204"/>
      <c r="N89" s="211"/>
      <c r="O89" s="212"/>
      <c r="P89" s="212"/>
      <c r="Q89" s="213"/>
      <c r="R89" s="130"/>
      <c r="S89" s="130"/>
      <c r="T89" s="130"/>
      <c r="U89" s="193"/>
      <c r="V89" s="194"/>
      <c r="W89" s="194"/>
      <c r="X89" s="194"/>
      <c r="Y89" s="194"/>
      <c r="Z89" s="194"/>
      <c r="AA89" s="194"/>
      <c r="AB89" s="194"/>
      <c r="AC89" s="194"/>
      <c r="AD89" s="194"/>
      <c r="AE89" s="194"/>
      <c r="AF89" s="194"/>
      <c r="AG89" s="194"/>
      <c r="AH89" s="194"/>
      <c r="AI89" s="194"/>
      <c r="AJ89" s="195"/>
      <c r="AK89" s="150"/>
      <c r="AL89" s="150"/>
      <c r="AM89" s="193"/>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5"/>
      <c r="BR89" s="129"/>
      <c r="BS89" s="116"/>
    </row>
    <row r="90" spans="1:71" ht="15.65" customHeight="1">
      <c r="C90" s="124"/>
      <c r="D90" s="205"/>
      <c r="E90" s="206"/>
      <c r="F90" s="206"/>
      <c r="G90" s="206"/>
      <c r="H90" s="206"/>
      <c r="I90" s="206"/>
      <c r="J90" s="206"/>
      <c r="K90" s="206"/>
      <c r="L90" s="206"/>
      <c r="M90" s="207"/>
      <c r="N90" s="214"/>
      <c r="O90" s="215"/>
      <c r="P90" s="215"/>
      <c r="Q90" s="216"/>
      <c r="R90" s="130"/>
      <c r="S90" s="130"/>
      <c r="T90" s="130"/>
      <c r="U90" s="196"/>
      <c r="V90" s="197"/>
      <c r="W90" s="197"/>
      <c r="X90" s="197"/>
      <c r="Y90" s="197"/>
      <c r="Z90" s="197"/>
      <c r="AA90" s="197"/>
      <c r="AB90" s="197"/>
      <c r="AC90" s="197"/>
      <c r="AD90" s="197"/>
      <c r="AE90" s="197"/>
      <c r="AF90" s="197"/>
      <c r="AG90" s="197"/>
      <c r="AH90" s="197"/>
      <c r="AI90" s="197"/>
      <c r="AJ90" s="198"/>
      <c r="AK90" s="150"/>
      <c r="AL90" s="150"/>
      <c r="AM90" s="196"/>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8"/>
      <c r="BR90" s="129"/>
      <c r="BS90" s="116"/>
    </row>
    <row r="91" spans="1:71" ht="15.65" customHeight="1">
      <c r="C91" s="151"/>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3"/>
      <c r="BS91" s="116"/>
    </row>
    <row r="92" spans="1:71" ht="15.65" customHeight="1">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16"/>
    </row>
    <row r="93" spans="1:71" ht="15.65" customHeight="1">
      <c r="C93" s="118"/>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340"/>
      <c r="AS93" s="340"/>
      <c r="AT93" s="340"/>
      <c r="AU93" s="340"/>
      <c r="AV93" s="340"/>
      <c r="AW93" s="340"/>
      <c r="AX93" s="340"/>
      <c r="AY93" s="340"/>
      <c r="AZ93" s="340"/>
      <c r="BA93" s="340"/>
      <c r="BB93" s="340"/>
      <c r="BC93" s="120"/>
      <c r="BD93" s="121"/>
      <c r="BE93" s="121"/>
      <c r="BF93" s="121"/>
      <c r="BG93" s="121"/>
      <c r="BH93" s="121"/>
      <c r="BI93" s="121"/>
      <c r="BJ93" s="121"/>
      <c r="BK93" s="121"/>
      <c r="BL93" s="121"/>
      <c r="BM93" s="121"/>
      <c r="BN93" s="121"/>
      <c r="BO93" s="121"/>
      <c r="BP93" s="121"/>
      <c r="BQ93" s="121"/>
      <c r="BR93" s="122"/>
    </row>
    <row r="94" spans="1:71" ht="15.65" customHeight="1">
      <c r="C94" s="124"/>
      <c r="D94" s="258" t="s">
        <v>4</v>
      </c>
      <c r="E94" s="259"/>
      <c r="F94" s="259"/>
      <c r="G94" s="259"/>
      <c r="H94" s="259"/>
      <c r="I94" s="259"/>
      <c r="J94" s="259"/>
      <c r="K94" s="259"/>
      <c r="L94" s="259"/>
      <c r="M94" s="259"/>
      <c r="N94" s="259"/>
      <c r="O94" s="259"/>
      <c r="P94" s="259"/>
      <c r="Q94" s="260"/>
      <c r="R94" s="199" t="s">
        <v>94</v>
      </c>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1"/>
      <c r="BC94" s="125"/>
      <c r="BD94" s="126"/>
      <c r="BE94" s="126"/>
      <c r="BF94" s="126"/>
      <c r="BG94" s="126"/>
      <c r="BH94" s="126"/>
      <c r="BI94" s="126"/>
      <c r="BJ94" s="126"/>
      <c r="BK94" s="126"/>
      <c r="BL94" s="126"/>
      <c r="BM94" s="126"/>
      <c r="BN94" s="127"/>
      <c r="BO94" s="127"/>
      <c r="BP94" s="127"/>
      <c r="BQ94" s="128"/>
      <c r="BR94" s="129"/>
    </row>
    <row r="95" spans="1:71" ht="15.65" customHeight="1">
      <c r="C95" s="124"/>
      <c r="D95" s="261"/>
      <c r="E95" s="262"/>
      <c r="F95" s="262"/>
      <c r="G95" s="262"/>
      <c r="H95" s="262"/>
      <c r="I95" s="262"/>
      <c r="J95" s="262"/>
      <c r="K95" s="262"/>
      <c r="L95" s="262"/>
      <c r="M95" s="262"/>
      <c r="N95" s="262"/>
      <c r="O95" s="262"/>
      <c r="P95" s="262"/>
      <c r="Q95" s="263"/>
      <c r="R95" s="205"/>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7"/>
      <c r="BC95" s="125"/>
      <c r="BD95" s="126"/>
      <c r="BE95" s="126"/>
      <c r="BF95" s="126"/>
      <c r="BG95" s="126"/>
      <c r="BH95" s="126"/>
      <c r="BI95" s="126"/>
      <c r="BJ95" s="126"/>
      <c r="BK95" s="126"/>
      <c r="BL95" s="126"/>
      <c r="BM95" s="126"/>
      <c r="BN95" s="127"/>
      <c r="BO95" s="127"/>
      <c r="BP95" s="127"/>
      <c r="BQ95" s="128"/>
      <c r="BR95" s="129"/>
    </row>
    <row r="96" spans="1:71" ht="15.65" customHeight="1">
      <c r="C96" s="124"/>
      <c r="D96" s="130"/>
      <c r="E96" s="130"/>
      <c r="F96" s="130"/>
      <c r="G96" s="130"/>
      <c r="H96" s="130"/>
      <c r="I96" s="130"/>
      <c r="J96" s="130"/>
      <c r="K96" s="130"/>
      <c r="L96" s="130"/>
      <c r="M96" s="130"/>
      <c r="N96" s="130"/>
      <c r="O96" s="130"/>
      <c r="P96" s="130"/>
      <c r="Q96" s="130"/>
      <c r="R96" s="130"/>
      <c r="S96" s="130"/>
      <c r="T96" s="130"/>
      <c r="U96" s="130"/>
      <c r="V96" s="130"/>
      <c r="W96" s="130"/>
      <c r="X96" s="110"/>
      <c r="Y96" s="110"/>
      <c r="Z96" s="110"/>
      <c r="AA96" s="126"/>
      <c r="AB96" s="131"/>
      <c r="AC96" s="131"/>
      <c r="AD96" s="131"/>
      <c r="AE96" s="131"/>
      <c r="AF96" s="131"/>
      <c r="AG96" s="131"/>
      <c r="AH96" s="131"/>
      <c r="AI96" s="131"/>
      <c r="AJ96" s="131"/>
      <c r="AK96" s="131"/>
      <c r="AL96" s="131"/>
      <c r="AM96" s="131"/>
      <c r="AN96" s="128"/>
      <c r="AO96" s="131"/>
      <c r="AP96" s="132"/>
      <c r="AQ96" s="132"/>
      <c r="AR96" s="133"/>
      <c r="AS96" s="133"/>
      <c r="AT96" s="133"/>
      <c r="AU96" s="133"/>
      <c r="AV96" s="133"/>
      <c r="AW96" s="133"/>
      <c r="AX96" s="133"/>
      <c r="AY96" s="133"/>
      <c r="AZ96" s="133"/>
      <c r="BA96" s="133"/>
      <c r="BB96" s="133"/>
      <c r="BC96" s="125"/>
      <c r="BD96" s="126"/>
      <c r="BE96" s="126"/>
      <c r="BF96" s="126"/>
      <c r="BG96" s="126"/>
      <c r="BH96" s="126"/>
      <c r="BI96" s="126"/>
      <c r="BJ96" s="126"/>
      <c r="BK96" s="126"/>
      <c r="BL96" s="126"/>
      <c r="BM96" s="126"/>
      <c r="BN96" s="127"/>
      <c r="BO96" s="127"/>
      <c r="BP96" s="127"/>
      <c r="BQ96" s="128"/>
      <c r="BR96" s="129"/>
    </row>
    <row r="97" spans="1:144" ht="19.399999999999999" customHeight="1">
      <c r="A97" s="134"/>
      <c r="B97" s="134"/>
      <c r="C97" s="124"/>
      <c r="D97" s="130"/>
      <c r="E97" s="130"/>
      <c r="F97" s="130"/>
      <c r="G97" s="130"/>
      <c r="H97" s="130"/>
      <c r="I97" s="130"/>
      <c r="J97" s="130"/>
      <c r="K97" s="130"/>
      <c r="L97" s="130"/>
      <c r="M97" s="130"/>
      <c r="N97" s="130"/>
      <c r="O97" s="130"/>
      <c r="P97" s="130"/>
      <c r="Q97" s="130"/>
      <c r="R97" s="130"/>
      <c r="S97" s="130"/>
      <c r="T97" s="130"/>
      <c r="U97" s="135" t="s">
        <v>27</v>
      </c>
      <c r="V97" s="130"/>
      <c r="W97" s="130"/>
      <c r="X97" s="136"/>
      <c r="Y97" s="136"/>
      <c r="Z97" s="136"/>
      <c r="AA97" s="127"/>
      <c r="AB97" s="137"/>
      <c r="AC97" s="137"/>
      <c r="AD97" s="137"/>
      <c r="AE97" s="137"/>
      <c r="AF97" s="137"/>
      <c r="AG97" s="137"/>
      <c r="AH97" s="137"/>
      <c r="AI97" s="137"/>
      <c r="AJ97" s="137"/>
      <c r="AK97" s="137"/>
      <c r="AL97" s="137"/>
      <c r="AM97" s="135" t="s">
        <v>84</v>
      </c>
      <c r="AN97" s="138"/>
      <c r="AO97" s="137"/>
      <c r="AP97" s="139"/>
      <c r="AQ97" s="139"/>
      <c r="AR97" s="140"/>
      <c r="AS97" s="140"/>
      <c r="AT97" s="140"/>
      <c r="AU97" s="140"/>
      <c r="AV97" s="140"/>
      <c r="AW97" s="140"/>
      <c r="AX97" s="140"/>
      <c r="AY97" s="140"/>
      <c r="AZ97" s="140"/>
      <c r="BA97" s="140"/>
      <c r="BB97" s="140"/>
      <c r="BC97" s="141"/>
      <c r="BD97" s="127"/>
      <c r="BE97" s="127"/>
      <c r="BF97" s="142" t="s">
        <v>6</v>
      </c>
      <c r="BG97" s="155"/>
      <c r="BH97" s="155"/>
      <c r="BI97" s="155"/>
      <c r="BJ97" s="155"/>
      <c r="BK97" s="155"/>
      <c r="BL97" s="155"/>
      <c r="BM97" s="127"/>
      <c r="BN97" s="127"/>
      <c r="BO97" s="127"/>
      <c r="BP97" s="127"/>
      <c r="BQ97" s="138"/>
      <c r="BR97" s="129"/>
      <c r="BS97" s="134"/>
    </row>
    <row r="98" spans="1:144" ht="15.65" customHeight="1">
      <c r="A98" s="134"/>
      <c r="B98" s="134"/>
      <c r="C98" s="124"/>
      <c r="D98" s="199" t="s">
        <v>7</v>
      </c>
      <c r="E98" s="200"/>
      <c r="F98" s="200"/>
      <c r="G98" s="200"/>
      <c r="H98" s="200"/>
      <c r="I98" s="200"/>
      <c r="J98" s="200"/>
      <c r="K98" s="200"/>
      <c r="L98" s="200"/>
      <c r="M98" s="201"/>
      <c r="N98" s="208" t="str">
        <f>IF([5]回答表!X51="●","●","")</f>
        <v/>
      </c>
      <c r="O98" s="209"/>
      <c r="P98" s="209"/>
      <c r="Q98" s="210"/>
      <c r="R98" s="130"/>
      <c r="S98" s="130"/>
      <c r="T98" s="130"/>
      <c r="U98" s="190" t="str">
        <f>IF([5]回答表!X51="●",[5]回答表!B209,IF([5]回答表!AA51="●",[5]回答表!B237,""))</f>
        <v/>
      </c>
      <c r="V98" s="191"/>
      <c r="W98" s="191"/>
      <c r="X98" s="191"/>
      <c r="Y98" s="191"/>
      <c r="Z98" s="191"/>
      <c r="AA98" s="191"/>
      <c r="AB98" s="191"/>
      <c r="AC98" s="191"/>
      <c r="AD98" s="191"/>
      <c r="AE98" s="191"/>
      <c r="AF98" s="191"/>
      <c r="AG98" s="191"/>
      <c r="AH98" s="191"/>
      <c r="AI98" s="191"/>
      <c r="AJ98" s="192"/>
      <c r="AK98" s="143"/>
      <c r="AL98" s="143"/>
      <c r="AM98" s="293" t="s">
        <v>85</v>
      </c>
      <c r="AN98" s="294"/>
      <c r="AO98" s="294"/>
      <c r="AP98" s="294"/>
      <c r="AQ98" s="294"/>
      <c r="AR98" s="294"/>
      <c r="AS98" s="294"/>
      <c r="AT98" s="295"/>
      <c r="AU98" s="293" t="s">
        <v>86</v>
      </c>
      <c r="AV98" s="294"/>
      <c r="AW98" s="294"/>
      <c r="AX98" s="294"/>
      <c r="AY98" s="294"/>
      <c r="AZ98" s="294"/>
      <c r="BA98" s="294"/>
      <c r="BB98" s="295"/>
      <c r="BC98" s="131"/>
      <c r="BD98" s="126"/>
      <c r="BE98" s="126"/>
      <c r="BF98" s="253" t="str">
        <f>IF([5]回答表!X51="●",[5]回答表!B219,IF([5]回答表!AA51="●",[5]回答表!B247,""))</f>
        <v/>
      </c>
      <c r="BG98" s="254"/>
      <c r="BH98" s="254"/>
      <c r="BI98" s="254"/>
      <c r="BJ98" s="253"/>
      <c r="BK98" s="254"/>
      <c r="BL98" s="254"/>
      <c r="BM98" s="254"/>
      <c r="BN98" s="253"/>
      <c r="BO98" s="254"/>
      <c r="BP98" s="254"/>
      <c r="BQ98" s="255"/>
      <c r="BR98" s="129"/>
      <c r="BS98" s="134"/>
    </row>
    <row r="99" spans="1:144" ht="15.65" customHeight="1">
      <c r="A99" s="134"/>
      <c r="B99" s="134"/>
      <c r="C99" s="124"/>
      <c r="D99" s="202"/>
      <c r="E99" s="203"/>
      <c r="F99" s="203"/>
      <c r="G99" s="203"/>
      <c r="H99" s="203"/>
      <c r="I99" s="203"/>
      <c r="J99" s="203"/>
      <c r="K99" s="203"/>
      <c r="L99" s="203"/>
      <c r="M99" s="204"/>
      <c r="N99" s="211"/>
      <c r="O99" s="212"/>
      <c r="P99" s="212"/>
      <c r="Q99" s="213"/>
      <c r="R99" s="130"/>
      <c r="S99" s="130"/>
      <c r="T99" s="130"/>
      <c r="U99" s="193"/>
      <c r="V99" s="194"/>
      <c r="W99" s="194"/>
      <c r="X99" s="194"/>
      <c r="Y99" s="194"/>
      <c r="Z99" s="194"/>
      <c r="AA99" s="194"/>
      <c r="AB99" s="194"/>
      <c r="AC99" s="194"/>
      <c r="AD99" s="194"/>
      <c r="AE99" s="194"/>
      <c r="AF99" s="194"/>
      <c r="AG99" s="194"/>
      <c r="AH99" s="194"/>
      <c r="AI99" s="194"/>
      <c r="AJ99" s="195"/>
      <c r="AK99" s="143"/>
      <c r="AL99" s="143"/>
      <c r="AM99" s="299"/>
      <c r="AN99" s="300"/>
      <c r="AO99" s="300"/>
      <c r="AP99" s="300"/>
      <c r="AQ99" s="300"/>
      <c r="AR99" s="300"/>
      <c r="AS99" s="300"/>
      <c r="AT99" s="301"/>
      <c r="AU99" s="299"/>
      <c r="AV99" s="300"/>
      <c r="AW99" s="300"/>
      <c r="AX99" s="300"/>
      <c r="AY99" s="300"/>
      <c r="AZ99" s="300"/>
      <c r="BA99" s="300"/>
      <c r="BB99" s="301"/>
      <c r="BC99" s="131"/>
      <c r="BD99" s="126"/>
      <c r="BE99" s="126"/>
      <c r="BF99" s="217"/>
      <c r="BG99" s="218"/>
      <c r="BH99" s="218"/>
      <c r="BI99" s="218"/>
      <c r="BJ99" s="217"/>
      <c r="BK99" s="218"/>
      <c r="BL99" s="218"/>
      <c r="BM99" s="218"/>
      <c r="BN99" s="217"/>
      <c r="BO99" s="218"/>
      <c r="BP99" s="218"/>
      <c r="BQ99" s="221"/>
      <c r="BR99" s="129"/>
      <c r="BS99" s="134"/>
    </row>
    <row r="100" spans="1:144" ht="15.65" customHeight="1">
      <c r="A100" s="134"/>
      <c r="B100" s="134"/>
      <c r="C100" s="124"/>
      <c r="D100" s="202"/>
      <c r="E100" s="203"/>
      <c r="F100" s="203"/>
      <c r="G100" s="203"/>
      <c r="H100" s="203"/>
      <c r="I100" s="203"/>
      <c r="J100" s="203"/>
      <c r="K100" s="203"/>
      <c r="L100" s="203"/>
      <c r="M100" s="204"/>
      <c r="N100" s="211"/>
      <c r="O100" s="212"/>
      <c r="P100" s="212"/>
      <c r="Q100" s="213"/>
      <c r="R100" s="130"/>
      <c r="S100" s="130"/>
      <c r="T100" s="130"/>
      <c r="U100" s="193"/>
      <c r="V100" s="194"/>
      <c r="W100" s="194"/>
      <c r="X100" s="194"/>
      <c r="Y100" s="194"/>
      <c r="Z100" s="194"/>
      <c r="AA100" s="194"/>
      <c r="AB100" s="194"/>
      <c r="AC100" s="194"/>
      <c r="AD100" s="194"/>
      <c r="AE100" s="194"/>
      <c r="AF100" s="194"/>
      <c r="AG100" s="194"/>
      <c r="AH100" s="194"/>
      <c r="AI100" s="194"/>
      <c r="AJ100" s="195"/>
      <c r="AK100" s="143"/>
      <c r="AL100" s="143"/>
      <c r="AM100" s="283" t="str">
        <f>IF([5]回答表!X51="●",[5]回答表!G215,IF([5]回答表!AA51="●",[5]回答表!G243,""))</f>
        <v/>
      </c>
      <c r="AN100" s="284"/>
      <c r="AO100" s="284"/>
      <c r="AP100" s="284"/>
      <c r="AQ100" s="284"/>
      <c r="AR100" s="284"/>
      <c r="AS100" s="284"/>
      <c r="AT100" s="285"/>
      <c r="AU100" s="283" t="str">
        <f>IF([5]回答表!X51="●",[5]回答表!G216,IF([5]回答表!AA51="●",[5]回答表!G244,""))</f>
        <v/>
      </c>
      <c r="AV100" s="284"/>
      <c r="AW100" s="284"/>
      <c r="AX100" s="284"/>
      <c r="AY100" s="284"/>
      <c r="AZ100" s="284"/>
      <c r="BA100" s="284"/>
      <c r="BB100" s="285"/>
      <c r="BC100" s="131"/>
      <c r="BD100" s="126"/>
      <c r="BE100" s="126"/>
      <c r="BF100" s="217"/>
      <c r="BG100" s="218"/>
      <c r="BH100" s="218"/>
      <c r="BI100" s="218"/>
      <c r="BJ100" s="217"/>
      <c r="BK100" s="218"/>
      <c r="BL100" s="218"/>
      <c r="BM100" s="218"/>
      <c r="BN100" s="217"/>
      <c r="BO100" s="218"/>
      <c r="BP100" s="218"/>
      <c r="BQ100" s="221"/>
      <c r="BR100" s="129"/>
      <c r="BS100" s="134"/>
    </row>
    <row r="101" spans="1:144" ht="15.65" customHeight="1">
      <c r="A101" s="134"/>
      <c r="B101" s="134"/>
      <c r="C101" s="124"/>
      <c r="D101" s="205"/>
      <c r="E101" s="206"/>
      <c r="F101" s="206"/>
      <c r="G101" s="206"/>
      <c r="H101" s="206"/>
      <c r="I101" s="206"/>
      <c r="J101" s="206"/>
      <c r="K101" s="206"/>
      <c r="L101" s="206"/>
      <c r="M101" s="207"/>
      <c r="N101" s="214"/>
      <c r="O101" s="215"/>
      <c r="P101" s="215"/>
      <c r="Q101" s="216"/>
      <c r="R101" s="130"/>
      <c r="S101" s="130"/>
      <c r="T101" s="130"/>
      <c r="U101" s="193"/>
      <c r="V101" s="194"/>
      <c r="W101" s="194"/>
      <c r="X101" s="194"/>
      <c r="Y101" s="194"/>
      <c r="Z101" s="194"/>
      <c r="AA101" s="194"/>
      <c r="AB101" s="194"/>
      <c r="AC101" s="194"/>
      <c r="AD101" s="194"/>
      <c r="AE101" s="194"/>
      <c r="AF101" s="194"/>
      <c r="AG101" s="194"/>
      <c r="AH101" s="194"/>
      <c r="AI101" s="194"/>
      <c r="AJ101" s="195"/>
      <c r="AK101" s="143"/>
      <c r="AL101" s="143"/>
      <c r="AM101" s="286"/>
      <c r="AN101" s="287"/>
      <c r="AO101" s="287"/>
      <c r="AP101" s="287"/>
      <c r="AQ101" s="287"/>
      <c r="AR101" s="287"/>
      <c r="AS101" s="287"/>
      <c r="AT101" s="288"/>
      <c r="AU101" s="286"/>
      <c r="AV101" s="287"/>
      <c r="AW101" s="287"/>
      <c r="AX101" s="287"/>
      <c r="AY101" s="287"/>
      <c r="AZ101" s="287"/>
      <c r="BA101" s="287"/>
      <c r="BB101" s="288"/>
      <c r="BC101" s="131"/>
      <c r="BD101" s="126"/>
      <c r="BE101" s="126"/>
      <c r="BF101" s="217" t="str">
        <f>IF([5]回答表!X51="●",[5]回答表!E219,IF([5]回答表!AA51="●",[5]回答表!E247,""))</f>
        <v/>
      </c>
      <c r="BG101" s="218"/>
      <c r="BH101" s="218"/>
      <c r="BI101" s="218"/>
      <c r="BJ101" s="217" t="str">
        <f>IF([5]回答表!X51="●",[5]回答表!E220,IF([5]回答表!AA51="●",[5]回答表!E248,""))</f>
        <v/>
      </c>
      <c r="BK101" s="218"/>
      <c r="BL101" s="218"/>
      <c r="BM101" s="221"/>
      <c r="BN101" s="217" t="str">
        <f>IF([5]回答表!X51="●",[5]回答表!E221,IF([5]回答表!AA51="●",[5]回答表!E249,""))</f>
        <v/>
      </c>
      <c r="BO101" s="218"/>
      <c r="BP101" s="218"/>
      <c r="BQ101" s="221"/>
      <c r="BR101" s="129"/>
      <c r="BS101" s="134"/>
    </row>
    <row r="102" spans="1:144" ht="15.65" customHeight="1">
      <c r="A102" s="134"/>
      <c r="B102" s="134"/>
      <c r="C102" s="124"/>
      <c r="D102" s="144"/>
      <c r="E102" s="144"/>
      <c r="F102" s="144"/>
      <c r="G102" s="144"/>
      <c r="H102" s="144"/>
      <c r="I102" s="144"/>
      <c r="J102" s="144"/>
      <c r="K102" s="144"/>
      <c r="L102" s="144"/>
      <c r="M102" s="144"/>
      <c r="N102" s="146"/>
      <c r="O102" s="146"/>
      <c r="P102" s="146"/>
      <c r="Q102" s="146"/>
      <c r="R102" s="146"/>
      <c r="S102" s="146"/>
      <c r="T102" s="146"/>
      <c r="U102" s="193"/>
      <c r="V102" s="194"/>
      <c r="W102" s="194"/>
      <c r="X102" s="194"/>
      <c r="Y102" s="194"/>
      <c r="Z102" s="194"/>
      <c r="AA102" s="194"/>
      <c r="AB102" s="194"/>
      <c r="AC102" s="194"/>
      <c r="AD102" s="194"/>
      <c r="AE102" s="194"/>
      <c r="AF102" s="194"/>
      <c r="AG102" s="194"/>
      <c r="AH102" s="194"/>
      <c r="AI102" s="194"/>
      <c r="AJ102" s="195"/>
      <c r="AK102" s="143"/>
      <c r="AL102" s="143"/>
      <c r="AM102" s="289"/>
      <c r="AN102" s="290"/>
      <c r="AO102" s="290"/>
      <c r="AP102" s="290"/>
      <c r="AQ102" s="290"/>
      <c r="AR102" s="290"/>
      <c r="AS102" s="290"/>
      <c r="AT102" s="291"/>
      <c r="AU102" s="289"/>
      <c r="AV102" s="290"/>
      <c r="AW102" s="290"/>
      <c r="AX102" s="290"/>
      <c r="AY102" s="290"/>
      <c r="AZ102" s="290"/>
      <c r="BA102" s="290"/>
      <c r="BB102" s="291"/>
      <c r="BC102" s="131"/>
      <c r="BD102" s="131"/>
      <c r="BE102" s="131"/>
      <c r="BF102" s="217"/>
      <c r="BG102" s="218"/>
      <c r="BH102" s="218"/>
      <c r="BI102" s="218"/>
      <c r="BJ102" s="217"/>
      <c r="BK102" s="218"/>
      <c r="BL102" s="218"/>
      <c r="BM102" s="221"/>
      <c r="BN102" s="217"/>
      <c r="BO102" s="218"/>
      <c r="BP102" s="218"/>
      <c r="BQ102" s="221"/>
      <c r="BR102" s="129"/>
      <c r="BS102" s="134"/>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row>
    <row r="103" spans="1:144" ht="15.65" customHeight="1">
      <c r="A103" s="134"/>
      <c r="B103" s="134"/>
      <c r="C103" s="124"/>
      <c r="D103" s="144"/>
      <c r="E103" s="144"/>
      <c r="F103" s="144"/>
      <c r="G103" s="144"/>
      <c r="H103" s="144"/>
      <c r="I103" s="144"/>
      <c r="J103" s="144"/>
      <c r="K103" s="144"/>
      <c r="L103" s="144"/>
      <c r="M103" s="144"/>
      <c r="N103" s="146"/>
      <c r="O103" s="146"/>
      <c r="P103" s="146"/>
      <c r="Q103" s="146"/>
      <c r="R103" s="146"/>
      <c r="S103" s="146"/>
      <c r="T103" s="146"/>
      <c r="U103" s="193"/>
      <c r="V103" s="194"/>
      <c r="W103" s="194"/>
      <c r="X103" s="194"/>
      <c r="Y103" s="194"/>
      <c r="Z103" s="194"/>
      <c r="AA103" s="194"/>
      <c r="AB103" s="194"/>
      <c r="AC103" s="194"/>
      <c r="AD103" s="194"/>
      <c r="AE103" s="194"/>
      <c r="AF103" s="194"/>
      <c r="AG103" s="194"/>
      <c r="AH103" s="194"/>
      <c r="AI103" s="194"/>
      <c r="AJ103" s="195"/>
      <c r="AK103" s="143"/>
      <c r="AL103" s="143"/>
      <c r="AM103" s="126"/>
      <c r="AN103" s="126"/>
      <c r="AO103" s="126"/>
      <c r="AP103" s="126"/>
      <c r="AQ103" s="126"/>
      <c r="AR103" s="126"/>
      <c r="AS103" s="126"/>
      <c r="AT103" s="126"/>
      <c r="AU103" s="126"/>
      <c r="AV103" s="126"/>
      <c r="AW103" s="126"/>
      <c r="AX103" s="126"/>
      <c r="AY103" s="126"/>
      <c r="AZ103" s="126"/>
      <c r="BA103" s="126"/>
      <c r="BB103" s="126"/>
      <c r="BC103" s="131"/>
      <c r="BD103" s="126"/>
      <c r="BE103" s="126"/>
      <c r="BF103" s="217"/>
      <c r="BG103" s="218"/>
      <c r="BH103" s="218"/>
      <c r="BI103" s="218"/>
      <c r="BJ103" s="217"/>
      <c r="BK103" s="218"/>
      <c r="BL103" s="218"/>
      <c r="BM103" s="221"/>
      <c r="BN103" s="217"/>
      <c r="BO103" s="218"/>
      <c r="BP103" s="218"/>
      <c r="BQ103" s="221"/>
      <c r="BR103" s="129"/>
      <c r="BS103" s="134"/>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row>
    <row r="104" spans="1:144" ht="15.65" customHeight="1">
      <c r="A104" s="134"/>
      <c r="B104" s="134"/>
      <c r="C104" s="124"/>
      <c r="D104" s="243" t="s">
        <v>8</v>
      </c>
      <c r="E104" s="244"/>
      <c r="F104" s="244"/>
      <c r="G104" s="244"/>
      <c r="H104" s="244"/>
      <c r="I104" s="244"/>
      <c r="J104" s="244"/>
      <c r="K104" s="244"/>
      <c r="L104" s="244"/>
      <c r="M104" s="245"/>
      <c r="N104" s="208" t="str">
        <f>IF([5]回答表!AA51="●","●","")</f>
        <v/>
      </c>
      <c r="O104" s="209"/>
      <c r="P104" s="209"/>
      <c r="Q104" s="210"/>
      <c r="R104" s="130"/>
      <c r="S104" s="130"/>
      <c r="T104" s="130"/>
      <c r="U104" s="193"/>
      <c r="V104" s="194"/>
      <c r="W104" s="194"/>
      <c r="X104" s="194"/>
      <c r="Y104" s="194"/>
      <c r="Z104" s="194"/>
      <c r="AA104" s="194"/>
      <c r="AB104" s="194"/>
      <c r="AC104" s="194"/>
      <c r="AD104" s="194"/>
      <c r="AE104" s="194"/>
      <c r="AF104" s="194"/>
      <c r="AG104" s="194"/>
      <c r="AH104" s="194"/>
      <c r="AI104" s="194"/>
      <c r="AJ104" s="195"/>
      <c r="AK104" s="143"/>
      <c r="AL104" s="143"/>
      <c r="AM104" s="126"/>
      <c r="AN104" s="126"/>
      <c r="AO104" s="126"/>
      <c r="AP104" s="126"/>
      <c r="AQ104" s="126"/>
      <c r="AR104" s="126"/>
      <c r="AS104" s="126"/>
      <c r="AT104" s="126"/>
      <c r="AU104" s="126"/>
      <c r="AV104" s="126"/>
      <c r="AW104" s="126"/>
      <c r="AX104" s="126"/>
      <c r="AY104" s="126"/>
      <c r="AZ104" s="126"/>
      <c r="BA104" s="126"/>
      <c r="BB104" s="126"/>
      <c r="BC104" s="131"/>
      <c r="BD104" s="147"/>
      <c r="BE104" s="147"/>
      <c r="BF104" s="217"/>
      <c r="BG104" s="218"/>
      <c r="BH104" s="218"/>
      <c r="BI104" s="218"/>
      <c r="BJ104" s="217"/>
      <c r="BK104" s="218"/>
      <c r="BL104" s="218"/>
      <c r="BM104" s="221"/>
      <c r="BN104" s="217"/>
      <c r="BO104" s="218"/>
      <c r="BP104" s="218"/>
      <c r="BQ104" s="221"/>
      <c r="BR104" s="129"/>
      <c r="BS104" s="134"/>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row>
    <row r="105" spans="1:144" ht="15.65" customHeight="1">
      <c r="A105" s="134"/>
      <c r="B105" s="134"/>
      <c r="C105" s="124"/>
      <c r="D105" s="246"/>
      <c r="E105" s="247"/>
      <c r="F105" s="247"/>
      <c r="G105" s="247"/>
      <c r="H105" s="247"/>
      <c r="I105" s="247"/>
      <c r="J105" s="247"/>
      <c r="K105" s="247"/>
      <c r="L105" s="247"/>
      <c r="M105" s="248"/>
      <c r="N105" s="211"/>
      <c r="O105" s="212"/>
      <c r="P105" s="212"/>
      <c r="Q105" s="213"/>
      <c r="R105" s="130"/>
      <c r="S105" s="130"/>
      <c r="T105" s="130"/>
      <c r="U105" s="193"/>
      <c r="V105" s="194"/>
      <c r="W105" s="194"/>
      <c r="X105" s="194"/>
      <c r="Y105" s="194"/>
      <c r="Z105" s="194"/>
      <c r="AA105" s="194"/>
      <c r="AB105" s="194"/>
      <c r="AC105" s="194"/>
      <c r="AD105" s="194"/>
      <c r="AE105" s="194"/>
      <c r="AF105" s="194"/>
      <c r="AG105" s="194"/>
      <c r="AH105" s="194"/>
      <c r="AI105" s="194"/>
      <c r="AJ105" s="195"/>
      <c r="AK105" s="143"/>
      <c r="AL105" s="143"/>
      <c r="AM105" s="126"/>
      <c r="AN105" s="126"/>
      <c r="AO105" s="126"/>
      <c r="AP105" s="126"/>
      <c r="AQ105" s="126"/>
      <c r="AR105" s="126"/>
      <c r="AS105" s="126"/>
      <c r="AT105" s="126"/>
      <c r="AU105" s="126"/>
      <c r="AV105" s="126"/>
      <c r="AW105" s="126"/>
      <c r="AX105" s="126"/>
      <c r="AY105" s="126"/>
      <c r="AZ105" s="126"/>
      <c r="BA105" s="126"/>
      <c r="BB105" s="126"/>
      <c r="BC105" s="131"/>
      <c r="BD105" s="147"/>
      <c r="BE105" s="147"/>
      <c r="BF105" s="217" t="s">
        <v>9</v>
      </c>
      <c r="BG105" s="218"/>
      <c r="BH105" s="218"/>
      <c r="BI105" s="218"/>
      <c r="BJ105" s="217" t="s">
        <v>10</v>
      </c>
      <c r="BK105" s="218"/>
      <c r="BL105" s="218"/>
      <c r="BM105" s="218"/>
      <c r="BN105" s="217" t="s">
        <v>11</v>
      </c>
      <c r="BO105" s="218"/>
      <c r="BP105" s="218"/>
      <c r="BQ105" s="221"/>
      <c r="BR105" s="129"/>
      <c r="BS105" s="134"/>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row>
    <row r="106" spans="1:144" ht="15.65" customHeight="1">
      <c r="A106" s="134"/>
      <c r="B106" s="134"/>
      <c r="C106" s="124"/>
      <c r="D106" s="246"/>
      <c r="E106" s="247"/>
      <c r="F106" s="247"/>
      <c r="G106" s="247"/>
      <c r="H106" s="247"/>
      <c r="I106" s="247"/>
      <c r="J106" s="247"/>
      <c r="K106" s="247"/>
      <c r="L106" s="247"/>
      <c r="M106" s="248"/>
      <c r="N106" s="211"/>
      <c r="O106" s="212"/>
      <c r="P106" s="212"/>
      <c r="Q106" s="213"/>
      <c r="R106" s="130"/>
      <c r="S106" s="130"/>
      <c r="T106" s="130"/>
      <c r="U106" s="193"/>
      <c r="V106" s="194"/>
      <c r="W106" s="194"/>
      <c r="X106" s="194"/>
      <c r="Y106" s="194"/>
      <c r="Z106" s="194"/>
      <c r="AA106" s="194"/>
      <c r="AB106" s="194"/>
      <c r="AC106" s="194"/>
      <c r="AD106" s="194"/>
      <c r="AE106" s="194"/>
      <c r="AF106" s="194"/>
      <c r="AG106" s="194"/>
      <c r="AH106" s="194"/>
      <c r="AI106" s="194"/>
      <c r="AJ106" s="195"/>
      <c r="AK106" s="143"/>
      <c r="AL106" s="143"/>
      <c r="AM106" s="126"/>
      <c r="AN106" s="126"/>
      <c r="AO106" s="126"/>
      <c r="AP106" s="126"/>
      <c r="AQ106" s="126"/>
      <c r="AR106" s="126"/>
      <c r="AS106" s="126"/>
      <c r="AT106" s="126"/>
      <c r="AU106" s="126"/>
      <c r="AV106" s="126"/>
      <c r="AW106" s="126"/>
      <c r="AX106" s="126"/>
      <c r="AY106" s="126"/>
      <c r="AZ106" s="126"/>
      <c r="BA106" s="126"/>
      <c r="BB106" s="126"/>
      <c r="BC106" s="131"/>
      <c r="BD106" s="147"/>
      <c r="BE106" s="147"/>
      <c r="BF106" s="217"/>
      <c r="BG106" s="218"/>
      <c r="BH106" s="218"/>
      <c r="BI106" s="218"/>
      <c r="BJ106" s="217"/>
      <c r="BK106" s="218"/>
      <c r="BL106" s="218"/>
      <c r="BM106" s="218"/>
      <c r="BN106" s="217"/>
      <c r="BO106" s="218"/>
      <c r="BP106" s="218"/>
      <c r="BQ106" s="221"/>
      <c r="BR106" s="129"/>
      <c r="BS106" s="134"/>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row>
    <row r="107" spans="1:144" ht="15.65" customHeight="1">
      <c r="A107" s="134"/>
      <c r="B107" s="134"/>
      <c r="C107" s="124"/>
      <c r="D107" s="249"/>
      <c r="E107" s="250"/>
      <c r="F107" s="250"/>
      <c r="G107" s="250"/>
      <c r="H107" s="250"/>
      <c r="I107" s="250"/>
      <c r="J107" s="250"/>
      <c r="K107" s="250"/>
      <c r="L107" s="250"/>
      <c r="M107" s="251"/>
      <c r="N107" s="214"/>
      <c r="O107" s="215"/>
      <c r="P107" s="215"/>
      <c r="Q107" s="216"/>
      <c r="R107" s="130"/>
      <c r="S107" s="130"/>
      <c r="T107" s="130"/>
      <c r="U107" s="196"/>
      <c r="V107" s="197"/>
      <c r="W107" s="197"/>
      <c r="X107" s="197"/>
      <c r="Y107" s="197"/>
      <c r="Z107" s="197"/>
      <c r="AA107" s="197"/>
      <c r="AB107" s="197"/>
      <c r="AC107" s="197"/>
      <c r="AD107" s="197"/>
      <c r="AE107" s="197"/>
      <c r="AF107" s="197"/>
      <c r="AG107" s="197"/>
      <c r="AH107" s="197"/>
      <c r="AI107" s="197"/>
      <c r="AJ107" s="198"/>
      <c r="AK107" s="143"/>
      <c r="AL107" s="143"/>
      <c r="AM107" s="126"/>
      <c r="AN107" s="126"/>
      <c r="AO107" s="126"/>
      <c r="AP107" s="126"/>
      <c r="AQ107" s="126"/>
      <c r="AR107" s="126"/>
      <c r="AS107" s="126"/>
      <c r="AT107" s="126"/>
      <c r="AU107" s="126"/>
      <c r="AV107" s="126"/>
      <c r="AW107" s="126"/>
      <c r="AX107" s="126"/>
      <c r="AY107" s="126"/>
      <c r="AZ107" s="126"/>
      <c r="BA107" s="126"/>
      <c r="BB107" s="126"/>
      <c r="BC107" s="131"/>
      <c r="BD107" s="147"/>
      <c r="BE107" s="147"/>
      <c r="BF107" s="219"/>
      <c r="BG107" s="220"/>
      <c r="BH107" s="220"/>
      <c r="BI107" s="220"/>
      <c r="BJ107" s="219"/>
      <c r="BK107" s="220"/>
      <c r="BL107" s="220"/>
      <c r="BM107" s="220"/>
      <c r="BN107" s="219"/>
      <c r="BO107" s="220"/>
      <c r="BP107" s="220"/>
      <c r="BQ107" s="222"/>
      <c r="BR107" s="129"/>
      <c r="BS107" s="134"/>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row>
    <row r="108" spans="1:144" ht="15.65" customHeight="1">
      <c r="A108" s="134"/>
      <c r="B108" s="134"/>
      <c r="C108" s="124"/>
      <c r="D108" s="144"/>
      <c r="E108" s="144"/>
      <c r="F108" s="144"/>
      <c r="G108" s="144"/>
      <c r="H108" s="144"/>
      <c r="I108" s="144"/>
      <c r="J108" s="144"/>
      <c r="K108" s="144"/>
      <c r="L108" s="144"/>
      <c r="M108" s="144"/>
      <c r="N108" s="144"/>
      <c r="O108" s="144"/>
      <c r="P108" s="144"/>
      <c r="Q108" s="144"/>
      <c r="R108" s="130"/>
      <c r="S108" s="130"/>
      <c r="T108" s="130"/>
      <c r="U108" s="130"/>
      <c r="V108" s="130"/>
      <c r="W108" s="130"/>
      <c r="X108" s="130"/>
      <c r="Y108" s="130"/>
      <c r="Z108" s="130"/>
      <c r="AA108" s="130"/>
      <c r="AB108" s="130"/>
      <c r="AC108" s="130"/>
      <c r="AD108" s="130"/>
      <c r="AE108" s="130"/>
      <c r="AF108" s="130"/>
      <c r="AG108" s="130"/>
      <c r="AH108" s="130"/>
      <c r="AI108" s="130"/>
      <c r="AJ108" s="130"/>
      <c r="AK108" s="143"/>
      <c r="AL108" s="143"/>
      <c r="AM108" s="156"/>
      <c r="AN108" s="156"/>
      <c r="AO108" s="156"/>
      <c r="AP108" s="156"/>
      <c r="AQ108" s="156"/>
      <c r="AR108" s="156"/>
      <c r="AS108" s="156"/>
      <c r="AT108" s="156"/>
      <c r="AU108" s="156"/>
      <c r="AV108" s="156"/>
      <c r="AW108" s="156"/>
      <c r="AX108" s="156"/>
      <c r="AY108" s="156"/>
      <c r="AZ108" s="156"/>
      <c r="BA108" s="156"/>
      <c r="BB108" s="156"/>
      <c r="BC108" s="131"/>
      <c r="BD108" s="147"/>
      <c r="BE108" s="147"/>
      <c r="BF108" s="110"/>
      <c r="BG108" s="110"/>
      <c r="BH108" s="110"/>
      <c r="BI108" s="110"/>
      <c r="BJ108" s="110"/>
      <c r="BK108" s="110"/>
      <c r="BL108" s="110"/>
      <c r="BM108" s="110"/>
      <c r="BN108" s="110"/>
      <c r="BO108" s="110"/>
      <c r="BP108" s="110"/>
      <c r="BQ108" s="110"/>
      <c r="BR108" s="129"/>
      <c r="BS108" s="116"/>
    </row>
    <row r="109" spans="1:144" ht="15.65" customHeight="1">
      <c r="A109" s="134"/>
      <c r="B109" s="134"/>
      <c r="C109" s="124"/>
      <c r="D109" s="144"/>
      <c r="E109" s="144"/>
      <c r="F109" s="144"/>
      <c r="G109" s="144"/>
      <c r="H109" s="144"/>
      <c r="I109" s="144"/>
      <c r="J109" s="144"/>
      <c r="K109" s="144"/>
      <c r="L109" s="144"/>
      <c r="M109" s="144"/>
      <c r="N109" s="144"/>
      <c r="O109" s="144"/>
      <c r="P109" s="144"/>
      <c r="Q109" s="144"/>
      <c r="R109" s="130"/>
      <c r="S109" s="130"/>
      <c r="T109" s="130"/>
      <c r="U109" s="135" t="s">
        <v>91</v>
      </c>
      <c r="V109" s="130"/>
      <c r="W109" s="130"/>
      <c r="X109" s="130"/>
      <c r="Y109" s="130"/>
      <c r="Z109" s="130"/>
      <c r="AA109" s="130"/>
      <c r="AB109" s="130"/>
      <c r="AC109" s="130"/>
      <c r="AD109" s="130"/>
      <c r="AE109" s="130"/>
      <c r="AF109" s="130"/>
      <c r="AG109" s="130"/>
      <c r="AH109" s="130"/>
      <c r="AI109" s="130"/>
      <c r="AJ109" s="130"/>
      <c r="AK109" s="143"/>
      <c r="AL109" s="143"/>
      <c r="AM109" s="135" t="s">
        <v>92</v>
      </c>
      <c r="AN109" s="127"/>
      <c r="AO109" s="127"/>
      <c r="AP109" s="127"/>
      <c r="AQ109" s="127"/>
      <c r="AR109" s="127"/>
      <c r="AS109" s="127"/>
      <c r="AT109" s="127"/>
      <c r="AU109" s="127"/>
      <c r="AV109" s="127"/>
      <c r="AW109" s="127"/>
      <c r="AX109" s="126"/>
      <c r="AY109" s="126"/>
      <c r="AZ109" s="126"/>
      <c r="BA109" s="126"/>
      <c r="BB109" s="126"/>
      <c r="BC109" s="126"/>
      <c r="BD109" s="126"/>
      <c r="BE109" s="126"/>
      <c r="BF109" s="126"/>
      <c r="BG109" s="126"/>
      <c r="BH109" s="126"/>
      <c r="BI109" s="126"/>
      <c r="BJ109" s="126"/>
      <c r="BK109" s="126"/>
      <c r="BL109" s="126"/>
      <c r="BM109" s="126"/>
      <c r="BN109" s="126"/>
      <c r="BO109" s="126"/>
      <c r="BP109" s="126"/>
      <c r="BQ109" s="110"/>
      <c r="BR109" s="129"/>
      <c r="BS109" s="116"/>
    </row>
    <row r="110" spans="1:144" ht="15.65" customHeight="1">
      <c r="A110" s="134"/>
      <c r="B110" s="134"/>
      <c r="C110" s="124"/>
      <c r="D110" s="144"/>
      <c r="E110" s="144"/>
      <c r="F110" s="144"/>
      <c r="G110" s="144"/>
      <c r="H110" s="144"/>
      <c r="I110" s="144"/>
      <c r="J110" s="144"/>
      <c r="K110" s="144"/>
      <c r="L110" s="144"/>
      <c r="M110" s="144"/>
      <c r="N110" s="144"/>
      <c r="O110" s="144"/>
      <c r="P110" s="144"/>
      <c r="Q110" s="144"/>
      <c r="R110" s="130"/>
      <c r="S110" s="130"/>
      <c r="T110" s="130"/>
      <c r="U110" s="182" t="str">
        <f>IF([5]回答表!X51="●",[5]回答表!E224,IF([5]回答表!AA51="●",[5]回答表!E252,""))</f>
        <v/>
      </c>
      <c r="V110" s="183"/>
      <c r="W110" s="183"/>
      <c r="X110" s="183"/>
      <c r="Y110" s="183"/>
      <c r="Z110" s="183"/>
      <c r="AA110" s="183"/>
      <c r="AB110" s="183"/>
      <c r="AC110" s="183"/>
      <c r="AD110" s="183"/>
      <c r="AE110" s="186" t="s">
        <v>93</v>
      </c>
      <c r="AF110" s="186"/>
      <c r="AG110" s="186"/>
      <c r="AH110" s="186"/>
      <c r="AI110" s="186"/>
      <c r="AJ110" s="187"/>
      <c r="AK110" s="143"/>
      <c r="AL110" s="143"/>
      <c r="AM110" s="190" t="str">
        <f>IF([5]回答表!X51="●",[5]回答表!B226,IF([5]回答表!AA51="●",[5]回答表!B254,""))</f>
        <v/>
      </c>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2"/>
      <c r="BR110" s="129"/>
      <c r="BS110" s="116"/>
    </row>
    <row r="111" spans="1:144" ht="15.65" customHeight="1">
      <c r="A111" s="134"/>
      <c r="B111" s="134"/>
      <c r="C111" s="124"/>
      <c r="D111" s="144"/>
      <c r="E111" s="144"/>
      <c r="F111" s="144"/>
      <c r="G111" s="144"/>
      <c r="H111" s="144"/>
      <c r="I111" s="144"/>
      <c r="J111" s="144"/>
      <c r="K111" s="144"/>
      <c r="L111" s="144"/>
      <c r="M111" s="144"/>
      <c r="N111" s="144"/>
      <c r="O111" s="144"/>
      <c r="P111" s="144"/>
      <c r="Q111" s="144"/>
      <c r="R111" s="130"/>
      <c r="S111" s="130"/>
      <c r="T111" s="130"/>
      <c r="U111" s="184"/>
      <c r="V111" s="185"/>
      <c r="W111" s="185"/>
      <c r="X111" s="185"/>
      <c r="Y111" s="185"/>
      <c r="Z111" s="185"/>
      <c r="AA111" s="185"/>
      <c r="AB111" s="185"/>
      <c r="AC111" s="185"/>
      <c r="AD111" s="185"/>
      <c r="AE111" s="188"/>
      <c r="AF111" s="188"/>
      <c r="AG111" s="188"/>
      <c r="AH111" s="188"/>
      <c r="AI111" s="188"/>
      <c r="AJ111" s="189"/>
      <c r="AK111" s="143"/>
      <c r="AL111" s="143"/>
      <c r="AM111" s="193"/>
      <c r="AN111" s="194"/>
      <c r="AO111" s="194"/>
      <c r="AP111" s="194"/>
      <c r="AQ111" s="194"/>
      <c r="AR111" s="194"/>
      <c r="AS111" s="194"/>
      <c r="AT111" s="194"/>
      <c r="AU111" s="194"/>
      <c r="AV111" s="194"/>
      <c r="AW111" s="194"/>
      <c r="AX111" s="194"/>
      <c r="AY111" s="194"/>
      <c r="AZ111" s="194"/>
      <c r="BA111" s="194"/>
      <c r="BB111" s="194"/>
      <c r="BC111" s="194"/>
      <c r="BD111" s="194"/>
      <c r="BE111" s="194"/>
      <c r="BF111" s="194"/>
      <c r="BG111" s="194"/>
      <c r="BH111" s="194"/>
      <c r="BI111" s="194"/>
      <c r="BJ111" s="194"/>
      <c r="BK111" s="194"/>
      <c r="BL111" s="194"/>
      <c r="BM111" s="194"/>
      <c r="BN111" s="194"/>
      <c r="BO111" s="194"/>
      <c r="BP111" s="194"/>
      <c r="BQ111" s="195"/>
      <c r="BR111" s="129"/>
      <c r="BS111" s="116"/>
    </row>
    <row r="112" spans="1:144" ht="15.65" customHeight="1">
      <c r="A112" s="134"/>
      <c r="B112" s="134"/>
      <c r="C112" s="124"/>
      <c r="D112" s="144"/>
      <c r="E112" s="144"/>
      <c r="F112" s="144"/>
      <c r="G112" s="144"/>
      <c r="H112" s="144"/>
      <c r="I112" s="144"/>
      <c r="J112" s="144"/>
      <c r="K112" s="144"/>
      <c r="L112" s="144"/>
      <c r="M112" s="144"/>
      <c r="N112" s="144"/>
      <c r="O112" s="144"/>
      <c r="P112" s="144"/>
      <c r="Q112" s="144"/>
      <c r="R112" s="130"/>
      <c r="S112" s="130"/>
      <c r="T112" s="130"/>
      <c r="U112" s="130"/>
      <c r="V112" s="130"/>
      <c r="W112" s="130"/>
      <c r="X112" s="130"/>
      <c r="Y112" s="130"/>
      <c r="Z112" s="130"/>
      <c r="AA112" s="130"/>
      <c r="AB112" s="130"/>
      <c r="AC112" s="130"/>
      <c r="AD112" s="130"/>
      <c r="AE112" s="130"/>
      <c r="AF112" s="130"/>
      <c r="AG112" s="130"/>
      <c r="AH112" s="130"/>
      <c r="AI112" s="130"/>
      <c r="AJ112" s="130"/>
      <c r="AK112" s="143"/>
      <c r="AL112" s="143"/>
      <c r="AM112" s="193"/>
      <c r="AN112" s="194"/>
      <c r="AO112" s="194"/>
      <c r="AP112" s="194"/>
      <c r="AQ112" s="194"/>
      <c r="AR112" s="194"/>
      <c r="AS112" s="194"/>
      <c r="AT112" s="194"/>
      <c r="AU112" s="194"/>
      <c r="AV112" s="194"/>
      <c r="AW112" s="194"/>
      <c r="AX112" s="194"/>
      <c r="AY112" s="194"/>
      <c r="AZ112" s="194"/>
      <c r="BA112" s="194"/>
      <c r="BB112" s="194"/>
      <c r="BC112" s="194"/>
      <c r="BD112" s="194"/>
      <c r="BE112" s="194"/>
      <c r="BF112" s="194"/>
      <c r="BG112" s="194"/>
      <c r="BH112" s="194"/>
      <c r="BI112" s="194"/>
      <c r="BJ112" s="194"/>
      <c r="BK112" s="194"/>
      <c r="BL112" s="194"/>
      <c r="BM112" s="194"/>
      <c r="BN112" s="194"/>
      <c r="BO112" s="194"/>
      <c r="BP112" s="194"/>
      <c r="BQ112" s="195"/>
      <c r="BR112" s="129"/>
      <c r="BS112" s="116"/>
    </row>
    <row r="113" spans="1:144" ht="15.65" customHeight="1">
      <c r="A113" s="134"/>
      <c r="B113" s="134"/>
      <c r="C113" s="124"/>
      <c r="D113" s="144"/>
      <c r="E113" s="144"/>
      <c r="F113" s="144"/>
      <c r="G113" s="144"/>
      <c r="H113" s="144"/>
      <c r="I113" s="144"/>
      <c r="J113" s="144"/>
      <c r="K113" s="144"/>
      <c r="L113" s="144"/>
      <c r="M113" s="144"/>
      <c r="N113" s="144"/>
      <c r="O113" s="144"/>
      <c r="P113" s="144"/>
      <c r="Q113" s="144"/>
      <c r="R113" s="130"/>
      <c r="S113" s="130"/>
      <c r="T113" s="130"/>
      <c r="U113" s="130"/>
      <c r="V113" s="130"/>
      <c r="W113" s="130"/>
      <c r="X113" s="130"/>
      <c r="Y113" s="130"/>
      <c r="Z113" s="130"/>
      <c r="AA113" s="130"/>
      <c r="AB113" s="130"/>
      <c r="AC113" s="130"/>
      <c r="AD113" s="130"/>
      <c r="AE113" s="130"/>
      <c r="AF113" s="130"/>
      <c r="AG113" s="130"/>
      <c r="AH113" s="130"/>
      <c r="AI113" s="130"/>
      <c r="AJ113" s="130"/>
      <c r="AK113" s="143"/>
      <c r="AL113" s="143"/>
      <c r="AM113" s="193"/>
      <c r="AN113" s="194"/>
      <c r="AO113" s="194"/>
      <c r="AP113" s="194"/>
      <c r="AQ113" s="194"/>
      <c r="AR113" s="194"/>
      <c r="AS113" s="194"/>
      <c r="AT113" s="194"/>
      <c r="AU113" s="194"/>
      <c r="AV113" s="194"/>
      <c r="AW113" s="194"/>
      <c r="AX113" s="194"/>
      <c r="AY113" s="194"/>
      <c r="AZ113" s="194"/>
      <c r="BA113" s="194"/>
      <c r="BB113" s="194"/>
      <c r="BC113" s="194"/>
      <c r="BD113" s="194"/>
      <c r="BE113" s="194"/>
      <c r="BF113" s="194"/>
      <c r="BG113" s="194"/>
      <c r="BH113" s="194"/>
      <c r="BI113" s="194"/>
      <c r="BJ113" s="194"/>
      <c r="BK113" s="194"/>
      <c r="BL113" s="194"/>
      <c r="BM113" s="194"/>
      <c r="BN113" s="194"/>
      <c r="BO113" s="194"/>
      <c r="BP113" s="194"/>
      <c r="BQ113" s="195"/>
      <c r="BR113" s="129"/>
      <c r="BS113" s="116"/>
    </row>
    <row r="114" spans="1:144" ht="15.65" customHeight="1">
      <c r="A114" s="134"/>
      <c r="B114" s="134"/>
      <c r="C114" s="124"/>
      <c r="D114" s="144"/>
      <c r="E114" s="144"/>
      <c r="F114" s="144"/>
      <c r="G114" s="144"/>
      <c r="H114" s="144"/>
      <c r="I114" s="144"/>
      <c r="J114" s="144"/>
      <c r="K114" s="144"/>
      <c r="L114" s="144"/>
      <c r="M114" s="144"/>
      <c r="N114" s="144"/>
      <c r="O114" s="144"/>
      <c r="P114" s="144"/>
      <c r="Q114" s="144"/>
      <c r="R114" s="130"/>
      <c r="S114" s="130"/>
      <c r="T114" s="130"/>
      <c r="U114" s="130"/>
      <c r="V114" s="130"/>
      <c r="W114" s="130"/>
      <c r="X114" s="130"/>
      <c r="Y114" s="130"/>
      <c r="Z114" s="130"/>
      <c r="AA114" s="130"/>
      <c r="AB114" s="130"/>
      <c r="AC114" s="130"/>
      <c r="AD114" s="130"/>
      <c r="AE114" s="130"/>
      <c r="AF114" s="130"/>
      <c r="AG114" s="130"/>
      <c r="AH114" s="130"/>
      <c r="AI114" s="130"/>
      <c r="AJ114" s="130"/>
      <c r="AK114" s="143"/>
      <c r="AL114" s="143"/>
      <c r="AM114" s="196"/>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8"/>
      <c r="BR114" s="129"/>
      <c r="BS114" s="116"/>
    </row>
    <row r="115" spans="1:144" ht="15.65" customHeight="1">
      <c r="A115" s="134"/>
      <c r="B115" s="134"/>
      <c r="C115" s="124"/>
      <c r="D115" s="144"/>
      <c r="E115" s="144"/>
      <c r="F115" s="144"/>
      <c r="G115" s="144"/>
      <c r="H115" s="144"/>
      <c r="I115" s="144"/>
      <c r="J115" s="144"/>
      <c r="K115" s="144"/>
      <c r="L115" s="144"/>
      <c r="M115" s="144"/>
      <c r="N115" s="130"/>
      <c r="O115" s="130"/>
      <c r="P115" s="130"/>
      <c r="Q115" s="130"/>
      <c r="R115" s="130"/>
      <c r="S115" s="130"/>
      <c r="T115" s="130"/>
      <c r="U115" s="130"/>
      <c r="V115" s="130"/>
      <c r="W115" s="130"/>
      <c r="X115" s="110"/>
      <c r="Y115" s="110"/>
      <c r="Z115" s="110"/>
      <c r="AA115" s="127"/>
      <c r="AB115" s="127"/>
      <c r="AC115" s="127"/>
      <c r="AD115" s="127"/>
      <c r="AE115" s="127"/>
      <c r="AF115" s="127"/>
      <c r="AG115" s="127"/>
      <c r="AH115" s="127"/>
      <c r="AI115" s="127"/>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29"/>
      <c r="BS115" s="134"/>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row>
    <row r="116" spans="1:144" ht="19.399999999999999" customHeight="1">
      <c r="A116" s="134"/>
      <c r="B116" s="134"/>
      <c r="C116" s="124"/>
      <c r="D116" s="144"/>
      <c r="E116" s="144"/>
      <c r="F116" s="144"/>
      <c r="G116" s="144"/>
      <c r="H116" s="144"/>
      <c r="I116" s="144"/>
      <c r="J116" s="144"/>
      <c r="K116" s="144"/>
      <c r="L116" s="144"/>
      <c r="M116" s="144"/>
      <c r="N116" s="130"/>
      <c r="O116" s="130"/>
      <c r="P116" s="130"/>
      <c r="Q116" s="130"/>
      <c r="R116" s="130"/>
      <c r="S116" s="130"/>
      <c r="T116" s="130"/>
      <c r="U116" s="135" t="s">
        <v>27</v>
      </c>
      <c r="V116" s="130"/>
      <c r="W116" s="130"/>
      <c r="X116" s="136"/>
      <c r="Y116" s="136"/>
      <c r="Z116" s="136"/>
      <c r="AA116" s="127"/>
      <c r="AB116" s="137"/>
      <c r="AC116" s="127"/>
      <c r="AD116" s="127"/>
      <c r="AE116" s="127"/>
      <c r="AF116" s="127"/>
      <c r="AG116" s="127"/>
      <c r="AH116" s="127"/>
      <c r="AI116" s="127"/>
      <c r="AJ116" s="127"/>
      <c r="AK116" s="127"/>
      <c r="AL116" s="127"/>
      <c r="AM116" s="135" t="s">
        <v>12</v>
      </c>
      <c r="AN116" s="127"/>
      <c r="AO116" s="127"/>
      <c r="AP116" s="127"/>
      <c r="AQ116" s="127"/>
      <c r="AR116" s="127"/>
      <c r="AS116" s="127"/>
      <c r="AT116" s="127"/>
      <c r="AU116" s="127"/>
      <c r="AV116" s="127"/>
      <c r="AW116" s="127"/>
      <c r="AX116" s="127"/>
      <c r="AY116" s="127"/>
      <c r="AZ116" s="127"/>
      <c r="BA116" s="126"/>
      <c r="BB116" s="126"/>
      <c r="BC116" s="126"/>
      <c r="BD116" s="126"/>
      <c r="BE116" s="126"/>
      <c r="BF116" s="126"/>
      <c r="BG116" s="126"/>
      <c r="BH116" s="126"/>
      <c r="BI116" s="126"/>
      <c r="BJ116" s="126"/>
      <c r="BK116" s="126"/>
      <c r="BL116" s="126"/>
      <c r="BM116" s="126"/>
      <c r="BN116" s="126"/>
      <c r="BO116" s="126"/>
      <c r="BP116" s="126"/>
      <c r="BQ116" s="110"/>
      <c r="BR116" s="129"/>
      <c r="BS116" s="134"/>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row>
    <row r="117" spans="1:144" ht="15.65" customHeight="1">
      <c r="A117" s="134"/>
      <c r="B117" s="134"/>
      <c r="C117" s="124"/>
      <c r="D117" s="199" t="s">
        <v>13</v>
      </c>
      <c r="E117" s="200"/>
      <c r="F117" s="200"/>
      <c r="G117" s="200"/>
      <c r="H117" s="200"/>
      <c r="I117" s="200"/>
      <c r="J117" s="200"/>
      <c r="K117" s="200"/>
      <c r="L117" s="200"/>
      <c r="M117" s="201"/>
      <c r="N117" s="208" t="str">
        <f>IF([5]回答表!AD51="●","●","")</f>
        <v/>
      </c>
      <c r="O117" s="209"/>
      <c r="P117" s="209"/>
      <c r="Q117" s="210"/>
      <c r="R117" s="130"/>
      <c r="S117" s="130"/>
      <c r="T117" s="130"/>
      <c r="U117" s="190" t="str">
        <f>IF([5]回答表!AD51="●",[5]回答表!B265,"")</f>
        <v/>
      </c>
      <c r="V117" s="191"/>
      <c r="W117" s="191"/>
      <c r="X117" s="191"/>
      <c r="Y117" s="191"/>
      <c r="Z117" s="191"/>
      <c r="AA117" s="191"/>
      <c r="AB117" s="191"/>
      <c r="AC117" s="191"/>
      <c r="AD117" s="191"/>
      <c r="AE117" s="191"/>
      <c r="AF117" s="191"/>
      <c r="AG117" s="191"/>
      <c r="AH117" s="191"/>
      <c r="AI117" s="191"/>
      <c r="AJ117" s="192"/>
      <c r="AK117" s="143"/>
      <c r="AL117" s="143"/>
      <c r="AM117" s="190" t="str">
        <f>IF([5]回答表!AD51="●",[5]回答表!B271,"")</f>
        <v/>
      </c>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2"/>
      <c r="BR117" s="129"/>
      <c r="BS117" s="134"/>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row>
    <row r="118" spans="1:144" ht="15.65" customHeight="1">
      <c r="A118" s="134"/>
      <c r="B118" s="134"/>
      <c r="C118" s="124"/>
      <c r="D118" s="202"/>
      <c r="E118" s="203"/>
      <c r="F118" s="203"/>
      <c r="G118" s="203"/>
      <c r="H118" s="203"/>
      <c r="I118" s="203"/>
      <c r="J118" s="203"/>
      <c r="K118" s="203"/>
      <c r="L118" s="203"/>
      <c r="M118" s="204"/>
      <c r="N118" s="211"/>
      <c r="O118" s="212"/>
      <c r="P118" s="212"/>
      <c r="Q118" s="213"/>
      <c r="R118" s="130"/>
      <c r="S118" s="130"/>
      <c r="T118" s="130"/>
      <c r="U118" s="193"/>
      <c r="V118" s="194"/>
      <c r="W118" s="194"/>
      <c r="X118" s="194"/>
      <c r="Y118" s="194"/>
      <c r="Z118" s="194"/>
      <c r="AA118" s="194"/>
      <c r="AB118" s="194"/>
      <c r="AC118" s="194"/>
      <c r="AD118" s="194"/>
      <c r="AE118" s="194"/>
      <c r="AF118" s="194"/>
      <c r="AG118" s="194"/>
      <c r="AH118" s="194"/>
      <c r="AI118" s="194"/>
      <c r="AJ118" s="195"/>
      <c r="AK118" s="143"/>
      <c r="AL118" s="143"/>
      <c r="AM118" s="193"/>
      <c r="AN118" s="194"/>
      <c r="AO118" s="194"/>
      <c r="AP118" s="194"/>
      <c r="AQ118" s="194"/>
      <c r="AR118" s="194"/>
      <c r="AS118" s="194"/>
      <c r="AT118" s="194"/>
      <c r="AU118" s="194"/>
      <c r="AV118" s="194"/>
      <c r="AW118" s="194"/>
      <c r="AX118" s="194"/>
      <c r="AY118" s="194"/>
      <c r="AZ118" s="194"/>
      <c r="BA118" s="194"/>
      <c r="BB118" s="194"/>
      <c r="BC118" s="194"/>
      <c r="BD118" s="194"/>
      <c r="BE118" s="194"/>
      <c r="BF118" s="194"/>
      <c r="BG118" s="194"/>
      <c r="BH118" s="194"/>
      <c r="BI118" s="194"/>
      <c r="BJ118" s="194"/>
      <c r="BK118" s="194"/>
      <c r="BL118" s="194"/>
      <c r="BM118" s="194"/>
      <c r="BN118" s="194"/>
      <c r="BO118" s="194"/>
      <c r="BP118" s="194"/>
      <c r="BQ118" s="195"/>
      <c r="BR118" s="129"/>
      <c r="BS118" s="134"/>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row>
    <row r="119" spans="1:144" ht="15.65" customHeight="1">
      <c r="A119" s="134"/>
      <c r="B119" s="134"/>
      <c r="C119" s="124"/>
      <c r="D119" s="202"/>
      <c r="E119" s="203"/>
      <c r="F119" s="203"/>
      <c r="G119" s="203"/>
      <c r="H119" s="203"/>
      <c r="I119" s="203"/>
      <c r="J119" s="203"/>
      <c r="K119" s="203"/>
      <c r="L119" s="203"/>
      <c r="M119" s="204"/>
      <c r="N119" s="211"/>
      <c r="O119" s="212"/>
      <c r="P119" s="212"/>
      <c r="Q119" s="213"/>
      <c r="R119" s="130"/>
      <c r="S119" s="130"/>
      <c r="T119" s="130"/>
      <c r="U119" s="193"/>
      <c r="V119" s="194"/>
      <c r="W119" s="194"/>
      <c r="X119" s="194"/>
      <c r="Y119" s="194"/>
      <c r="Z119" s="194"/>
      <c r="AA119" s="194"/>
      <c r="AB119" s="194"/>
      <c r="AC119" s="194"/>
      <c r="AD119" s="194"/>
      <c r="AE119" s="194"/>
      <c r="AF119" s="194"/>
      <c r="AG119" s="194"/>
      <c r="AH119" s="194"/>
      <c r="AI119" s="194"/>
      <c r="AJ119" s="195"/>
      <c r="AK119" s="143"/>
      <c r="AL119" s="143"/>
      <c r="AM119" s="193"/>
      <c r="AN119" s="194"/>
      <c r="AO119" s="194"/>
      <c r="AP119" s="194"/>
      <c r="AQ119" s="194"/>
      <c r="AR119" s="194"/>
      <c r="AS119" s="194"/>
      <c r="AT119" s="194"/>
      <c r="AU119" s="194"/>
      <c r="AV119" s="194"/>
      <c r="AW119" s="194"/>
      <c r="AX119" s="194"/>
      <c r="AY119" s="194"/>
      <c r="AZ119" s="194"/>
      <c r="BA119" s="194"/>
      <c r="BB119" s="194"/>
      <c r="BC119" s="194"/>
      <c r="BD119" s="194"/>
      <c r="BE119" s="194"/>
      <c r="BF119" s="194"/>
      <c r="BG119" s="194"/>
      <c r="BH119" s="194"/>
      <c r="BI119" s="194"/>
      <c r="BJ119" s="194"/>
      <c r="BK119" s="194"/>
      <c r="BL119" s="194"/>
      <c r="BM119" s="194"/>
      <c r="BN119" s="194"/>
      <c r="BO119" s="194"/>
      <c r="BP119" s="194"/>
      <c r="BQ119" s="195"/>
      <c r="BR119" s="129"/>
      <c r="BS119" s="134"/>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row>
    <row r="120" spans="1:144" ht="15.65" customHeight="1">
      <c r="C120" s="124"/>
      <c r="D120" s="205"/>
      <c r="E120" s="206"/>
      <c r="F120" s="206"/>
      <c r="G120" s="206"/>
      <c r="H120" s="206"/>
      <c r="I120" s="206"/>
      <c r="J120" s="206"/>
      <c r="K120" s="206"/>
      <c r="L120" s="206"/>
      <c r="M120" s="207"/>
      <c r="N120" s="214"/>
      <c r="O120" s="215"/>
      <c r="P120" s="215"/>
      <c r="Q120" s="216"/>
      <c r="R120" s="130"/>
      <c r="S120" s="130"/>
      <c r="T120" s="130"/>
      <c r="U120" s="196"/>
      <c r="V120" s="197"/>
      <c r="W120" s="197"/>
      <c r="X120" s="197"/>
      <c r="Y120" s="197"/>
      <c r="Z120" s="197"/>
      <c r="AA120" s="197"/>
      <c r="AB120" s="197"/>
      <c r="AC120" s="197"/>
      <c r="AD120" s="197"/>
      <c r="AE120" s="197"/>
      <c r="AF120" s="197"/>
      <c r="AG120" s="197"/>
      <c r="AH120" s="197"/>
      <c r="AI120" s="197"/>
      <c r="AJ120" s="198"/>
      <c r="AK120" s="143"/>
      <c r="AL120" s="143"/>
      <c r="AM120" s="196"/>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8"/>
      <c r="BR120" s="129"/>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row>
    <row r="121" spans="1:144" ht="15.65" customHeight="1">
      <c r="C121" s="151"/>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3"/>
      <c r="BV121" s="157"/>
      <c r="BW121" s="157"/>
      <c r="BX121" s="157"/>
      <c r="BY121" s="157"/>
      <c r="BZ121" s="157"/>
      <c r="CA121" s="157"/>
      <c r="CB121" s="157"/>
      <c r="CC121" s="157"/>
      <c r="CD121" s="15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row>
    <row r="122" spans="1:144" ht="15.65" customHeight="1">
      <c r="A122" s="116"/>
      <c r="B122" s="116"/>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16"/>
    </row>
    <row r="123" spans="1:144" ht="15.65" customHeight="1">
      <c r="C123" s="118"/>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256"/>
      <c r="AS123" s="256"/>
      <c r="AT123" s="256"/>
      <c r="AU123" s="256"/>
      <c r="AV123" s="256"/>
      <c r="AW123" s="256"/>
      <c r="AX123" s="256"/>
      <c r="AY123" s="256"/>
      <c r="AZ123" s="256"/>
      <c r="BA123" s="256"/>
      <c r="BB123" s="256"/>
      <c r="BC123" s="120"/>
      <c r="BD123" s="121"/>
      <c r="BE123" s="121"/>
      <c r="BF123" s="121"/>
      <c r="BG123" s="121"/>
      <c r="BH123" s="121"/>
      <c r="BI123" s="121"/>
      <c r="BJ123" s="121"/>
      <c r="BK123" s="121"/>
      <c r="BL123" s="121"/>
      <c r="BM123" s="121"/>
      <c r="BN123" s="121"/>
      <c r="BO123" s="121"/>
      <c r="BP123" s="121"/>
      <c r="BQ123" s="121"/>
      <c r="BR123" s="122"/>
    </row>
    <row r="124" spans="1:144" ht="15.65" customHeight="1">
      <c r="C124" s="124"/>
      <c r="D124" s="130"/>
      <c r="E124" s="130"/>
      <c r="F124" s="130"/>
      <c r="G124" s="130"/>
      <c r="H124" s="130"/>
      <c r="I124" s="130"/>
      <c r="J124" s="130"/>
      <c r="K124" s="130"/>
      <c r="L124" s="130"/>
      <c r="M124" s="130"/>
      <c r="N124" s="130"/>
      <c r="O124" s="130"/>
      <c r="P124" s="130"/>
      <c r="Q124" s="130"/>
      <c r="R124" s="130"/>
      <c r="S124" s="130"/>
      <c r="T124" s="130"/>
      <c r="U124" s="130"/>
      <c r="V124" s="130"/>
      <c r="W124" s="130"/>
      <c r="X124" s="110"/>
      <c r="Y124" s="110"/>
      <c r="Z124" s="110"/>
      <c r="AA124" s="126"/>
      <c r="AB124" s="131"/>
      <c r="AC124" s="131"/>
      <c r="AD124" s="131"/>
      <c r="AE124" s="131"/>
      <c r="AF124" s="131"/>
      <c r="AG124" s="131"/>
      <c r="AH124" s="131"/>
      <c r="AI124" s="131"/>
      <c r="AJ124" s="131"/>
      <c r="AK124" s="131"/>
      <c r="AL124" s="131"/>
      <c r="AM124" s="131"/>
      <c r="AN124" s="128"/>
      <c r="AO124" s="131"/>
      <c r="AP124" s="132"/>
      <c r="AQ124" s="132"/>
      <c r="AR124" s="292"/>
      <c r="AS124" s="292"/>
      <c r="AT124" s="292"/>
      <c r="AU124" s="292"/>
      <c r="AV124" s="292"/>
      <c r="AW124" s="292"/>
      <c r="AX124" s="292"/>
      <c r="AY124" s="292"/>
      <c r="AZ124" s="292"/>
      <c r="BA124" s="292"/>
      <c r="BB124" s="292"/>
      <c r="BC124" s="125"/>
      <c r="BD124" s="126"/>
      <c r="BE124" s="126"/>
      <c r="BF124" s="126"/>
      <c r="BG124" s="126"/>
      <c r="BH124" s="126"/>
      <c r="BI124" s="126"/>
      <c r="BJ124" s="126"/>
      <c r="BK124" s="126"/>
      <c r="BL124" s="126"/>
      <c r="BM124" s="126"/>
      <c r="BN124" s="127"/>
      <c r="BO124" s="127"/>
      <c r="BP124" s="127"/>
      <c r="BQ124" s="128"/>
      <c r="BR124" s="129"/>
    </row>
    <row r="125" spans="1:144" ht="15.65" customHeight="1">
      <c r="C125" s="124"/>
      <c r="D125" s="258" t="s">
        <v>4</v>
      </c>
      <c r="E125" s="259"/>
      <c r="F125" s="259"/>
      <c r="G125" s="259"/>
      <c r="H125" s="259"/>
      <c r="I125" s="259"/>
      <c r="J125" s="259"/>
      <c r="K125" s="259"/>
      <c r="L125" s="259"/>
      <c r="M125" s="259"/>
      <c r="N125" s="259"/>
      <c r="O125" s="259"/>
      <c r="P125" s="259"/>
      <c r="Q125" s="260"/>
      <c r="R125" s="199" t="s">
        <v>30</v>
      </c>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1"/>
      <c r="BC125" s="125"/>
      <c r="BD125" s="126"/>
      <c r="BE125" s="126"/>
      <c r="BF125" s="126"/>
      <c r="BG125" s="126"/>
      <c r="BH125" s="126"/>
      <c r="BI125" s="126"/>
      <c r="BJ125" s="126"/>
      <c r="BK125" s="126"/>
      <c r="BL125" s="126"/>
      <c r="BM125" s="126"/>
      <c r="BN125" s="127"/>
      <c r="BO125" s="127"/>
      <c r="BP125" s="127"/>
      <c r="BQ125" s="128"/>
      <c r="BR125" s="129"/>
    </row>
    <row r="126" spans="1:144" ht="15.65" customHeight="1">
      <c r="C126" s="124"/>
      <c r="D126" s="261"/>
      <c r="E126" s="262"/>
      <c r="F126" s="262"/>
      <c r="G126" s="262"/>
      <c r="H126" s="262"/>
      <c r="I126" s="262"/>
      <c r="J126" s="262"/>
      <c r="K126" s="262"/>
      <c r="L126" s="262"/>
      <c r="M126" s="262"/>
      <c r="N126" s="262"/>
      <c r="O126" s="262"/>
      <c r="P126" s="262"/>
      <c r="Q126" s="263"/>
      <c r="R126" s="205"/>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7"/>
      <c r="BC126" s="125"/>
      <c r="BD126" s="126"/>
      <c r="BE126" s="126"/>
      <c r="BF126" s="126"/>
      <c r="BG126" s="126"/>
      <c r="BH126" s="126"/>
      <c r="BI126" s="126"/>
      <c r="BJ126" s="126"/>
      <c r="BK126" s="126"/>
      <c r="BL126" s="126"/>
      <c r="BM126" s="126"/>
      <c r="BN126" s="127"/>
      <c r="BO126" s="127"/>
      <c r="BP126" s="127"/>
      <c r="BQ126" s="128"/>
      <c r="BR126" s="129"/>
    </row>
    <row r="127" spans="1:144" ht="15.65" customHeight="1">
      <c r="C127" s="124"/>
      <c r="D127" s="130"/>
      <c r="E127" s="130"/>
      <c r="F127" s="130"/>
      <c r="G127" s="130"/>
      <c r="H127" s="130"/>
      <c r="I127" s="130"/>
      <c r="J127" s="130"/>
      <c r="K127" s="130"/>
      <c r="L127" s="130"/>
      <c r="M127" s="130"/>
      <c r="N127" s="130"/>
      <c r="O127" s="130"/>
      <c r="P127" s="130"/>
      <c r="Q127" s="130"/>
      <c r="R127" s="130"/>
      <c r="S127" s="130"/>
      <c r="T127" s="130"/>
      <c r="U127" s="130"/>
      <c r="V127" s="130"/>
      <c r="W127" s="130"/>
      <c r="X127" s="110"/>
      <c r="Y127" s="110"/>
      <c r="Z127" s="110"/>
      <c r="AA127" s="126"/>
      <c r="AB127" s="131"/>
      <c r="AC127" s="131"/>
      <c r="AD127" s="131"/>
      <c r="AE127" s="131"/>
      <c r="AF127" s="131"/>
      <c r="AG127" s="131"/>
      <c r="AH127" s="131"/>
      <c r="AI127" s="131"/>
      <c r="AJ127" s="131"/>
      <c r="AK127" s="131"/>
      <c r="AL127" s="131"/>
      <c r="AM127" s="131"/>
      <c r="AN127" s="128"/>
      <c r="AO127" s="131"/>
      <c r="AP127" s="132"/>
      <c r="AQ127" s="132"/>
      <c r="AR127" s="133"/>
      <c r="AS127" s="133"/>
      <c r="AT127" s="133"/>
      <c r="AU127" s="133"/>
      <c r="AV127" s="133"/>
      <c r="AW127" s="133"/>
      <c r="AX127" s="133"/>
      <c r="AY127" s="133"/>
      <c r="AZ127" s="133"/>
      <c r="BA127" s="133"/>
      <c r="BB127" s="133"/>
      <c r="BC127" s="125"/>
      <c r="BD127" s="126"/>
      <c r="BE127" s="126"/>
      <c r="BF127" s="126"/>
      <c r="BG127" s="126"/>
      <c r="BH127" s="126"/>
      <c r="BI127" s="126"/>
      <c r="BJ127" s="126"/>
      <c r="BK127" s="126"/>
      <c r="BL127" s="126"/>
      <c r="BM127" s="126"/>
      <c r="BN127" s="127"/>
      <c r="BO127" s="127"/>
      <c r="BP127" s="127"/>
      <c r="BQ127" s="128"/>
      <c r="BR127" s="129"/>
    </row>
    <row r="128" spans="1:144" ht="19">
      <c r="C128" s="124"/>
      <c r="D128" s="130"/>
      <c r="E128" s="130"/>
      <c r="F128" s="130"/>
      <c r="G128" s="130"/>
      <c r="H128" s="130"/>
      <c r="I128" s="130"/>
      <c r="J128" s="130"/>
      <c r="K128" s="130"/>
      <c r="L128" s="130"/>
      <c r="M128" s="130"/>
      <c r="N128" s="130"/>
      <c r="O128" s="130"/>
      <c r="P128" s="130"/>
      <c r="Q128" s="130"/>
      <c r="R128" s="130"/>
      <c r="S128" s="130"/>
      <c r="T128" s="130"/>
      <c r="U128" s="135" t="s">
        <v>31</v>
      </c>
      <c r="V128" s="138"/>
      <c r="W128" s="137"/>
      <c r="X128" s="139"/>
      <c r="Y128" s="139"/>
      <c r="Z128" s="140"/>
      <c r="AA128" s="140"/>
      <c r="AB128" s="140"/>
      <c r="AC128" s="140"/>
      <c r="AD128" s="140"/>
      <c r="AE128" s="140"/>
      <c r="AF128" s="140"/>
      <c r="AG128" s="140"/>
      <c r="AH128" s="140"/>
      <c r="AI128" s="140"/>
      <c r="AJ128" s="140"/>
      <c r="AK128" s="137"/>
      <c r="AL128" s="137"/>
      <c r="AM128" s="135" t="s">
        <v>27</v>
      </c>
      <c r="AN128" s="130"/>
      <c r="AO128" s="130"/>
      <c r="AP128" s="136"/>
      <c r="AQ128" s="136"/>
      <c r="AR128" s="136"/>
      <c r="AS128" s="127"/>
      <c r="AT128" s="137"/>
      <c r="AU128" s="137"/>
      <c r="AV128" s="137"/>
      <c r="AW128" s="137"/>
      <c r="AX128" s="137"/>
      <c r="AY128" s="137"/>
      <c r="AZ128" s="137"/>
      <c r="BA128" s="137"/>
      <c r="BB128" s="137"/>
      <c r="BC128" s="141"/>
      <c r="BD128" s="127"/>
      <c r="BE128" s="127"/>
      <c r="BF128" s="142" t="s">
        <v>6</v>
      </c>
      <c r="BG128" s="155"/>
      <c r="BH128" s="155"/>
      <c r="BI128" s="155"/>
      <c r="BJ128" s="155"/>
      <c r="BK128" s="155"/>
      <c r="BL128" s="155"/>
      <c r="BM128" s="127"/>
      <c r="BN128" s="127"/>
      <c r="BO128" s="127"/>
      <c r="BP128" s="127"/>
      <c r="BQ128" s="128"/>
      <c r="BR128" s="129"/>
    </row>
    <row r="129" spans="1:71" ht="19.399999999999999" customHeight="1">
      <c r="C129" s="124"/>
      <c r="D129" s="281" t="s">
        <v>7</v>
      </c>
      <c r="E129" s="281"/>
      <c r="F129" s="281"/>
      <c r="G129" s="281"/>
      <c r="H129" s="281"/>
      <c r="I129" s="281"/>
      <c r="J129" s="281"/>
      <c r="K129" s="281"/>
      <c r="L129" s="281"/>
      <c r="M129" s="281"/>
      <c r="N129" s="208" t="str">
        <f>IF([5]回答表!F18="水道事業",IF([5]回答表!X52="●","●",""),"")</f>
        <v/>
      </c>
      <c r="O129" s="209"/>
      <c r="P129" s="209"/>
      <c r="Q129" s="210"/>
      <c r="R129" s="130"/>
      <c r="S129" s="130"/>
      <c r="T129" s="130"/>
      <c r="U129" s="326" t="s">
        <v>51</v>
      </c>
      <c r="V129" s="327"/>
      <c r="W129" s="327"/>
      <c r="X129" s="327"/>
      <c r="Y129" s="327"/>
      <c r="Z129" s="327"/>
      <c r="AA129" s="327"/>
      <c r="AB129" s="327"/>
      <c r="AC129" s="318" t="s">
        <v>52</v>
      </c>
      <c r="AD129" s="319"/>
      <c r="AE129" s="319"/>
      <c r="AF129" s="319"/>
      <c r="AG129" s="319"/>
      <c r="AH129" s="319"/>
      <c r="AI129" s="319"/>
      <c r="AJ129" s="322"/>
      <c r="AK129" s="143"/>
      <c r="AL129" s="143"/>
      <c r="AM129" s="190" t="str">
        <f>IF([5]回答表!F18="水道事業",IF([5]回答表!X52="●",[5]回答表!B282,IF([5]回答表!AA52="●",[5]回答表!B352,"")),"")</f>
        <v/>
      </c>
      <c r="AN129" s="191"/>
      <c r="AO129" s="191"/>
      <c r="AP129" s="191"/>
      <c r="AQ129" s="191"/>
      <c r="AR129" s="191"/>
      <c r="AS129" s="191"/>
      <c r="AT129" s="191"/>
      <c r="AU129" s="191"/>
      <c r="AV129" s="191"/>
      <c r="AW129" s="191"/>
      <c r="AX129" s="191"/>
      <c r="AY129" s="191"/>
      <c r="AZ129" s="191"/>
      <c r="BA129" s="191"/>
      <c r="BB129" s="191"/>
      <c r="BC129" s="192"/>
      <c r="BD129" s="126"/>
      <c r="BE129" s="126"/>
      <c r="BF129" s="253" t="str">
        <f>IF([5]回答表!F18="水道事業",IF([5]回答表!X52="●",[5]回答表!B330,IF([5]回答表!AA52="●",[5]回答表!B399,"")),"")</f>
        <v/>
      </c>
      <c r="BG129" s="254"/>
      <c r="BH129" s="254"/>
      <c r="BI129" s="254"/>
      <c r="BJ129" s="253"/>
      <c r="BK129" s="254"/>
      <c r="BL129" s="254"/>
      <c r="BM129" s="254"/>
      <c r="BN129" s="253"/>
      <c r="BO129" s="254"/>
      <c r="BP129" s="254"/>
      <c r="BQ129" s="255"/>
      <c r="BR129" s="129"/>
    </row>
    <row r="130" spans="1:71" ht="19.399999999999999" customHeight="1">
      <c r="C130" s="124"/>
      <c r="D130" s="281"/>
      <c r="E130" s="281"/>
      <c r="F130" s="281"/>
      <c r="G130" s="281"/>
      <c r="H130" s="281"/>
      <c r="I130" s="281"/>
      <c r="J130" s="281"/>
      <c r="K130" s="281"/>
      <c r="L130" s="281"/>
      <c r="M130" s="281"/>
      <c r="N130" s="211"/>
      <c r="O130" s="212"/>
      <c r="P130" s="212"/>
      <c r="Q130" s="213"/>
      <c r="R130" s="130"/>
      <c r="S130" s="130"/>
      <c r="T130" s="130"/>
      <c r="U130" s="336"/>
      <c r="V130" s="337"/>
      <c r="W130" s="337"/>
      <c r="X130" s="337"/>
      <c r="Y130" s="337"/>
      <c r="Z130" s="337"/>
      <c r="AA130" s="337"/>
      <c r="AB130" s="337"/>
      <c r="AC130" s="320"/>
      <c r="AD130" s="321"/>
      <c r="AE130" s="321"/>
      <c r="AF130" s="321"/>
      <c r="AG130" s="321"/>
      <c r="AH130" s="321"/>
      <c r="AI130" s="321"/>
      <c r="AJ130" s="339"/>
      <c r="AK130" s="143"/>
      <c r="AL130" s="143"/>
      <c r="AM130" s="193"/>
      <c r="AN130" s="194"/>
      <c r="AO130" s="194"/>
      <c r="AP130" s="194"/>
      <c r="AQ130" s="194"/>
      <c r="AR130" s="194"/>
      <c r="AS130" s="194"/>
      <c r="AT130" s="194"/>
      <c r="AU130" s="194"/>
      <c r="AV130" s="194"/>
      <c r="AW130" s="194"/>
      <c r="AX130" s="194"/>
      <c r="AY130" s="194"/>
      <c r="AZ130" s="194"/>
      <c r="BA130" s="194"/>
      <c r="BB130" s="194"/>
      <c r="BC130" s="195"/>
      <c r="BD130" s="126"/>
      <c r="BE130" s="126"/>
      <c r="BF130" s="217"/>
      <c r="BG130" s="218"/>
      <c r="BH130" s="218"/>
      <c r="BI130" s="218"/>
      <c r="BJ130" s="217"/>
      <c r="BK130" s="218"/>
      <c r="BL130" s="218"/>
      <c r="BM130" s="218"/>
      <c r="BN130" s="217"/>
      <c r="BO130" s="218"/>
      <c r="BP130" s="218"/>
      <c r="BQ130" s="221"/>
      <c r="BR130" s="129"/>
    </row>
    <row r="131" spans="1:71" ht="15.65" customHeight="1">
      <c r="C131" s="124"/>
      <c r="D131" s="281"/>
      <c r="E131" s="281"/>
      <c r="F131" s="281"/>
      <c r="G131" s="281"/>
      <c r="H131" s="281"/>
      <c r="I131" s="281"/>
      <c r="J131" s="281"/>
      <c r="K131" s="281"/>
      <c r="L131" s="281"/>
      <c r="M131" s="281"/>
      <c r="N131" s="211"/>
      <c r="O131" s="212"/>
      <c r="P131" s="212"/>
      <c r="Q131" s="213"/>
      <c r="R131" s="130"/>
      <c r="S131" s="130"/>
      <c r="T131" s="130"/>
      <c r="U131" s="283" t="str">
        <f>IF([5]回答表!F18="水道事業",IF([5]回答表!X52="●",[5]回答表!J290,IF([5]回答表!AA52="●",[5]回答表!J360,"")),"")</f>
        <v/>
      </c>
      <c r="V131" s="284"/>
      <c r="W131" s="284"/>
      <c r="X131" s="284"/>
      <c r="Y131" s="284"/>
      <c r="Z131" s="284"/>
      <c r="AA131" s="284"/>
      <c r="AB131" s="285"/>
      <c r="AC131" s="283" t="str">
        <f>IF([5]回答表!F18="水道事業",IF([5]回答表!X52="●",[5]回答表!J292,IF([5]回答表!AA52="●",[5]回答表!J362,"")),"")</f>
        <v/>
      </c>
      <c r="AD131" s="284"/>
      <c r="AE131" s="284"/>
      <c r="AF131" s="284"/>
      <c r="AG131" s="284"/>
      <c r="AH131" s="284"/>
      <c r="AI131" s="284"/>
      <c r="AJ131" s="285"/>
      <c r="AK131" s="143"/>
      <c r="AL131" s="143"/>
      <c r="AM131" s="193"/>
      <c r="AN131" s="194"/>
      <c r="AO131" s="194"/>
      <c r="AP131" s="194"/>
      <c r="AQ131" s="194"/>
      <c r="AR131" s="194"/>
      <c r="AS131" s="194"/>
      <c r="AT131" s="194"/>
      <c r="AU131" s="194"/>
      <c r="AV131" s="194"/>
      <c r="AW131" s="194"/>
      <c r="AX131" s="194"/>
      <c r="AY131" s="194"/>
      <c r="AZ131" s="194"/>
      <c r="BA131" s="194"/>
      <c r="BB131" s="194"/>
      <c r="BC131" s="195"/>
      <c r="BD131" s="126"/>
      <c r="BE131" s="126"/>
      <c r="BF131" s="217"/>
      <c r="BG131" s="218"/>
      <c r="BH131" s="218"/>
      <c r="BI131" s="218"/>
      <c r="BJ131" s="217"/>
      <c r="BK131" s="218"/>
      <c r="BL131" s="218"/>
      <c r="BM131" s="218"/>
      <c r="BN131" s="217"/>
      <c r="BO131" s="218"/>
      <c r="BP131" s="218"/>
      <c r="BQ131" s="221"/>
      <c r="BR131" s="129"/>
    </row>
    <row r="132" spans="1:71" ht="15.65" customHeight="1">
      <c r="C132" s="124"/>
      <c r="D132" s="281"/>
      <c r="E132" s="281"/>
      <c r="F132" s="281"/>
      <c r="G132" s="281"/>
      <c r="H132" s="281"/>
      <c r="I132" s="281"/>
      <c r="J132" s="281"/>
      <c r="K132" s="281"/>
      <c r="L132" s="281"/>
      <c r="M132" s="281"/>
      <c r="N132" s="214"/>
      <c r="O132" s="215"/>
      <c r="P132" s="215"/>
      <c r="Q132" s="216"/>
      <c r="R132" s="130"/>
      <c r="S132" s="130"/>
      <c r="T132" s="130"/>
      <c r="U132" s="286"/>
      <c r="V132" s="287"/>
      <c r="W132" s="287"/>
      <c r="X132" s="287"/>
      <c r="Y132" s="287"/>
      <c r="Z132" s="287"/>
      <c r="AA132" s="287"/>
      <c r="AB132" s="288"/>
      <c r="AC132" s="286"/>
      <c r="AD132" s="287"/>
      <c r="AE132" s="287"/>
      <c r="AF132" s="287"/>
      <c r="AG132" s="287"/>
      <c r="AH132" s="287"/>
      <c r="AI132" s="287"/>
      <c r="AJ132" s="288"/>
      <c r="AK132" s="143"/>
      <c r="AL132" s="143"/>
      <c r="AM132" s="193"/>
      <c r="AN132" s="194"/>
      <c r="AO132" s="194"/>
      <c r="AP132" s="194"/>
      <c r="AQ132" s="194"/>
      <c r="AR132" s="194"/>
      <c r="AS132" s="194"/>
      <c r="AT132" s="194"/>
      <c r="AU132" s="194"/>
      <c r="AV132" s="194"/>
      <c r="AW132" s="194"/>
      <c r="AX132" s="194"/>
      <c r="AY132" s="194"/>
      <c r="AZ132" s="194"/>
      <c r="BA132" s="194"/>
      <c r="BB132" s="194"/>
      <c r="BC132" s="195"/>
      <c r="BD132" s="126"/>
      <c r="BE132" s="126"/>
      <c r="BF132" s="217" t="str">
        <f>IF([5]回答表!F18="水道事業",IF([5]回答表!X52="●",[5]回答表!E330,IF([5]回答表!AA52="●",[5]回答表!E399,"")),"")</f>
        <v/>
      </c>
      <c r="BG132" s="218"/>
      <c r="BH132" s="218"/>
      <c r="BI132" s="218"/>
      <c r="BJ132" s="217" t="str">
        <f>IF([5]回答表!F18="水道事業",IF([5]回答表!X52="●",[5]回答表!E331,IF([5]回答表!AA52="●",[5]回答表!E400,"")),"")</f>
        <v/>
      </c>
      <c r="BK132" s="218"/>
      <c r="BL132" s="218"/>
      <c r="BM132" s="218"/>
      <c r="BN132" s="217" t="str">
        <f>IF([5]回答表!F18="水道事業",IF([5]回答表!X52="●",[5]回答表!E332,IF([5]回答表!AA52="●",[5]回答表!E401,"")),"")</f>
        <v/>
      </c>
      <c r="BO132" s="218"/>
      <c r="BP132" s="218"/>
      <c r="BQ132" s="221"/>
      <c r="BR132" s="129"/>
    </row>
    <row r="133" spans="1:71" ht="15.65" customHeight="1">
      <c r="C133" s="124"/>
      <c r="D133" s="144"/>
      <c r="E133" s="144"/>
      <c r="F133" s="144"/>
      <c r="G133" s="144"/>
      <c r="H133" s="144"/>
      <c r="I133" s="144"/>
      <c r="J133" s="144"/>
      <c r="K133" s="144"/>
      <c r="L133" s="144"/>
      <c r="M133" s="144"/>
      <c r="N133" s="145"/>
      <c r="O133" s="145"/>
      <c r="P133" s="145"/>
      <c r="Q133" s="145"/>
      <c r="R133" s="146"/>
      <c r="S133" s="146"/>
      <c r="T133" s="146"/>
      <c r="U133" s="289"/>
      <c r="V133" s="290"/>
      <c r="W133" s="290"/>
      <c r="X133" s="290"/>
      <c r="Y133" s="290"/>
      <c r="Z133" s="290"/>
      <c r="AA133" s="290"/>
      <c r="AB133" s="291"/>
      <c r="AC133" s="289"/>
      <c r="AD133" s="290"/>
      <c r="AE133" s="290"/>
      <c r="AF133" s="290"/>
      <c r="AG133" s="290"/>
      <c r="AH133" s="290"/>
      <c r="AI133" s="290"/>
      <c r="AJ133" s="291"/>
      <c r="AK133" s="143"/>
      <c r="AL133" s="143"/>
      <c r="AM133" s="193"/>
      <c r="AN133" s="194"/>
      <c r="AO133" s="194"/>
      <c r="AP133" s="194"/>
      <c r="AQ133" s="194"/>
      <c r="AR133" s="194"/>
      <c r="AS133" s="194"/>
      <c r="AT133" s="194"/>
      <c r="AU133" s="194"/>
      <c r="AV133" s="194"/>
      <c r="AW133" s="194"/>
      <c r="AX133" s="194"/>
      <c r="AY133" s="194"/>
      <c r="AZ133" s="194"/>
      <c r="BA133" s="194"/>
      <c r="BB133" s="194"/>
      <c r="BC133" s="195"/>
      <c r="BD133" s="131"/>
      <c r="BE133" s="131"/>
      <c r="BF133" s="217"/>
      <c r="BG133" s="218"/>
      <c r="BH133" s="218"/>
      <c r="BI133" s="218"/>
      <c r="BJ133" s="217"/>
      <c r="BK133" s="218"/>
      <c r="BL133" s="218"/>
      <c r="BM133" s="218"/>
      <c r="BN133" s="217"/>
      <c r="BO133" s="218"/>
      <c r="BP133" s="218"/>
      <c r="BQ133" s="221"/>
      <c r="BR133" s="129"/>
    </row>
    <row r="134" spans="1:71" ht="19.399999999999999" customHeight="1">
      <c r="C134" s="124"/>
      <c r="D134" s="144"/>
      <c r="E134" s="144"/>
      <c r="F134" s="144"/>
      <c r="G134" s="144"/>
      <c r="H134" s="144"/>
      <c r="I134" s="144"/>
      <c r="J134" s="144"/>
      <c r="K134" s="144"/>
      <c r="L134" s="144"/>
      <c r="M134" s="144"/>
      <c r="N134" s="145"/>
      <c r="O134" s="145"/>
      <c r="P134" s="145"/>
      <c r="Q134" s="145"/>
      <c r="R134" s="146"/>
      <c r="S134" s="146"/>
      <c r="T134" s="146"/>
      <c r="U134" s="326" t="s">
        <v>32</v>
      </c>
      <c r="V134" s="327"/>
      <c r="W134" s="327"/>
      <c r="X134" s="327"/>
      <c r="Y134" s="327"/>
      <c r="Z134" s="327"/>
      <c r="AA134" s="327"/>
      <c r="AB134" s="327"/>
      <c r="AC134" s="326" t="s">
        <v>33</v>
      </c>
      <c r="AD134" s="327"/>
      <c r="AE134" s="327"/>
      <c r="AF134" s="327"/>
      <c r="AG134" s="327"/>
      <c r="AH134" s="327"/>
      <c r="AI134" s="327"/>
      <c r="AJ134" s="328"/>
      <c r="AK134" s="143"/>
      <c r="AL134" s="143"/>
      <c r="AM134" s="193"/>
      <c r="AN134" s="194"/>
      <c r="AO134" s="194"/>
      <c r="AP134" s="194"/>
      <c r="AQ134" s="194"/>
      <c r="AR134" s="194"/>
      <c r="AS134" s="194"/>
      <c r="AT134" s="194"/>
      <c r="AU134" s="194"/>
      <c r="AV134" s="194"/>
      <c r="AW134" s="194"/>
      <c r="AX134" s="194"/>
      <c r="AY134" s="194"/>
      <c r="AZ134" s="194"/>
      <c r="BA134" s="194"/>
      <c r="BB134" s="194"/>
      <c r="BC134" s="195"/>
      <c r="BD134" s="126"/>
      <c r="BE134" s="126"/>
      <c r="BF134" s="217"/>
      <c r="BG134" s="218"/>
      <c r="BH134" s="218"/>
      <c r="BI134" s="218"/>
      <c r="BJ134" s="217"/>
      <c r="BK134" s="218"/>
      <c r="BL134" s="218"/>
      <c r="BM134" s="218"/>
      <c r="BN134" s="217"/>
      <c r="BO134" s="218"/>
      <c r="BP134" s="218"/>
      <c r="BQ134" s="221"/>
      <c r="BR134" s="129"/>
    </row>
    <row r="135" spans="1:71" ht="19.399999999999999" customHeight="1">
      <c r="C135" s="124"/>
      <c r="D135" s="302" t="s">
        <v>8</v>
      </c>
      <c r="E135" s="281"/>
      <c r="F135" s="281"/>
      <c r="G135" s="281"/>
      <c r="H135" s="281"/>
      <c r="I135" s="281"/>
      <c r="J135" s="281"/>
      <c r="K135" s="281"/>
      <c r="L135" s="281"/>
      <c r="M135" s="282"/>
      <c r="N135" s="208" t="str">
        <f>IF([5]回答表!F18="水道事業",IF([5]回答表!AA52="●","●",""),"")</f>
        <v/>
      </c>
      <c r="O135" s="209"/>
      <c r="P135" s="209"/>
      <c r="Q135" s="210"/>
      <c r="R135" s="130"/>
      <c r="S135" s="130"/>
      <c r="T135" s="130"/>
      <c r="U135" s="336"/>
      <c r="V135" s="337"/>
      <c r="W135" s="337"/>
      <c r="X135" s="337"/>
      <c r="Y135" s="337"/>
      <c r="Z135" s="337"/>
      <c r="AA135" s="337"/>
      <c r="AB135" s="337"/>
      <c r="AC135" s="336"/>
      <c r="AD135" s="337"/>
      <c r="AE135" s="337"/>
      <c r="AF135" s="337"/>
      <c r="AG135" s="337"/>
      <c r="AH135" s="337"/>
      <c r="AI135" s="337"/>
      <c r="AJ135" s="338"/>
      <c r="AK135" s="143"/>
      <c r="AL135" s="143"/>
      <c r="AM135" s="193"/>
      <c r="AN135" s="194"/>
      <c r="AO135" s="194"/>
      <c r="AP135" s="194"/>
      <c r="AQ135" s="194"/>
      <c r="AR135" s="194"/>
      <c r="AS135" s="194"/>
      <c r="AT135" s="194"/>
      <c r="AU135" s="194"/>
      <c r="AV135" s="194"/>
      <c r="AW135" s="194"/>
      <c r="AX135" s="194"/>
      <c r="AY135" s="194"/>
      <c r="AZ135" s="194"/>
      <c r="BA135" s="194"/>
      <c r="BB135" s="194"/>
      <c r="BC135" s="195"/>
      <c r="BD135" s="147"/>
      <c r="BE135" s="147"/>
      <c r="BF135" s="217"/>
      <c r="BG135" s="218"/>
      <c r="BH135" s="218"/>
      <c r="BI135" s="218"/>
      <c r="BJ135" s="217"/>
      <c r="BK135" s="218"/>
      <c r="BL135" s="218"/>
      <c r="BM135" s="218"/>
      <c r="BN135" s="217"/>
      <c r="BO135" s="218"/>
      <c r="BP135" s="218"/>
      <c r="BQ135" s="221"/>
      <c r="BR135" s="129"/>
    </row>
    <row r="136" spans="1:71" ht="15.65" customHeight="1">
      <c r="C136" s="124"/>
      <c r="D136" s="281"/>
      <c r="E136" s="281"/>
      <c r="F136" s="281"/>
      <c r="G136" s="281"/>
      <c r="H136" s="281"/>
      <c r="I136" s="281"/>
      <c r="J136" s="281"/>
      <c r="K136" s="281"/>
      <c r="L136" s="281"/>
      <c r="M136" s="282"/>
      <c r="N136" s="211"/>
      <c r="O136" s="212"/>
      <c r="P136" s="212"/>
      <c r="Q136" s="213"/>
      <c r="R136" s="130"/>
      <c r="S136" s="130"/>
      <c r="T136" s="130"/>
      <c r="U136" s="283" t="str">
        <f>IF([5]回答表!F18="水道事業",IF([5]回答表!X52="●",[5]回答表!J294,IF([5]回答表!AA52="●",[5]回答表!J364,"")),"")</f>
        <v/>
      </c>
      <c r="V136" s="284"/>
      <c r="W136" s="284"/>
      <c r="X136" s="284"/>
      <c r="Y136" s="284"/>
      <c r="Z136" s="284"/>
      <c r="AA136" s="284"/>
      <c r="AB136" s="285"/>
      <c r="AC136" s="283" t="str">
        <f>IF([5]回答表!F18="水道事業",IF([5]回答表!X52="●",[5]回答表!J296,IF([5]回答表!AA52="●",[5]回答表!J366,"")),"")</f>
        <v/>
      </c>
      <c r="AD136" s="284"/>
      <c r="AE136" s="284"/>
      <c r="AF136" s="284"/>
      <c r="AG136" s="284"/>
      <c r="AH136" s="284"/>
      <c r="AI136" s="284"/>
      <c r="AJ136" s="285"/>
      <c r="AK136" s="143"/>
      <c r="AL136" s="143"/>
      <c r="AM136" s="193"/>
      <c r="AN136" s="194"/>
      <c r="AO136" s="194"/>
      <c r="AP136" s="194"/>
      <c r="AQ136" s="194"/>
      <c r="AR136" s="194"/>
      <c r="AS136" s="194"/>
      <c r="AT136" s="194"/>
      <c r="AU136" s="194"/>
      <c r="AV136" s="194"/>
      <c r="AW136" s="194"/>
      <c r="AX136" s="194"/>
      <c r="AY136" s="194"/>
      <c r="AZ136" s="194"/>
      <c r="BA136" s="194"/>
      <c r="BB136" s="194"/>
      <c r="BC136" s="195"/>
      <c r="BD136" s="147"/>
      <c r="BE136" s="147"/>
      <c r="BF136" s="217" t="s">
        <v>9</v>
      </c>
      <c r="BG136" s="218"/>
      <c r="BH136" s="218"/>
      <c r="BI136" s="218"/>
      <c r="BJ136" s="217" t="s">
        <v>10</v>
      </c>
      <c r="BK136" s="218"/>
      <c r="BL136" s="218"/>
      <c r="BM136" s="218"/>
      <c r="BN136" s="217" t="s">
        <v>11</v>
      </c>
      <c r="BO136" s="218"/>
      <c r="BP136" s="218"/>
      <c r="BQ136" s="221"/>
      <c r="BR136" s="129"/>
    </row>
    <row r="137" spans="1:71" ht="15.65" customHeight="1">
      <c r="C137" s="124"/>
      <c r="D137" s="281"/>
      <c r="E137" s="281"/>
      <c r="F137" s="281"/>
      <c r="G137" s="281"/>
      <c r="H137" s="281"/>
      <c r="I137" s="281"/>
      <c r="J137" s="281"/>
      <c r="K137" s="281"/>
      <c r="L137" s="281"/>
      <c r="M137" s="282"/>
      <c r="N137" s="211"/>
      <c r="O137" s="212"/>
      <c r="P137" s="212"/>
      <c r="Q137" s="213"/>
      <c r="R137" s="130"/>
      <c r="S137" s="130"/>
      <c r="T137" s="130"/>
      <c r="U137" s="286"/>
      <c r="V137" s="287"/>
      <c r="W137" s="287"/>
      <c r="X137" s="287"/>
      <c r="Y137" s="287"/>
      <c r="Z137" s="287"/>
      <c r="AA137" s="287"/>
      <c r="AB137" s="288"/>
      <c r="AC137" s="286"/>
      <c r="AD137" s="287"/>
      <c r="AE137" s="287"/>
      <c r="AF137" s="287"/>
      <c r="AG137" s="287"/>
      <c r="AH137" s="287"/>
      <c r="AI137" s="287"/>
      <c r="AJ137" s="288"/>
      <c r="AK137" s="143"/>
      <c r="AL137" s="143"/>
      <c r="AM137" s="193"/>
      <c r="AN137" s="194"/>
      <c r="AO137" s="194"/>
      <c r="AP137" s="194"/>
      <c r="AQ137" s="194"/>
      <c r="AR137" s="194"/>
      <c r="AS137" s="194"/>
      <c r="AT137" s="194"/>
      <c r="AU137" s="194"/>
      <c r="AV137" s="194"/>
      <c r="AW137" s="194"/>
      <c r="AX137" s="194"/>
      <c r="AY137" s="194"/>
      <c r="AZ137" s="194"/>
      <c r="BA137" s="194"/>
      <c r="BB137" s="194"/>
      <c r="BC137" s="195"/>
      <c r="BD137" s="147"/>
      <c r="BE137" s="147"/>
      <c r="BF137" s="217"/>
      <c r="BG137" s="218"/>
      <c r="BH137" s="218"/>
      <c r="BI137" s="218"/>
      <c r="BJ137" s="217"/>
      <c r="BK137" s="218"/>
      <c r="BL137" s="218"/>
      <c r="BM137" s="218"/>
      <c r="BN137" s="217"/>
      <c r="BO137" s="218"/>
      <c r="BP137" s="218"/>
      <c r="BQ137" s="221"/>
      <c r="BR137" s="129"/>
    </row>
    <row r="138" spans="1:71" ht="15.65" customHeight="1">
      <c r="C138" s="124"/>
      <c r="D138" s="281"/>
      <c r="E138" s="281"/>
      <c r="F138" s="281"/>
      <c r="G138" s="281"/>
      <c r="H138" s="281"/>
      <c r="I138" s="281"/>
      <c r="J138" s="281"/>
      <c r="K138" s="281"/>
      <c r="L138" s="281"/>
      <c r="M138" s="282"/>
      <c r="N138" s="214"/>
      <c r="O138" s="215"/>
      <c r="P138" s="215"/>
      <c r="Q138" s="216"/>
      <c r="R138" s="130"/>
      <c r="S138" s="130"/>
      <c r="T138" s="130"/>
      <c r="U138" s="289"/>
      <c r="V138" s="290"/>
      <c r="W138" s="290"/>
      <c r="X138" s="290"/>
      <c r="Y138" s="290"/>
      <c r="Z138" s="290"/>
      <c r="AA138" s="290"/>
      <c r="AB138" s="291"/>
      <c r="AC138" s="289"/>
      <c r="AD138" s="290"/>
      <c r="AE138" s="290"/>
      <c r="AF138" s="290"/>
      <c r="AG138" s="290"/>
      <c r="AH138" s="290"/>
      <c r="AI138" s="290"/>
      <c r="AJ138" s="291"/>
      <c r="AK138" s="143"/>
      <c r="AL138" s="143"/>
      <c r="AM138" s="196"/>
      <c r="AN138" s="197"/>
      <c r="AO138" s="197"/>
      <c r="AP138" s="197"/>
      <c r="AQ138" s="197"/>
      <c r="AR138" s="197"/>
      <c r="AS138" s="197"/>
      <c r="AT138" s="197"/>
      <c r="AU138" s="197"/>
      <c r="AV138" s="197"/>
      <c r="AW138" s="197"/>
      <c r="AX138" s="197"/>
      <c r="AY138" s="197"/>
      <c r="AZ138" s="197"/>
      <c r="BA138" s="197"/>
      <c r="BB138" s="197"/>
      <c r="BC138" s="198"/>
      <c r="BD138" s="147"/>
      <c r="BE138" s="147"/>
      <c r="BF138" s="219"/>
      <c r="BG138" s="220"/>
      <c r="BH138" s="220"/>
      <c r="BI138" s="220"/>
      <c r="BJ138" s="219"/>
      <c r="BK138" s="220"/>
      <c r="BL138" s="220"/>
      <c r="BM138" s="220"/>
      <c r="BN138" s="219"/>
      <c r="BO138" s="220"/>
      <c r="BP138" s="220"/>
      <c r="BQ138" s="222"/>
      <c r="BR138" s="129"/>
    </row>
    <row r="139" spans="1:71" ht="15.65" customHeight="1">
      <c r="A139" s="134"/>
      <c r="B139" s="134"/>
      <c r="C139" s="124"/>
      <c r="D139" s="144"/>
      <c r="E139" s="144"/>
      <c r="F139" s="144"/>
      <c r="G139" s="144"/>
      <c r="H139" s="144"/>
      <c r="I139" s="144"/>
      <c r="J139" s="144"/>
      <c r="K139" s="144"/>
      <c r="L139" s="144"/>
      <c r="M139" s="144"/>
      <c r="N139" s="144"/>
      <c r="O139" s="144"/>
      <c r="P139" s="144"/>
      <c r="Q139" s="144"/>
      <c r="R139" s="130"/>
      <c r="S139" s="130"/>
      <c r="T139" s="130"/>
      <c r="U139" s="130"/>
      <c r="V139" s="130"/>
      <c r="W139" s="130"/>
      <c r="X139" s="130"/>
      <c r="Y139" s="130"/>
      <c r="Z139" s="130"/>
      <c r="AA139" s="130"/>
      <c r="AB139" s="130"/>
      <c r="AC139" s="130"/>
      <c r="AD139" s="130"/>
      <c r="AE139" s="130"/>
      <c r="AF139" s="130"/>
      <c r="AG139" s="130"/>
      <c r="AH139" s="130"/>
      <c r="AI139" s="130"/>
      <c r="AJ139" s="130"/>
      <c r="AK139" s="143"/>
      <c r="AL139" s="143"/>
      <c r="AM139" s="156"/>
      <c r="AN139" s="156"/>
      <c r="AO139" s="156"/>
      <c r="AP139" s="156"/>
      <c r="AQ139" s="156"/>
      <c r="AR139" s="156"/>
      <c r="AS139" s="156"/>
      <c r="AT139" s="156"/>
      <c r="AU139" s="156"/>
      <c r="AV139" s="156"/>
      <c r="AW139" s="156"/>
      <c r="AX139" s="156"/>
      <c r="AY139" s="156"/>
      <c r="AZ139" s="156"/>
      <c r="BA139" s="156"/>
      <c r="BB139" s="156"/>
      <c r="BC139" s="131"/>
      <c r="BD139" s="147"/>
      <c r="BE139" s="147"/>
      <c r="BF139" s="110"/>
      <c r="BG139" s="110"/>
      <c r="BH139" s="110"/>
      <c r="BI139" s="110"/>
      <c r="BJ139" s="110"/>
      <c r="BK139" s="110"/>
      <c r="BL139" s="110"/>
      <c r="BM139" s="110"/>
      <c r="BN139" s="110"/>
      <c r="BO139" s="110"/>
      <c r="BP139" s="110"/>
      <c r="BQ139" s="110"/>
      <c r="BR139" s="129"/>
      <c r="BS139" s="116"/>
    </row>
    <row r="140" spans="1:71" ht="15.65" customHeight="1">
      <c r="A140" s="134"/>
      <c r="B140" s="134"/>
      <c r="C140" s="124"/>
      <c r="D140" s="144"/>
      <c r="E140" s="144"/>
      <c r="F140" s="144"/>
      <c r="G140" s="144"/>
      <c r="H140" s="144"/>
      <c r="I140" s="144"/>
      <c r="J140" s="144"/>
      <c r="K140" s="144"/>
      <c r="L140" s="144"/>
      <c r="M140" s="144"/>
      <c r="N140" s="144"/>
      <c r="O140" s="144"/>
      <c r="P140" s="144"/>
      <c r="Q140" s="144"/>
      <c r="R140" s="130"/>
      <c r="S140" s="130"/>
      <c r="T140" s="130"/>
      <c r="U140" s="135" t="s">
        <v>91</v>
      </c>
      <c r="V140" s="130"/>
      <c r="W140" s="130"/>
      <c r="X140" s="130"/>
      <c r="Y140" s="130"/>
      <c r="Z140" s="130"/>
      <c r="AA140" s="130"/>
      <c r="AB140" s="130"/>
      <c r="AC140" s="130"/>
      <c r="AD140" s="130"/>
      <c r="AE140" s="130"/>
      <c r="AF140" s="130"/>
      <c r="AG140" s="130"/>
      <c r="AH140" s="130"/>
      <c r="AI140" s="130"/>
      <c r="AJ140" s="130"/>
      <c r="AK140" s="143"/>
      <c r="AL140" s="143"/>
      <c r="AM140" s="135" t="s">
        <v>92</v>
      </c>
      <c r="AN140" s="127"/>
      <c r="AO140" s="127"/>
      <c r="AP140" s="127"/>
      <c r="AQ140" s="127"/>
      <c r="AR140" s="127"/>
      <c r="AS140" s="127"/>
      <c r="AT140" s="127"/>
      <c r="AU140" s="127"/>
      <c r="AV140" s="127"/>
      <c r="AW140" s="127"/>
      <c r="AX140" s="126"/>
      <c r="AY140" s="126"/>
      <c r="AZ140" s="126"/>
      <c r="BA140" s="126"/>
      <c r="BB140" s="126"/>
      <c r="BC140" s="126"/>
      <c r="BD140" s="126"/>
      <c r="BE140" s="126"/>
      <c r="BF140" s="126"/>
      <c r="BG140" s="126"/>
      <c r="BH140" s="126"/>
      <c r="BI140" s="126"/>
      <c r="BJ140" s="126"/>
      <c r="BK140" s="126"/>
      <c r="BL140" s="126"/>
      <c r="BM140" s="126"/>
      <c r="BN140" s="126"/>
      <c r="BO140" s="126"/>
      <c r="BP140" s="126"/>
      <c r="BQ140" s="110"/>
      <c r="BR140" s="129"/>
      <c r="BS140" s="116"/>
    </row>
    <row r="141" spans="1:71" ht="15.65" customHeight="1">
      <c r="A141" s="134"/>
      <c r="B141" s="134"/>
      <c r="C141" s="124"/>
      <c r="D141" s="144"/>
      <c r="E141" s="144"/>
      <c r="F141" s="144"/>
      <c r="G141" s="144"/>
      <c r="H141" s="144"/>
      <c r="I141" s="144"/>
      <c r="J141" s="144"/>
      <c r="K141" s="144"/>
      <c r="L141" s="144"/>
      <c r="M141" s="144"/>
      <c r="N141" s="144"/>
      <c r="O141" s="144"/>
      <c r="P141" s="144"/>
      <c r="Q141" s="144"/>
      <c r="R141" s="130"/>
      <c r="S141" s="130"/>
      <c r="T141" s="130"/>
      <c r="U141" s="182" t="str">
        <f>IF([5]回答表!F18="水道事業",IF([5]回答表!X52="●",[5]回答表!E339,IF([5]回答表!AA52="●",[5]回答表!E408,"")),"")</f>
        <v/>
      </c>
      <c r="V141" s="183"/>
      <c r="W141" s="183"/>
      <c r="X141" s="183"/>
      <c r="Y141" s="183"/>
      <c r="Z141" s="183"/>
      <c r="AA141" s="183"/>
      <c r="AB141" s="183"/>
      <c r="AC141" s="183"/>
      <c r="AD141" s="183"/>
      <c r="AE141" s="186" t="s">
        <v>93</v>
      </c>
      <c r="AF141" s="186"/>
      <c r="AG141" s="186"/>
      <c r="AH141" s="186"/>
      <c r="AI141" s="186"/>
      <c r="AJ141" s="187"/>
      <c r="AK141" s="143"/>
      <c r="AL141" s="143"/>
      <c r="AM141" s="190" t="str">
        <f>IF([5]回答表!F18="水道事業",IF([5]回答表!X52="●",[5]回答表!B341,IF([5]回答表!AA52="●",[5]回答表!B410,"")),"")</f>
        <v/>
      </c>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2"/>
      <c r="BR141" s="129"/>
      <c r="BS141" s="116"/>
    </row>
    <row r="142" spans="1:71" ht="15.65" customHeight="1">
      <c r="A142" s="134"/>
      <c r="B142" s="134"/>
      <c r="C142" s="124"/>
      <c r="D142" s="144"/>
      <c r="E142" s="144"/>
      <c r="F142" s="144"/>
      <c r="G142" s="144"/>
      <c r="H142" s="144"/>
      <c r="I142" s="144"/>
      <c r="J142" s="144"/>
      <c r="K142" s="144"/>
      <c r="L142" s="144"/>
      <c r="M142" s="144"/>
      <c r="N142" s="144"/>
      <c r="O142" s="144"/>
      <c r="P142" s="144"/>
      <c r="Q142" s="144"/>
      <c r="R142" s="130"/>
      <c r="S142" s="130"/>
      <c r="T142" s="130"/>
      <c r="U142" s="184"/>
      <c r="V142" s="185"/>
      <c r="W142" s="185"/>
      <c r="X142" s="185"/>
      <c r="Y142" s="185"/>
      <c r="Z142" s="185"/>
      <c r="AA142" s="185"/>
      <c r="AB142" s="185"/>
      <c r="AC142" s="185"/>
      <c r="AD142" s="185"/>
      <c r="AE142" s="188"/>
      <c r="AF142" s="188"/>
      <c r="AG142" s="188"/>
      <c r="AH142" s="188"/>
      <c r="AI142" s="188"/>
      <c r="AJ142" s="189"/>
      <c r="AK142" s="143"/>
      <c r="AL142" s="143"/>
      <c r="AM142" s="193"/>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5"/>
      <c r="BR142" s="129"/>
      <c r="BS142" s="116"/>
    </row>
    <row r="143" spans="1:71" ht="15.65" customHeight="1">
      <c r="A143" s="134"/>
      <c r="B143" s="134"/>
      <c r="C143" s="124"/>
      <c r="D143" s="144"/>
      <c r="E143" s="144"/>
      <c r="F143" s="144"/>
      <c r="G143" s="144"/>
      <c r="H143" s="144"/>
      <c r="I143" s="144"/>
      <c r="J143" s="144"/>
      <c r="K143" s="144"/>
      <c r="L143" s="144"/>
      <c r="M143" s="144"/>
      <c r="N143" s="144"/>
      <c r="O143" s="144"/>
      <c r="P143" s="144"/>
      <c r="Q143" s="144"/>
      <c r="R143" s="130"/>
      <c r="S143" s="130"/>
      <c r="T143" s="130"/>
      <c r="U143" s="130"/>
      <c r="V143" s="130"/>
      <c r="W143" s="130"/>
      <c r="X143" s="130"/>
      <c r="Y143" s="130"/>
      <c r="Z143" s="130"/>
      <c r="AA143" s="130"/>
      <c r="AB143" s="130"/>
      <c r="AC143" s="130"/>
      <c r="AD143" s="130"/>
      <c r="AE143" s="130"/>
      <c r="AF143" s="130"/>
      <c r="AG143" s="130"/>
      <c r="AH143" s="130"/>
      <c r="AI143" s="130"/>
      <c r="AJ143" s="130"/>
      <c r="AK143" s="143"/>
      <c r="AL143" s="143"/>
      <c r="AM143" s="193"/>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c r="BJ143" s="194"/>
      <c r="BK143" s="194"/>
      <c r="BL143" s="194"/>
      <c r="BM143" s="194"/>
      <c r="BN143" s="194"/>
      <c r="BO143" s="194"/>
      <c r="BP143" s="194"/>
      <c r="BQ143" s="195"/>
      <c r="BR143" s="129"/>
      <c r="BS143" s="116"/>
    </row>
    <row r="144" spans="1:71" ht="15.65" customHeight="1">
      <c r="A144" s="134"/>
      <c r="B144" s="134"/>
      <c r="C144" s="124"/>
      <c r="D144" s="144"/>
      <c r="E144" s="144"/>
      <c r="F144" s="144"/>
      <c r="G144" s="144"/>
      <c r="H144" s="144"/>
      <c r="I144" s="144"/>
      <c r="J144" s="144"/>
      <c r="K144" s="144"/>
      <c r="L144" s="144"/>
      <c r="M144" s="144"/>
      <c r="N144" s="144"/>
      <c r="O144" s="144"/>
      <c r="P144" s="144"/>
      <c r="Q144" s="144"/>
      <c r="R144" s="130"/>
      <c r="S144" s="130"/>
      <c r="T144" s="130"/>
      <c r="U144" s="130"/>
      <c r="V144" s="130"/>
      <c r="W144" s="130"/>
      <c r="X144" s="130"/>
      <c r="Y144" s="130"/>
      <c r="Z144" s="130"/>
      <c r="AA144" s="130"/>
      <c r="AB144" s="130"/>
      <c r="AC144" s="130"/>
      <c r="AD144" s="130"/>
      <c r="AE144" s="130"/>
      <c r="AF144" s="130"/>
      <c r="AG144" s="130"/>
      <c r="AH144" s="130"/>
      <c r="AI144" s="130"/>
      <c r="AJ144" s="130"/>
      <c r="AK144" s="143"/>
      <c r="AL144" s="143"/>
      <c r="AM144" s="193"/>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5"/>
      <c r="BR144" s="129"/>
      <c r="BS144" s="116"/>
    </row>
    <row r="145" spans="1:71" ht="15.65" customHeight="1">
      <c r="A145" s="134"/>
      <c r="B145" s="134"/>
      <c r="C145" s="124"/>
      <c r="D145" s="144"/>
      <c r="E145" s="144"/>
      <c r="F145" s="144"/>
      <c r="G145" s="144"/>
      <c r="H145" s="144"/>
      <c r="I145" s="144"/>
      <c r="J145" s="144"/>
      <c r="K145" s="144"/>
      <c r="L145" s="144"/>
      <c r="M145" s="144"/>
      <c r="N145" s="144"/>
      <c r="O145" s="144"/>
      <c r="P145" s="144"/>
      <c r="Q145" s="144"/>
      <c r="R145" s="130"/>
      <c r="S145" s="130"/>
      <c r="T145" s="130"/>
      <c r="U145" s="130"/>
      <c r="V145" s="130"/>
      <c r="W145" s="130"/>
      <c r="X145" s="130"/>
      <c r="Y145" s="130"/>
      <c r="Z145" s="130"/>
      <c r="AA145" s="130"/>
      <c r="AB145" s="130"/>
      <c r="AC145" s="130"/>
      <c r="AD145" s="130"/>
      <c r="AE145" s="130"/>
      <c r="AF145" s="130"/>
      <c r="AG145" s="130"/>
      <c r="AH145" s="130"/>
      <c r="AI145" s="130"/>
      <c r="AJ145" s="130"/>
      <c r="AK145" s="143"/>
      <c r="AL145" s="143"/>
      <c r="AM145" s="196"/>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8"/>
      <c r="BR145" s="129"/>
      <c r="BS145" s="116"/>
    </row>
    <row r="146" spans="1:71" ht="15.65" customHeight="1">
      <c r="C146" s="124"/>
      <c r="D146" s="144"/>
      <c r="E146" s="144"/>
      <c r="F146" s="144"/>
      <c r="G146" s="144"/>
      <c r="H146" s="144"/>
      <c r="I146" s="144"/>
      <c r="J146" s="144"/>
      <c r="K146" s="144"/>
      <c r="L146" s="144"/>
      <c r="M146" s="144"/>
      <c r="N146" s="149"/>
      <c r="O146" s="149"/>
      <c r="P146" s="149"/>
      <c r="Q146" s="149"/>
      <c r="R146" s="130"/>
      <c r="S146" s="130"/>
      <c r="T146" s="130"/>
      <c r="U146" s="130"/>
      <c r="V146" s="130"/>
      <c r="W146" s="130"/>
      <c r="X146" s="110"/>
      <c r="Y146" s="110"/>
      <c r="Z146" s="110"/>
      <c r="AA146" s="127"/>
      <c r="AB146" s="127"/>
      <c r="AC146" s="127"/>
      <c r="AD146" s="127"/>
      <c r="AE146" s="127"/>
      <c r="AF146" s="127"/>
      <c r="AG146" s="127"/>
      <c r="AH146" s="127"/>
      <c r="AI146" s="127"/>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29"/>
    </row>
    <row r="147" spans="1:71" ht="18.649999999999999" customHeight="1">
      <c r="C147" s="124"/>
      <c r="D147" s="144"/>
      <c r="E147" s="144"/>
      <c r="F147" s="144"/>
      <c r="G147" s="144"/>
      <c r="H147" s="144"/>
      <c r="I147" s="144"/>
      <c r="J147" s="144"/>
      <c r="K147" s="144"/>
      <c r="L147" s="144"/>
      <c r="M147" s="144"/>
      <c r="N147" s="149"/>
      <c r="O147" s="149"/>
      <c r="P147" s="149"/>
      <c r="Q147" s="149"/>
      <c r="R147" s="130"/>
      <c r="S147" s="130"/>
      <c r="T147" s="130"/>
      <c r="U147" s="135" t="s">
        <v>27</v>
      </c>
      <c r="V147" s="130"/>
      <c r="W147" s="130"/>
      <c r="X147" s="136"/>
      <c r="Y147" s="136"/>
      <c r="Z147" s="136"/>
      <c r="AA147" s="127"/>
      <c r="AB147" s="137"/>
      <c r="AC147" s="127"/>
      <c r="AD147" s="127"/>
      <c r="AE147" s="127"/>
      <c r="AF147" s="127"/>
      <c r="AG147" s="127"/>
      <c r="AH147" s="127"/>
      <c r="AI147" s="127"/>
      <c r="AJ147" s="127"/>
      <c r="AK147" s="127"/>
      <c r="AL147" s="127"/>
      <c r="AM147" s="135" t="s">
        <v>12</v>
      </c>
      <c r="AN147" s="127"/>
      <c r="AO147" s="127"/>
      <c r="AP147" s="127"/>
      <c r="AQ147" s="127"/>
      <c r="AR147" s="127"/>
      <c r="AS147" s="127"/>
      <c r="AT147" s="127"/>
      <c r="AU147" s="127"/>
      <c r="AV147" s="127"/>
      <c r="AW147" s="127"/>
      <c r="AX147" s="127"/>
      <c r="AY147" s="126"/>
      <c r="AZ147" s="126"/>
      <c r="BA147" s="126"/>
      <c r="BB147" s="126"/>
      <c r="BC147" s="126"/>
      <c r="BD147" s="126"/>
      <c r="BE147" s="126"/>
      <c r="BF147" s="126"/>
      <c r="BG147" s="126"/>
      <c r="BH147" s="126"/>
      <c r="BI147" s="126"/>
      <c r="BJ147" s="126"/>
      <c r="BK147" s="126"/>
      <c r="BL147" s="126"/>
      <c r="BM147" s="126"/>
      <c r="BN147" s="126"/>
      <c r="BO147" s="126"/>
      <c r="BP147" s="126"/>
      <c r="BQ147" s="110"/>
      <c r="BR147" s="129"/>
    </row>
    <row r="148" spans="1:71" ht="15.65" customHeight="1">
      <c r="C148" s="124"/>
      <c r="D148" s="281" t="s">
        <v>13</v>
      </c>
      <c r="E148" s="281"/>
      <c r="F148" s="281"/>
      <c r="G148" s="281"/>
      <c r="H148" s="281"/>
      <c r="I148" s="281"/>
      <c r="J148" s="281"/>
      <c r="K148" s="281"/>
      <c r="L148" s="281"/>
      <c r="M148" s="282"/>
      <c r="N148" s="208" t="str">
        <f>IF([5]回答表!F18="水道事業",IF([5]回答表!AD52="●","●",""),"")</f>
        <v/>
      </c>
      <c r="O148" s="209"/>
      <c r="P148" s="209"/>
      <c r="Q148" s="210"/>
      <c r="R148" s="130"/>
      <c r="S148" s="130"/>
      <c r="T148" s="130"/>
      <c r="U148" s="190" t="str">
        <f>IF([5]回答表!F18="水道事業",IF([5]回答表!AD52="●",[5]回答表!B421,""),"")</f>
        <v/>
      </c>
      <c r="V148" s="191"/>
      <c r="W148" s="191"/>
      <c r="X148" s="191"/>
      <c r="Y148" s="191"/>
      <c r="Z148" s="191"/>
      <c r="AA148" s="191"/>
      <c r="AB148" s="191"/>
      <c r="AC148" s="191"/>
      <c r="AD148" s="191"/>
      <c r="AE148" s="191"/>
      <c r="AF148" s="191"/>
      <c r="AG148" s="191"/>
      <c r="AH148" s="191"/>
      <c r="AI148" s="191"/>
      <c r="AJ148" s="192"/>
      <c r="AK148" s="150"/>
      <c r="AL148" s="150"/>
      <c r="AM148" s="190" t="str">
        <f>IF([5]回答表!F18="水道事業",IF([5]回答表!AD52="●",[5]回答表!B427,""),"")</f>
        <v/>
      </c>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2"/>
      <c r="BR148" s="129"/>
    </row>
    <row r="149" spans="1:71" ht="15.65" customHeight="1">
      <c r="C149" s="124"/>
      <c r="D149" s="281"/>
      <c r="E149" s="281"/>
      <c r="F149" s="281"/>
      <c r="G149" s="281"/>
      <c r="H149" s="281"/>
      <c r="I149" s="281"/>
      <c r="J149" s="281"/>
      <c r="K149" s="281"/>
      <c r="L149" s="281"/>
      <c r="M149" s="282"/>
      <c r="N149" s="211"/>
      <c r="O149" s="212"/>
      <c r="P149" s="212"/>
      <c r="Q149" s="213"/>
      <c r="R149" s="130"/>
      <c r="S149" s="130"/>
      <c r="T149" s="130"/>
      <c r="U149" s="193"/>
      <c r="V149" s="194"/>
      <c r="W149" s="194"/>
      <c r="X149" s="194"/>
      <c r="Y149" s="194"/>
      <c r="Z149" s="194"/>
      <c r="AA149" s="194"/>
      <c r="AB149" s="194"/>
      <c r="AC149" s="194"/>
      <c r="AD149" s="194"/>
      <c r="AE149" s="194"/>
      <c r="AF149" s="194"/>
      <c r="AG149" s="194"/>
      <c r="AH149" s="194"/>
      <c r="AI149" s="194"/>
      <c r="AJ149" s="195"/>
      <c r="AK149" s="150"/>
      <c r="AL149" s="150"/>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4"/>
      <c r="BQ149" s="195"/>
      <c r="BR149" s="129"/>
    </row>
    <row r="150" spans="1:71" ht="15.65" customHeight="1">
      <c r="C150" s="124"/>
      <c r="D150" s="281"/>
      <c r="E150" s="281"/>
      <c r="F150" s="281"/>
      <c r="G150" s="281"/>
      <c r="H150" s="281"/>
      <c r="I150" s="281"/>
      <c r="J150" s="281"/>
      <c r="K150" s="281"/>
      <c r="L150" s="281"/>
      <c r="M150" s="282"/>
      <c r="N150" s="211"/>
      <c r="O150" s="212"/>
      <c r="P150" s="212"/>
      <c r="Q150" s="213"/>
      <c r="R150" s="130"/>
      <c r="S150" s="130"/>
      <c r="T150" s="130"/>
      <c r="U150" s="193"/>
      <c r="V150" s="194"/>
      <c r="W150" s="194"/>
      <c r="X150" s="194"/>
      <c r="Y150" s="194"/>
      <c r="Z150" s="194"/>
      <c r="AA150" s="194"/>
      <c r="AB150" s="194"/>
      <c r="AC150" s="194"/>
      <c r="AD150" s="194"/>
      <c r="AE150" s="194"/>
      <c r="AF150" s="194"/>
      <c r="AG150" s="194"/>
      <c r="AH150" s="194"/>
      <c r="AI150" s="194"/>
      <c r="AJ150" s="195"/>
      <c r="AK150" s="150"/>
      <c r="AL150" s="150"/>
      <c r="AM150" s="193"/>
      <c r="AN150" s="194"/>
      <c r="AO150" s="194"/>
      <c r="AP150" s="194"/>
      <c r="AQ150" s="194"/>
      <c r="AR150" s="194"/>
      <c r="AS150" s="194"/>
      <c r="AT150" s="194"/>
      <c r="AU150" s="194"/>
      <c r="AV150" s="194"/>
      <c r="AW150" s="194"/>
      <c r="AX150" s="194"/>
      <c r="AY150" s="194"/>
      <c r="AZ150" s="194"/>
      <c r="BA150" s="194"/>
      <c r="BB150" s="194"/>
      <c r="BC150" s="194"/>
      <c r="BD150" s="194"/>
      <c r="BE150" s="194"/>
      <c r="BF150" s="194"/>
      <c r="BG150" s="194"/>
      <c r="BH150" s="194"/>
      <c r="BI150" s="194"/>
      <c r="BJ150" s="194"/>
      <c r="BK150" s="194"/>
      <c r="BL150" s="194"/>
      <c r="BM150" s="194"/>
      <c r="BN150" s="194"/>
      <c r="BO150" s="194"/>
      <c r="BP150" s="194"/>
      <c r="BQ150" s="195"/>
      <c r="BR150" s="129"/>
    </row>
    <row r="151" spans="1:71" ht="15.65" customHeight="1">
      <c r="C151" s="124"/>
      <c r="D151" s="281"/>
      <c r="E151" s="281"/>
      <c r="F151" s="281"/>
      <c r="G151" s="281"/>
      <c r="H151" s="281"/>
      <c r="I151" s="281"/>
      <c r="J151" s="281"/>
      <c r="K151" s="281"/>
      <c r="L151" s="281"/>
      <c r="M151" s="282"/>
      <c r="N151" s="214"/>
      <c r="O151" s="215"/>
      <c r="P151" s="215"/>
      <c r="Q151" s="216"/>
      <c r="R151" s="130"/>
      <c r="S151" s="130"/>
      <c r="T151" s="130"/>
      <c r="U151" s="196"/>
      <c r="V151" s="197"/>
      <c r="W151" s="197"/>
      <c r="X151" s="197"/>
      <c r="Y151" s="197"/>
      <c r="Z151" s="197"/>
      <c r="AA151" s="197"/>
      <c r="AB151" s="197"/>
      <c r="AC151" s="197"/>
      <c r="AD151" s="197"/>
      <c r="AE151" s="197"/>
      <c r="AF151" s="197"/>
      <c r="AG151" s="197"/>
      <c r="AH151" s="197"/>
      <c r="AI151" s="197"/>
      <c r="AJ151" s="198"/>
      <c r="AK151" s="150"/>
      <c r="AL151" s="150"/>
      <c r="AM151" s="196"/>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8"/>
      <c r="BR151" s="129"/>
    </row>
    <row r="152" spans="1:71" ht="15.65" customHeight="1">
      <c r="C152" s="151"/>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c r="BP152" s="152"/>
      <c r="BQ152" s="152"/>
      <c r="BR152" s="153"/>
    </row>
    <row r="153" spans="1:71" s="97" customFormat="1" ht="15.65" customHeight="1">
      <c r="A153" s="116"/>
      <c r="B153" s="116"/>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16"/>
    </row>
    <row r="154" spans="1:71" ht="15.65" customHeight="1">
      <c r="C154" s="118"/>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256"/>
      <c r="AS154" s="256"/>
      <c r="AT154" s="256"/>
      <c r="AU154" s="256"/>
      <c r="AV154" s="256"/>
      <c r="AW154" s="256"/>
      <c r="AX154" s="256"/>
      <c r="AY154" s="256"/>
      <c r="AZ154" s="256"/>
      <c r="BA154" s="256"/>
      <c r="BB154" s="256"/>
      <c r="BC154" s="120"/>
      <c r="BD154" s="121"/>
      <c r="BE154" s="121"/>
      <c r="BF154" s="121"/>
      <c r="BG154" s="121"/>
      <c r="BH154" s="121"/>
      <c r="BI154" s="121"/>
      <c r="BJ154" s="121"/>
      <c r="BK154" s="121"/>
      <c r="BL154" s="121"/>
      <c r="BM154" s="121"/>
      <c r="BN154" s="121"/>
      <c r="BO154" s="121"/>
      <c r="BP154" s="121"/>
      <c r="BQ154" s="121"/>
      <c r="BR154" s="122"/>
    </row>
    <row r="155" spans="1:71" ht="15.65" customHeight="1">
      <c r="C155" s="124"/>
      <c r="D155" s="130"/>
      <c r="E155" s="130"/>
      <c r="F155" s="130"/>
      <c r="G155" s="130"/>
      <c r="H155" s="130"/>
      <c r="I155" s="130"/>
      <c r="J155" s="130"/>
      <c r="K155" s="130"/>
      <c r="L155" s="130"/>
      <c r="M155" s="130"/>
      <c r="N155" s="130"/>
      <c r="O155" s="130"/>
      <c r="P155" s="130"/>
      <c r="Q155" s="130"/>
      <c r="R155" s="130"/>
      <c r="S155" s="130"/>
      <c r="T155" s="130"/>
      <c r="U155" s="130"/>
      <c r="V155" s="130"/>
      <c r="W155" s="130"/>
      <c r="X155" s="110"/>
      <c r="Y155" s="110"/>
      <c r="Z155" s="110"/>
      <c r="AA155" s="126"/>
      <c r="AB155" s="131"/>
      <c r="AC155" s="131"/>
      <c r="AD155" s="131"/>
      <c r="AE155" s="131"/>
      <c r="AF155" s="131"/>
      <c r="AG155" s="131"/>
      <c r="AH155" s="131"/>
      <c r="AI155" s="131"/>
      <c r="AJ155" s="131"/>
      <c r="AK155" s="131"/>
      <c r="AL155" s="131"/>
      <c r="AM155" s="131"/>
      <c r="AN155" s="128"/>
      <c r="AO155" s="131"/>
      <c r="AP155" s="132"/>
      <c r="AQ155" s="132"/>
      <c r="AR155" s="292"/>
      <c r="AS155" s="292"/>
      <c r="AT155" s="292"/>
      <c r="AU155" s="292"/>
      <c r="AV155" s="292"/>
      <c r="AW155" s="292"/>
      <c r="AX155" s="292"/>
      <c r="AY155" s="292"/>
      <c r="AZ155" s="292"/>
      <c r="BA155" s="292"/>
      <c r="BB155" s="292"/>
      <c r="BC155" s="125"/>
      <c r="BD155" s="126"/>
      <c r="BE155" s="126"/>
      <c r="BF155" s="126"/>
      <c r="BG155" s="126"/>
      <c r="BH155" s="126"/>
      <c r="BI155" s="126"/>
      <c r="BJ155" s="126"/>
      <c r="BK155" s="126"/>
      <c r="BL155" s="126"/>
      <c r="BM155" s="126"/>
      <c r="BN155" s="127"/>
      <c r="BO155" s="127"/>
      <c r="BP155" s="127"/>
      <c r="BQ155" s="128"/>
      <c r="BR155" s="129"/>
    </row>
    <row r="156" spans="1:71" ht="15.65" customHeight="1">
      <c r="C156" s="124"/>
      <c r="D156" s="258" t="s">
        <v>4</v>
      </c>
      <c r="E156" s="259"/>
      <c r="F156" s="259"/>
      <c r="G156" s="259"/>
      <c r="H156" s="259"/>
      <c r="I156" s="259"/>
      <c r="J156" s="259"/>
      <c r="K156" s="259"/>
      <c r="L156" s="259"/>
      <c r="M156" s="259"/>
      <c r="N156" s="259"/>
      <c r="O156" s="259"/>
      <c r="P156" s="259"/>
      <c r="Q156" s="260"/>
      <c r="R156" s="199" t="s">
        <v>53</v>
      </c>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1"/>
      <c r="BC156" s="125"/>
      <c r="BD156" s="126"/>
      <c r="BE156" s="126"/>
      <c r="BF156" s="126"/>
      <c r="BG156" s="126"/>
      <c r="BH156" s="126"/>
      <c r="BI156" s="126"/>
      <c r="BJ156" s="126"/>
      <c r="BK156" s="126"/>
      <c r="BL156" s="126"/>
      <c r="BM156" s="126"/>
      <c r="BN156" s="127"/>
      <c r="BO156" s="127"/>
      <c r="BP156" s="127"/>
      <c r="BQ156" s="128"/>
      <c r="BR156" s="129"/>
    </row>
    <row r="157" spans="1:71" ht="15.65" customHeight="1">
      <c r="C157" s="124"/>
      <c r="D157" s="261"/>
      <c r="E157" s="262"/>
      <c r="F157" s="262"/>
      <c r="G157" s="262"/>
      <c r="H157" s="262"/>
      <c r="I157" s="262"/>
      <c r="J157" s="262"/>
      <c r="K157" s="262"/>
      <c r="L157" s="262"/>
      <c r="M157" s="262"/>
      <c r="N157" s="262"/>
      <c r="O157" s="262"/>
      <c r="P157" s="262"/>
      <c r="Q157" s="263"/>
      <c r="R157" s="205"/>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7"/>
      <c r="BC157" s="125"/>
      <c r="BD157" s="126"/>
      <c r="BE157" s="126"/>
      <c r="BF157" s="126"/>
      <c r="BG157" s="126"/>
      <c r="BH157" s="126"/>
      <c r="BI157" s="126"/>
      <c r="BJ157" s="126"/>
      <c r="BK157" s="126"/>
      <c r="BL157" s="126"/>
      <c r="BM157" s="126"/>
      <c r="BN157" s="127"/>
      <c r="BO157" s="127"/>
      <c r="BP157" s="127"/>
      <c r="BQ157" s="128"/>
      <c r="BR157" s="129"/>
    </row>
    <row r="158" spans="1:71" ht="15.65" customHeight="1">
      <c r="C158" s="124"/>
      <c r="D158" s="130"/>
      <c r="E158" s="130"/>
      <c r="F158" s="130"/>
      <c r="G158" s="130"/>
      <c r="H158" s="130"/>
      <c r="I158" s="130"/>
      <c r="J158" s="130"/>
      <c r="K158" s="130"/>
      <c r="L158" s="130"/>
      <c r="M158" s="130"/>
      <c r="N158" s="130"/>
      <c r="O158" s="130"/>
      <c r="P158" s="130"/>
      <c r="Q158" s="130"/>
      <c r="R158" s="130"/>
      <c r="S158" s="130"/>
      <c r="T158" s="130"/>
      <c r="U158" s="130"/>
      <c r="V158" s="130"/>
      <c r="W158" s="130"/>
      <c r="X158" s="110"/>
      <c r="Y158" s="110"/>
      <c r="Z158" s="110"/>
      <c r="AA158" s="126"/>
      <c r="AB158" s="131"/>
      <c r="AC158" s="131"/>
      <c r="AD158" s="131"/>
      <c r="AE158" s="131"/>
      <c r="AF158" s="131"/>
      <c r="AG158" s="131"/>
      <c r="AH158" s="131"/>
      <c r="AI158" s="131"/>
      <c r="AJ158" s="131"/>
      <c r="AK158" s="131"/>
      <c r="AL158" s="131"/>
      <c r="AM158" s="131"/>
      <c r="AN158" s="128"/>
      <c r="AO158" s="131"/>
      <c r="AP158" s="132"/>
      <c r="AQ158" s="132"/>
      <c r="AR158" s="133"/>
      <c r="AS158" s="133"/>
      <c r="AT158" s="133"/>
      <c r="AU158" s="133"/>
      <c r="AV158" s="133"/>
      <c r="AW158" s="133"/>
      <c r="AX158" s="133"/>
      <c r="AY158" s="133"/>
      <c r="AZ158" s="133"/>
      <c r="BA158" s="133"/>
      <c r="BB158" s="133"/>
      <c r="BC158" s="125"/>
      <c r="BD158" s="126"/>
      <c r="BE158" s="126"/>
      <c r="BF158" s="126"/>
      <c r="BG158" s="126"/>
      <c r="BH158" s="126"/>
      <c r="BI158" s="126"/>
      <c r="BJ158" s="126"/>
      <c r="BK158" s="126"/>
      <c r="BL158" s="126"/>
      <c r="BM158" s="126"/>
      <c r="BN158" s="127"/>
      <c r="BO158" s="127"/>
      <c r="BP158" s="127"/>
      <c r="BQ158" s="128"/>
      <c r="BR158" s="129"/>
    </row>
    <row r="159" spans="1:71" ht="19">
      <c r="C159" s="124"/>
      <c r="D159" s="130"/>
      <c r="E159" s="130"/>
      <c r="F159" s="130"/>
      <c r="G159" s="130"/>
      <c r="H159" s="130"/>
      <c r="I159" s="130"/>
      <c r="J159" s="130"/>
      <c r="K159" s="130"/>
      <c r="L159" s="130"/>
      <c r="M159" s="130"/>
      <c r="N159" s="130"/>
      <c r="O159" s="130"/>
      <c r="P159" s="130"/>
      <c r="Q159" s="130"/>
      <c r="R159" s="130"/>
      <c r="S159" s="130"/>
      <c r="T159" s="130"/>
      <c r="U159" s="135" t="s">
        <v>31</v>
      </c>
      <c r="V159" s="138"/>
      <c r="W159" s="137"/>
      <c r="X159" s="139"/>
      <c r="Y159" s="139"/>
      <c r="Z159" s="140"/>
      <c r="AA159" s="140"/>
      <c r="AB159" s="140"/>
      <c r="AC159" s="140"/>
      <c r="AD159" s="140"/>
      <c r="AE159" s="140"/>
      <c r="AF159" s="140"/>
      <c r="AG159" s="140"/>
      <c r="AH159" s="140"/>
      <c r="AI159" s="140"/>
      <c r="AJ159" s="140"/>
      <c r="AK159" s="137"/>
      <c r="AL159" s="137"/>
      <c r="AM159" s="135" t="s">
        <v>27</v>
      </c>
      <c r="AN159" s="130"/>
      <c r="AO159" s="130"/>
      <c r="AP159" s="136"/>
      <c r="AQ159" s="136"/>
      <c r="AR159" s="136"/>
      <c r="AS159" s="127"/>
      <c r="AT159" s="137"/>
      <c r="AU159" s="137"/>
      <c r="AV159" s="137"/>
      <c r="AW159" s="137"/>
      <c r="AX159" s="137"/>
      <c r="AY159" s="137"/>
      <c r="AZ159" s="137"/>
      <c r="BA159" s="137"/>
      <c r="BB159" s="137"/>
      <c r="BC159" s="141"/>
      <c r="BD159" s="127"/>
      <c r="BE159" s="127"/>
      <c r="BF159" s="142" t="s">
        <v>6</v>
      </c>
      <c r="BG159" s="155"/>
      <c r="BH159" s="155"/>
      <c r="BI159" s="155"/>
      <c r="BJ159" s="155"/>
      <c r="BK159" s="155"/>
      <c r="BL159" s="155"/>
      <c r="BM159" s="127"/>
      <c r="BN159" s="127"/>
      <c r="BO159" s="127"/>
      <c r="BP159" s="127"/>
      <c r="BQ159" s="128"/>
      <c r="BR159" s="129"/>
    </row>
    <row r="160" spans="1:71" ht="19.399999999999999" customHeight="1">
      <c r="C160" s="124"/>
      <c r="D160" s="110"/>
      <c r="E160" s="110"/>
      <c r="F160" s="110"/>
      <c r="G160" s="110"/>
      <c r="H160" s="110"/>
      <c r="I160" s="110"/>
      <c r="J160" s="110"/>
      <c r="K160" s="110"/>
      <c r="L160" s="110"/>
      <c r="M160" s="110"/>
      <c r="N160" s="110"/>
      <c r="O160" s="110"/>
      <c r="P160" s="110"/>
      <c r="Q160" s="110"/>
      <c r="R160" s="130"/>
      <c r="S160" s="130"/>
      <c r="T160" s="130"/>
      <c r="U160" s="326" t="s">
        <v>54</v>
      </c>
      <c r="V160" s="327"/>
      <c r="W160" s="327"/>
      <c r="X160" s="327"/>
      <c r="Y160" s="327"/>
      <c r="Z160" s="327"/>
      <c r="AA160" s="327"/>
      <c r="AB160" s="327"/>
      <c r="AC160" s="327"/>
      <c r="AD160" s="327"/>
      <c r="AE160" s="327"/>
      <c r="AF160" s="327"/>
      <c r="AG160" s="327"/>
      <c r="AH160" s="327"/>
      <c r="AI160" s="327"/>
      <c r="AJ160" s="328"/>
      <c r="AK160" s="143"/>
      <c r="AL160" s="143"/>
      <c r="AM160" s="190" t="str">
        <f>IF([5]回答表!F18="簡易水道事業",IF([5]回答表!X52="●",[5]回答表!B282,IF([5]回答表!AA52="●",[5]回答表!B352,"")),"")</f>
        <v/>
      </c>
      <c r="AN160" s="191"/>
      <c r="AO160" s="191"/>
      <c r="AP160" s="191"/>
      <c r="AQ160" s="191"/>
      <c r="AR160" s="191"/>
      <c r="AS160" s="191"/>
      <c r="AT160" s="191"/>
      <c r="AU160" s="191"/>
      <c r="AV160" s="191"/>
      <c r="AW160" s="191"/>
      <c r="AX160" s="191"/>
      <c r="AY160" s="191"/>
      <c r="AZ160" s="191"/>
      <c r="BA160" s="191"/>
      <c r="BB160" s="192"/>
      <c r="BC160" s="131"/>
      <c r="BD160" s="126"/>
      <c r="BE160" s="126"/>
      <c r="BF160" s="253" t="str">
        <f>IF([5]回答表!F18="簡易水道事業",IF([5]回答表!X52="●",[5]回答表!B330,IF([5]回答表!AA52="●",[5]回答表!B399,"")),"")</f>
        <v/>
      </c>
      <c r="BG160" s="254"/>
      <c r="BH160" s="254"/>
      <c r="BI160" s="254"/>
      <c r="BJ160" s="253"/>
      <c r="BK160" s="254"/>
      <c r="BL160" s="254"/>
      <c r="BM160" s="254"/>
      <c r="BN160" s="253"/>
      <c r="BO160" s="254"/>
      <c r="BP160" s="254"/>
      <c r="BQ160" s="255"/>
      <c r="BR160" s="129"/>
    </row>
    <row r="161" spans="1:83" ht="19.399999999999999" customHeight="1">
      <c r="C161" s="124"/>
      <c r="D161" s="110"/>
      <c r="E161" s="110"/>
      <c r="F161" s="110"/>
      <c r="G161" s="110"/>
      <c r="H161" s="110"/>
      <c r="I161" s="110"/>
      <c r="J161" s="110"/>
      <c r="K161" s="110"/>
      <c r="L161" s="110"/>
      <c r="M161" s="110"/>
      <c r="N161" s="110"/>
      <c r="O161" s="110"/>
      <c r="P161" s="110"/>
      <c r="Q161" s="110"/>
      <c r="R161" s="130"/>
      <c r="S161" s="130"/>
      <c r="T161" s="130"/>
      <c r="U161" s="329"/>
      <c r="V161" s="330"/>
      <c r="W161" s="330"/>
      <c r="X161" s="330"/>
      <c r="Y161" s="330"/>
      <c r="Z161" s="330"/>
      <c r="AA161" s="330"/>
      <c r="AB161" s="330"/>
      <c r="AC161" s="330"/>
      <c r="AD161" s="330"/>
      <c r="AE161" s="330"/>
      <c r="AF161" s="330"/>
      <c r="AG161" s="330"/>
      <c r="AH161" s="330"/>
      <c r="AI161" s="330"/>
      <c r="AJ161" s="331"/>
      <c r="AK161" s="143"/>
      <c r="AL161" s="143"/>
      <c r="AM161" s="193"/>
      <c r="AN161" s="194"/>
      <c r="AO161" s="194"/>
      <c r="AP161" s="194"/>
      <c r="AQ161" s="194"/>
      <c r="AR161" s="194"/>
      <c r="AS161" s="194"/>
      <c r="AT161" s="194"/>
      <c r="AU161" s="194"/>
      <c r="AV161" s="194"/>
      <c r="AW161" s="194"/>
      <c r="AX161" s="194"/>
      <c r="AY161" s="194"/>
      <c r="AZ161" s="194"/>
      <c r="BA161" s="194"/>
      <c r="BB161" s="195"/>
      <c r="BC161" s="131"/>
      <c r="BD161" s="126"/>
      <c r="BE161" s="126"/>
      <c r="BF161" s="217"/>
      <c r="BG161" s="218"/>
      <c r="BH161" s="218"/>
      <c r="BI161" s="218"/>
      <c r="BJ161" s="217"/>
      <c r="BK161" s="218"/>
      <c r="BL161" s="218"/>
      <c r="BM161" s="218"/>
      <c r="BN161" s="217"/>
      <c r="BO161" s="218"/>
      <c r="BP161" s="218"/>
      <c r="BQ161" s="221"/>
      <c r="BR161" s="129"/>
    </row>
    <row r="162" spans="1:83" ht="15.65" customHeight="1">
      <c r="C162" s="124"/>
      <c r="D162" s="199" t="s">
        <v>7</v>
      </c>
      <c r="E162" s="200"/>
      <c r="F162" s="200"/>
      <c r="G162" s="200"/>
      <c r="H162" s="200"/>
      <c r="I162" s="200"/>
      <c r="J162" s="200"/>
      <c r="K162" s="200"/>
      <c r="L162" s="200"/>
      <c r="M162" s="201"/>
      <c r="N162" s="208" t="str">
        <f>IF([5]回答表!F18="簡易水道事業",IF([5]回答表!X52="●","●",""),"")</f>
        <v/>
      </c>
      <c r="O162" s="209"/>
      <c r="P162" s="209"/>
      <c r="Q162" s="210"/>
      <c r="R162" s="130"/>
      <c r="S162" s="130"/>
      <c r="T162" s="130"/>
      <c r="U162" s="283" t="str">
        <f>IF([5]回答表!F18="簡易水道事業",IF([5]回答表!X52="●",[5]回答表!S301,IF([5]回答表!AA52="●",[5]回答表!S371,"")),"")</f>
        <v/>
      </c>
      <c r="V162" s="284"/>
      <c r="W162" s="284"/>
      <c r="X162" s="284"/>
      <c r="Y162" s="284"/>
      <c r="Z162" s="284"/>
      <c r="AA162" s="284"/>
      <c r="AB162" s="284"/>
      <c r="AC162" s="284"/>
      <c r="AD162" s="284"/>
      <c r="AE162" s="284"/>
      <c r="AF162" s="284"/>
      <c r="AG162" s="284"/>
      <c r="AH162" s="284"/>
      <c r="AI162" s="284"/>
      <c r="AJ162" s="285"/>
      <c r="AK162" s="143"/>
      <c r="AL162" s="143"/>
      <c r="AM162" s="193"/>
      <c r="AN162" s="194"/>
      <c r="AO162" s="194"/>
      <c r="AP162" s="194"/>
      <c r="AQ162" s="194"/>
      <c r="AR162" s="194"/>
      <c r="AS162" s="194"/>
      <c r="AT162" s="194"/>
      <c r="AU162" s="194"/>
      <c r="AV162" s="194"/>
      <c r="AW162" s="194"/>
      <c r="AX162" s="194"/>
      <c r="AY162" s="194"/>
      <c r="AZ162" s="194"/>
      <c r="BA162" s="194"/>
      <c r="BB162" s="195"/>
      <c r="BC162" s="131"/>
      <c r="BD162" s="126"/>
      <c r="BE162" s="126"/>
      <c r="BF162" s="217"/>
      <c r="BG162" s="218"/>
      <c r="BH162" s="218"/>
      <c r="BI162" s="218"/>
      <c r="BJ162" s="217"/>
      <c r="BK162" s="218"/>
      <c r="BL162" s="218"/>
      <c r="BM162" s="218"/>
      <c r="BN162" s="217"/>
      <c r="BO162" s="218"/>
      <c r="BP162" s="218"/>
      <c r="BQ162" s="221"/>
      <c r="BR162" s="129"/>
    </row>
    <row r="163" spans="1:83" ht="15.65" customHeight="1">
      <c r="C163" s="124"/>
      <c r="D163" s="202"/>
      <c r="E163" s="203"/>
      <c r="F163" s="203"/>
      <c r="G163" s="203"/>
      <c r="H163" s="203"/>
      <c r="I163" s="203"/>
      <c r="J163" s="203"/>
      <c r="K163" s="203"/>
      <c r="L163" s="203"/>
      <c r="M163" s="204"/>
      <c r="N163" s="211"/>
      <c r="O163" s="212"/>
      <c r="P163" s="212"/>
      <c r="Q163" s="213"/>
      <c r="R163" s="130"/>
      <c r="S163" s="130"/>
      <c r="T163" s="130"/>
      <c r="U163" s="286"/>
      <c r="V163" s="287"/>
      <c r="W163" s="287"/>
      <c r="X163" s="287"/>
      <c r="Y163" s="287"/>
      <c r="Z163" s="287"/>
      <c r="AA163" s="287"/>
      <c r="AB163" s="287"/>
      <c r="AC163" s="287"/>
      <c r="AD163" s="287"/>
      <c r="AE163" s="287"/>
      <c r="AF163" s="287"/>
      <c r="AG163" s="287"/>
      <c r="AH163" s="287"/>
      <c r="AI163" s="287"/>
      <c r="AJ163" s="288"/>
      <c r="AK163" s="143"/>
      <c r="AL163" s="143"/>
      <c r="AM163" s="193"/>
      <c r="AN163" s="194"/>
      <c r="AO163" s="194"/>
      <c r="AP163" s="194"/>
      <c r="AQ163" s="194"/>
      <c r="AR163" s="194"/>
      <c r="AS163" s="194"/>
      <c r="AT163" s="194"/>
      <c r="AU163" s="194"/>
      <c r="AV163" s="194"/>
      <c r="AW163" s="194"/>
      <c r="AX163" s="194"/>
      <c r="AY163" s="194"/>
      <c r="AZ163" s="194"/>
      <c r="BA163" s="194"/>
      <c r="BB163" s="195"/>
      <c r="BC163" s="131"/>
      <c r="BD163" s="126"/>
      <c r="BE163" s="126"/>
      <c r="BF163" s="217" t="str">
        <f>IF([5]回答表!F18="簡易水道事業",IF([5]回答表!X52="●",[5]回答表!E330,IF([5]回答表!AA52="●",[5]回答表!E399,"")),"")</f>
        <v/>
      </c>
      <c r="BG163" s="218"/>
      <c r="BH163" s="218"/>
      <c r="BI163" s="218"/>
      <c r="BJ163" s="217" t="str">
        <f>IF([5]回答表!F18="簡易水道事業",IF([5]回答表!X52="●",[5]回答表!E331,IF([5]回答表!AA52="●",[5]回答表!E400,"")),"")</f>
        <v/>
      </c>
      <c r="BK163" s="218"/>
      <c r="BL163" s="218"/>
      <c r="BM163" s="218"/>
      <c r="BN163" s="217" t="str">
        <f>IF([5]回答表!F18="簡易水道事業",IF([5]回答表!X52="●",[5]回答表!E332,IF([5]回答表!AA52="●",[5]回答表!E401,"")),"")</f>
        <v/>
      </c>
      <c r="BO163" s="218"/>
      <c r="BP163" s="218"/>
      <c r="BQ163" s="221"/>
      <c r="BR163" s="129"/>
    </row>
    <row r="164" spans="1:83" ht="15.65" customHeight="1">
      <c r="C164" s="124"/>
      <c r="D164" s="202"/>
      <c r="E164" s="203"/>
      <c r="F164" s="203"/>
      <c r="G164" s="203"/>
      <c r="H164" s="203"/>
      <c r="I164" s="203"/>
      <c r="J164" s="203"/>
      <c r="K164" s="203"/>
      <c r="L164" s="203"/>
      <c r="M164" s="204"/>
      <c r="N164" s="211"/>
      <c r="O164" s="212"/>
      <c r="P164" s="212"/>
      <c r="Q164" s="213"/>
      <c r="R164" s="146"/>
      <c r="S164" s="146"/>
      <c r="T164" s="146"/>
      <c r="U164" s="289"/>
      <c r="V164" s="290"/>
      <c r="W164" s="290"/>
      <c r="X164" s="290"/>
      <c r="Y164" s="290"/>
      <c r="Z164" s="290"/>
      <c r="AA164" s="290"/>
      <c r="AB164" s="290"/>
      <c r="AC164" s="290"/>
      <c r="AD164" s="290"/>
      <c r="AE164" s="290"/>
      <c r="AF164" s="290"/>
      <c r="AG164" s="290"/>
      <c r="AH164" s="290"/>
      <c r="AI164" s="290"/>
      <c r="AJ164" s="291"/>
      <c r="AK164" s="143"/>
      <c r="AL164" s="143"/>
      <c r="AM164" s="193"/>
      <c r="AN164" s="194"/>
      <c r="AO164" s="194"/>
      <c r="AP164" s="194"/>
      <c r="AQ164" s="194"/>
      <c r="AR164" s="194"/>
      <c r="AS164" s="194"/>
      <c r="AT164" s="194"/>
      <c r="AU164" s="194"/>
      <c r="AV164" s="194"/>
      <c r="AW164" s="194"/>
      <c r="AX164" s="194"/>
      <c r="AY164" s="194"/>
      <c r="AZ164" s="194"/>
      <c r="BA164" s="194"/>
      <c r="BB164" s="195"/>
      <c r="BC164" s="131"/>
      <c r="BD164" s="131"/>
      <c r="BE164" s="131"/>
      <c r="BF164" s="217"/>
      <c r="BG164" s="218"/>
      <c r="BH164" s="218"/>
      <c r="BI164" s="218"/>
      <c r="BJ164" s="217"/>
      <c r="BK164" s="218"/>
      <c r="BL164" s="218"/>
      <c r="BM164" s="218"/>
      <c r="BN164" s="217"/>
      <c r="BO164" s="218"/>
      <c r="BP164" s="218"/>
      <c r="BQ164" s="221"/>
      <c r="BR164" s="129"/>
    </row>
    <row r="165" spans="1:83" ht="19.399999999999999" customHeight="1">
      <c r="C165" s="124"/>
      <c r="D165" s="205"/>
      <c r="E165" s="206"/>
      <c r="F165" s="206"/>
      <c r="G165" s="206"/>
      <c r="H165" s="206"/>
      <c r="I165" s="206"/>
      <c r="J165" s="206"/>
      <c r="K165" s="206"/>
      <c r="L165" s="206"/>
      <c r="M165" s="207"/>
      <c r="N165" s="214"/>
      <c r="O165" s="215"/>
      <c r="P165" s="215"/>
      <c r="Q165" s="216"/>
      <c r="R165" s="146"/>
      <c r="S165" s="146"/>
      <c r="T165" s="146"/>
      <c r="U165" s="326" t="s">
        <v>55</v>
      </c>
      <c r="V165" s="327"/>
      <c r="W165" s="327"/>
      <c r="X165" s="327"/>
      <c r="Y165" s="327"/>
      <c r="Z165" s="327"/>
      <c r="AA165" s="327"/>
      <c r="AB165" s="327"/>
      <c r="AC165" s="327"/>
      <c r="AD165" s="327"/>
      <c r="AE165" s="327"/>
      <c r="AF165" s="327"/>
      <c r="AG165" s="327"/>
      <c r="AH165" s="327"/>
      <c r="AI165" s="327"/>
      <c r="AJ165" s="328"/>
      <c r="AK165" s="143"/>
      <c r="AL165" s="143"/>
      <c r="AM165" s="193"/>
      <c r="AN165" s="194"/>
      <c r="AO165" s="194"/>
      <c r="AP165" s="194"/>
      <c r="AQ165" s="194"/>
      <c r="AR165" s="194"/>
      <c r="AS165" s="194"/>
      <c r="AT165" s="194"/>
      <c r="AU165" s="194"/>
      <c r="AV165" s="194"/>
      <c r="AW165" s="194"/>
      <c r="AX165" s="194"/>
      <c r="AY165" s="194"/>
      <c r="AZ165" s="194"/>
      <c r="BA165" s="194"/>
      <c r="BB165" s="195"/>
      <c r="BC165" s="131"/>
      <c r="BD165" s="126"/>
      <c r="BE165" s="126"/>
      <c r="BF165" s="217"/>
      <c r="BG165" s="218"/>
      <c r="BH165" s="218"/>
      <c r="BI165" s="218"/>
      <c r="BJ165" s="217"/>
      <c r="BK165" s="218"/>
      <c r="BL165" s="218"/>
      <c r="BM165" s="218"/>
      <c r="BN165" s="217"/>
      <c r="BO165" s="218"/>
      <c r="BP165" s="218"/>
      <c r="BQ165" s="221"/>
      <c r="BR165" s="129"/>
    </row>
    <row r="166" spans="1:83" ht="19.399999999999999" customHeight="1">
      <c r="C166" s="124"/>
      <c r="D166" s="130"/>
      <c r="E166" s="130"/>
      <c r="F166" s="130"/>
      <c r="G166" s="130"/>
      <c r="H166" s="130"/>
      <c r="I166" s="130"/>
      <c r="J166" s="130"/>
      <c r="K166" s="130"/>
      <c r="L166" s="130"/>
      <c r="M166" s="130"/>
      <c r="N166" s="130"/>
      <c r="O166" s="130"/>
      <c r="P166" s="130"/>
      <c r="Q166" s="130"/>
      <c r="R166" s="130"/>
      <c r="S166" s="130"/>
      <c r="T166" s="130"/>
      <c r="U166" s="329"/>
      <c r="V166" s="330"/>
      <c r="W166" s="330"/>
      <c r="X166" s="330"/>
      <c r="Y166" s="330"/>
      <c r="Z166" s="330"/>
      <c r="AA166" s="330"/>
      <c r="AB166" s="330"/>
      <c r="AC166" s="330"/>
      <c r="AD166" s="330"/>
      <c r="AE166" s="330"/>
      <c r="AF166" s="330"/>
      <c r="AG166" s="330"/>
      <c r="AH166" s="330"/>
      <c r="AI166" s="330"/>
      <c r="AJ166" s="331"/>
      <c r="AK166" s="143"/>
      <c r="AL166" s="143"/>
      <c r="AM166" s="193"/>
      <c r="AN166" s="194"/>
      <c r="AO166" s="194"/>
      <c r="AP166" s="194"/>
      <c r="AQ166" s="194"/>
      <c r="AR166" s="194"/>
      <c r="AS166" s="194"/>
      <c r="AT166" s="194"/>
      <c r="AU166" s="194"/>
      <c r="AV166" s="194"/>
      <c r="AW166" s="194"/>
      <c r="AX166" s="194"/>
      <c r="AY166" s="194"/>
      <c r="AZ166" s="194"/>
      <c r="BA166" s="194"/>
      <c r="BB166" s="195"/>
      <c r="BC166" s="131"/>
      <c r="BD166" s="147"/>
      <c r="BE166" s="147"/>
      <c r="BF166" s="217"/>
      <c r="BG166" s="218"/>
      <c r="BH166" s="218"/>
      <c r="BI166" s="218"/>
      <c r="BJ166" s="217"/>
      <c r="BK166" s="218"/>
      <c r="BL166" s="218"/>
      <c r="BM166" s="218"/>
      <c r="BN166" s="217"/>
      <c r="BO166" s="218"/>
      <c r="BP166" s="218"/>
      <c r="BQ166" s="221"/>
      <c r="BR166" s="129"/>
    </row>
    <row r="167" spans="1:83" ht="15.65" customHeight="1">
      <c r="C167" s="124"/>
      <c r="D167" s="110"/>
      <c r="E167" s="110"/>
      <c r="F167" s="110"/>
      <c r="G167" s="110"/>
      <c r="H167" s="110"/>
      <c r="I167" s="110"/>
      <c r="J167" s="110"/>
      <c r="K167" s="110"/>
      <c r="L167" s="110"/>
      <c r="M167" s="110"/>
      <c r="N167" s="110"/>
      <c r="O167" s="110"/>
      <c r="P167" s="110"/>
      <c r="Q167" s="110"/>
      <c r="R167" s="130"/>
      <c r="S167" s="130"/>
      <c r="T167" s="130"/>
      <c r="U167" s="283" t="str">
        <f>IF([5]回答表!F18="簡易水道事業",IF([5]回答表!X52="●",[5]回答表!S302,IF([5]回答表!AA52="●",[5]回答表!S372,"")),"")</f>
        <v/>
      </c>
      <c r="V167" s="284"/>
      <c r="W167" s="284"/>
      <c r="X167" s="284"/>
      <c r="Y167" s="284"/>
      <c r="Z167" s="284"/>
      <c r="AA167" s="284"/>
      <c r="AB167" s="284"/>
      <c r="AC167" s="284"/>
      <c r="AD167" s="284"/>
      <c r="AE167" s="284"/>
      <c r="AF167" s="284"/>
      <c r="AG167" s="284"/>
      <c r="AH167" s="284"/>
      <c r="AI167" s="284"/>
      <c r="AJ167" s="285"/>
      <c r="AK167" s="143"/>
      <c r="AL167" s="143"/>
      <c r="AM167" s="193"/>
      <c r="AN167" s="194"/>
      <c r="AO167" s="194"/>
      <c r="AP167" s="194"/>
      <c r="AQ167" s="194"/>
      <c r="AR167" s="194"/>
      <c r="AS167" s="194"/>
      <c r="AT167" s="194"/>
      <c r="AU167" s="194"/>
      <c r="AV167" s="194"/>
      <c r="AW167" s="194"/>
      <c r="AX167" s="194"/>
      <c r="AY167" s="194"/>
      <c r="AZ167" s="194"/>
      <c r="BA167" s="194"/>
      <c r="BB167" s="195"/>
      <c r="BC167" s="131"/>
      <c r="BD167" s="147"/>
      <c r="BE167" s="147"/>
      <c r="BF167" s="217" t="s">
        <v>9</v>
      </c>
      <c r="BG167" s="218"/>
      <c r="BH167" s="218"/>
      <c r="BI167" s="218"/>
      <c r="BJ167" s="217" t="s">
        <v>10</v>
      </c>
      <c r="BK167" s="218"/>
      <c r="BL167" s="218"/>
      <c r="BM167" s="218"/>
      <c r="BN167" s="217" t="s">
        <v>11</v>
      </c>
      <c r="BO167" s="218"/>
      <c r="BP167" s="218"/>
      <c r="BQ167" s="221"/>
      <c r="BR167" s="129"/>
    </row>
    <row r="168" spans="1:83" ht="15.65" customHeight="1">
      <c r="C168" s="124"/>
      <c r="D168" s="110"/>
      <c r="E168" s="110"/>
      <c r="F168" s="110"/>
      <c r="G168" s="110"/>
      <c r="H168" s="110"/>
      <c r="I168" s="110"/>
      <c r="J168" s="110"/>
      <c r="K168" s="110"/>
      <c r="L168" s="110"/>
      <c r="M168" s="110"/>
      <c r="N168" s="110"/>
      <c r="O168" s="110"/>
      <c r="P168" s="110"/>
      <c r="Q168" s="110"/>
      <c r="R168" s="130"/>
      <c r="S168" s="130"/>
      <c r="T168" s="130"/>
      <c r="U168" s="286"/>
      <c r="V168" s="287"/>
      <c r="W168" s="287"/>
      <c r="X168" s="287"/>
      <c r="Y168" s="287"/>
      <c r="Z168" s="287"/>
      <c r="AA168" s="287"/>
      <c r="AB168" s="287"/>
      <c r="AC168" s="287"/>
      <c r="AD168" s="287"/>
      <c r="AE168" s="287"/>
      <c r="AF168" s="287"/>
      <c r="AG168" s="287"/>
      <c r="AH168" s="287"/>
      <c r="AI168" s="287"/>
      <c r="AJ168" s="288"/>
      <c r="AK168" s="143"/>
      <c r="AL168" s="143"/>
      <c r="AM168" s="196"/>
      <c r="AN168" s="197"/>
      <c r="AO168" s="197"/>
      <c r="AP168" s="197"/>
      <c r="AQ168" s="197"/>
      <c r="AR168" s="197"/>
      <c r="AS168" s="197"/>
      <c r="AT168" s="197"/>
      <c r="AU168" s="197"/>
      <c r="AV168" s="197"/>
      <c r="AW168" s="197"/>
      <c r="AX168" s="197"/>
      <c r="AY168" s="197"/>
      <c r="AZ168" s="197"/>
      <c r="BA168" s="197"/>
      <c r="BB168" s="198"/>
      <c r="BC168" s="131"/>
      <c r="BD168" s="147"/>
      <c r="BE168" s="147"/>
      <c r="BF168" s="217"/>
      <c r="BG168" s="218"/>
      <c r="BH168" s="218"/>
      <c r="BI168" s="218"/>
      <c r="BJ168" s="217"/>
      <c r="BK168" s="218"/>
      <c r="BL168" s="218"/>
      <c r="BM168" s="218"/>
      <c r="BN168" s="217"/>
      <c r="BO168" s="218"/>
      <c r="BP168" s="218"/>
      <c r="BQ168" s="221"/>
      <c r="BR168" s="129"/>
    </row>
    <row r="169" spans="1:83" ht="15.65" customHeight="1">
      <c r="C169" s="124"/>
      <c r="D169" s="243" t="s">
        <v>8</v>
      </c>
      <c r="E169" s="244"/>
      <c r="F169" s="244"/>
      <c r="G169" s="244"/>
      <c r="H169" s="244"/>
      <c r="I169" s="244"/>
      <c r="J169" s="244"/>
      <c r="K169" s="244"/>
      <c r="L169" s="244"/>
      <c r="M169" s="245"/>
      <c r="N169" s="208" t="str">
        <f>IF([5]回答表!F18="簡易水道事業",IF([5]回答表!AA52="●","●",""),"")</f>
        <v/>
      </c>
      <c r="O169" s="209"/>
      <c r="P169" s="209"/>
      <c r="Q169" s="210"/>
      <c r="R169" s="130"/>
      <c r="S169" s="130"/>
      <c r="T169" s="130"/>
      <c r="U169" s="289"/>
      <c r="V169" s="290"/>
      <c r="W169" s="290"/>
      <c r="X169" s="290"/>
      <c r="Y169" s="290"/>
      <c r="Z169" s="290"/>
      <c r="AA169" s="290"/>
      <c r="AB169" s="290"/>
      <c r="AC169" s="290"/>
      <c r="AD169" s="290"/>
      <c r="AE169" s="290"/>
      <c r="AF169" s="290"/>
      <c r="AG169" s="290"/>
      <c r="AH169" s="290"/>
      <c r="AI169" s="290"/>
      <c r="AJ169" s="291"/>
      <c r="AK169" s="143"/>
      <c r="AL169" s="143"/>
      <c r="AM169" s="110"/>
      <c r="AN169" s="110"/>
      <c r="AO169" s="110"/>
      <c r="AP169" s="110"/>
      <c r="AQ169" s="110"/>
      <c r="AR169" s="110"/>
      <c r="AS169" s="110"/>
      <c r="AT169" s="110"/>
      <c r="AU169" s="110"/>
      <c r="AV169" s="110"/>
      <c r="AW169" s="110"/>
      <c r="AX169" s="110"/>
      <c r="AY169" s="110"/>
      <c r="AZ169" s="110"/>
      <c r="BA169" s="110"/>
      <c r="BB169" s="110"/>
      <c r="BC169" s="131"/>
      <c r="BD169" s="147"/>
      <c r="BE169" s="147"/>
      <c r="BF169" s="219"/>
      <c r="BG169" s="220"/>
      <c r="BH169" s="220"/>
      <c r="BI169" s="220"/>
      <c r="BJ169" s="219"/>
      <c r="BK169" s="220"/>
      <c r="BL169" s="220"/>
      <c r="BM169" s="220"/>
      <c r="BN169" s="219"/>
      <c r="BO169" s="220"/>
      <c r="BP169" s="220"/>
      <c r="BQ169" s="222"/>
      <c r="BR169" s="129"/>
    </row>
    <row r="170" spans="1:83" ht="15.65" customHeight="1">
      <c r="C170" s="124"/>
      <c r="D170" s="246"/>
      <c r="E170" s="247"/>
      <c r="F170" s="247"/>
      <c r="G170" s="247"/>
      <c r="H170" s="247"/>
      <c r="I170" s="247"/>
      <c r="J170" s="247"/>
      <c r="K170" s="247"/>
      <c r="L170" s="247"/>
      <c r="M170" s="248"/>
      <c r="N170" s="211"/>
      <c r="O170" s="212"/>
      <c r="P170" s="212"/>
      <c r="Q170" s="213"/>
      <c r="R170" s="130"/>
      <c r="S170" s="130"/>
      <c r="T170" s="130"/>
      <c r="U170" s="326" t="s">
        <v>56</v>
      </c>
      <c r="V170" s="327"/>
      <c r="W170" s="327"/>
      <c r="X170" s="327"/>
      <c r="Y170" s="327"/>
      <c r="Z170" s="327"/>
      <c r="AA170" s="327"/>
      <c r="AB170" s="327"/>
      <c r="AC170" s="327"/>
      <c r="AD170" s="327"/>
      <c r="AE170" s="327"/>
      <c r="AF170" s="327"/>
      <c r="AG170" s="327"/>
      <c r="AH170" s="327"/>
      <c r="AI170" s="327"/>
      <c r="AJ170" s="328"/>
      <c r="AK170" s="110"/>
      <c r="AL170" s="110"/>
      <c r="AM170" s="311" t="s">
        <v>57</v>
      </c>
      <c r="AN170" s="312"/>
      <c r="AO170" s="312"/>
      <c r="AP170" s="312"/>
      <c r="AQ170" s="312"/>
      <c r="AR170" s="315"/>
      <c r="AS170" s="311" t="s">
        <v>58</v>
      </c>
      <c r="AT170" s="312"/>
      <c r="AU170" s="312"/>
      <c r="AV170" s="312"/>
      <c r="AW170" s="312"/>
      <c r="AX170" s="315"/>
      <c r="AY170" s="225" t="s">
        <v>59</v>
      </c>
      <c r="AZ170" s="226"/>
      <c r="BA170" s="226"/>
      <c r="BB170" s="226"/>
      <c r="BC170" s="226"/>
      <c r="BD170" s="227"/>
      <c r="BE170" s="110"/>
      <c r="BF170" s="110"/>
      <c r="BG170" s="110"/>
      <c r="BH170" s="110"/>
      <c r="BI170" s="110"/>
      <c r="BJ170" s="110"/>
      <c r="BK170" s="110"/>
      <c r="BL170" s="110"/>
      <c r="BM170" s="110"/>
      <c r="BN170" s="110"/>
      <c r="BO170" s="110"/>
      <c r="BP170" s="110"/>
      <c r="BQ170" s="110"/>
      <c r="BR170" s="129"/>
    </row>
    <row r="171" spans="1:83" ht="15.65" customHeight="1">
      <c r="C171" s="124"/>
      <c r="D171" s="246"/>
      <c r="E171" s="247"/>
      <c r="F171" s="247"/>
      <c r="G171" s="247"/>
      <c r="H171" s="247"/>
      <c r="I171" s="247"/>
      <c r="J171" s="247"/>
      <c r="K171" s="247"/>
      <c r="L171" s="247"/>
      <c r="M171" s="248"/>
      <c r="N171" s="211"/>
      <c r="O171" s="212"/>
      <c r="P171" s="212"/>
      <c r="Q171" s="213"/>
      <c r="R171" s="130"/>
      <c r="S171" s="130"/>
      <c r="T171" s="130"/>
      <c r="U171" s="329"/>
      <c r="V171" s="330"/>
      <c r="W171" s="330"/>
      <c r="X171" s="330"/>
      <c r="Y171" s="330"/>
      <c r="Z171" s="330"/>
      <c r="AA171" s="330"/>
      <c r="AB171" s="330"/>
      <c r="AC171" s="330"/>
      <c r="AD171" s="330"/>
      <c r="AE171" s="330"/>
      <c r="AF171" s="330"/>
      <c r="AG171" s="330"/>
      <c r="AH171" s="330"/>
      <c r="AI171" s="330"/>
      <c r="AJ171" s="331"/>
      <c r="AK171" s="110"/>
      <c r="AL171" s="110"/>
      <c r="AM171" s="332"/>
      <c r="AN171" s="333"/>
      <c r="AO171" s="333"/>
      <c r="AP171" s="333"/>
      <c r="AQ171" s="333"/>
      <c r="AR171" s="334"/>
      <c r="AS171" s="332"/>
      <c r="AT171" s="333"/>
      <c r="AU171" s="333"/>
      <c r="AV171" s="333"/>
      <c r="AW171" s="333"/>
      <c r="AX171" s="334"/>
      <c r="AY171" s="228"/>
      <c r="AZ171" s="229"/>
      <c r="BA171" s="229"/>
      <c r="BB171" s="229"/>
      <c r="BC171" s="229"/>
      <c r="BD171" s="230"/>
      <c r="BE171" s="110"/>
      <c r="BF171" s="110"/>
      <c r="BG171" s="110"/>
      <c r="BH171" s="110"/>
      <c r="BI171" s="110"/>
      <c r="BJ171" s="110"/>
      <c r="BK171" s="110"/>
      <c r="BL171" s="110"/>
      <c r="BM171" s="110"/>
      <c r="BN171" s="110"/>
      <c r="BO171" s="110"/>
      <c r="BP171" s="110"/>
      <c r="BQ171" s="110"/>
      <c r="BR171" s="129"/>
    </row>
    <row r="172" spans="1:83" ht="15.65" customHeight="1">
      <c r="C172" s="124"/>
      <c r="D172" s="249"/>
      <c r="E172" s="250"/>
      <c r="F172" s="250"/>
      <c r="G172" s="250"/>
      <c r="H172" s="250"/>
      <c r="I172" s="250"/>
      <c r="J172" s="250"/>
      <c r="K172" s="250"/>
      <c r="L172" s="250"/>
      <c r="M172" s="251"/>
      <c r="N172" s="214"/>
      <c r="O172" s="215"/>
      <c r="P172" s="215"/>
      <c r="Q172" s="216"/>
      <c r="R172" s="130"/>
      <c r="S172" s="130"/>
      <c r="T172" s="130"/>
      <c r="U172" s="283" t="str">
        <f>IF([5]回答表!F18="簡易水道事業",IF([5]回答表!X52="●",[5]回答表!S303,IF([5]回答表!AA52="●",[5]回答表!S373,"")),"")</f>
        <v/>
      </c>
      <c r="V172" s="284"/>
      <c r="W172" s="284"/>
      <c r="X172" s="284"/>
      <c r="Y172" s="284"/>
      <c r="Z172" s="284"/>
      <c r="AA172" s="284"/>
      <c r="AB172" s="284"/>
      <c r="AC172" s="284"/>
      <c r="AD172" s="284"/>
      <c r="AE172" s="284"/>
      <c r="AF172" s="284"/>
      <c r="AG172" s="284"/>
      <c r="AH172" s="284"/>
      <c r="AI172" s="284"/>
      <c r="AJ172" s="285"/>
      <c r="AK172" s="110"/>
      <c r="AL172" s="110"/>
      <c r="AM172" s="335" t="str">
        <f>IF([5]回答表!F18="簡易水道事業",IF([5]回答表!X52="●",[5]回答表!Y305,IF([5]回答表!AA52="●",[5]回答表!Y375,"")),"")</f>
        <v/>
      </c>
      <c r="AN172" s="335"/>
      <c r="AO172" s="335"/>
      <c r="AP172" s="335"/>
      <c r="AQ172" s="335"/>
      <c r="AR172" s="335"/>
      <c r="AS172" s="335" t="str">
        <f>IF([5]回答表!F18="簡易水道事業",IF([5]回答表!X52="●",[5]回答表!Y306,IF([5]回答表!AA52="●",[5]回答表!Y376,"")),"")</f>
        <v/>
      </c>
      <c r="AT172" s="335"/>
      <c r="AU172" s="335"/>
      <c r="AV172" s="335"/>
      <c r="AW172" s="335"/>
      <c r="AX172" s="335"/>
      <c r="AY172" s="335" t="str">
        <f>IF([5]回答表!F18="簡易水道事業",IF([5]回答表!X52="●",[5]回答表!Y307,IF([5]回答表!AA52="●",[5]回答表!Y377,"")),"")</f>
        <v/>
      </c>
      <c r="AZ172" s="335"/>
      <c r="BA172" s="335"/>
      <c r="BB172" s="335"/>
      <c r="BC172" s="335"/>
      <c r="BD172" s="335"/>
      <c r="BE172" s="110"/>
      <c r="BF172" s="110"/>
      <c r="BG172" s="110"/>
      <c r="BH172" s="110"/>
      <c r="BI172" s="110"/>
      <c r="BJ172" s="110"/>
      <c r="BK172" s="110"/>
      <c r="BL172" s="110"/>
      <c r="BM172" s="110"/>
      <c r="BN172" s="110"/>
      <c r="BO172" s="110"/>
      <c r="BP172" s="110"/>
      <c r="BQ172" s="110"/>
      <c r="BR172" s="129"/>
    </row>
    <row r="173" spans="1:83" ht="15.65" customHeight="1">
      <c r="C173" s="124"/>
      <c r="D173" s="110"/>
      <c r="E173" s="110"/>
      <c r="F173" s="110"/>
      <c r="G173" s="110"/>
      <c r="H173" s="110"/>
      <c r="I173" s="110"/>
      <c r="J173" s="110"/>
      <c r="K173" s="110"/>
      <c r="L173" s="110"/>
      <c r="M173" s="110"/>
      <c r="N173" s="110"/>
      <c r="O173" s="110"/>
      <c r="P173" s="110"/>
      <c r="Q173" s="110"/>
      <c r="R173" s="130"/>
      <c r="S173" s="130"/>
      <c r="T173" s="130"/>
      <c r="U173" s="286"/>
      <c r="V173" s="287"/>
      <c r="W173" s="287"/>
      <c r="X173" s="287"/>
      <c r="Y173" s="287"/>
      <c r="Z173" s="287"/>
      <c r="AA173" s="287"/>
      <c r="AB173" s="287"/>
      <c r="AC173" s="287"/>
      <c r="AD173" s="287"/>
      <c r="AE173" s="287"/>
      <c r="AF173" s="287"/>
      <c r="AG173" s="287"/>
      <c r="AH173" s="287"/>
      <c r="AI173" s="287"/>
      <c r="AJ173" s="288"/>
      <c r="AK173" s="110"/>
      <c r="AL173" s="110"/>
      <c r="AM173" s="335"/>
      <c r="AN173" s="335"/>
      <c r="AO173" s="335"/>
      <c r="AP173" s="335"/>
      <c r="AQ173" s="335"/>
      <c r="AR173" s="335"/>
      <c r="AS173" s="335"/>
      <c r="AT173" s="335"/>
      <c r="AU173" s="335"/>
      <c r="AV173" s="335"/>
      <c r="AW173" s="335"/>
      <c r="AX173" s="335"/>
      <c r="AY173" s="335"/>
      <c r="AZ173" s="335"/>
      <c r="BA173" s="335"/>
      <c r="BB173" s="335"/>
      <c r="BC173" s="335"/>
      <c r="BD173" s="335"/>
      <c r="BE173" s="110"/>
      <c r="BF173" s="110"/>
      <c r="BG173" s="110"/>
      <c r="BH173" s="110"/>
      <c r="BI173" s="110"/>
      <c r="BJ173" s="110"/>
      <c r="BK173" s="110"/>
      <c r="BL173" s="110"/>
      <c r="BM173" s="110"/>
      <c r="BN173" s="110"/>
      <c r="BO173" s="110"/>
      <c r="BP173" s="110"/>
      <c r="BQ173" s="110"/>
      <c r="BR173" s="129"/>
    </row>
    <row r="174" spans="1:83" ht="15.65" customHeight="1">
      <c r="C174" s="124"/>
      <c r="D174" s="144"/>
      <c r="E174" s="144"/>
      <c r="F174" s="144"/>
      <c r="G174" s="144"/>
      <c r="H174" s="144"/>
      <c r="I174" s="144"/>
      <c r="J174" s="144"/>
      <c r="K174" s="144"/>
      <c r="L174" s="144"/>
      <c r="M174" s="144"/>
      <c r="N174" s="149"/>
      <c r="O174" s="149"/>
      <c r="P174" s="149"/>
      <c r="Q174" s="149"/>
      <c r="R174" s="130"/>
      <c r="S174" s="130"/>
      <c r="T174" s="158"/>
      <c r="U174" s="289"/>
      <c r="V174" s="290"/>
      <c r="W174" s="290"/>
      <c r="X174" s="290"/>
      <c r="Y174" s="290"/>
      <c r="Z174" s="290"/>
      <c r="AA174" s="290"/>
      <c r="AB174" s="290"/>
      <c r="AC174" s="290"/>
      <c r="AD174" s="290"/>
      <c r="AE174" s="290"/>
      <c r="AF174" s="290"/>
      <c r="AG174" s="290"/>
      <c r="AH174" s="290"/>
      <c r="AI174" s="290"/>
      <c r="AJ174" s="291"/>
      <c r="AK174" s="110"/>
      <c r="AL174" s="129"/>
      <c r="AM174" s="335"/>
      <c r="AN174" s="335"/>
      <c r="AO174" s="335"/>
      <c r="AP174" s="335"/>
      <c r="AQ174" s="335"/>
      <c r="AR174" s="335"/>
      <c r="AS174" s="335"/>
      <c r="AT174" s="335"/>
      <c r="AU174" s="335"/>
      <c r="AV174" s="335"/>
      <c r="AW174" s="335"/>
      <c r="AX174" s="335"/>
      <c r="AY174" s="335"/>
      <c r="AZ174" s="335"/>
      <c r="BA174" s="335"/>
      <c r="BB174" s="335"/>
      <c r="BC174" s="335"/>
      <c r="BD174" s="335"/>
      <c r="BE174" s="110"/>
      <c r="BF174" s="110"/>
      <c r="BG174" s="110"/>
      <c r="BH174" s="110"/>
      <c r="BI174" s="110"/>
      <c r="BJ174" s="110"/>
      <c r="BK174" s="110"/>
      <c r="BL174" s="110"/>
      <c r="BM174" s="110"/>
      <c r="BN174" s="110"/>
      <c r="BO174" s="110"/>
      <c r="BP174" s="110"/>
      <c r="BQ174" s="110"/>
      <c r="BR174" s="129"/>
      <c r="BW174" s="92"/>
      <c r="CE174" s="92"/>
    </row>
    <row r="175" spans="1:83" ht="15.65" customHeight="1">
      <c r="A175" s="134"/>
      <c r="B175" s="134"/>
      <c r="C175" s="124"/>
      <c r="D175" s="144"/>
      <c r="E175" s="144"/>
      <c r="F175" s="144"/>
      <c r="G175" s="144"/>
      <c r="H175" s="144"/>
      <c r="I175" s="144"/>
      <c r="J175" s="144"/>
      <c r="K175" s="144"/>
      <c r="L175" s="144"/>
      <c r="M175" s="144"/>
      <c r="N175" s="144"/>
      <c r="O175" s="144"/>
      <c r="P175" s="144"/>
      <c r="Q175" s="144"/>
      <c r="R175" s="130"/>
      <c r="S175" s="130"/>
      <c r="T175" s="130"/>
      <c r="U175" s="130"/>
      <c r="V175" s="130"/>
      <c r="W175" s="130"/>
      <c r="X175" s="130"/>
      <c r="Y175" s="130"/>
      <c r="Z175" s="130"/>
      <c r="AA175" s="130"/>
      <c r="AB175" s="130"/>
      <c r="AC175" s="130"/>
      <c r="AD175" s="130"/>
      <c r="AE175" s="130"/>
      <c r="AF175" s="130"/>
      <c r="AG175" s="130"/>
      <c r="AH175" s="130"/>
      <c r="AI175" s="130"/>
      <c r="AJ175" s="130"/>
      <c r="AK175" s="143"/>
      <c r="AL175" s="143"/>
      <c r="AM175" s="156"/>
      <c r="AN175" s="156"/>
      <c r="AO175" s="156"/>
      <c r="AP175" s="156"/>
      <c r="AQ175" s="156"/>
      <c r="AR175" s="156"/>
      <c r="AS175" s="156"/>
      <c r="AT175" s="156"/>
      <c r="AU175" s="156"/>
      <c r="AV175" s="156"/>
      <c r="AW175" s="156"/>
      <c r="AX175" s="156"/>
      <c r="AY175" s="156"/>
      <c r="AZ175" s="156"/>
      <c r="BA175" s="156"/>
      <c r="BB175" s="156"/>
      <c r="BC175" s="131"/>
      <c r="BD175" s="147"/>
      <c r="BE175" s="147"/>
      <c r="BF175" s="110"/>
      <c r="BG175" s="110"/>
      <c r="BH175" s="110"/>
      <c r="BI175" s="110"/>
      <c r="BJ175" s="110"/>
      <c r="BK175" s="110"/>
      <c r="BL175" s="110"/>
      <c r="BM175" s="110"/>
      <c r="BN175" s="110"/>
      <c r="BO175" s="110"/>
      <c r="BP175" s="110"/>
      <c r="BQ175" s="110"/>
      <c r="BR175" s="129"/>
      <c r="BS175" s="116"/>
    </row>
    <row r="176" spans="1:83" ht="15.65" customHeight="1">
      <c r="A176" s="134"/>
      <c r="B176" s="134"/>
      <c r="C176" s="124"/>
      <c r="D176" s="144"/>
      <c r="E176" s="144"/>
      <c r="F176" s="144"/>
      <c r="G176" s="144"/>
      <c r="H176" s="144"/>
      <c r="I176" s="144"/>
      <c r="J176" s="144"/>
      <c r="K176" s="144"/>
      <c r="L176" s="144"/>
      <c r="M176" s="144"/>
      <c r="N176" s="144"/>
      <c r="O176" s="144"/>
      <c r="P176" s="144"/>
      <c r="Q176" s="144"/>
      <c r="R176" s="130"/>
      <c r="S176" s="130"/>
      <c r="T176" s="130"/>
      <c r="U176" s="135" t="s">
        <v>91</v>
      </c>
      <c r="V176" s="130"/>
      <c r="W176" s="130"/>
      <c r="X176" s="130"/>
      <c r="Y176" s="130"/>
      <c r="Z176" s="130"/>
      <c r="AA176" s="130"/>
      <c r="AB176" s="130"/>
      <c r="AC176" s="130"/>
      <c r="AD176" s="130"/>
      <c r="AE176" s="130"/>
      <c r="AF176" s="130"/>
      <c r="AG176" s="130"/>
      <c r="AH176" s="130"/>
      <c r="AI176" s="130"/>
      <c r="AJ176" s="130"/>
      <c r="AK176" s="143"/>
      <c r="AL176" s="143"/>
      <c r="AM176" s="135" t="s">
        <v>92</v>
      </c>
      <c r="AN176" s="127"/>
      <c r="AO176" s="127"/>
      <c r="AP176" s="127"/>
      <c r="AQ176" s="127"/>
      <c r="AR176" s="127"/>
      <c r="AS176" s="127"/>
      <c r="AT176" s="127"/>
      <c r="AU176" s="127"/>
      <c r="AV176" s="127"/>
      <c r="AW176" s="127"/>
      <c r="AX176" s="126"/>
      <c r="AY176" s="126"/>
      <c r="AZ176" s="126"/>
      <c r="BA176" s="126"/>
      <c r="BB176" s="126"/>
      <c r="BC176" s="126"/>
      <c r="BD176" s="126"/>
      <c r="BE176" s="126"/>
      <c r="BF176" s="126"/>
      <c r="BG176" s="126"/>
      <c r="BH176" s="126"/>
      <c r="BI176" s="126"/>
      <c r="BJ176" s="126"/>
      <c r="BK176" s="126"/>
      <c r="BL176" s="126"/>
      <c r="BM176" s="126"/>
      <c r="BN176" s="126"/>
      <c r="BO176" s="126"/>
      <c r="BP176" s="126"/>
      <c r="BQ176" s="110"/>
      <c r="BR176" s="129"/>
      <c r="BS176" s="116"/>
    </row>
    <row r="177" spans="1:71" ht="15.65" customHeight="1">
      <c r="A177" s="134"/>
      <c r="B177" s="134"/>
      <c r="C177" s="124"/>
      <c r="D177" s="144"/>
      <c r="E177" s="144"/>
      <c r="F177" s="144"/>
      <c r="G177" s="144"/>
      <c r="H177" s="144"/>
      <c r="I177" s="144"/>
      <c r="J177" s="144"/>
      <c r="K177" s="144"/>
      <c r="L177" s="144"/>
      <c r="M177" s="144"/>
      <c r="N177" s="144"/>
      <c r="O177" s="144"/>
      <c r="P177" s="144"/>
      <c r="Q177" s="144"/>
      <c r="R177" s="130"/>
      <c r="S177" s="130"/>
      <c r="T177" s="130"/>
      <c r="U177" s="182" t="str">
        <f>IF([5]回答表!F18="簡易水道事業",IF([5]回答表!X52="●",[5]回答表!E339,IF([5]回答表!AA52="●",[5]回答表!E408,"")),"")</f>
        <v/>
      </c>
      <c r="V177" s="183"/>
      <c r="W177" s="183"/>
      <c r="X177" s="183"/>
      <c r="Y177" s="183"/>
      <c r="Z177" s="183"/>
      <c r="AA177" s="183"/>
      <c r="AB177" s="183"/>
      <c r="AC177" s="183"/>
      <c r="AD177" s="183"/>
      <c r="AE177" s="186" t="s">
        <v>93</v>
      </c>
      <c r="AF177" s="186"/>
      <c r="AG177" s="186"/>
      <c r="AH177" s="186"/>
      <c r="AI177" s="186"/>
      <c r="AJ177" s="187"/>
      <c r="AK177" s="143"/>
      <c r="AL177" s="143"/>
      <c r="AM177" s="190" t="str">
        <f>IF([5]回答表!F18="簡易水道事業",IF([5]回答表!X52="●",[5]回答表!B341,IF([5]回答表!AA52="●",[5]回答表!B410,"")),"")</f>
        <v/>
      </c>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2"/>
      <c r="BR177" s="129"/>
      <c r="BS177" s="116"/>
    </row>
    <row r="178" spans="1:71" ht="15.65" customHeight="1">
      <c r="A178" s="134"/>
      <c r="B178" s="134"/>
      <c r="C178" s="124"/>
      <c r="D178" s="144"/>
      <c r="E178" s="144"/>
      <c r="F178" s="144"/>
      <c r="G178" s="144"/>
      <c r="H178" s="144"/>
      <c r="I178" s="144"/>
      <c r="J178" s="144"/>
      <c r="K178" s="144"/>
      <c r="L178" s="144"/>
      <c r="M178" s="144"/>
      <c r="N178" s="144"/>
      <c r="O178" s="144"/>
      <c r="P178" s="144"/>
      <c r="Q178" s="144"/>
      <c r="R178" s="130"/>
      <c r="S178" s="130"/>
      <c r="T178" s="130"/>
      <c r="U178" s="184"/>
      <c r="V178" s="185"/>
      <c r="W178" s="185"/>
      <c r="X178" s="185"/>
      <c r="Y178" s="185"/>
      <c r="Z178" s="185"/>
      <c r="AA178" s="185"/>
      <c r="AB178" s="185"/>
      <c r="AC178" s="185"/>
      <c r="AD178" s="185"/>
      <c r="AE178" s="188"/>
      <c r="AF178" s="188"/>
      <c r="AG178" s="188"/>
      <c r="AH178" s="188"/>
      <c r="AI178" s="188"/>
      <c r="AJ178" s="189"/>
      <c r="AK178" s="143"/>
      <c r="AL178" s="143"/>
      <c r="AM178" s="193"/>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5"/>
      <c r="BR178" s="129"/>
      <c r="BS178" s="116"/>
    </row>
    <row r="179" spans="1:71" ht="15.65" customHeight="1">
      <c r="A179" s="134"/>
      <c r="B179" s="134"/>
      <c r="C179" s="124"/>
      <c r="D179" s="144"/>
      <c r="E179" s="144"/>
      <c r="F179" s="144"/>
      <c r="G179" s="144"/>
      <c r="H179" s="144"/>
      <c r="I179" s="144"/>
      <c r="J179" s="144"/>
      <c r="K179" s="144"/>
      <c r="L179" s="144"/>
      <c r="M179" s="144"/>
      <c r="N179" s="144"/>
      <c r="O179" s="144"/>
      <c r="P179" s="144"/>
      <c r="Q179" s="144"/>
      <c r="R179" s="130"/>
      <c r="S179" s="130"/>
      <c r="T179" s="130"/>
      <c r="U179" s="130"/>
      <c r="V179" s="130"/>
      <c r="W179" s="130"/>
      <c r="X179" s="130"/>
      <c r="Y179" s="130"/>
      <c r="Z179" s="130"/>
      <c r="AA179" s="130"/>
      <c r="AB179" s="130"/>
      <c r="AC179" s="130"/>
      <c r="AD179" s="130"/>
      <c r="AE179" s="130"/>
      <c r="AF179" s="130"/>
      <c r="AG179" s="130"/>
      <c r="AH179" s="130"/>
      <c r="AI179" s="130"/>
      <c r="AJ179" s="130"/>
      <c r="AK179" s="143"/>
      <c r="AL179" s="143"/>
      <c r="AM179" s="193"/>
      <c r="AN179" s="194"/>
      <c r="AO179" s="194"/>
      <c r="AP179" s="194"/>
      <c r="AQ179" s="194"/>
      <c r="AR179" s="194"/>
      <c r="AS179" s="194"/>
      <c r="AT179" s="194"/>
      <c r="AU179" s="194"/>
      <c r="AV179" s="194"/>
      <c r="AW179" s="194"/>
      <c r="AX179" s="194"/>
      <c r="AY179" s="194"/>
      <c r="AZ179" s="194"/>
      <c r="BA179" s="194"/>
      <c r="BB179" s="194"/>
      <c r="BC179" s="194"/>
      <c r="BD179" s="194"/>
      <c r="BE179" s="194"/>
      <c r="BF179" s="194"/>
      <c r="BG179" s="194"/>
      <c r="BH179" s="194"/>
      <c r="BI179" s="194"/>
      <c r="BJ179" s="194"/>
      <c r="BK179" s="194"/>
      <c r="BL179" s="194"/>
      <c r="BM179" s="194"/>
      <c r="BN179" s="194"/>
      <c r="BO179" s="194"/>
      <c r="BP179" s="194"/>
      <c r="BQ179" s="195"/>
      <c r="BR179" s="129"/>
      <c r="BS179" s="116"/>
    </row>
    <row r="180" spans="1:71" ht="15.65" customHeight="1">
      <c r="A180" s="134"/>
      <c r="B180" s="134"/>
      <c r="C180" s="124"/>
      <c r="D180" s="144"/>
      <c r="E180" s="144"/>
      <c r="F180" s="144"/>
      <c r="G180" s="144"/>
      <c r="H180" s="144"/>
      <c r="I180" s="144"/>
      <c r="J180" s="144"/>
      <c r="K180" s="144"/>
      <c r="L180" s="144"/>
      <c r="M180" s="144"/>
      <c r="N180" s="144"/>
      <c r="O180" s="144"/>
      <c r="P180" s="144"/>
      <c r="Q180" s="144"/>
      <c r="R180" s="130"/>
      <c r="S180" s="130"/>
      <c r="T180" s="130"/>
      <c r="U180" s="130"/>
      <c r="V180" s="130"/>
      <c r="W180" s="130"/>
      <c r="X180" s="130"/>
      <c r="Y180" s="130"/>
      <c r="Z180" s="130"/>
      <c r="AA180" s="130"/>
      <c r="AB180" s="130"/>
      <c r="AC180" s="130"/>
      <c r="AD180" s="130"/>
      <c r="AE180" s="130"/>
      <c r="AF180" s="130"/>
      <c r="AG180" s="130"/>
      <c r="AH180" s="130"/>
      <c r="AI180" s="130"/>
      <c r="AJ180" s="130"/>
      <c r="AK180" s="143"/>
      <c r="AL180" s="143"/>
      <c r="AM180" s="193"/>
      <c r="AN180" s="194"/>
      <c r="AO180" s="194"/>
      <c r="AP180" s="194"/>
      <c r="AQ180" s="194"/>
      <c r="AR180" s="194"/>
      <c r="AS180" s="194"/>
      <c r="AT180" s="194"/>
      <c r="AU180" s="194"/>
      <c r="AV180" s="194"/>
      <c r="AW180" s="194"/>
      <c r="AX180" s="194"/>
      <c r="AY180" s="194"/>
      <c r="AZ180" s="194"/>
      <c r="BA180" s="194"/>
      <c r="BB180" s="194"/>
      <c r="BC180" s="194"/>
      <c r="BD180" s="194"/>
      <c r="BE180" s="194"/>
      <c r="BF180" s="194"/>
      <c r="BG180" s="194"/>
      <c r="BH180" s="194"/>
      <c r="BI180" s="194"/>
      <c r="BJ180" s="194"/>
      <c r="BK180" s="194"/>
      <c r="BL180" s="194"/>
      <c r="BM180" s="194"/>
      <c r="BN180" s="194"/>
      <c r="BO180" s="194"/>
      <c r="BP180" s="194"/>
      <c r="BQ180" s="195"/>
      <c r="BR180" s="129"/>
      <c r="BS180" s="116"/>
    </row>
    <row r="181" spans="1:71" ht="15.65" customHeight="1">
      <c r="A181" s="134"/>
      <c r="B181" s="134"/>
      <c r="C181" s="124"/>
      <c r="D181" s="144"/>
      <c r="E181" s="144"/>
      <c r="F181" s="144"/>
      <c r="G181" s="144"/>
      <c r="H181" s="144"/>
      <c r="I181" s="144"/>
      <c r="J181" s="144"/>
      <c r="K181" s="144"/>
      <c r="L181" s="144"/>
      <c r="M181" s="144"/>
      <c r="N181" s="144"/>
      <c r="O181" s="144"/>
      <c r="P181" s="144"/>
      <c r="Q181" s="144"/>
      <c r="R181" s="130"/>
      <c r="S181" s="130"/>
      <c r="T181" s="130"/>
      <c r="U181" s="130"/>
      <c r="V181" s="130"/>
      <c r="W181" s="130"/>
      <c r="X181" s="130"/>
      <c r="Y181" s="130"/>
      <c r="Z181" s="130"/>
      <c r="AA181" s="130"/>
      <c r="AB181" s="130"/>
      <c r="AC181" s="130"/>
      <c r="AD181" s="130"/>
      <c r="AE181" s="130"/>
      <c r="AF181" s="130"/>
      <c r="AG181" s="130"/>
      <c r="AH181" s="130"/>
      <c r="AI181" s="130"/>
      <c r="AJ181" s="130"/>
      <c r="AK181" s="143"/>
      <c r="AL181" s="143"/>
      <c r="AM181" s="196"/>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8"/>
      <c r="BR181" s="129"/>
      <c r="BS181" s="116"/>
    </row>
    <row r="182" spans="1:71" ht="15.65" customHeight="1">
      <c r="C182" s="124"/>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25"/>
      <c r="BD182" s="131"/>
      <c r="BE182" s="131"/>
      <c r="BF182" s="131"/>
      <c r="BG182" s="131"/>
      <c r="BH182" s="131"/>
      <c r="BI182" s="131"/>
      <c r="BJ182" s="131"/>
      <c r="BK182" s="131"/>
      <c r="BL182" s="131"/>
      <c r="BM182" s="131"/>
      <c r="BN182" s="131"/>
      <c r="BO182" s="131"/>
      <c r="BP182" s="131"/>
      <c r="BQ182" s="131"/>
      <c r="BR182" s="129"/>
    </row>
    <row r="183" spans="1:71" ht="18.649999999999999" customHeight="1">
      <c r="C183" s="124"/>
      <c r="D183" s="159"/>
      <c r="E183" s="144"/>
      <c r="F183" s="144"/>
      <c r="G183" s="144"/>
      <c r="H183" s="144"/>
      <c r="I183" s="144"/>
      <c r="J183" s="144"/>
      <c r="K183" s="144"/>
      <c r="L183" s="144"/>
      <c r="M183" s="144"/>
      <c r="N183" s="149"/>
      <c r="O183" s="149"/>
      <c r="P183" s="149"/>
      <c r="Q183" s="149"/>
      <c r="R183" s="130"/>
      <c r="S183" s="130"/>
      <c r="T183" s="130"/>
      <c r="U183" s="135" t="s">
        <v>27</v>
      </c>
      <c r="V183" s="130"/>
      <c r="W183" s="130"/>
      <c r="X183" s="136"/>
      <c r="Y183" s="136"/>
      <c r="Z183" s="136"/>
      <c r="AA183" s="127"/>
      <c r="AB183" s="137"/>
      <c r="AC183" s="127"/>
      <c r="AD183" s="127"/>
      <c r="AE183" s="127"/>
      <c r="AF183" s="127"/>
      <c r="AG183" s="127"/>
      <c r="AH183" s="127"/>
      <c r="AI183" s="127"/>
      <c r="AJ183" s="127"/>
      <c r="AK183" s="127"/>
      <c r="AL183" s="127"/>
      <c r="AM183" s="135" t="s">
        <v>12</v>
      </c>
      <c r="AN183" s="127"/>
      <c r="AO183" s="127"/>
      <c r="AP183" s="127"/>
      <c r="AQ183" s="127"/>
      <c r="AR183" s="127"/>
      <c r="AS183" s="127"/>
      <c r="AT183" s="127"/>
      <c r="AU183" s="127"/>
      <c r="AV183" s="127"/>
      <c r="AW183" s="127"/>
      <c r="AX183" s="127"/>
      <c r="AY183" s="126"/>
      <c r="AZ183" s="126"/>
      <c r="BA183" s="126"/>
      <c r="BB183" s="126"/>
      <c r="BC183" s="126"/>
      <c r="BD183" s="126"/>
      <c r="BE183" s="126"/>
      <c r="BF183" s="126"/>
      <c r="BG183" s="126"/>
      <c r="BH183" s="126"/>
      <c r="BI183" s="126"/>
      <c r="BJ183" s="126"/>
      <c r="BK183" s="126"/>
      <c r="BL183" s="126"/>
      <c r="BM183" s="126"/>
      <c r="BN183" s="126"/>
      <c r="BO183" s="126"/>
      <c r="BP183" s="126"/>
      <c r="BQ183" s="110"/>
      <c r="BR183" s="129"/>
    </row>
    <row r="184" spans="1:71" ht="15.65" customHeight="1">
      <c r="C184" s="124"/>
      <c r="D184" s="281" t="s">
        <v>13</v>
      </c>
      <c r="E184" s="281"/>
      <c r="F184" s="281"/>
      <c r="G184" s="281"/>
      <c r="H184" s="281"/>
      <c r="I184" s="281"/>
      <c r="J184" s="281"/>
      <c r="K184" s="281"/>
      <c r="L184" s="281"/>
      <c r="M184" s="282"/>
      <c r="N184" s="208" t="str">
        <f>IF([5]回答表!F18="簡易水道事業",IF([5]回答表!AD52="●","●",""),"")</f>
        <v/>
      </c>
      <c r="O184" s="209"/>
      <c r="P184" s="209"/>
      <c r="Q184" s="210"/>
      <c r="R184" s="130"/>
      <c r="S184" s="130"/>
      <c r="T184" s="130"/>
      <c r="U184" s="190" t="str">
        <f>IF([5]回答表!F18="簡易水道事業",IF([5]回答表!AD52="●",[5]回答表!B421,""),"")</f>
        <v/>
      </c>
      <c r="V184" s="191"/>
      <c r="W184" s="191"/>
      <c r="X184" s="191"/>
      <c r="Y184" s="191"/>
      <c r="Z184" s="191"/>
      <c r="AA184" s="191"/>
      <c r="AB184" s="191"/>
      <c r="AC184" s="191"/>
      <c r="AD184" s="191"/>
      <c r="AE184" s="191"/>
      <c r="AF184" s="191"/>
      <c r="AG184" s="191"/>
      <c r="AH184" s="191"/>
      <c r="AI184" s="191"/>
      <c r="AJ184" s="192"/>
      <c r="AK184" s="150"/>
      <c r="AL184" s="150"/>
      <c r="AM184" s="190" t="str">
        <f>IF([5]回答表!F18="簡易水道事業",IF([5]回答表!AD52="●",[5]回答表!B427,""),"")</f>
        <v/>
      </c>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2"/>
      <c r="BR184" s="129"/>
    </row>
    <row r="185" spans="1:71" ht="15.65" customHeight="1">
      <c r="C185" s="124"/>
      <c r="D185" s="281"/>
      <c r="E185" s="281"/>
      <c r="F185" s="281"/>
      <c r="G185" s="281"/>
      <c r="H185" s="281"/>
      <c r="I185" s="281"/>
      <c r="J185" s="281"/>
      <c r="K185" s="281"/>
      <c r="L185" s="281"/>
      <c r="M185" s="282"/>
      <c r="N185" s="211"/>
      <c r="O185" s="212"/>
      <c r="P185" s="212"/>
      <c r="Q185" s="213"/>
      <c r="R185" s="130"/>
      <c r="S185" s="130"/>
      <c r="T185" s="130"/>
      <c r="U185" s="193"/>
      <c r="V185" s="194"/>
      <c r="W185" s="194"/>
      <c r="X185" s="194"/>
      <c r="Y185" s="194"/>
      <c r="Z185" s="194"/>
      <c r="AA185" s="194"/>
      <c r="AB185" s="194"/>
      <c r="AC185" s="194"/>
      <c r="AD185" s="194"/>
      <c r="AE185" s="194"/>
      <c r="AF185" s="194"/>
      <c r="AG185" s="194"/>
      <c r="AH185" s="194"/>
      <c r="AI185" s="194"/>
      <c r="AJ185" s="195"/>
      <c r="AK185" s="150"/>
      <c r="AL185" s="150"/>
      <c r="AM185" s="193"/>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c r="BJ185" s="194"/>
      <c r="BK185" s="194"/>
      <c r="BL185" s="194"/>
      <c r="BM185" s="194"/>
      <c r="BN185" s="194"/>
      <c r="BO185" s="194"/>
      <c r="BP185" s="194"/>
      <c r="BQ185" s="195"/>
      <c r="BR185" s="129"/>
    </row>
    <row r="186" spans="1:71" ht="15.65" customHeight="1">
      <c r="C186" s="124"/>
      <c r="D186" s="281"/>
      <c r="E186" s="281"/>
      <c r="F186" s="281"/>
      <c r="G186" s="281"/>
      <c r="H186" s="281"/>
      <c r="I186" s="281"/>
      <c r="J186" s="281"/>
      <c r="K186" s="281"/>
      <c r="L186" s="281"/>
      <c r="M186" s="282"/>
      <c r="N186" s="211"/>
      <c r="O186" s="212"/>
      <c r="P186" s="212"/>
      <c r="Q186" s="213"/>
      <c r="R186" s="130"/>
      <c r="S186" s="130"/>
      <c r="T186" s="130"/>
      <c r="U186" s="193"/>
      <c r="V186" s="194"/>
      <c r="W186" s="194"/>
      <c r="X186" s="194"/>
      <c r="Y186" s="194"/>
      <c r="Z186" s="194"/>
      <c r="AA186" s="194"/>
      <c r="AB186" s="194"/>
      <c r="AC186" s="194"/>
      <c r="AD186" s="194"/>
      <c r="AE186" s="194"/>
      <c r="AF186" s="194"/>
      <c r="AG186" s="194"/>
      <c r="AH186" s="194"/>
      <c r="AI186" s="194"/>
      <c r="AJ186" s="195"/>
      <c r="AK186" s="150"/>
      <c r="AL186" s="150"/>
      <c r="AM186" s="193"/>
      <c r="AN186" s="194"/>
      <c r="AO186" s="194"/>
      <c r="AP186" s="194"/>
      <c r="AQ186" s="194"/>
      <c r="AR186" s="194"/>
      <c r="AS186" s="194"/>
      <c r="AT186" s="194"/>
      <c r="AU186" s="194"/>
      <c r="AV186" s="194"/>
      <c r="AW186" s="194"/>
      <c r="AX186" s="194"/>
      <c r="AY186" s="194"/>
      <c r="AZ186" s="194"/>
      <c r="BA186" s="194"/>
      <c r="BB186" s="194"/>
      <c r="BC186" s="194"/>
      <c r="BD186" s="194"/>
      <c r="BE186" s="194"/>
      <c r="BF186" s="194"/>
      <c r="BG186" s="194"/>
      <c r="BH186" s="194"/>
      <c r="BI186" s="194"/>
      <c r="BJ186" s="194"/>
      <c r="BK186" s="194"/>
      <c r="BL186" s="194"/>
      <c r="BM186" s="194"/>
      <c r="BN186" s="194"/>
      <c r="BO186" s="194"/>
      <c r="BP186" s="194"/>
      <c r="BQ186" s="195"/>
      <c r="BR186" s="129"/>
    </row>
    <row r="187" spans="1:71" ht="15.65" customHeight="1">
      <c r="C187" s="124"/>
      <c r="D187" s="281"/>
      <c r="E187" s="281"/>
      <c r="F187" s="281"/>
      <c r="G187" s="281"/>
      <c r="H187" s="281"/>
      <c r="I187" s="281"/>
      <c r="J187" s="281"/>
      <c r="K187" s="281"/>
      <c r="L187" s="281"/>
      <c r="M187" s="282"/>
      <c r="N187" s="214"/>
      <c r="O187" s="215"/>
      <c r="P187" s="215"/>
      <c r="Q187" s="216"/>
      <c r="R187" s="130"/>
      <c r="S187" s="130"/>
      <c r="T187" s="130"/>
      <c r="U187" s="196"/>
      <c r="V187" s="197"/>
      <c r="W187" s="197"/>
      <c r="X187" s="197"/>
      <c r="Y187" s="197"/>
      <c r="Z187" s="197"/>
      <c r="AA187" s="197"/>
      <c r="AB187" s="197"/>
      <c r="AC187" s="197"/>
      <c r="AD187" s="197"/>
      <c r="AE187" s="197"/>
      <c r="AF187" s="197"/>
      <c r="AG187" s="197"/>
      <c r="AH187" s="197"/>
      <c r="AI187" s="197"/>
      <c r="AJ187" s="198"/>
      <c r="AK187" s="150"/>
      <c r="AL187" s="150"/>
      <c r="AM187" s="196"/>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8"/>
      <c r="BR187" s="129"/>
    </row>
    <row r="188" spans="1:71" ht="15.65" customHeight="1">
      <c r="C188" s="151"/>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3"/>
    </row>
    <row r="189" spans="1:71" s="97" customFormat="1" ht="15.65" customHeight="1">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row>
    <row r="190" spans="1:71" ht="15.65" customHeight="1">
      <c r="C190" s="118"/>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256"/>
      <c r="AS190" s="256"/>
      <c r="AT190" s="256"/>
      <c r="AU190" s="256"/>
      <c r="AV190" s="256"/>
      <c r="AW190" s="256"/>
      <c r="AX190" s="256"/>
      <c r="AY190" s="256"/>
      <c r="AZ190" s="256"/>
      <c r="BA190" s="256"/>
      <c r="BB190" s="256"/>
      <c r="BC190" s="120"/>
      <c r="BD190" s="121"/>
      <c r="BE190" s="121"/>
      <c r="BF190" s="121"/>
      <c r="BG190" s="121"/>
      <c r="BH190" s="121"/>
      <c r="BI190" s="121"/>
      <c r="BJ190" s="121"/>
      <c r="BK190" s="121"/>
      <c r="BL190" s="121"/>
      <c r="BM190" s="121"/>
      <c r="BN190" s="121"/>
      <c r="BO190" s="121"/>
      <c r="BP190" s="121"/>
      <c r="BQ190" s="121"/>
      <c r="BR190" s="122"/>
    </row>
    <row r="191" spans="1:71" ht="15.65" customHeight="1">
      <c r="C191" s="124"/>
      <c r="D191" s="130"/>
      <c r="E191" s="130"/>
      <c r="F191" s="130"/>
      <c r="G191" s="130"/>
      <c r="H191" s="130"/>
      <c r="I191" s="130"/>
      <c r="J191" s="130"/>
      <c r="K191" s="130"/>
      <c r="L191" s="130"/>
      <c r="M191" s="130"/>
      <c r="N191" s="130"/>
      <c r="O191" s="130"/>
      <c r="P191" s="130"/>
      <c r="Q191" s="130"/>
      <c r="R191" s="130"/>
      <c r="S191" s="130"/>
      <c r="T191" s="130"/>
      <c r="U191" s="130"/>
      <c r="V191" s="130"/>
      <c r="W191" s="130"/>
      <c r="X191" s="110"/>
      <c r="Y191" s="110"/>
      <c r="Z191" s="110"/>
      <c r="AA191" s="126"/>
      <c r="AB191" s="131"/>
      <c r="AC191" s="131"/>
      <c r="AD191" s="131"/>
      <c r="AE191" s="131"/>
      <c r="AF191" s="131"/>
      <c r="AG191" s="131"/>
      <c r="AH191" s="131"/>
      <c r="AI191" s="131"/>
      <c r="AJ191" s="131"/>
      <c r="AK191" s="131"/>
      <c r="AL191" s="131"/>
      <c r="AM191" s="131"/>
      <c r="AN191" s="128"/>
      <c r="AO191" s="131"/>
      <c r="AP191" s="132"/>
      <c r="AQ191" s="132"/>
      <c r="AR191" s="292"/>
      <c r="AS191" s="292"/>
      <c r="AT191" s="292"/>
      <c r="AU191" s="292"/>
      <c r="AV191" s="292"/>
      <c r="AW191" s="292"/>
      <c r="AX191" s="292"/>
      <c r="AY191" s="292"/>
      <c r="AZ191" s="292"/>
      <c r="BA191" s="292"/>
      <c r="BB191" s="292"/>
      <c r="BC191" s="125"/>
      <c r="BD191" s="126"/>
      <c r="BE191" s="126"/>
      <c r="BF191" s="126"/>
      <c r="BG191" s="126"/>
      <c r="BH191" s="126"/>
      <c r="BI191" s="126"/>
      <c r="BJ191" s="126"/>
      <c r="BK191" s="126"/>
      <c r="BL191" s="126"/>
      <c r="BM191" s="126"/>
      <c r="BN191" s="127"/>
      <c r="BO191" s="127"/>
      <c r="BP191" s="127"/>
      <c r="BQ191" s="128"/>
      <c r="BR191" s="129"/>
    </row>
    <row r="192" spans="1:71" ht="15.65" customHeight="1">
      <c r="C192" s="124"/>
      <c r="D192" s="258" t="s">
        <v>4</v>
      </c>
      <c r="E192" s="259"/>
      <c r="F192" s="259"/>
      <c r="G192" s="259"/>
      <c r="H192" s="259"/>
      <c r="I192" s="259"/>
      <c r="J192" s="259"/>
      <c r="K192" s="259"/>
      <c r="L192" s="259"/>
      <c r="M192" s="259"/>
      <c r="N192" s="259"/>
      <c r="O192" s="259"/>
      <c r="P192" s="259"/>
      <c r="Q192" s="260"/>
      <c r="R192" s="199" t="s">
        <v>60</v>
      </c>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1"/>
      <c r="BC192" s="125"/>
      <c r="BD192" s="126"/>
      <c r="BE192" s="126"/>
      <c r="BF192" s="126"/>
      <c r="BG192" s="126"/>
      <c r="BH192" s="126"/>
      <c r="BI192" s="126"/>
      <c r="BJ192" s="126"/>
      <c r="BK192" s="126"/>
      <c r="BL192" s="126"/>
      <c r="BM192" s="126"/>
      <c r="BN192" s="127"/>
      <c r="BO192" s="127"/>
      <c r="BP192" s="127"/>
      <c r="BQ192" s="128"/>
      <c r="BR192" s="129"/>
    </row>
    <row r="193" spans="3:100" ht="15.65" customHeight="1">
      <c r="C193" s="124"/>
      <c r="D193" s="261"/>
      <c r="E193" s="262"/>
      <c r="F193" s="262"/>
      <c r="G193" s="262"/>
      <c r="H193" s="262"/>
      <c r="I193" s="262"/>
      <c r="J193" s="262"/>
      <c r="K193" s="262"/>
      <c r="L193" s="262"/>
      <c r="M193" s="262"/>
      <c r="N193" s="262"/>
      <c r="O193" s="262"/>
      <c r="P193" s="262"/>
      <c r="Q193" s="263"/>
      <c r="R193" s="205"/>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7"/>
      <c r="BC193" s="125"/>
      <c r="BD193" s="126"/>
      <c r="BE193" s="126"/>
      <c r="BF193" s="126"/>
      <c r="BG193" s="126"/>
      <c r="BH193" s="126"/>
      <c r="BI193" s="126"/>
      <c r="BJ193" s="126"/>
      <c r="BK193" s="126"/>
      <c r="BL193" s="126"/>
      <c r="BM193" s="126"/>
      <c r="BN193" s="127"/>
      <c r="BO193" s="127"/>
      <c r="BP193" s="127"/>
      <c r="BQ193" s="128"/>
      <c r="BR193" s="129"/>
    </row>
    <row r="194" spans="3:100" ht="15.65" customHeight="1">
      <c r="C194" s="124"/>
      <c r="D194" s="130"/>
      <c r="E194" s="130"/>
      <c r="F194" s="130"/>
      <c r="G194" s="130"/>
      <c r="H194" s="130"/>
      <c r="I194" s="130"/>
      <c r="J194" s="130"/>
      <c r="K194" s="130"/>
      <c r="L194" s="130"/>
      <c r="M194" s="130"/>
      <c r="N194" s="130"/>
      <c r="O194" s="130"/>
      <c r="P194" s="130"/>
      <c r="Q194" s="130"/>
      <c r="R194" s="130"/>
      <c r="S194" s="130"/>
      <c r="T194" s="130"/>
      <c r="U194" s="130"/>
      <c r="V194" s="130"/>
      <c r="W194" s="130"/>
      <c r="X194" s="110"/>
      <c r="Y194" s="110"/>
      <c r="Z194" s="110"/>
      <c r="AA194" s="126"/>
      <c r="AB194" s="131"/>
      <c r="AC194" s="131"/>
      <c r="AD194" s="131"/>
      <c r="AE194" s="131"/>
      <c r="AF194" s="131"/>
      <c r="AG194" s="131"/>
      <c r="AH194" s="131"/>
      <c r="AI194" s="131"/>
      <c r="AJ194" s="131"/>
      <c r="AK194" s="131"/>
      <c r="AL194" s="131"/>
      <c r="AM194" s="131"/>
      <c r="AN194" s="128"/>
      <c r="AO194" s="131"/>
      <c r="AP194" s="132"/>
      <c r="AQ194" s="132"/>
      <c r="AR194" s="133"/>
      <c r="AS194" s="133"/>
      <c r="AT194" s="133"/>
      <c r="AU194" s="133"/>
      <c r="AV194" s="133"/>
      <c r="AW194" s="133"/>
      <c r="AX194" s="133"/>
      <c r="AY194" s="133"/>
      <c r="AZ194" s="133"/>
      <c r="BA194" s="133"/>
      <c r="BB194" s="133"/>
      <c r="BC194" s="125"/>
      <c r="BD194" s="126"/>
      <c r="BE194" s="126"/>
      <c r="BF194" s="126"/>
      <c r="BG194" s="126"/>
      <c r="BH194" s="126"/>
      <c r="BI194" s="126"/>
      <c r="BJ194" s="126"/>
      <c r="BK194" s="126"/>
      <c r="BL194" s="126"/>
      <c r="BM194" s="126"/>
      <c r="BN194" s="127"/>
      <c r="BO194" s="127"/>
      <c r="BP194" s="127"/>
      <c r="BQ194" s="128"/>
      <c r="BR194" s="129"/>
    </row>
    <row r="195" spans="3:100" ht="19">
      <c r="C195" s="124"/>
      <c r="D195" s="130"/>
      <c r="E195" s="130"/>
      <c r="F195" s="130"/>
      <c r="G195" s="130"/>
      <c r="H195" s="130"/>
      <c r="I195" s="130"/>
      <c r="J195" s="130"/>
      <c r="K195" s="130"/>
      <c r="L195" s="130"/>
      <c r="M195" s="130"/>
      <c r="N195" s="130"/>
      <c r="O195" s="130"/>
      <c r="P195" s="130"/>
      <c r="Q195" s="130"/>
      <c r="R195" s="130"/>
      <c r="S195" s="130"/>
      <c r="T195" s="130"/>
      <c r="U195" s="135" t="s">
        <v>31</v>
      </c>
      <c r="V195" s="138"/>
      <c r="W195" s="137"/>
      <c r="X195" s="139"/>
      <c r="Y195" s="139"/>
      <c r="Z195" s="140"/>
      <c r="AA195" s="140"/>
      <c r="AB195" s="140"/>
      <c r="AC195" s="141"/>
      <c r="AD195" s="141"/>
      <c r="AE195" s="141"/>
      <c r="AF195" s="141"/>
      <c r="AG195" s="141"/>
      <c r="AH195" s="141"/>
      <c r="AI195" s="141"/>
      <c r="AJ195" s="141"/>
      <c r="AK195" s="137"/>
      <c r="AL195" s="137"/>
      <c r="AM195" s="135" t="s">
        <v>27</v>
      </c>
      <c r="AN195" s="130"/>
      <c r="AO195" s="130"/>
      <c r="AP195" s="136"/>
      <c r="AQ195" s="136"/>
      <c r="AR195" s="136"/>
      <c r="AS195" s="127"/>
      <c r="AT195" s="137"/>
      <c r="AU195" s="137"/>
      <c r="AV195" s="137"/>
      <c r="AW195" s="137"/>
      <c r="AX195" s="137"/>
      <c r="AY195" s="137"/>
      <c r="AZ195" s="137"/>
      <c r="BA195" s="137"/>
      <c r="BB195" s="137"/>
      <c r="BC195" s="141"/>
      <c r="BD195" s="127"/>
      <c r="BE195" s="127"/>
      <c r="BF195" s="142" t="s">
        <v>6</v>
      </c>
      <c r="BG195" s="155"/>
      <c r="BH195" s="155"/>
      <c r="BI195" s="155"/>
      <c r="BJ195" s="155"/>
      <c r="BK195" s="155"/>
      <c r="BL195" s="155"/>
      <c r="BM195" s="127"/>
      <c r="BN195" s="127"/>
      <c r="BO195" s="127"/>
      <c r="BP195" s="127"/>
      <c r="BQ195" s="128"/>
      <c r="BR195" s="129"/>
    </row>
    <row r="196" spans="3:100" ht="19.399999999999999" customHeight="1">
      <c r="C196" s="124"/>
      <c r="D196" s="281" t="s">
        <v>7</v>
      </c>
      <c r="E196" s="281"/>
      <c r="F196" s="281"/>
      <c r="G196" s="281"/>
      <c r="H196" s="281"/>
      <c r="I196" s="281"/>
      <c r="J196" s="281"/>
      <c r="K196" s="281"/>
      <c r="L196" s="281"/>
      <c r="M196" s="281"/>
      <c r="N196" s="208" t="str">
        <f>IF([5]回答表!F18="下水道事業",IF([5]回答表!X52="●","●",""),"")</f>
        <v/>
      </c>
      <c r="O196" s="209"/>
      <c r="P196" s="209"/>
      <c r="Q196" s="210"/>
      <c r="R196" s="130"/>
      <c r="S196" s="130"/>
      <c r="T196" s="130"/>
      <c r="U196" s="318" t="s">
        <v>61</v>
      </c>
      <c r="V196" s="319"/>
      <c r="W196" s="319"/>
      <c r="X196" s="319"/>
      <c r="Y196" s="319"/>
      <c r="Z196" s="319"/>
      <c r="AA196" s="319"/>
      <c r="AB196" s="319"/>
      <c r="AC196" s="124"/>
      <c r="AD196" s="110"/>
      <c r="AE196" s="110"/>
      <c r="AF196" s="110"/>
      <c r="AG196" s="110"/>
      <c r="AH196" s="110"/>
      <c r="AI196" s="110"/>
      <c r="AJ196" s="110"/>
      <c r="AK196" s="143"/>
      <c r="AL196" s="110"/>
      <c r="AM196" s="190" t="str">
        <f>IF([5]回答表!F18="下水道事業",IF([5]回答表!X52="●",[5]回答表!B282,IF([5]回答表!AA52="●",[5]回答表!B352,"")),"")</f>
        <v/>
      </c>
      <c r="AN196" s="191"/>
      <c r="AO196" s="191"/>
      <c r="AP196" s="191"/>
      <c r="AQ196" s="191"/>
      <c r="AR196" s="191"/>
      <c r="AS196" s="191"/>
      <c r="AT196" s="191"/>
      <c r="AU196" s="191"/>
      <c r="AV196" s="191"/>
      <c r="AW196" s="191"/>
      <c r="AX196" s="191"/>
      <c r="AY196" s="191"/>
      <c r="AZ196" s="191"/>
      <c r="BA196" s="191"/>
      <c r="BB196" s="191"/>
      <c r="BC196" s="192"/>
      <c r="BD196" s="126"/>
      <c r="BE196" s="126"/>
      <c r="BF196" s="253" t="str">
        <f>IF([5]回答表!F18="下水道事業",IF([5]回答表!X52="●",[5]回答表!B330,IF([5]回答表!AA52="●",[5]回答表!B399,"")),"")</f>
        <v/>
      </c>
      <c r="BG196" s="254"/>
      <c r="BH196" s="254"/>
      <c r="BI196" s="254"/>
      <c r="BJ196" s="253"/>
      <c r="BK196" s="254"/>
      <c r="BL196" s="254"/>
      <c r="BM196" s="254"/>
      <c r="BN196" s="253"/>
      <c r="BO196" s="254"/>
      <c r="BP196" s="254"/>
      <c r="BQ196" s="255"/>
      <c r="BR196" s="129"/>
      <c r="BW196" s="92"/>
      <c r="BX196" s="92"/>
      <c r="BY196" s="92"/>
      <c r="BZ196" s="92"/>
      <c r="CA196" s="92"/>
      <c r="CB196" s="92"/>
      <c r="CC196" s="92"/>
      <c r="CD196" s="92"/>
      <c r="CE196" s="92"/>
      <c r="CF196" s="92"/>
      <c r="CG196" s="92"/>
      <c r="CH196" s="92"/>
      <c r="CI196" s="92"/>
      <c r="CJ196" s="92"/>
      <c r="CK196" s="92"/>
      <c r="CL196" s="92"/>
      <c r="CM196" s="92"/>
      <c r="CN196" s="92"/>
      <c r="CO196" s="92"/>
      <c r="CP196" s="92"/>
      <c r="CV196" s="92"/>
    </row>
    <row r="197" spans="3:100" ht="19.399999999999999" customHeight="1">
      <c r="C197" s="124"/>
      <c r="D197" s="281"/>
      <c r="E197" s="281"/>
      <c r="F197" s="281"/>
      <c r="G197" s="281"/>
      <c r="H197" s="281"/>
      <c r="I197" s="281"/>
      <c r="J197" s="281"/>
      <c r="K197" s="281"/>
      <c r="L197" s="281"/>
      <c r="M197" s="281"/>
      <c r="N197" s="211"/>
      <c r="O197" s="212"/>
      <c r="P197" s="212"/>
      <c r="Q197" s="213"/>
      <c r="R197" s="130"/>
      <c r="S197" s="130"/>
      <c r="T197" s="130"/>
      <c r="U197" s="320"/>
      <c r="V197" s="321"/>
      <c r="W197" s="321"/>
      <c r="X197" s="321"/>
      <c r="Y197" s="321"/>
      <c r="Z197" s="321"/>
      <c r="AA197" s="321"/>
      <c r="AB197" s="321"/>
      <c r="AC197" s="124"/>
      <c r="AD197" s="110"/>
      <c r="AE197" s="110"/>
      <c r="AF197" s="110"/>
      <c r="AG197" s="110"/>
      <c r="AH197" s="110"/>
      <c r="AI197" s="110"/>
      <c r="AJ197" s="110"/>
      <c r="AK197" s="143"/>
      <c r="AL197" s="110"/>
      <c r="AM197" s="193"/>
      <c r="AN197" s="194"/>
      <c r="AO197" s="194"/>
      <c r="AP197" s="194"/>
      <c r="AQ197" s="194"/>
      <c r="AR197" s="194"/>
      <c r="AS197" s="194"/>
      <c r="AT197" s="194"/>
      <c r="AU197" s="194"/>
      <c r="AV197" s="194"/>
      <c r="AW197" s="194"/>
      <c r="AX197" s="194"/>
      <c r="AY197" s="194"/>
      <c r="AZ197" s="194"/>
      <c r="BA197" s="194"/>
      <c r="BB197" s="194"/>
      <c r="BC197" s="195"/>
      <c r="BD197" s="126"/>
      <c r="BE197" s="126"/>
      <c r="BF197" s="217"/>
      <c r="BG197" s="218"/>
      <c r="BH197" s="218"/>
      <c r="BI197" s="218"/>
      <c r="BJ197" s="217"/>
      <c r="BK197" s="218"/>
      <c r="BL197" s="218"/>
      <c r="BM197" s="218"/>
      <c r="BN197" s="217"/>
      <c r="BO197" s="218"/>
      <c r="BP197" s="218"/>
      <c r="BQ197" s="221"/>
      <c r="BR197" s="129"/>
      <c r="BW197" s="92"/>
      <c r="BX197" s="92"/>
      <c r="BY197" s="92"/>
      <c r="BZ197" s="92"/>
      <c r="CA197" s="92"/>
      <c r="CB197" s="92"/>
      <c r="CC197" s="92"/>
      <c r="CD197" s="92"/>
      <c r="CE197" s="92"/>
      <c r="CF197" s="92"/>
      <c r="CG197" s="92"/>
      <c r="CH197" s="92"/>
      <c r="CI197" s="92"/>
      <c r="CJ197" s="92"/>
      <c r="CK197" s="92"/>
      <c r="CL197" s="92"/>
      <c r="CM197" s="92"/>
      <c r="CN197" s="92"/>
      <c r="CO197" s="92"/>
      <c r="CP197" s="92"/>
    </row>
    <row r="198" spans="3:100" ht="15.65" customHeight="1">
      <c r="C198" s="124"/>
      <c r="D198" s="281"/>
      <c r="E198" s="281"/>
      <c r="F198" s="281"/>
      <c r="G198" s="281"/>
      <c r="H198" s="281"/>
      <c r="I198" s="281"/>
      <c r="J198" s="281"/>
      <c r="K198" s="281"/>
      <c r="L198" s="281"/>
      <c r="M198" s="281"/>
      <c r="N198" s="211"/>
      <c r="O198" s="212"/>
      <c r="P198" s="212"/>
      <c r="Q198" s="213"/>
      <c r="R198" s="130"/>
      <c r="S198" s="130"/>
      <c r="T198" s="130"/>
      <c r="U198" s="283" t="str">
        <f>IF([5]回答表!F18="下水道事業",IF([5]回答表!X52="●",[5]回答表!N311,IF([5]回答表!AA52="●",[5]回答表!N381,"")),"")</f>
        <v/>
      </c>
      <c r="V198" s="284"/>
      <c r="W198" s="284"/>
      <c r="X198" s="284"/>
      <c r="Y198" s="284"/>
      <c r="Z198" s="284"/>
      <c r="AA198" s="284"/>
      <c r="AB198" s="285"/>
      <c r="AC198" s="110"/>
      <c r="AD198" s="110"/>
      <c r="AE198" s="110"/>
      <c r="AF198" s="110"/>
      <c r="AG198" s="110"/>
      <c r="AH198" s="110"/>
      <c r="AI198" s="110"/>
      <c r="AJ198" s="110"/>
      <c r="AK198" s="143"/>
      <c r="AL198" s="110"/>
      <c r="AM198" s="193"/>
      <c r="AN198" s="194"/>
      <c r="AO198" s="194"/>
      <c r="AP198" s="194"/>
      <c r="AQ198" s="194"/>
      <c r="AR198" s="194"/>
      <c r="AS198" s="194"/>
      <c r="AT198" s="194"/>
      <c r="AU198" s="194"/>
      <c r="AV198" s="194"/>
      <c r="AW198" s="194"/>
      <c r="AX198" s="194"/>
      <c r="AY198" s="194"/>
      <c r="AZ198" s="194"/>
      <c r="BA198" s="194"/>
      <c r="BB198" s="194"/>
      <c r="BC198" s="195"/>
      <c r="BD198" s="126"/>
      <c r="BE198" s="126"/>
      <c r="BF198" s="217"/>
      <c r="BG198" s="218"/>
      <c r="BH198" s="218"/>
      <c r="BI198" s="218"/>
      <c r="BJ198" s="217"/>
      <c r="BK198" s="218"/>
      <c r="BL198" s="218"/>
      <c r="BM198" s="218"/>
      <c r="BN198" s="217"/>
      <c r="BO198" s="218"/>
      <c r="BP198" s="218"/>
      <c r="BQ198" s="221"/>
      <c r="BR198" s="129"/>
      <c r="BW198" s="92"/>
      <c r="BX198" s="92"/>
      <c r="BY198" s="92"/>
      <c r="BZ198" s="92"/>
      <c r="CA198" s="92"/>
      <c r="CB198" s="92"/>
      <c r="CC198" s="92"/>
      <c r="CD198" s="92"/>
      <c r="CE198" s="92"/>
      <c r="CF198" s="92"/>
      <c r="CG198" s="92"/>
      <c r="CH198" s="92"/>
      <c r="CI198" s="92"/>
      <c r="CJ198" s="92"/>
      <c r="CK198" s="92"/>
      <c r="CL198" s="92"/>
      <c r="CM198" s="92"/>
      <c r="CN198" s="92"/>
      <c r="CO198" s="92"/>
      <c r="CP198" s="92"/>
    </row>
    <row r="199" spans="3:100" ht="15.65" customHeight="1">
      <c r="C199" s="124"/>
      <c r="D199" s="281"/>
      <c r="E199" s="281"/>
      <c r="F199" s="281"/>
      <c r="G199" s="281"/>
      <c r="H199" s="281"/>
      <c r="I199" s="281"/>
      <c r="J199" s="281"/>
      <c r="K199" s="281"/>
      <c r="L199" s="281"/>
      <c r="M199" s="281"/>
      <c r="N199" s="214"/>
      <c r="O199" s="215"/>
      <c r="P199" s="215"/>
      <c r="Q199" s="216"/>
      <c r="R199" s="130"/>
      <c r="S199" s="130"/>
      <c r="T199" s="130"/>
      <c r="U199" s="286"/>
      <c r="V199" s="287"/>
      <c r="W199" s="287"/>
      <c r="X199" s="287"/>
      <c r="Y199" s="287"/>
      <c r="Z199" s="287"/>
      <c r="AA199" s="287"/>
      <c r="AB199" s="288"/>
      <c r="AC199" s="126"/>
      <c r="AD199" s="126"/>
      <c r="AE199" s="126"/>
      <c r="AF199" s="126"/>
      <c r="AG199" s="126"/>
      <c r="AH199" s="126"/>
      <c r="AI199" s="126"/>
      <c r="AJ199" s="127"/>
      <c r="AK199" s="143"/>
      <c r="AL199" s="110"/>
      <c r="AM199" s="193"/>
      <c r="AN199" s="194"/>
      <c r="AO199" s="194"/>
      <c r="AP199" s="194"/>
      <c r="AQ199" s="194"/>
      <c r="AR199" s="194"/>
      <c r="AS199" s="194"/>
      <c r="AT199" s="194"/>
      <c r="AU199" s="194"/>
      <c r="AV199" s="194"/>
      <c r="AW199" s="194"/>
      <c r="AX199" s="194"/>
      <c r="AY199" s="194"/>
      <c r="AZ199" s="194"/>
      <c r="BA199" s="194"/>
      <c r="BB199" s="194"/>
      <c r="BC199" s="195"/>
      <c r="BD199" s="126"/>
      <c r="BE199" s="126"/>
      <c r="BF199" s="217" t="str">
        <f>IF([5]回答表!F18="下水道事業",IF([5]回答表!X52="●",[5]回答表!E330,IF([5]回答表!AA52="●",[5]回答表!E399,"")),"")</f>
        <v/>
      </c>
      <c r="BG199" s="218"/>
      <c r="BH199" s="218"/>
      <c r="BI199" s="218"/>
      <c r="BJ199" s="217" t="str">
        <f>IF([5]回答表!F18="下水道事業",IF([5]回答表!X52="●",[5]回答表!E331,IF([5]回答表!AA52="●",[5]回答表!E400,"")),"")</f>
        <v/>
      </c>
      <c r="BK199" s="218"/>
      <c r="BL199" s="218"/>
      <c r="BM199" s="218"/>
      <c r="BN199" s="217" t="str">
        <f>IF([5]回答表!F18="下水道事業",IF([5]回答表!X52="●",[5]回答表!E332,IF([5]回答表!AA52="●",[5]回答表!E401,"")),"")</f>
        <v/>
      </c>
      <c r="BO199" s="218"/>
      <c r="BP199" s="218"/>
      <c r="BQ199" s="221"/>
      <c r="BR199" s="129"/>
      <c r="BW199" s="92"/>
      <c r="BX199" s="317" t="str">
        <f>IF([5]回答表!AQ21="下水道事業",IF([5]回答表!BI54="○",[5]回答表!AM285,IF([5]回答表!BL54="○",[5]回答表!AM355,"")),"")</f>
        <v/>
      </c>
      <c r="BY199" s="317"/>
      <c r="BZ199" s="317"/>
      <c r="CA199" s="317"/>
      <c r="CB199" s="317"/>
      <c r="CC199" s="317"/>
      <c r="CD199" s="317"/>
      <c r="CE199" s="317"/>
      <c r="CF199" s="317"/>
      <c r="CG199" s="317"/>
      <c r="CH199" s="317"/>
      <c r="CI199" s="317"/>
      <c r="CJ199" s="317"/>
      <c r="CK199" s="317"/>
      <c r="CL199" s="317"/>
      <c r="CM199" s="317"/>
      <c r="CN199" s="317"/>
      <c r="CO199" s="92"/>
      <c r="CP199" s="92"/>
    </row>
    <row r="200" spans="3:100" ht="15.65" customHeight="1">
      <c r="C200" s="124"/>
      <c r="D200" s="144"/>
      <c r="E200" s="144"/>
      <c r="F200" s="144"/>
      <c r="G200" s="144"/>
      <c r="H200" s="144"/>
      <c r="I200" s="144"/>
      <c r="J200" s="144"/>
      <c r="K200" s="144"/>
      <c r="L200" s="144"/>
      <c r="M200" s="144"/>
      <c r="N200" s="145"/>
      <c r="O200" s="145"/>
      <c r="P200" s="145"/>
      <c r="Q200" s="145"/>
      <c r="R200" s="146"/>
      <c r="S200" s="146"/>
      <c r="T200" s="146"/>
      <c r="U200" s="289"/>
      <c r="V200" s="290"/>
      <c r="W200" s="290"/>
      <c r="X200" s="290"/>
      <c r="Y200" s="290"/>
      <c r="Z200" s="290"/>
      <c r="AA200" s="290"/>
      <c r="AB200" s="291"/>
      <c r="AC200" s="126"/>
      <c r="AD200" s="126"/>
      <c r="AE200" s="126"/>
      <c r="AF200" s="126"/>
      <c r="AG200" s="126"/>
      <c r="AH200" s="126"/>
      <c r="AI200" s="126"/>
      <c r="AJ200" s="127"/>
      <c r="AK200" s="143"/>
      <c r="AL200" s="126"/>
      <c r="AM200" s="193"/>
      <c r="AN200" s="194"/>
      <c r="AO200" s="194"/>
      <c r="AP200" s="194"/>
      <c r="AQ200" s="194"/>
      <c r="AR200" s="194"/>
      <c r="AS200" s="194"/>
      <c r="AT200" s="194"/>
      <c r="AU200" s="194"/>
      <c r="AV200" s="194"/>
      <c r="AW200" s="194"/>
      <c r="AX200" s="194"/>
      <c r="AY200" s="194"/>
      <c r="AZ200" s="194"/>
      <c r="BA200" s="194"/>
      <c r="BB200" s="194"/>
      <c r="BC200" s="195"/>
      <c r="BD200" s="131"/>
      <c r="BE200" s="131"/>
      <c r="BF200" s="217"/>
      <c r="BG200" s="218"/>
      <c r="BH200" s="218"/>
      <c r="BI200" s="218"/>
      <c r="BJ200" s="217"/>
      <c r="BK200" s="218"/>
      <c r="BL200" s="218"/>
      <c r="BM200" s="218"/>
      <c r="BN200" s="217"/>
      <c r="BO200" s="218"/>
      <c r="BP200" s="218"/>
      <c r="BQ200" s="221"/>
      <c r="BR200" s="129"/>
      <c r="BW200" s="92"/>
      <c r="BX200" s="317"/>
      <c r="BY200" s="317"/>
      <c r="BZ200" s="317"/>
      <c r="CA200" s="317"/>
      <c r="CB200" s="317"/>
      <c r="CC200" s="317"/>
      <c r="CD200" s="317"/>
      <c r="CE200" s="317"/>
      <c r="CF200" s="317"/>
      <c r="CG200" s="317"/>
      <c r="CH200" s="317"/>
      <c r="CI200" s="317"/>
      <c r="CJ200" s="317"/>
      <c r="CK200" s="317"/>
      <c r="CL200" s="317"/>
      <c r="CM200" s="317"/>
      <c r="CN200" s="317"/>
      <c r="CO200" s="92"/>
      <c r="CP200" s="92"/>
    </row>
    <row r="201" spans="3:100" ht="18" customHeight="1">
      <c r="C201" s="124"/>
      <c r="D201" s="110"/>
      <c r="E201" s="110"/>
      <c r="F201" s="110"/>
      <c r="G201" s="110"/>
      <c r="H201" s="110"/>
      <c r="I201" s="110"/>
      <c r="J201" s="110"/>
      <c r="K201" s="110"/>
      <c r="L201" s="110"/>
      <c r="M201" s="110"/>
      <c r="N201" s="110"/>
      <c r="O201" s="110"/>
      <c r="P201" s="126"/>
      <c r="Q201" s="126"/>
      <c r="R201" s="130"/>
      <c r="S201" s="130"/>
      <c r="T201" s="130"/>
      <c r="U201" s="110"/>
      <c r="V201" s="110"/>
      <c r="W201" s="110"/>
      <c r="X201" s="110"/>
      <c r="Y201" s="110"/>
      <c r="Z201" s="110"/>
      <c r="AA201" s="110"/>
      <c r="AB201" s="110"/>
      <c r="AC201" s="110"/>
      <c r="AD201" s="125"/>
      <c r="AE201" s="126"/>
      <c r="AF201" s="126"/>
      <c r="AG201" s="126"/>
      <c r="AH201" s="126"/>
      <c r="AI201" s="126"/>
      <c r="AJ201" s="126"/>
      <c r="AK201" s="126"/>
      <c r="AL201" s="126"/>
      <c r="AM201" s="193"/>
      <c r="AN201" s="194"/>
      <c r="AO201" s="194"/>
      <c r="AP201" s="194"/>
      <c r="AQ201" s="194"/>
      <c r="AR201" s="194"/>
      <c r="AS201" s="194"/>
      <c r="AT201" s="194"/>
      <c r="AU201" s="194"/>
      <c r="AV201" s="194"/>
      <c r="AW201" s="194"/>
      <c r="AX201" s="194"/>
      <c r="AY201" s="194"/>
      <c r="AZ201" s="194"/>
      <c r="BA201" s="194"/>
      <c r="BB201" s="194"/>
      <c r="BC201" s="195"/>
      <c r="BD201" s="110"/>
      <c r="BE201" s="110"/>
      <c r="BF201" s="217"/>
      <c r="BG201" s="218"/>
      <c r="BH201" s="218"/>
      <c r="BI201" s="218"/>
      <c r="BJ201" s="217"/>
      <c r="BK201" s="218"/>
      <c r="BL201" s="218"/>
      <c r="BM201" s="218"/>
      <c r="BN201" s="217"/>
      <c r="BO201" s="218"/>
      <c r="BP201" s="218"/>
      <c r="BQ201" s="221"/>
      <c r="BR201" s="129"/>
      <c r="BS201" s="154"/>
      <c r="BT201" s="110"/>
      <c r="BU201" s="110"/>
      <c r="BV201" s="110"/>
      <c r="BW201" s="110"/>
      <c r="BX201" s="317"/>
      <c r="BY201" s="317"/>
      <c r="BZ201" s="317"/>
      <c r="CA201" s="317"/>
      <c r="CB201" s="317"/>
      <c r="CC201" s="317"/>
      <c r="CD201" s="317"/>
      <c r="CE201" s="317"/>
      <c r="CF201" s="317"/>
      <c r="CG201" s="317"/>
      <c r="CH201" s="317"/>
      <c r="CI201" s="317"/>
      <c r="CJ201" s="317"/>
      <c r="CK201" s="317"/>
      <c r="CL201" s="317"/>
      <c r="CM201" s="317"/>
      <c r="CN201" s="317"/>
      <c r="CO201" s="92"/>
      <c r="CP201" s="92"/>
    </row>
    <row r="202" spans="3:100" ht="19.399999999999999" customHeight="1">
      <c r="C202" s="124"/>
      <c r="D202" s="144"/>
      <c r="E202" s="144"/>
      <c r="F202" s="144"/>
      <c r="G202" s="144"/>
      <c r="H202" s="144"/>
      <c r="I202" s="144"/>
      <c r="J202" s="144"/>
      <c r="K202" s="144"/>
      <c r="L202" s="144"/>
      <c r="M202" s="144"/>
      <c r="N202" s="145"/>
      <c r="O202" s="145"/>
      <c r="P202" s="145"/>
      <c r="Q202" s="145"/>
      <c r="R202" s="146"/>
      <c r="S202" s="146"/>
      <c r="T202" s="146"/>
      <c r="U202" s="318" t="s">
        <v>62</v>
      </c>
      <c r="V202" s="319"/>
      <c r="W202" s="319"/>
      <c r="X202" s="319"/>
      <c r="Y202" s="319"/>
      <c r="Z202" s="319"/>
      <c r="AA202" s="319"/>
      <c r="AB202" s="319"/>
      <c r="AC202" s="318" t="s">
        <v>63</v>
      </c>
      <c r="AD202" s="319"/>
      <c r="AE202" s="319"/>
      <c r="AF202" s="319"/>
      <c r="AG202" s="319"/>
      <c r="AH202" s="319"/>
      <c r="AI202" s="319"/>
      <c r="AJ202" s="322"/>
      <c r="AK202" s="143"/>
      <c r="AL202" s="126"/>
      <c r="AM202" s="193"/>
      <c r="AN202" s="194"/>
      <c r="AO202" s="194"/>
      <c r="AP202" s="194"/>
      <c r="AQ202" s="194"/>
      <c r="AR202" s="194"/>
      <c r="AS202" s="194"/>
      <c r="AT202" s="194"/>
      <c r="AU202" s="194"/>
      <c r="AV202" s="194"/>
      <c r="AW202" s="194"/>
      <c r="AX202" s="194"/>
      <c r="AY202" s="194"/>
      <c r="AZ202" s="194"/>
      <c r="BA202" s="194"/>
      <c r="BB202" s="194"/>
      <c r="BC202" s="195"/>
      <c r="BD202" s="126"/>
      <c r="BE202" s="126"/>
      <c r="BF202" s="217"/>
      <c r="BG202" s="218"/>
      <c r="BH202" s="218"/>
      <c r="BI202" s="218"/>
      <c r="BJ202" s="217"/>
      <c r="BK202" s="218"/>
      <c r="BL202" s="218"/>
      <c r="BM202" s="218"/>
      <c r="BN202" s="217"/>
      <c r="BO202" s="218"/>
      <c r="BP202" s="218"/>
      <c r="BQ202" s="221"/>
      <c r="BR202" s="129"/>
      <c r="BW202" s="92"/>
      <c r="BX202" s="317"/>
      <c r="BY202" s="317"/>
      <c r="BZ202" s="317"/>
      <c r="CA202" s="317"/>
      <c r="CB202" s="317"/>
      <c r="CC202" s="317"/>
      <c r="CD202" s="317"/>
      <c r="CE202" s="317"/>
      <c r="CF202" s="317"/>
      <c r="CG202" s="317"/>
      <c r="CH202" s="317"/>
      <c r="CI202" s="317"/>
      <c r="CJ202" s="317"/>
      <c r="CK202" s="317"/>
      <c r="CL202" s="317"/>
      <c r="CM202" s="317"/>
      <c r="CN202" s="317"/>
      <c r="CO202" s="92"/>
      <c r="CP202" s="92"/>
    </row>
    <row r="203" spans="3:100" ht="19.399999999999999" customHeight="1">
      <c r="C203" s="124"/>
      <c r="D203" s="110"/>
      <c r="E203" s="110"/>
      <c r="F203" s="110"/>
      <c r="G203" s="110"/>
      <c r="H203" s="110"/>
      <c r="I203" s="110"/>
      <c r="J203" s="110"/>
      <c r="K203" s="110"/>
      <c r="L203" s="110"/>
      <c r="M203" s="110"/>
      <c r="N203" s="110"/>
      <c r="O203" s="110"/>
      <c r="P203" s="126"/>
      <c r="Q203" s="126"/>
      <c r="R203" s="126"/>
      <c r="S203" s="130"/>
      <c r="T203" s="130"/>
      <c r="U203" s="320"/>
      <c r="V203" s="321"/>
      <c r="W203" s="321"/>
      <c r="X203" s="321"/>
      <c r="Y203" s="321"/>
      <c r="Z203" s="321"/>
      <c r="AA203" s="321"/>
      <c r="AB203" s="321"/>
      <c r="AC203" s="323"/>
      <c r="AD203" s="324"/>
      <c r="AE203" s="324"/>
      <c r="AF203" s="324"/>
      <c r="AG203" s="324"/>
      <c r="AH203" s="324"/>
      <c r="AI203" s="324"/>
      <c r="AJ203" s="325"/>
      <c r="AK203" s="143"/>
      <c r="AL203" s="126"/>
      <c r="AM203" s="193"/>
      <c r="AN203" s="194"/>
      <c r="AO203" s="194"/>
      <c r="AP203" s="194"/>
      <c r="AQ203" s="194"/>
      <c r="AR203" s="194"/>
      <c r="AS203" s="194"/>
      <c r="AT203" s="194"/>
      <c r="AU203" s="194"/>
      <c r="AV203" s="194"/>
      <c r="AW203" s="194"/>
      <c r="AX203" s="194"/>
      <c r="AY203" s="194"/>
      <c r="AZ203" s="194"/>
      <c r="BA203" s="194"/>
      <c r="BB203" s="194"/>
      <c r="BC203" s="195"/>
      <c r="BD203" s="147"/>
      <c r="BE203" s="147"/>
      <c r="BF203" s="217"/>
      <c r="BG203" s="218"/>
      <c r="BH203" s="218"/>
      <c r="BI203" s="218"/>
      <c r="BJ203" s="217"/>
      <c r="BK203" s="218"/>
      <c r="BL203" s="218"/>
      <c r="BM203" s="218"/>
      <c r="BN203" s="217"/>
      <c r="BO203" s="218"/>
      <c r="BP203" s="218"/>
      <c r="BQ203" s="221"/>
      <c r="BR203" s="129"/>
      <c r="BW203" s="92"/>
      <c r="BX203" s="317"/>
      <c r="BY203" s="317"/>
      <c r="BZ203" s="317"/>
      <c r="CA203" s="317"/>
      <c r="CB203" s="317"/>
      <c r="CC203" s="317"/>
      <c r="CD203" s="317"/>
      <c r="CE203" s="317"/>
      <c r="CF203" s="317"/>
      <c r="CG203" s="317"/>
      <c r="CH203" s="317"/>
      <c r="CI203" s="317"/>
      <c r="CJ203" s="317"/>
      <c r="CK203" s="317"/>
      <c r="CL203" s="317"/>
      <c r="CM203" s="317"/>
      <c r="CN203" s="317"/>
      <c r="CO203" s="92"/>
      <c r="CP203" s="92"/>
    </row>
    <row r="204" spans="3:100" ht="15.65" customHeight="1">
      <c r="C204" s="124"/>
      <c r="D204" s="110"/>
      <c r="E204" s="110"/>
      <c r="F204" s="110"/>
      <c r="G204" s="110"/>
      <c r="H204" s="110"/>
      <c r="I204" s="110"/>
      <c r="J204" s="110"/>
      <c r="K204" s="110"/>
      <c r="L204" s="110"/>
      <c r="M204" s="110"/>
      <c r="N204" s="110"/>
      <c r="O204" s="110"/>
      <c r="P204" s="126"/>
      <c r="Q204" s="126"/>
      <c r="R204" s="126"/>
      <c r="S204" s="130"/>
      <c r="T204" s="130"/>
      <c r="U204" s="283" t="str">
        <f>IF([5]回答表!F18="下水道事業",IF([5]回答表!X52="●",[5]回答表!Y313,IF([5]回答表!AA52="●",[5]回答表!Y383,"")),"")</f>
        <v/>
      </c>
      <c r="V204" s="284"/>
      <c r="W204" s="284"/>
      <c r="X204" s="284"/>
      <c r="Y204" s="284"/>
      <c r="Z204" s="284"/>
      <c r="AA204" s="284"/>
      <c r="AB204" s="285"/>
      <c r="AC204" s="283" t="str">
        <f>IF([5]回答表!F18="下水道事業",IF([5]回答表!X52="●",[5]回答表!Y314,IF([5]回答表!AA52="●",[5]回答表!Y384,"")),"")</f>
        <v/>
      </c>
      <c r="AD204" s="284"/>
      <c r="AE204" s="284"/>
      <c r="AF204" s="284"/>
      <c r="AG204" s="284"/>
      <c r="AH204" s="284"/>
      <c r="AI204" s="284"/>
      <c r="AJ204" s="285"/>
      <c r="AK204" s="143"/>
      <c r="AL204" s="126"/>
      <c r="AM204" s="193"/>
      <c r="AN204" s="194"/>
      <c r="AO204" s="194"/>
      <c r="AP204" s="194"/>
      <c r="AQ204" s="194"/>
      <c r="AR204" s="194"/>
      <c r="AS204" s="194"/>
      <c r="AT204" s="194"/>
      <c r="AU204" s="194"/>
      <c r="AV204" s="194"/>
      <c r="AW204" s="194"/>
      <c r="AX204" s="194"/>
      <c r="AY204" s="194"/>
      <c r="AZ204" s="194"/>
      <c r="BA204" s="194"/>
      <c r="BB204" s="194"/>
      <c r="BC204" s="195"/>
      <c r="BD204" s="147"/>
      <c r="BE204" s="147"/>
      <c r="BF204" s="217" t="s">
        <v>9</v>
      </c>
      <c r="BG204" s="218"/>
      <c r="BH204" s="218"/>
      <c r="BI204" s="218"/>
      <c r="BJ204" s="217" t="s">
        <v>10</v>
      </c>
      <c r="BK204" s="218"/>
      <c r="BL204" s="218"/>
      <c r="BM204" s="218"/>
      <c r="BN204" s="217" t="s">
        <v>11</v>
      </c>
      <c r="BO204" s="218"/>
      <c r="BP204" s="218"/>
      <c r="BQ204" s="221"/>
      <c r="BR204" s="129"/>
      <c r="BW204" s="92"/>
      <c r="BX204" s="317"/>
      <c r="BY204" s="317"/>
      <c r="BZ204" s="317"/>
      <c r="CA204" s="317"/>
      <c r="CB204" s="317"/>
      <c r="CC204" s="317"/>
      <c r="CD204" s="317"/>
      <c r="CE204" s="317"/>
      <c r="CF204" s="317"/>
      <c r="CG204" s="317"/>
      <c r="CH204" s="317"/>
      <c r="CI204" s="317"/>
      <c r="CJ204" s="317"/>
      <c r="CK204" s="317"/>
      <c r="CL204" s="317"/>
      <c r="CM204" s="317"/>
      <c r="CN204" s="317"/>
      <c r="CO204" s="92"/>
      <c r="CP204" s="92"/>
    </row>
    <row r="205" spans="3:100" ht="15.65" customHeight="1">
      <c r="C205" s="124"/>
      <c r="D205" s="110"/>
      <c r="E205" s="110"/>
      <c r="F205" s="110"/>
      <c r="G205" s="110"/>
      <c r="H205" s="110"/>
      <c r="I205" s="110"/>
      <c r="J205" s="110"/>
      <c r="K205" s="110"/>
      <c r="L205" s="110"/>
      <c r="M205" s="110"/>
      <c r="N205" s="110"/>
      <c r="O205" s="110"/>
      <c r="P205" s="126"/>
      <c r="Q205" s="126"/>
      <c r="R205" s="126"/>
      <c r="S205" s="130"/>
      <c r="T205" s="130"/>
      <c r="U205" s="286"/>
      <c r="V205" s="287"/>
      <c r="W205" s="287"/>
      <c r="X205" s="287"/>
      <c r="Y205" s="287"/>
      <c r="Z205" s="287"/>
      <c r="AA205" s="287"/>
      <c r="AB205" s="288"/>
      <c r="AC205" s="286"/>
      <c r="AD205" s="287"/>
      <c r="AE205" s="287"/>
      <c r="AF205" s="287"/>
      <c r="AG205" s="287"/>
      <c r="AH205" s="287"/>
      <c r="AI205" s="287"/>
      <c r="AJ205" s="288"/>
      <c r="AK205" s="143"/>
      <c r="AL205" s="126"/>
      <c r="AM205" s="196"/>
      <c r="AN205" s="197"/>
      <c r="AO205" s="197"/>
      <c r="AP205" s="197"/>
      <c r="AQ205" s="197"/>
      <c r="AR205" s="197"/>
      <c r="AS205" s="197"/>
      <c r="AT205" s="197"/>
      <c r="AU205" s="197"/>
      <c r="AV205" s="197"/>
      <c r="AW205" s="197"/>
      <c r="AX205" s="197"/>
      <c r="AY205" s="197"/>
      <c r="AZ205" s="197"/>
      <c r="BA205" s="197"/>
      <c r="BB205" s="197"/>
      <c r="BC205" s="198"/>
      <c r="BD205" s="147"/>
      <c r="BE205" s="147"/>
      <c r="BF205" s="217"/>
      <c r="BG205" s="218"/>
      <c r="BH205" s="218"/>
      <c r="BI205" s="218"/>
      <c r="BJ205" s="217"/>
      <c r="BK205" s="218"/>
      <c r="BL205" s="218"/>
      <c r="BM205" s="218"/>
      <c r="BN205" s="217"/>
      <c r="BO205" s="218"/>
      <c r="BP205" s="218"/>
      <c r="BQ205" s="221"/>
      <c r="BR205" s="129"/>
      <c r="BW205" s="92"/>
      <c r="BX205" s="317"/>
      <c r="BY205" s="317"/>
      <c r="BZ205" s="317"/>
      <c r="CA205" s="317"/>
      <c r="CB205" s="317"/>
      <c r="CC205" s="317"/>
      <c r="CD205" s="317"/>
      <c r="CE205" s="317"/>
      <c r="CF205" s="317"/>
      <c r="CG205" s="317"/>
      <c r="CH205" s="317"/>
      <c r="CI205" s="317"/>
      <c r="CJ205" s="317"/>
      <c r="CK205" s="317"/>
      <c r="CL205" s="317"/>
      <c r="CM205" s="317"/>
      <c r="CN205" s="317"/>
      <c r="CO205" s="92"/>
      <c r="CP205" s="92"/>
    </row>
    <row r="206" spans="3:100" ht="15.65" customHeight="1">
      <c r="C206" s="124"/>
      <c r="D206" s="110"/>
      <c r="E206" s="110"/>
      <c r="F206" s="110"/>
      <c r="G206" s="110"/>
      <c r="H206" s="110"/>
      <c r="I206" s="110"/>
      <c r="J206" s="110"/>
      <c r="K206" s="110"/>
      <c r="L206" s="110"/>
      <c r="M206" s="110"/>
      <c r="N206" s="110"/>
      <c r="O206" s="110"/>
      <c r="P206" s="126"/>
      <c r="Q206" s="126"/>
      <c r="R206" s="126"/>
      <c r="S206" s="130"/>
      <c r="T206" s="130"/>
      <c r="U206" s="289"/>
      <c r="V206" s="290"/>
      <c r="W206" s="290"/>
      <c r="X206" s="290"/>
      <c r="Y206" s="290"/>
      <c r="Z206" s="290"/>
      <c r="AA206" s="290"/>
      <c r="AB206" s="291"/>
      <c r="AC206" s="289"/>
      <c r="AD206" s="290"/>
      <c r="AE206" s="290"/>
      <c r="AF206" s="290"/>
      <c r="AG206" s="290"/>
      <c r="AH206" s="290"/>
      <c r="AI206" s="290"/>
      <c r="AJ206" s="291"/>
      <c r="AK206" s="143"/>
      <c r="AL206" s="126"/>
      <c r="AM206" s="110"/>
      <c r="AN206" s="110"/>
      <c r="AO206" s="110"/>
      <c r="AP206" s="110"/>
      <c r="AQ206" s="110"/>
      <c r="AR206" s="110"/>
      <c r="AS206" s="110"/>
      <c r="AT206" s="110"/>
      <c r="AU206" s="110"/>
      <c r="AV206" s="110"/>
      <c r="AW206" s="110"/>
      <c r="AX206" s="110"/>
      <c r="AY206" s="110"/>
      <c r="AZ206" s="110"/>
      <c r="BA206" s="110"/>
      <c r="BB206" s="110"/>
      <c r="BC206" s="131"/>
      <c r="BD206" s="147"/>
      <c r="BE206" s="147"/>
      <c r="BF206" s="219"/>
      <c r="BG206" s="220"/>
      <c r="BH206" s="220"/>
      <c r="BI206" s="220"/>
      <c r="BJ206" s="219"/>
      <c r="BK206" s="220"/>
      <c r="BL206" s="220"/>
      <c r="BM206" s="220"/>
      <c r="BN206" s="219"/>
      <c r="BO206" s="220"/>
      <c r="BP206" s="220"/>
      <c r="BQ206" s="222"/>
      <c r="BR206" s="129"/>
      <c r="BW206" s="92"/>
      <c r="BX206" s="317"/>
      <c r="BY206" s="317"/>
      <c r="BZ206" s="317"/>
      <c r="CA206" s="317"/>
      <c r="CB206" s="317"/>
      <c r="CC206" s="317"/>
      <c r="CD206" s="317"/>
      <c r="CE206" s="317"/>
      <c r="CF206" s="317"/>
      <c r="CG206" s="317"/>
      <c r="CH206" s="317"/>
      <c r="CI206" s="317"/>
      <c r="CJ206" s="317"/>
      <c r="CK206" s="317"/>
      <c r="CL206" s="317"/>
      <c r="CM206" s="317"/>
      <c r="CN206" s="317"/>
      <c r="CO206" s="92"/>
      <c r="CP206" s="92"/>
    </row>
    <row r="207" spans="3:100" ht="18" customHeight="1">
      <c r="C207" s="124"/>
      <c r="D207" s="110"/>
      <c r="E207" s="110"/>
      <c r="F207" s="110"/>
      <c r="G207" s="110"/>
      <c r="H207" s="110"/>
      <c r="I207" s="110"/>
      <c r="J207" s="110"/>
      <c r="K207" s="110"/>
      <c r="L207" s="110"/>
      <c r="M207" s="110"/>
      <c r="N207" s="110"/>
      <c r="O207" s="110"/>
      <c r="P207" s="126"/>
      <c r="Q207" s="126"/>
      <c r="R207" s="130"/>
      <c r="S207" s="130"/>
      <c r="T207" s="130"/>
      <c r="U207" s="110"/>
      <c r="V207" s="110"/>
      <c r="W207" s="110"/>
      <c r="X207" s="110"/>
      <c r="Y207" s="110"/>
      <c r="Z207" s="110"/>
      <c r="AA207" s="110"/>
      <c r="AB207" s="110"/>
      <c r="AC207" s="110"/>
      <c r="AD207" s="125"/>
      <c r="AE207" s="126"/>
      <c r="AF207" s="126"/>
      <c r="AG207" s="126"/>
      <c r="AH207" s="126"/>
      <c r="AI207" s="126"/>
      <c r="AJ207" s="126"/>
      <c r="AK207" s="126"/>
      <c r="AL207" s="126"/>
      <c r="AM207" s="126"/>
      <c r="AN207" s="127"/>
      <c r="AO207" s="127"/>
      <c r="AP207" s="127"/>
      <c r="AQ207" s="128"/>
      <c r="AR207" s="110"/>
      <c r="AS207" s="152"/>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29"/>
      <c r="BS207" s="154"/>
      <c r="BT207" s="110"/>
      <c r="BU207" s="110"/>
      <c r="BV207" s="110"/>
      <c r="BW207" s="110"/>
      <c r="BX207" s="317"/>
      <c r="BY207" s="317"/>
      <c r="BZ207" s="317"/>
      <c r="CA207" s="317"/>
      <c r="CB207" s="317"/>
      <c r="CC207" s="317"/>
      <c r="CD207" s="317"/>
      <c r="CE207" s="317"/>
      <c r="CF207" s="317"/>
      <c r="CG207" s="317"/>
      <c r="CH207" s="317"/>
      <c r="CI207" s="317"/>
      <c r="CJ207" s="317"/>
      <c r="CK207" s="317"/>
      <c r="CL207" s="317"/>
      <c r="CM207" s="317"/>
      <c r="CN207" s="317"/>
      <c r="CO207" s="92"/>
      <c r="CP207" s="92"/>
    </row>
    <row r="208" spans="3:100" ht="19" customHeight="1">
      <c r="C208" s="124"/>
      <c r="D208" s="144"/>
      <c r="E208" s="144"/>
      <c r="F208" s="144"/>
      <c r="G208" s="144"/>
      <c r="H208" s="144"/>
      <c r="I208" s="144"/>
      <c r="J208" s="144"/>
      <c r="K208" s="144"/>
      <c r="L208" s="144"/>
      <c r="M208" s="144"/>
      <c r="N208" s="145"/>
      <c r="O208" s="145"/>
      <c r="P208" s="145"/>
      <c r="Q208" s="145"/>
      <c r="R208" s="130"/>
      <c r="S208" s="130"/>
      <c r="T208" s="130"/>
      <c r="U208" s="311" t="s">
        <v>64</v>
      </c>
      <c r="V208" s="312"/>
      <c r="W208" s="312"/>
      <c r="X208" s="312"/>
      <c r="Y208" s="312"/>
      <c r="Z208" s="312"/>
      <c r="AA208" s="312"/>
      <c r="AB208" s="312"/>
      <c r="AC208" s="311" t="s">
        <v>65</v>
      </c>
      <c r="AD208" s="312"/>
      <c r="AE208" s="312"/>
      <c r="AF208" s="312"/>
      <c r="AG208" s="312"/>
      <c r="AH208" s="312"/>
      <c r="AI208" s="312"/>
      <c r="AJ208" s="315"/>
      <c r="AK208" s="311" t="s">
        <v>66</v>
      </c>
      <c r="AL208" s="312"/>
      <c r="AM208" s="312"/>
      <c r="AN208" s="312"/>
      <c r="AO208" s="312"/>
      <c r="AP208" s="312"/>
      <c r="AQ208" s="312"/>
      <c r="AR208" s="312"/>
      <c r="AS208" s="311" t="s">
        <v>107</v>
      </c>
      <c r="AT208" s="312"/>
      <c r="AU208" s="312"/>
      <c r="AV208" s="312"/>
      <c r="AW208" s="312"/>
      <c r="AX208" s="312"/>
      <c r="AY208" s="312"/>
      <c r="AZ208" s="315"/>
      <c r="BA208" s="311" t="s">
        <v>67</v>
      </c>
      <c r="BB208" s="312"/>
      <c r="BC208" s="312"/>
      <c r="BD208" s="312"/>
      <c r="BE208" s="312"/>
      <c r="BF208" s="312"/>
      <c r="BG208" s="312"/>
      <c r="BH208" s="315"/>
      <c r="BI208" s="110"/>
      <c r="BJ208" s="110"/>
      <c r="BK208" s="110"/>
      <c r="BL208" s="110"/>
      <c r="BM208" s="110"/>
      <c r="BN208" s="110"/>
      <c r="BO208" s="110"/>
      <c r="BP208" s="110"/>
      <c r="BQ208" s="110"/>
      <c r="BR208" s="129"/>
      <c r="BS208" s="154"/>
      <c r="BT208" s="110"/>
      <c r="BU208" s="110"/>
      <c r="BV208" s="110"/>
      <c r="BW208" s="110"/>
      <c r="BX208" s="317"/>
      <c r="BY208" s="317"/>
      <c r="BZ208" s="317"/>
      <c r="CA208" s="317"/>
      <c r="CB208" s="317"/>
      <c r="CC208" s="317"/>
      <c r="CD208" s="317"/>
      <c r="CE208" s="317"/>
      <c r="CF208" s="317"/>
      <c r="CG208" s="317"/>
      <c r="CH208" s="317"/>
      <c r="CI208" s="317"/>
      <c r="CJ208" s="317"/>
      <c r="CK208" s="317"/>
      <c r="CL208" s="317"/>
      <c r="CM208" s="317"/>
      <c r="CN208" s="317"/>
      <c r="CO208" s="92"/>
      <c r="CP208" s="92"/>
    </row>
    <row r="209" spans="1:94" ht="15.65" customHeight="1">
      <c r="C209" s="124"/>
      <c r="D209" s="110"/>
      <c r="E209" s="110"/>
      <c r="F209" s="110"/>
      <c r="G209" s="110"/>
      <c r="H209" s="110"/>
      <c r="I209" s="110"/>
      <c r="J209" s="110"/>
      <c r="K209" s="110"/>
      <c r="L209" s="110"/>
      <c r="M209" s="110"/>
      <c r="N209" s="110"/>
      <c r="O209" s="110"/>
      <c r="P209" s="126"/>
      <c r="Q209" s="126"/>
      <c r="R209" s="130"/>
      <c r="S209" s="130"/>
      <c r="T209" s="130"/>
      <c r="U209" s="313"/>
      <c r="V209" s="314"/>
      <c r="W209" s="314"/>
      <c r="X209" s="314"/>
      <c r="Y209" s="314"/>
      <c r="Z209" s="314"/>
      <c r="AA209" s="314"/>
      <c r="AB209" s="314"/>
      <c r="AC209" s="313"/>
      <c r="AD209" s="314"/>
      <c r="AE209" s="314"/>
      <c r="AF209" s="314"/>
      <c r="AG209" s="314"/>
      <c r="AH209" s="314"/>
      <c r="AI209" s="314"/>
      <c r="AJ209" s="316"/>
      <c r="AK209" s="313"/>
      <c r="AL209" s="314"/>
      <c r="AM209" s="314"/>
      <c r="AN209" s="314"/>
      <c r="AO209" s="314"/>
      <c r="AP209" s="314"/>
      <c r="AQ209" s="314"/>
      <c r="AR209" s="314"/>
      <c r="AS209" s="313"/>
      <c r="AT209" s="314"/>
      <c r="AU209" s="314"/>
      <c r="AV209" s="314"/>
      <c r="AW209" s="314"/>
      <c r="AX209" s="314"/>
      <c r="AY209" s="314"/>
      <c r="AZ209" s="316"/>
      <c r="BA209" s="313"/>
      <c r="BB209" s="314"/>
      <c r="BC209" s="314"/>
      <c r="BD209" s="314"/>
      <c r="BE209" s="314"/>
      <c r="BF209" s="314"/>
      <c r="BG209" s="314"/>
      <c r="BH209" s="316"/>
      <c r="BI209" s="110"/>
      <c r="BJ209" s="110"/>
      <c r="BK209" s="110"/>
      <c r="BL209" s="110"/>
      <c r="BM209" s="110"/>
      <c r="BN209" s="110"/>
      <c r="BO209" s="110"/>
      <c r="BP209" s="110"/>
      <c r="BQ209" s="110"/>
      <c r="BR209" s="129"/>
      <c r="BS209" s="154"/>
      <c r="BT209" s="110"/>
      <c r="BU209" s="110"/>
      <c r="BV209" s="110"/>
      <c r="BW209" s="110"/>
      <c r="BX209" s="110"/>
      <c r="BY209" s="110"/>
      <c r="BZ209" s="110"/>
      <c r="CA209" s="110"/>
      <c r="CB209" s="110"/>
      <c r="CC209" s="110"/>
      <c r="CD209" s="110"/>
      <c r="CE209" s="110"/>
      <c r="CF209" s="110"/>
      <c r="CG209" s="110"/>
      <c r="CH209" s="110"/>
      <c r="CI209" s="92"/>
      <c r="CJ209" s="92"/>
      <c r="CK209" s="92"/>
      <c r="CL209" s="92"/>
      <c r="CM209" s="92"/>
      <c r="CN209" s="92"/>
      <c r="CO209" s="92"/>
      <c r="CP209" s="92"/>
    </row>
    <row r="210" spans="1:94" ht="15.65" customHeight="1">
      <c r="C210" s="124"/>
      <c r="D210" s="110"/>
      <c r="E210" s="110"/>
      <c r="F210" s="110"/>
      <c r="G210" s="110"/>
      <c r="H210" s="110"/>
      <c r="I210" s="110"/>
      <c r="J210" s="110"/>
      <c r="K210" s="110"/>
      <c r="L210" s="110"/>
      <c r="M210" s="110"/>
      <c r="N210" s="110"/>
      <c r="O210" s="110"/>
      <c r="P210" s="126"/>
      <c r="Q210" s="126"/>
      <c r="R210" s="130"/>
      <c r="S210" s="130"/>
      <c r="T210" s="130"/>
      <c r="U210" s="283" t="str">
        <f>IF([5]回答表!F18="下水道事業",IF([5]回答表!X52="●",[5]回答表!Y316,IF([5]回答表!AA52="●",[5]回答表!Y386,"")),"")</f>
        <v/>
      </c>
      <c r="V210" s="284"/>
      <c r="W210" s="284"/>
      <c r="X210" s="284"/>
      <c r="Y210" s="284"/>
      <c r="Z210" s="284"/>
      <c r="AA210" s="284"/>
      <c r="AB210" s="285"/>
      <c r="AC210" s="283" t="str">
        <f>IF([5]回答表!F18="下水道事業",IF([5]回答表!X52="●",[5]回答表!Y317,IF([5]回答表!AA52="●",[5]回答表!Y387,"")),"")</f>
        <v/>
      </c>
      <c r="AD210" s="284"/>
      <c r="AE210" s="284"/>
      <c r="AF210" s="284"/>
      <c r="AG210" s="284"/>
      <c r="AH210" s="284"/>
      <c r="AI210" s="284"/>
      <c r="AJ210" s="285"/>
      <c r="AK210" s="283" t="str">
        <f>IF([5]回答表!F18="下水道事業",IF([5]回答表!X52="●",[5]回答表!Y318,IF([5]回答表!AA52="●",[5]回答表!Y388,"")),"")</f>
        <v/>
      </c>
      <c r="AL210" s="284"/>
      <c r="AM210" s="284"/>
      <c r="AN210" s="284"/>
      <c r="AO210" s="284"/>
      <c r="AP210" s="284"/>
      <c r="AQ210" s="284"/>
      <c r="AR210" s="285"/>
      <c r="AS210" s="283" t="str">
        <f>IF([5]回答表!F18="下水道事業",IF([5]回答表!X52="●",[5]回答表!Y319,IF([5]回答表!AA52="●",[5]回答表!Y389,"")),"")</f>
        <v/>
      </c>
      <c r="AT210" s="284"/>
      <c r="AU210" s="284"/>
      <c r="AV210" s="284"/>
      <c r="AW210" s="284"/>
      <c r="AX210" s="284"/>
      <c r="AY210" s="284"/>
      <c r="AZ210" s="285"/>
      <c r="BA210" s="283" t="str">
        <f>IF([5]回答表!F18="下水道事業",IF([5]回答表!X52="●",[5]回答表!Y320,IF([5]回答表!AA52="●",[5]回答表!Y390,"")),"")</f>
        <v/>
      </c>
      <c r="BB210" s="284"/>
      <c r="BC210" s="284"/>
      <c r="BD210" s="284"/>
      <c r="BE210" s="284"/>
      <c r="BF210" s="284"/>
      <c r="BG210" s="284"/>
      <c r="BH210" s="285"/>
      <c r="BI210" s="110"/>
      <c r="BJ210" s="110"/>
      <c r="BK210" s="110"/>
      <c r="BL210" s="110"/>
      <c r="BM210" s="110"/>
      <c r="BN210" s="110"/>
      <c r="BO210" s="110"/>
      <c r="BP210" s="110"/>
      <c r="BQ210" s="110"/>
      <c r="BR210" s="129"/>
      <c r="BS210" s="154"/>
      <c r="BT210" s="110"/>
      <c r="BU210" s="110"/>
      <c r="BV210" s="110"/>
      <c r="BW210" s="110"/>
      <c r="BX210" s="110"/>
      <c r="BY210" s="110"/>
      <c r="BZ210" s="110"/>
      <c r="CA210" s="110"/>
      <c r="CB210" s="110"/>
      <c r="CC210" s="110"/>
      <c r="CD210" s="110"/>
      <c r="CE210" s="110"/>
      <c r="CF210" s="110"/>
      <c r="CG210" s="110"/>
      <c r="CH210" s="110"/>
      <c r="CI210" s="92"/>
      <c r="CJ210" s="92"/>
      <c r="CK210" s="92"/>
      <c r="CL210" s="92"/>
      <c r="CM210" s="92"/>
      <c r="CN210" s="92"/>
      <c r="CO210" s="92"/>
      <c r="CP210" s="92"/>
    </row>
    <row r="211" spans="1:94" ht="15.65" customHeight="1">
      <c r="C211" s="124"/>
      <c r="D211" s="110"/>
      <c r="E211" s="110"/>
      <c r="F211" s="110"/>
      <c r="G211" s="110"/>
      <c r="H211" s="110"/>
      <c r="I211" s="110"/>
      <c r="J211" s="110"/>
      <c r="K211" s="110"/>
      <c r="L211" s="110"/>
      <c r="M211" s="110"/>
      <c r="N211" s="110"/>
      <c r="O211" s="110"/>
      <c r="P211" s="126"/>
      <c r="Q211" s="126"/>
      <c r="R211" s="130"/>
      <c r="S211" s="130"/>
      <c r="T211" s="130"/>
      <c r="U211" s="286"/>
      <c r="V211" s="287"/>
      <c r="W211" s="287"/>
      <c r="X211" s="287"/>
      <c r="Y211" s="287"/>
      <c r="Z211" s="287"/>
      <c r="AA211" s="287"/>
      <c r="AB211" s="288"/>
      <c r="AC211" s="286"/>
      <c r="AD211" s="287"/>
      <c r="AE211" s="287"/>
      <c r="AF211" s="287"/>
      <c r="AG211" s="287"/>
      <c r="AH211" s="287"/>
      <c r="AI211" s="287"/>
      <c r="AJ211" s="288"/>
      <c r="AK211" s="286"/>
      <c r="AL211" s="287"/>
      <c r="AM211" s="287"/>
      <c r="AN211" s="287"/>
      <c r="AO211" s="287"/>
      <c r="AP211" s="287"/>
      <c r="AQ211" s="287"/>
      <c r="AR211" s="288"/>
      <c r="AS211" s="286"/>
      <c r="AT211" s="287"/>
      <c r="AU211" s="287"/>
      <c r="AV211" s="287"/>
      <c r="AW211" s="287"/>
      <c r="AX211" s="287"/>
      <c r="AY211" s="287"/>
      <c r="AZ211" s="288"/>
      <c r="BA211" s="286"/>
      <c r="BB211" s="287"/>
      <c r="BC211" s="287"/>
      <c r="BD211" s="287"/>
      <c r="BE211" s="287"/>
      <c r="BF211" s="287"/>
      <c r="BG211" s="287"/>
      <c r="BH211" s="288"/>
      <c r="BI211" s="110"/>
      <c r="BJ211" s="110"/>
      <c r="BK211" s="110"/>
      <c r="BL211" s="110"/>
      <c r="BM211" s="110"/>
      <c r="BN211" s="110"/>
      <c r="BO211" s="110"/>
      <c r="BP211" s="110"/>
      <c r="BQ211" s="110"/>
      <c r="BR211" s="129"/>
      <c r="BS211" s="154"/>
      <c r="BT211" s="110"/>
      <c r="BU211" s="110"/>
      <c r="BV211" s="110"/>
      <c r="BW211" s="110"/>
      <c r="BX211" s="110"/>
      <c r="BY211" s="110"/>
      <c r="BZ211" s="110"/>
      <c r="CA211" s="110"/>
      <c r="CB211" s="110"/>
      <c r="CC211" s="110"/>
      <c r="CD211" s="110"/>
      <c r="CE211" s="110"/>
      <c r="CF211" s="110"/>
      <c r="CG211" s="110"/>
      <c r="CH211" s="110"/>
      <c r="CI211" s="92"/>
      <c r="CJ211" s="92"/>
      <c r="CK211" s="92"/>
      <c r="CL211" s="92"/>
      <c r="CM211" s="92"/>
      <c r="CN211" s="92"/>
      <c r="CO211" s="92"/>
      <c r="CP211" s="92"/>
    </row>
    <row r="212" spans="1:94" ht="15.65" customHeight="1">
      <c r="C212" s="124"/>
      <c r="D212" s="110"/>
      <c r="E212" s="110"/>
      <c r="F212" s="110"/>
      <c r="G212" s="110"/>
      <c r="H212" s="110"/>
      <c r="I212" s="110"/>
      <c r="J212" s="110"/>
      <c r="K212" s="110"/>
      <c r="L212" s="110"/>
      <c r="M212" s="110"/>
      <c r="N212" s="110"/>
      <c r="O212" s="110"/>
      <c r="P212" s="126"/>
      <c r="Q212" s="126"/>
      <c r="R212" s="130"/>
      <c r="S212" s="130"/>
      <c r="T212" s="130"/>
      <c r="U212" s="289"/>
      <c r="V212" s="290"/>
      <c r="W212" s="290"/>
      <c r="X212" s="290"/>
      <c r="Y212" s="290"/>
      <c r="Z212" s="290"/>
      <c r="AA212" s="290"/>
      <c r="AB212" s="291"/>
      <c r="AC212" s="289"/>
      <c r="AD212" s="290"/>
      <c r="AE212" s="290"/>
      <c r="AF212" s="290"/>
      <c r="AG212" s="290"/>
      <c r="AH212" s="290"/>
      <c r="AI212" s="290"/>
      <c r="AJ212" s="291"/>
      <c r="AK212" s="289"/>
      <c r="AL212" s="290"/>
      <c r="AM212" s="290"/>
      <c r="AN212" s="290"/>
      <c r="AO212" s="290"/>
      <c r="AP212" s="290"/>
      <c r="AQ212" s="290"/>
      <c r="AR212" s="291"/>
      <c r="AS212" s="289"/>
      <c r="AT212" s="290"/>
      <c r="AU212" s="290"/>
      <c r="AV212" s="290"/>
      <c r="AW212" s="290"/>
      <c r="AX212" s="290"/>
      <c r="AY212" s="290"/>
      <c r="AZ212" s="291"/>
      <c r="BA212" s="289"/>
      <c r="BB212" s="290"/>
      <c r="BC212" s="290"/>
      <c r="BD212" s="290"/>
      <c r="BE212" s="290"/>
      <c r="BF212" s="290"/>
      <c r="BG212" s="290"/>
      <c r="BH212" s="291"/>
      <c r="BI212" s="110"/>
      <c r="BJ212" s="110"/>
      <c r="BK212" s="110"/>
      <c r="BL212" s="110"/>
      <c r="BM212" s="110"/>
      <c r="BN212" s="110"/>
      <c r="BO212" s="110"/>
      <c r="BP212" s="110"/>
      <c r="BQ212" s="110"/>
      <c r="BR212" s="129"/>
      <c r="BS212" s="154"/>
      <c r="BT212" s="110"/>
      <c r="BU212" s="110"/>
      <c r="BV212" s="110"/>
      <c r="BW212" s="110"/>
      <c r="BX212" s="110"/>
      <c r="BY212" s="110"/>
      <c r="BZ212" s="110"/>
      <c r="CA212" s="110"/>
      <c r="CB212" s="110"/>
      <c r="CC212" s="110"/>
      <c r="CD212" s="110"/>
      <c r="CE212" s="110"/>
      <c r="CF212" s="110"/>
      <c r="CG212" s="110"/>
      <c r="CH212" s="110"/>
      <c r="CI212" s="92"/>
      <c r="CJ212" s="92"/>
      <c r="CK212" s="92"/>
      <c r="CL212" s="92"/>
      <c r="CM212" s="92"/>
      <c r="CN212" s="92"/>
      <c r="CO212" s="92"/>
      <c r="CP212" s="92"/>
    </row>
    <row r="213" spans="1:94" ht="29.5" customHeight="1">
      <c r="C213" s="124"/>
      <c r="D213" s="110"/>
      <c r="E213" s="110"/>
      <c r="F213" s="110"/>
      <c r="G213" s="110"/>
      <c r="H213" s="110"/>
      <c r="I213" s="110"/>
      <c r="J213" s="110"/>
      <c r="K213" s="110"/>
      <c r="L213" s="110"/>
      <c r="M213" s="110"/>
      <c r="N213" s="110"/>
      <c r="O213" s="110"/>
      <c r="P213" s="126"/>
      <c r="Q213" s="126"/>
      <c r="R213" s="130"/>
      <c r="S213" s="130"/>
      <c r="T213" s="130"/>
      <c r="U213" s="110"/>
      <c r="V213" s="110"/>
      <c r="W213" s="110"/>
      <c r="X213" s="110"/>
      <c r="Y213" s="110"/>
      <c r="Z213" s="110"/>
      <c r="AA213" s="110"/>
      <c r="AB213" s="110"/>
      <c r="AC213" s="110"/>
      <c r="AD213" s="125"/>
      <c r="AE213" s="126"/>
      <c r="AF213" s="126"/>
      <c r="AG213" s="126"/>
      <c r="AH213" s="126"/>
      <c r="AI213" s="126"/>
      <c r="AJ213" s="126"/>
      <c r="AK213" s="126"/>
      <c r="AL213" s="126"/>
      <c r="AM213" s="126"/>
      <c r="AN213" s="127"/>
      <c r="AO213" s="127"/>
      <c r="AP213" s="127"/>
      <c r="AQ213" s="128"/>
      <c r="AR213" s="110"/>
      <c r="AS213" s="119"/>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29"/>
      <c r="BS213" s="154"/>
      <c r="BT213" s="110"/>
      <c r="BU213" s="110"/>
      <c r="BV213" s="110"/>
      <c r="BW213" s="110"/>
      <c r="BX213" s="110"/>
      <c r="BY213" s="110"/>
      <c r="BZ213" s="110"/>
      <c r="CA213" s="110"/>
      <c r="CB213" s="110"/>
      <c r="CC213" s="110"/>
      <c r="CD213" s="110"/>
      <c r="CE213" s="110"/>
      <c r="CF213" s="110"/>
      <c r="CG213" s="110"/>
      <c r="CH213" s="110"/>
    </row>
    <row r="214" spans="1:94" ht="15.65" customHeight="1">
      <c r="C214" s="124"/>
      <c r="D214" s="126"/>
      <c r="E214" s="126"/>
      <c r="F214" s="126"/>
      <c r="G214" s="126"/>
      <c r="H214" s="126"/>
      <c r="I214" s="126"/>
      <c r="J214" s="126"/>
      <c r="K214" s="126"/>
      <c r="L214" s="127"/>
      <c r="M214" s="127"/>
      <c r="N214" s="127"/>
      <c r="O214" s="128"/>
      <c r="P214" s="149"/>
      <c r="Q214" s="149"/>
      <c r="R214" s="130"/>
      <c r="S214" s="130"/>
      <c r="T214" s="130"/>
      <c r="U214" s="303" t="s">
        <v>68</v>
      </c>
      <c r="V214" s="304"/>
      <c r="W214" s="304"/>
      <c r="X214" s="304"/>
      <c r="Y214" s="304"/>
      <c r="Z214" s="304"/>
      <c r="AA214" s="304"/>
      <c r="AB214" s="304"/>
      <c r="AC214" s="303" t="s">
        <v>69</v>
      </c>
      <c r="AD214" s="304"/>
      <c r="AE214" s="304"/>
      <c r="AF214" s="304"/>
      <c r="AG214" s="304"/>
      <c r="AH214" s="304"/>
      <c r="AI214" s="304"/>
      <c r="AJ214" s="304"/>
      <c r="AK214" s="303" t="s">
        <v>70</v>
      </c>
      <c r="AL214" s="304"/>
      <c r="AM214" s="304"/>
      <c r="AN214" s="304"/>
      <c r="AO214" s="304"/>
      <c r="AP214" s="304"/>
      <c r="AQ214" s="304"/>
      <c r="AR214" s="307"/>
      <c r="AS214" s="110"/>
      <c r="AT214" s="110"/>
      <c r="AU214" s="110"/>
      <c r="AV214" s="110"/>
      <c r="AW214" s="110"/>
      <c r="AX214" s="110"/>
      <c r="AY214" s="110"/>
      <c r="AZ214" s="110"/>
      <c r="BA214" s="110"/>
      <c r="BB214" s="110"/>
      <c r="BC214" s="125"/>
      <c r="BD214" s="126"/>
      <c r="BE214" s="126"/>
      <c r="BF214" s="126"/>
      <c r="BG214" s="126"/>
      <c r="BH214" s="126"/>
      <c r="BI214" s="126"/>
      <c r="BJ214" s="126"/>
      <c r="BK214" s="126"/>
      <c r="BL214" s="126"/>
      <c r="BM214" s="126"/>
      <c r="BN214" s="127"/>
      <c r="BO214" s="127"/>
      <c r="BP214" s="127"/>
      <c r="BQ214" s="128"/>
      <c r="BR214" s="129"/>
      <c r="BS214" s="97"/>
    </row>
    <row r="215" spans="1:94" ht="15.65" customHeight="1">
      <c r="C215" s="124"/>
      <c r="D215" s="302" t="s">
        <v>8</v>
      </c>
      <c r="E215" s="281"/>
      <c r="F215" s="281"/>
      <c r="G215" s="281"/>
      <c r="H215" s="281"/>
      <c r="I215" s="281"/>
      <c r="J215" s="281"/>
      <c r="K215" s="281"/>
      <c r="L215" s="281"/>
      <c r="M215" s="282"/>
      <c r="N215" s="208" t="str">
        <f>IF([5]回答表!F18="下水道事業",IF([5]回答表!AA52="●","●",""),"")</f>
        <v/>
      </c>
      <c r="O215" s="209"/>
      <c r="P215" s="209"/>
      <c r="Q215" s="210"/>
      <c r="R215" s="130"/>
      <c r="S215" s="130"/>
      <c r="T215" s="130"/>
      <c r="U215" s="305"/>
      <c r="V215" s="306"/>
      <c r="W215" s="306"/>
      <c r="X215" s="306"/>
      <c r="Y215" s="306"/>
      <c r="Z215" s="306"/>
      <c r="AA215" s="306"/>
      <c r="AB215" s="306"/>
      <c r="AC215" s="305"/>
      <c r="AD215" s="306"/>
      <c r="AE215" s="306"/>
      <c r="AF215" s="306"/>
      <c r="AG215" s="306"/>
      <c r="AH215" s="306"/>
      <c r="AI215" s="306"/>
      <c r="AJ215" s="306"/>
      <c r="AK215" s="308"/>
      <c r="AL215" s="309"/>
      <c r="AM215" s="309"/>
      <c r="AN215" s="309"/>
      <c r="AO215" s="309"/>
      <c r="AP215" s="309"/>
      <c r="AQ215" s="309"/>
      <c r="AR215" s="310"/>
      <c r="AS215" s="110"/>
      <c r="AT215" s="110"/>
      <c r="AU215" s="110"/>
      <c r="AV215" s="110"/>
      <c r="AW215" s="110"/>
      <c r="AX215" s="110"/>
      <c r="AY215" s="110"/>
      <c r="AZ215" s="110"/>
      <c r="BA215" s="110"/>
      <c r="BB215" s="110"/>
      <c r="BC215" s="125"/>
      <c r="BD215" s="126"/>
      <c r="BE215" s="126"/>
      <c r="BF215" s="126"/>
      <c r="BG215" s="126"/>
      <c r="BH215" s="126"/>
      <c r="BI215" s="126"/>
      <c r="BJ215" s="126"/>
      <c r="BK215" s="126"/>
      <c r="BL215" s="126"/>
      <c r="BM215" s="126"/>
      <c r="BN215" s="127"/>
      <c r="BO215" s="127"/>
      <c r="BP215" s="127"/>
      <c r="BQ215" s="128"/>
      <c r="BR215" s="129"/>
    </row>
    <row r="216" spans="1:94" ht="15.65" customHeight="1">
      <c r="C216" s="124"/>
      <c r="D216" s="281"/>
      <c r="E216" s="281"/>
      <c r="F216" s="281"/>
      <c r="G216" s="281"/>
      <c r="H216" s="281"/>
      <c r="I216" s="281"/>
      <c r="J216" s="281"/>
      <c r="K216" s="281"/>
      <c r="L216" s="281"/>
      <c r="M216" s="282"/>
      <c r="N216" s="211"/>
      <c r="O216" s="212"/>
      <c r="P216" s="212"/>
      <c r="Q216" s="213"/>
      <c r="R216" s="130"/>
      <c r="S216" s="130"/>
      <c r="T216" s="130"/>
      <c r="U216" s="283" t="str">
        <f>IF([5]回答表!F18="下水道事業",IF([5]回答表!X52="●",[5]回答表!N322,IF([5]回答表!AA52="●",[5]回答表!N392,"")),"")</f>
        <v/>
      </c>
      <c r="V216" s="284"/>
      <c r="W216" s="284"/>
      <c r="X216" s="284"/>
      <c r="Y216" s="284"/>
      <c r="Z216" s="284"/>
      <c r="AA216" s="284"/>
      <c r="AB216" s="285"/>
      <c r="AC216" s="283" t="str">
        <f>IF([5]回答表!F18="下水道事業",IF([5]回答表!X52="●",[5]回答表!N323,IF([5]回答表!AA52="●",[5]回答表!N393,"")),"")</f>
        <v/>
      </c>
      <c r="AD216" s="284"/>
      <c r="AE216" s="284"/>
      <c r="AF216" s="284"/>
      <c r="AG216" s="284"/>
      <c r="AH216" s="284"/>
      <c r="AI216" s="284"/>
      <c r="AJ216" s="285"/>
      <c r="AK216" s="283" t="str">
        <f>IF([5]回答表!F18="下水道事業",IF([5]回答表!X52="●",[5]回答表!N324,IF([5]回答表!AA52="●",[5]回答表!N394,"")),"")</f>
        <v/>
      </c>
      <c r="AL216" s="284"/>
      <c r="AM216" s="284"/>
      <c r="AN216" s="284"/>
      <c r="AO216" s="284"/>
      <c r="AP216" s="284"/>
      <c r="AQ216" s="284"/>
      <c r="AR216" s="285"/>
      <c r="AS216" s="110"/>
      <c r="AT216" s="110"/>
      <c r="AU216" s="110"/>
      <c r="AV216" s="110"/>
      <c r="AW216" s="110"/>
      <c r="AX216" s="110"/>
      <c r="AY216" s="110"/>
      <c r="AZ216" s="110"/>
      <c r="BA216" s="110"/>
      <c r="BB216" s="110"/>
      <c r="BC216" s="125"/>
      <c r="BD216" s="126"/>
      <c r="BE216" s="126"/>
      <c r="BF216" s="126"/>
      <c r="BG216" s="126"/>
      <c r="BH216" s="126"/>
      <c r="BI216" s="126"/>
      <c r="BJ216" s="126"/>
      <c r="BK216" s="126"/>
      <c r="BL216" s="126"/>
      <c r="BM216" s="126"/>
      <c r="BN216" s="127"/>
      <c r="BO216" s="127"/>
      <c r="BP216" s="127"/>
      <c r="BQ216" s="128"/>
      <c r="BR216" s="129"/>
    </row>
    <row r="217" spans="1:94" ht="15.65" customHeight="1">
      <c r="C217" s="124"/>
      <c r="D217" s="281"/>
      <c r="E217" s="281"/>
      <c r="F217" s="281"/>
      <c r="G217" s="281"/>
      <c r="H217" s="281"/>
      <c r="I217" s="281"/>
      <c r="J217" s="281"/>
      <c r="K217" s="281"/>
      <c r="L217" s="281"/>
      <c r="M217" s="282"/>
      <c r="N217" s="211"/>
      <c r="O217" s="212"/>
      <c r="P217" s="212"/>
      <c r="Q217" s="213"/>
      <c r="R217" s="130"/>
      <c r="S217" s="130"/>
      <c r="T217" s="130"/>
      <c r="U217" s="286"/>
      <c r="V217" s="287"/>
      <c r="W217" s="287"/>
      <c r="X217" s="287"/>
      <c r="Y217" s="287"/>
      <c r="Z217" s="287"/>
      <c r="AA217" s="287"/>
      <c r="AB217" s="288"/>
      <c r="AC217" s="286"/>
      <c r="AD217" s="287"/>
      <c r="AE217" s="287"/>
      <c r="AF217" s="287"/>
      <c r="AG217" s="287"/>
      <c r="AH217" s="287"/>
      <c r="AI217" s="287"/>
      <c r="AJ217" s="288"/>
      <c r="AK217" s="286"/>
      <c r="AL217" s="287"/>
      <c r="AM217" s="287"/>
      <c r="AN217" s="287"/>
      <c r="AO217" s="287"/>
      <c r="AP217" s="287"/>
      <c r="AQ217" s="287"/>
      <c r="AR217" s="288"/>
      <c r="AS217" s="110"/>
      <c r="AT217" s="110"/>
      <c r="AU217" s="110"/>
      <c r="AV217" s="110"/>
      <c r="AW217" s="110"/>
      <c r="AX217" s="110"/>
      <c r="AY217" s="110"/>
      <c r="AZ217" s="110"/>
      <c r="BA217" s="110"/>
      <c r="BB217" s="110"/>
      <c r="BC217" s="125"/>
      <c r="BD217" s="126"/>
      <c r="BE217" s="126"/>
      <c r="BF217" s="126"/>
      <c r="BG217" s="126"/>
      <c r="BH217" s="126"/>
      <c r="BI217" s="126"/>
      <c r="BJ217" s="126"/>
      <c r="BK217" s="126"/>
      <c r="BL217" s="126"/>
      <c r="BM217" s="126"/>
      <c r="BN217" s="127"/>
      <c r="BO217" s="127"/>
      <c r="BP217" s="127"/>
      <c r="BQ217" s="128"/>
      <c r="BR217" s="129"/>
    </row>
    <row r="218" spans="1:94" ht="15.65" customHeight="1">
      <c r="C218" s="124"/>
      <c r="D218" s="281"/>
      <c r="E218" s="281"/>
      <c r="F218" s="281"/>
      <c r="G218" s="281"/>
      <c r="H218" s="281"/>
      <c r="I218" s="281"/>
      <c r="J218" s="281"/>
      <c r="K218" s="281"/>
      <c r="L218" s="281"/>
      <c r="M218" s="282"/>
      <c r="N218" s="214"/>
      <c r="O218" s="215"/>
      <c r="P218" s="215"/>
      <c r="Q218" s="216"/>
      <c r="R218" s="130"/>
      <c r="S218" s="130"/>
      <c r="T218" s="130"/>
      <c r="U218" s="289"/>
      <c r="V218" s="290"/>
      <c r="W218" s="290"/>
      <c r="X218" s="290"/>
      <c r="Y218" s="290"/>
      <c r="Z218" s="290"/>
      <c r="AA218" s="290"/>
      <c r="AB218" s="291"/>
      <c r="AC218" s="289"/>
      <c r="AD218" s="290"/>
      <c r="AE218" s="290"/>
      <c r="AF218" s="290"/>
      <c r="AG218" s="290"/>
      <c r="AH218" s="290"/>
      <c r="AI218" s="290"/>
      <c r="AJ218" s="291"/>
      <c r="AK218" s="289"/>
      <c r="AL218" s="290"/>
      <c r="AM218" s="290"/>
      <c r="AN218" s="290"/>
      <c r="AO218" s="290"/>
      <c r="AP218" s="290"/>
      <c r="AQ218" s="290"/>
      <c r="AR218" s="291"/>
      <c r="AS218" s="110"/>
      <c r="AT218" s="110"/>
      <c r="AU218" s="110"/>
      <c r="AV218" s="110"/>
      <c r="AW218" s="110"/>
      <c r="AX218" s="110"/>
      <c r="AY218" s="110"/>
      <c r="AZ218" s="110"/>
      <c r="BA218" s="110"/>
      <c r="BB218" s="110"/>
      <c r="BC218" s="125"/>
      <c r="BD218" s="126"/>
      <c r="BE218" s="126"/>
      <c r="BF218" s="126"/>
      <c r="BG218" s="126"/>
      <c r="BH218" s="126"/>
      <c r="BI218" s="126"/>
      <c r="BJ218" s="126"/>
      <c r="BK218" s="126"/>
      <c r="BL218" s="126"/>
      <c r="BM218" s="126"/>
      <c r="BN218" s="127"/>
      <c r="BO218" s="127"/>
      <c r="BP218" s="127"/>
      <c r="BQ218" s="128"/>
      <c r="BR218" s="129"/>
    </row>
    <row r="219" spans="1:94" ht="15.65" customHeight="1">
      <c r="A219" s="134"/>
      <c r="B219" s="134"/>
      <c r="C219" s="124"/>
      <c r="D219" s="144"/>
      <c r="E219" s="144"/>
      <c r="F219" s="144"/>
      <c r="G219" s="144"/>
      <c r="H219" s="144"/>
      <c r="I219" s="144"/>
      <c r="J219" s="144"/>
      <c r="K219" s="144"/>
      <c r="L219" s="144"/>
      <c r="M219" s="144"/>
      <c r="N219" s="144"/>
      <c r="O219" s="144"/>
      <c r="P219" s="144"/>
      <c r="Q219" s="144"/>
      <c r="R219" s="130"/>
      <c r="S219" s="130"/>
      <c r="T219" s="130"/>
      <c r="U219" s="130"/>
      <c r="V219" s="130"/>
      <c r="W219" s="130"/>
      <c r="X219" s="130"/>
      <c r="Y219" s="130"/>
      <c r="Z219" s="130"/>
      <c r="AA219" s="130"/>
      <c r="AB219" s="130"/>
      <c r="AC219" s="130"/>
      <c r="AD219" s="130"/>
      <c r="AE219" s="130"/>
      <c r="AF219" s="130"/>
      <c r="AG219" s="130"/>
      <c r="AH219" s="130"/>
      <c r="AI219" s="130"/>
      <c r="AJ219" s="130"/>
      <c r="AK219" s="143"/>
      <c r="AL219" s="143"/>
      <c r="AM219" s="156"/>
      <c r="AN219" s="156"/>
      <c r="AO219" s="156"/>
      <c r="AP219" s="156"/>
      <c r="AQ219" s="156"/>
      <c r="AR219" s="156"/>
      <c r="AS219" s="156"/>
      <c r="AT219" s="156"/>
      <c r="AU219" s="156"/>
      <c r="AV219" s="156"/>
      <c r="AW219" s="156"/>
      <c r="AX219" s="156"/>
      <c r="AY219" s="156"/>
      <c r="AZ219" s="156"/>
      <c r="BA219" s="156"/>
      <c r="BB219" s="156"/>
      <c r="BC219" s="131"/>
      <c r="BD219" s="147"/>
      <c r="BE219" s="147"/>
      <c r="BF219" s="110"/>
      <c r="BG219" s="110"/>
      <c r="BH219" s="110"/>
      <c r="BI219" s="110"/>
      <c r="BJ219" s="110"/>
      <c r="BK219" s="110"/>
      <c r="BL219" s="110"/>
      <c r="BM219" s="110"/>
      <c r="BN219" s="110"/>
      <c r="BO219" s="110"/>
      <c r="BP219" s="110"/>
      <c r="BQ219" s="110"/>
      <c r="BR219" s="129"/>
      <c r="BS219" s="116"/>
    </row>
    <row r="220" spans="1:94" ht="15.65" customHeight="1">
      <c r="A220" s="134"/>
      <c r="B220" s="134"/>
      <c r="C220" s="124"/>
      <c r="D220" s="144"/>
      <c r="E220" s="144"/>
      <c r="F220" s="144"/>
      <c r="G220" s="144"/>
      <c r="H220" s="144"/>
      <c r="I220" s="144"/>
      <c r="J220" s="144"/>
      <c r="K220" s="144"/>
      <c r="L220" s="144"/>
      <c r="M220" s="144"/>
      <c r="N220" s="144"/>
      <c r="O220" s="144"/>
      <c r="P220" s="144"/>
      <c r="Q220" s="144"/>
      <c r="R220" s="130"/>
      <c r="S220" s="130"/>
      <c r="T220" s="130"/>
      <c r="U220" s="135" t="s">
        <v>91</v>
      </c>
      <c r="V220" s="130"/>
      <c r="W220" s="130"/>
      <c r="X220" s="130"/>
      <c r="Y220" s="130"/>
      <c r="Z220" s="130"/>
      <c r="AA220" s="130"/>
      <c r="AB220" s="130"/>
      <c r="AC220" s="130"/>
      <c r="AD220" s="130"/>
      <c r="AE220" s="130"/>
      <c r="AF220" s="130"/>
      <c r="AG220" s="130"/>
      <c r="AH220" s="130"/>
      <c r="AI220" s="130"/>
      <c r="AJ220" s="130"/>
      <c r="AK220" s="143"/>
      <c r="AL220" s="143"/>
      <c r="AM220" s="135" t="s">
        <v>92</v>
      </c>
      <c r="AN220" s="127"/>
      <c r="AO220" s="127"/>
      <c r="AP220" s="127"/>
      <c r="AQ220" s="127"/>
      <c r="AR220" s="127"/>
      <c r="AS220" s="127"/>
      <c r="AT220" s="127"/>
      <c r="AU220" s="127"/>
      <c r="AV220" s="127"/>
      <c r="AW220" s="127"/>
      <c r="AX220" s="126"/>
      <c r="AY220" s="126"/>
      <c r="AZ220" s="126"/>
      <c r="BA220" s="126"/>
      <c r="BB220" s="126"/>
      <c r="BC220" s="126"/>
      <c r="BD220" s="126"/>
      <c r="BE220" s="126"/>
      <c r="BF220" s="126"/>
      <c r="BG220" s="126"/>
      <c r="BH220" s="126"/>
      <c r="BI220" s="126"/>
      <c r="BJ220" s="126"/>
      <c r="BK220" s="126"/>
      <c r="BL220" s="126"/>
      <c r="BM220" s="126"/>
      <c r="BN220" s="126"/>
      <c r="BO220" s="126"/>
      <c r="BP220" s="126"/>
      <c r="BQ220" s="110"/>
      <c r="BR220" s="129"/>
      <c r="BS220" s="116"/>
    </row>
    <row r="221" spans="1:94" ht="15.65" customHeight="1">
      <c r="A221" s="134"/>
      <c r="B221" s="134"/>
      <c r="C221" s="124"/>
      <c r="D221" s="144"/>
      <c r="E221" s="144"/>
      <c r="F221" s="144"/>
      <c r="G221" s="144"/>
      <c r="H221" s="144"/>
      <c r="I221" s="144"/>
      <c r="J221" s="144"/>
      <c r="K221" s="144"/>
      <c r="L221" s="144"/>
      <c r="M221" s="144"/>
      <c r="N221" s="144"/>
      <c r="O221" s="144"/>
      <c r="P221" s="144"/>
      <c r="Q221" s="144"/>
      <c r="R221" s="130"/>
      <c r="S221" s="130"/>
      <c r="T221" s="130"/>
      <c r="U221" s="182" t="str">
        <f>IF([5]回答表!F18="下水道事業",IF([5]回答表!X52="●",[5]回答表!E339,IF([5]回答表!AA52="●",[5]回答表!E408,"")),"")</f>
        <v/>
      </c>
      <c r="V221" s="183"/>
      <c r="W221" s="183"/>
      <c r="X221" s="183"/>
      <c r="Y221" s="183"/>
      <c r="Z221" s="183"/>
      <c r="AA221" s="183"/>
      <c r="AB221" s="183"/>
      <c r="AC221" s="183"/>
      <c r="AD221" s="183"/>
      <c r="AE221" s="186" t="s">
        <v>93</v>
      </c>
      <c r="AF221" s="186"/>
      <c r="AG221" s="186"/>
      <c r="AH221" s="186"/>
      <c r="AI221" s="186"/>
      <c r="AJ221" s="187"/>
      <c r="AK221" s="143"/>
      <c r="AL221" s="143"/>
      <c r="AM221" s="190" t="str">
        <f>IF([5]回答表!F18="下水道事業",IF([5]回答表!X52="●",[5]回答表!B341,IF([5]回答表!AA52="●",[5]回答表!B410,"")),"")</f>
        <v/>
      </c>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2"/>
      <c r="BR221" s="129"/>
      <c r="BS221" s="116"/>
    </row>
    <row r="222" spans="1:94" ht="15.65" customHeight="1">
      <c r="A222" s="134"/>
      <c r="B222" s="134"/>
      <c r="C222" s="124"/>
      <c r="D222" s="144"/>
      <c r="E222" s="144"/>
      <c r="F222" s="144"/>
      <c r="G222" s="144"/>
      <c r="H222" s="144"/>
      <c r="I222" s="144"/>
      <c r="J222" s="144"/>
      <c r="K222" s="144"/>
      <c r="L222" s="144"/>
      <c r="M222" s="144"/>
      <c r="N222" s="144"/>
      <c r="O222" s="144"/>
      <c r="P222" s="144"/>
      <c r="Q222" s="144"/>
      <c r="R222" s="130"/>
      <c r="S222" s="130"/>
      <c r="T222" s="130"/>
      <c r="U222" s="184"/>
      <c r="V222" s="185"/>
      <c r="W222" s="185"/>
      <c r="X222" s="185"/>
      <c r="Y222" s="185"/>
      <c r="Z222" s="185"/>
      <c r="AA222" s="185"/>
      <c r="AB222" s="185"/>
      <c r="AC222" s="185"/>
      <c r="AD222" s="185"/>
      <c r="AE222" s="188"/>
      <c r="AF222" s="188"/>
      <c r="AG222" s="188"/>
      <c r="AH222" s="188"/>
      <c r="AI222" s="188"/>
      <c r="AJ222" s="189"/>
      <c r="AK222" s="143"/>
      <c r="AL222" s="143"/>
      <c r="AM222" s="193"/>
      <c r="AN222" s="194"/>
      <c r="AO222" s="194"/>
      <c r="AP222" s="194"/>
      <c r="AQ222" s="194"/>
      <c r="AR222" s="194"/>
      <c r="AS222" s="194"/>
      <c r="AT222" s="194"/>
      <c r="AU222" s="194"/>
      <c r="AV222" s="194"/>
      <c r="AW222" s="194"/>
      <c r="AX222" s="194"/>
      <c r="AY222" s="194"/>
      <c r="AZ222" s="194"/>
      <c r="BA222" s="194"/>
      <c r="BB222" s="194"/>
      <c r="BC222" s="194"/>
      <c r="BD222" s="194"/>
      <c r="BE222" s="194"/>
      <c r="BF222" s="194"/>
      <c r="BG222" s="194"/>
      <c r="BH222" s="194"/>
      <c r="BI222" s="194"/>
      <c r="BJ222" s="194"/>
      <c r="BK222" s="194"/>
      <c r="BL222" s="194"/>
      <c r="BM222" s="194"/>
      <c r="BN222" s="194"/>
      <c r="BO222" s="194"/>
      <c r="BP222" s="194"/>
      <c r="BQ222" s="195"/>
      <c r="BR222" s="129"/>
      <c r="BS222" s="116"/>
    </row>
    <row r="223" spans="1:94" ht="15.65" customHeight="1">
      <c r="A223" s="134"/>
      <c r="B223" s="134"/>
      <c r="C223" s="124"/>
      <c r="D223" s="144"/>
      <c r="E223" s="144"/>
      <c r="F223" s="144"/>
      <c r="G223" s="144"/>
      <c r="H223" s="144"/>
      <c r="I223" s="144"/>
      <c r="J223" s="144"/>
      <c r="K223" s="144"/>
      <c r="L223" s="144"/>
      <c r="M223" s="144"/>
      <c r="N223" s="144"/>
      <c r="O223" s="144"/>
      <c r="P223" s="144"/>
      <c r="Q223" s="144"/>
      <c r="R223" s="130"/>
      <c r="S223" s="130"/>
      <c r="T223" s="130"/>
      <c r="U223" s="130"/>
      <c r="V223" s="130"/>
      <c r="W223" s="130"/>
      <c r="X223" s="130"/>
      <c r="Y223" s="130"/>
      <c r="Z223" s="130"/>
      <c r="AA223" s="130"/>
      <c r="AB223" s="130"/>
      <c r="AC223" s="130"/>
      <c r="AD223" s="130"/>
      <c r="AE223" s="130"/>
      <c r="AF223" s="130"/>
      <c r="AG223" s="130"/>
      <c r="AH223" s="130"/>
      <c r="AI223" s="130"/>
      <c r="AJ223" s="130"/>
      <c r="AK223" s="143"/>
      <c r="AL223" s="143"/>
      <c r="AM223" s="193"/>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c r="BJ223" s="194"/>
      <c r="BK223" s="194"/>
      <c r="BL223" s="194"/>
      <c r="BM223" s="194"/>
      <c r="BN223" s="194"/>
      <c r="BO223" s="194"/>
      <c r="BP223" s="194"/>
      <c r="BQ223" s="195"/>
      <c r="BR223" s="129"/>
      <c r="BS223" s="116"/>
    </row>
    <row r="224" spans="1:94" ht="15.65" customHeight="1">
      <c r="A224" s="134"/>
      <c r="B224" s="134"/>
      <c r="C224" s="124"/>
      <c r="D224" s="144"/>
      <c r="E224" s="144"/>
      <c r="F224" s="144"/>
      <c r="G224" s="144"/>
      <c r="H224" s="144"/>
      <c r="I224" s="144"/>
      <c r="J224" s="144"/>
      <c r="K224" s="144"/>
      <c r="L224" s="144"/>
      <c r="M224" s="144"/>
      <c r="N224" s="144"/>
      <c r="O224" s="144"/>
      <c r="P224" s="144"/>
      <c r="Q224" s="144"/>
      <c r="R224" s="130"/>
      <c r="S224" s="130"/>
      <c r="T224" s="130"/>
      <c r="U224" s="130"/>
      <c r="V224" s="130"/>
      <c r="W224" s="130"/>
      <c r="X224" s="130"/>
      <c r="Y224" s="130"/>
      <c r="Z224" s="130"/>
      <c r="AA224" s="130"/>
      <c r="AB224" s="130"/>
      <c r="AC224" s="130"/>
      <c r="AD224" s="130"/>
      <c r="AE224" s="130"/>
      <c r="AF224" s="130"/>
      <c r="AG224" s="130"/>
      <c r="AH224" s="130"/>
      <c r="AI224" s="130"/>
      <c r="AJ224" s="130"/>
      <c r="AK224" s="143"/>
      <c r="AL224" s="143"/>
      <c r="AM224" s="193"/>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5"/>
      <c r="BR224" s="129"/>
      <c r="BS224" s="116"/>
    </row>
    <row r="225" spans="1:71" ht="15.65" customHeight="1">
      <c r="A225" s="134"/>
      <c r="B225" s="134"/>
      <c r="C225" s="124"/>
      <c r="D225" s="144"/>
      <c r="E225" s="144"/>
      <c r="F225" s="144"/>
      <c r="G225" s="144"/>
      <c r="H225" s="144"/>
      <c r="I225" s="144"/>
      <c r="J225" s="144"/>
      <c r="K225" s="144"/>
      <c r="L225" s="144"/>
      <c r="M225" s="144"/>
      <c r="N225" s="144"/>
      <c r="O225" s="144"/>
      <c r="P225" s="144"/>
      <c r="Q225" s="144"/>
      <c r="R225" s="130"/>
      <c r="S225" s="130"/>
      <c r="T225" s="130"/>
      <c r="U225" s="130"/>
      <c r="V225" s="130"/>
      <c r="W225" s="130"/>
      <c r="X225" s="130"/>
      <c r="Y225" s="130"/>
      <c r="Z225" s="130"/>
      <c r="AA225" s="130"/>
      <c r="AB225" s="130"/>
      <c r="AC225" s="130"/>
      <c r="AD225" s="130"/>
      <c r="AE225" s="130"/>
      <c r="AF225" s="130"/>
      <c r="AG225" s="130"/>
      <c r="AH225" s="130"/>
      <c r="AI225" s="130"/>
      <c r="AJ225" s="130"/>
      <c r="AK225" s="143"/>
      <c r="AL225" s="143"/>
      <c r="AM225" s="196"/>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8"/>
      <c r="BR225" s="129"/>
      <c r="BS225" s="116"/>
    </row>
    <row r="226" spans="1:71" ht="15.65" customHeight="1">
      <c r="C226" s="124"/>
      <c r="D226" s="130"/>
      <c r="E226" s="130"/>
      <c r="F226" s="130"/>
      <c r="G226" s="130"/>
      <c r="H226" s="130"/>
      <c r="I226" s="130"/>
      <c r="J226" s="130"/>
      <c r="K226" s="130"/>
      <c r="L226" s="130"/>
      <c r="M226" s="130"/>
      <c r="N226" s="130"/>
      <c r="O226" s="130"/>
      <c r="P226" s="130"/>
      <c r="Q226" s="130"/>
      <c r="R226" s="130"/>
      <c r="S226" s="130"/>
      <c r="T226" s="130"/>
      <c r="U226" s="110"/>
      <c r="V226" s="110"/>
      <c r="W226" s="110"/>
      <c r="X226" s="110"/>
      <c r="Y226" s="110"/>
      <c r="Z226" s="125"/>
      <c r="AA226" s="126"/>
      <c r="AB226" s="126"/>
      <c r="AC226" s="126"/>
      <c r="AD226" s="126"/>
      <c r="AE226" s="126"/>
      <c r="AF226" s="126"/>
      <c r="AG226" s="126"/>
      <c r="AH226" s="126"/>
      <c r="AI226" s="126"/>
      <c r="AJ226" s="132"/>
      <c r="AK226" s="110"/>
      <c r="AL226" s="131"/>
      <c r="AM226" s="131"/>
      <c r="AN226" s="128"/>
      <c r="AO226" s="131"/>
      <c r="AP226" s="132"/>
      <c r="AQ226" s="132"/>
      <c r="AR226" s="110"/>
      <c r="AS226" s="110"/>
      <c r="AT226" s="110"/>
      <c r="AU226" s="110"/>
      <c r="AV226" s="110"/>
      <c r="AW226" s="110"/>
      <c r="AX226" s="110"/>
      <c r="AY226" s="110"/>
      <c r="AZ226" s="110"/>
      <c r="BA226" s="110"/>
      <c r="BB226" s="110"/>
      <c r="BC226" s="125"/>
      <c r="BD226" s="126"/>
      <c r="BE226" s="126"/>
      <c r="BF226" s="126"/>
      <c r="BG226" s="126"/>
      <c r="BH226" s="126"/>
      <c r="BI226" s="126"/>
      <c r="BJ226" s="126"/>
      <c r="BK226" s="126"/>
      <c r="BL226" s="126"/>
      <c r="BM226" s="126"/>
      <c r="BN226" s="127"/>
      <c r="BO226" s="127"/>
      <c r="BP226" s="127"/>
      <c r="BQ226" s="128"/>
      <c r="BR226" s="129"/>
    </row>
    <row r="227" spans="1:71" ht="33.65" customHeight="1">
      <c r="C227" s="124"/>
      <c r="D227" s="144"/>
      <c r="E227" s="144"/>
      <c r="F227" s="144"/>
      <c r="G227" s="144"/>
      <c r="H227" s="144"/>
      <c r="I227" s="144"/>
      <c r="J227" s="144"/>
      <c r="K227" s="144"/>
      <c r="L227" s="144"/>
      <c r="M227" s="144"/>
      <c r="N227" s="149"/>
      <c r="O227" s="149"/>
      <c r="P227" s="149"/>
      <c r="Q227" s="149"/>
      <c r="R227" s="130"/>
      <c r="S227" s="130"/>
      <c r="T227" s="130"/>
      <c r="U227" s="135" t="s">
        <v>27</v>
      </c>
      <c r="V227" s="130"/>
      <c r="W227" s="130"/>
      <c r="X227" s="136"/>
      <c r="Y227" s="136"/>
      <c r="Z227" s="136"/>
      <c r="AA227" s="127"/>
      <c r="AB227" s="137"/>
      <c r="AC227" s="127"/>
      <c r="AD227" s="127"/>
      <c r="AE227" s="127"/>
      <c r="AF227" s="127"/>
      <c r="AG227" s="127"/>
      <c r="AH227" s="127"/>
      <c r="AI227" s="127"/>
      <c r="AJ227" s="127"/>
      <c r="AK227" s="127"/>
      <c r="AL227" s="127"/>
      <c r="AM227" s="135" t="s">
        <v>12</v>
      </c>
      <c r="AN227" s="127"/>
      <c r="AO227" s="127"/>
      <c r="AP227" s="127"/>
      <c r="AQ227" s="127"/>
      <c r="AR227" s="127"/>
      <c r="AS227" s="127"/>
      <c r="AT227" s="127"/>
      <c r="AU227" s="127"/>
      <c r="AV227" s="127"/>
      <c r="AW227" s="127"/>
      <c r="AX227" s="127"/>
      <c r="AY227" s="126"/>
      <c r="AZ227" s="126"/>
      <c r="BA227" s="126"/>
      <c r="BB227" s="126"/>
      <c r="BC227" s="126"/>
      <c r="BD227" s="126"/>
      <c r="BE227" s="126"/>
      <c r="BF227" s="126"/>
      <c r="BG227" s="126"/>
      <c r="BH227" s="126"/>
      <c r="BI227" s="126"/>
      <c r="BJ227" s="126"/>
      <c r="BK227" s="126"/>
      <c r="BL227" s="126"/>
      <c r="BM227" s="126"/>
      <c r="BN227" s="126"/>
      <c r="BO227" s="126"/>
      <c r="BP227" s="126"/>
      <c r="BQ227" s="110"/>
      <c r="BR227" s="129"/>
    </row>
    <row r="228" spans="1:71" ht="15.65" customHeight="1">
      <c r="C228" s="124"/>
      <c r="D228" s="281" t="s">
        <v>13</v>
      </c>
      <c r="E228" s="281"/>
      <c r="F228" s="281"/>
      <c r="G228" s="281"/>
      <c r="H228" s="281"/>
      <c r="I228" s="281"/>
      <c r="J228" s="281"/>
      <c r="K228" s="281"/>
      <c r="L228" s="281"/>
      <c r="M228" s="282"/>
      <c r="N228" s="208" t="str">
        <f>IF([5]回答表!F18="下水道事業",IF([5]回答表!AD52="●","●",""),"")</f>
        <v/>
      </c>
      <c r="O228" s="209"/>
      <c r="P228" s="209"/>
      <c r="Q228" s="210"/>
      <c r="R228" s="130"/>
      <c r="S228" s="130"/>
      <c r="T228" s="130"/>
      <c r="U228" s="190" t="str">
        <f>IF([5]回答表!F18="下水道事業",IF([5]回答表!AD52="●",[5]回答表!B421,""),"")</f>
        <v/>
      </c>
      <c r="V228" s="191"/>
      <c r="W228" s="191"/>
      <c r="X228" s="191"/>
      <c r="Y228" s="191"/>
      <c r="Z228" s="191"/>
      <c r="AA228" s="191"/>
      <c r="AB228" s="191"/>
      <c r="AC228" s="191"/>
      <c r="AD228" s="191"/>
      <c r="AE228" s="191"/>
      <c r="AF228" s="191"/>
      <c r="AG228" s="191"/>
      <c r="AH228" s="191"/>
      <c r="AI228" s="191"/>
      <c r="AJ228" s="192"/>
      <c r="AK228" s="150"/>
      <c r="AL228" s="150"/>
      <c r="AM228" s="190" t="str">
        <f>IF([5]回答表!F18="下水道事業",IF([5]回答表!AD52="●",[5]回答表!B427,""),"")</f>
        <v/>
      </c>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2"/>
      <c r="BR228" s="129"/>
    </row>
    <row r="229" spans="1:71" ht="15.65" customHeight="1">
      <c r="C229" s="124"/>
      <c r="D229" s="281"/>
      <c r="E229" s="281"/>
      <c r="F229" s="281"/>
      <c r="G229" s="281"/>
      <c r="H229" s="281"/>
      <c r="I229" s="281"/>
      <c r="J229" s="281"/>
      <c r="K229" s="281"/>
      <c r="L229" s="281"/>
      <c r="M229" s="282"/>
      <c r="N229" s="211"/>
      <c r="O229" s="212"/>
      <c r="P229" s="212"/>
      <c r="Q229" s="213"/>
      <c r="R229" s="130"/>
      <c r="S229" s="130"/>
      <c r="T229" s="130"/>
      <c r="U229" s="193"/>
      <c r="V229" s="194"/>
      <c r="W229" s="194"/>
      <c r="X229" s="194"/>
      <c r="Y229" s="194"/>
      <c r="Z229" s="194"/>
      <c r="AA229" s="194"/>
      <c r="AB229" s="194"/>
      <c r="AC229" s="194"/>
      <c r="AD229" s="194"/>
      <c r="AE229" s="194"/>
      <c r="AF229" s="194"/>
      <c r="AG229" s="194"/>
      <c r="AH229" s="194"/>
      <c r="AI229" s="194"/>
      <c r="AJ229" s="195"/>
      <c r="AK229" s="150"/>
      <c r="AL229" s="150"/>
      <c r="AM229" s="193"/>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c r="BK229" s="194"/>
      <c r="BL229" s="194"/>
      <c r="BM229" s="194"/>
      <c r="BN229" s="194"/>
      <c r="BO229" s="194"/>
      <c r="BP229" s="194"/>
      <c r="BQ229" s="195"/>
      <c r="BR229" s="129"/>
    </row>
    <row r="230" spans="1:71" ht="15.65" customHeight="1">
      <c r="C230" s="124"/>
      <c r="D230" s="281"/>
      <c r="E230" s="281"/>
      <c r="F230" s="281"/>
      <c r="G230" s="281"/>
      <c r="H230" s="281"/>
      <c r="I230" s="281"/>
      <c r="J230" s="281"/>
      <c r="K230" s="281"/>
      <c r="L230" s="281"/>
      <c r="M230" s="282"/>
      <c r="N230" s="211"/>
      <c r="O230" s="212"/>
      <c r="P230" s="212"/>
      <c r="Q230" s="213"/>
      <c r="R230" s="130"/>
      <c r="S230" s="130"/>
      <c r="T230" s="130"/>
      <c r="U230" s="193"/>
      <c r="V230" s="194"/>
      <c r="W230" s="194"/>
      <c r="X230" s="194"/>
      <c r="Y230" s="194"/>
      <c r="Z230" s="194"/>
      <c r="AA230" s="194"/>
      <c r="AB230" s="194"/>
      <c r="AC230" s="194"/>
      <c r="AD230" s="194"/>
      <c r="AE230" s="194"/>
      <c r="AF230" s="194"/>
      <c r="AG230" s="194"/>
      <c r="AH230" s="194"/>
      <c r="AI230" s="194"/>
      <c r="AJ230" s="195"/>
      <c r="AK230" s="150"/>
      <c r="AL230" s="150"/>
      <c r="AM230" s="193"/>
      <c r="AN230" s="194"/>
      <c r="AO230" s="194"/>
      <c r="AP230" s="194"/>
      <c r="AQ230" s="194"/>
      <c r="AR230" s="194"/>
      <c r="AS230" s="194"/>
      <c r="AT230" s="194"/>
      <c r="AU230" s="194"/>
      <c r="AV230" s="194"/>
      <c r="AW230" s="194"/>
      <c r="AX230" s="194"/>
      <c r="AY230" s="194"/>
      <c r="AZ230" s="194"/>
      <c r="BA230" s="194"/>
      <c r="BB230" s="194"/>
      <c r="BC230" s="194"/>
      <c r="BD230" s="194"/>
      <c r="BE230" s="194"/>
      <c r="BF230" s="194"/>
      <c r="BG230" s="194"/>
      <c r="BH230" s="194"/>
      <c r="BI230" s="194"/>
      <c r="BJ230" s="194"/>
      <c r="BK230" s="194"/>
      <c r="BL230" s="194"/>
      <c r="BM230" s="194"/>
      <c r="BN230" s="194"/>
      <c r="BO230" s="194"/>
      <c r="BP230" s="194"/>
      <c r="BQ230" s="195"/>
      <c r="BR230" s="129"/>
    </row>
    <row r="231" spans="1:71" ht="15.65" customHeight="1">
      <c r="C231" s="124"/>
      <c r="D231" s="281"/>
      <c r="E231" s="281"/>
      <c r="F231" s="281"/>
      <c r="G231" s="281"/>
      <c r="H231" s="281"/>
      <c r="I231" s="281"/>
      <c r="J231" s="281"/>
      <c r="K231" s="281"/>
      <c r="L231" s="281"/>
      <c r="M231" s="282"/>
      <c r="N231" s="214"/>
      <c r="O231" s="215"/>
      <c r="P231" s="215"/>
      <c r="Q231" s="216"/>
      <c r="R231" s="130"/>
      <c r="S231" s="130"/>
      <c r="T231" s="130"/>
      <c r="U231" s="196"/>
      <c r="V231" s="197"/>
      <c r="W231" s="197"/>
      <c r="X231" s="197"/>
      <c r="Y231" s="197"/>
      <c r="Z231" s="197"/>
      <c r="AA231" s="197"/>
      <c r="AB231" s="197"/>
      <c r="AC231" s="197"/>
      <c r="AD231" s="197"/>
      <c r="AE231" s="197"/>
      <c r="AF231" s="197"/>
      <c r="AG231" s="197"/>
      <c r="AH231" s="197"/>
      <c r="AI231" s="197"/>
      <c r="AJ231" s="198"/>
      <c r="AK231" s="150"/>
      <c r="AL231" s="150"/>
      <c r="AM231" s="196"/>
      <c r="AN231" s="197"/>
      <c r="AO231" s="197"/>
      <c r="AP231" s="197"/>
      <c r="AQ231" s="197"/>
      <c r="AR231" s="197"/>
      <c r="AS231" s="197"/>
      <c r="AT231" s="197"/>
      <c r="AU231" s="197"/>
      <c r="AV231" s="197"/>
      <c r="AW231" s="197"/>
      <c r="AX231" s="197"/>
      <c r="AY231" s="197"/>
      <c r="AZ231" s="197"/>
      <c r="BA231" s="197"/>
      <c r="BB231" s="197"/>
      <c r="BC231" s="197"/>
      <c r="BD231" s="197"/>
      <c r="BE231" s="197"/>
      <c r="BF231" s="197"/>
      <c r="BG231" s="197"/>
      <c r="BH231" s="197"/>
      <c r="BI231" s="197"/>
      <c r="BJ231" s="197"/>
      <c r="BK231" s="197"/>
      <c r="BL231" s="197"/>
      <c r="BM231" s="197"/>
      <c r="BN231" s="197"/>
      <c r="BO231" s="197"/>
      <c r="BP231" s="197"/>
      <c r="BQ231" s="198"/>
      <c r="BR231" s="129"/>
    </row>
    <row r="232" spans="1:71" ht="15.65" customHeight="1">
      <c r="C232" s="151"/>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c r="BI232" s="152"/>
      <c r="BJ232" s="152"/>
      <c r="BK232" s="152"/>
      <c r="BL232" s="152"/>
      <c r="BM232" s="152"/>
      <c r="BN232" s="152"/>
      <c r="BO232" s="152"/>
      <c r="BP232" s="152"/>
      <c r="BQ232" s="152"/>
      <c r="BR232" s="153"/>
    </row>
    <row r="233" spans="1:71" s="97" customFormat="1" ht="15.65" customHeight="1">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row>
    <row r="234" spans="1:71" ht="15.65" customHeight="1">
      <c r="C234" s="118"/>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256"/>
      <c r="AS234" s="256"/>
      <c r="AT234" s="256"/>
      <c r="AU234" s="256"/>
      <c r="AV234" s="256"/>
      <c r="AW234" s="256"/>
      <c r="AX234" s="256"/>
      <c r="AY234" s="256"/>
      <c r="AZ234" s="256"/>
      <c r="BA234" s="256"/>
      <c r="BB234" s="256"/>
      <c r="BC234" s="120"/>
      <c r="BD234" s="121"/>
      <c r="BE234" s="121"/>
      <c r="BF234" s="121"/>
      <c r="BG234" s="121"/>
      <c r="BH234" s="121"/>
      <c r="BI234" s="121"/>
      <c r="BJ234" s="121"/>
      <c r="BK234" s="121"/>
      <c r="BL234" s="121"/>
      <c r="BM234" s="121"/>
      <c r="BN234" s="121"/>
      <c r="BO234" s="121"/>
      <c r="BP234" s="121"/>
      <c r="BQ234" s="121"/>
      <c r="BR234" s="122"/>
    </row>
    <row r="235" spans="1:71" ht="15.65" customHeight="1">
      <c r="C235" s="124"/>
      <c r="D235" s="130"/>
      <c r="E235" s="130"/>
      <c r="F235" s="130"/>
      <c r="G235" s="130"/>
      <c r="H235" s="130"/>
      <c r="I235" s="130"/>
      <c r="J235" s="130"/>
      <c r="K235" s="130"/>
      <c r="L235" s="130"/>
      <c r="M235" s="130"/>
      <c r="N235" s="130"/>
      <c r="O235" s="130"/>
      <c r="P235" s="130"/>
      <c r="Q235" s="130"/>
      <c r="R235" s="130"/>
      <c r="S235" s="130"/>
      <c r="T235" s="130"/>
      <c r="U235" s="130"/>
      <c r="V235" s="130"/>
      <c r="W235" s="130"/>
      <c r="X235" s="110"/>
      <c r="Y235" s="110"/>
      <c r="Z235" s="110"/>
      <c r="AA235" s="126"/>
      <c r="AB235" s="131"/>
      <c r="AC235" s="131"/>
      <c r="AD235" s="131"/>
      <c r="AE235" s="131"/>
      <c r="AF235" s="131"/>
      <c r="AG235" s="131"/>
      <c r="AH235" s="131"/>
      <c r="AI235" s="131"/>
      <c r="AJ235" s="131"/>
      <c r="AK235" s="131"/>
      <c r="AL235" s="131"/>
      <c r="AM235" s="131"/>
      <c r="AN235" s="128"/>
      <c r="AO235" s="131"/>
      <c r="AP235" s="132"/>
      <c r="AQ235" s="132"/>
      <c r="AR235" s="292"/>
      <c r="AS235" s="292"/>
      <c r="AT235" s="292"/>
      <c r="AU235" s="292"/>
      <c r="AV235" s="292"/>
      <c r="AW235" s="292"/>
      <c r="AX235" s="292"/>
      <c r="AY235" s="292"/>
      <c r="AZ235" s="292"/>
      <c r="BA235" s="292"/>
      <c r="BB235" s="292"/>
      <c r="BC235" s="125"/>
      <c r="BD235" s="126"/>
      <c r="BE235" s="126"/>
      <c r="BF235" s="126"/>
      <c r="BG235" s="126"/>
      <c r="BH235" s="126"/>
      <c r="BI235" s="126"/>
      <c r="BJ235" s="126"/>
      <c r="BK235" s="126"/>
      <c r="BL235" s="126"/>
      <c r="BM235" s="126"/>
      <c r="BN235" s="127"/>
      <c r="BO235" s="127"/>
      <c r="BP235" s="127"/>
      <c r="BQ235" s="128"/>
      <c r="BR235" s="129"/>
    </row>
    <row r="236" spans="1:71" ht="15.65" customHeight="1">
      <c r="C236" s="124"/>
      <c r="D236" s="258" t="s">
        <v>4</v>
      </c>
      <c r="E236" s="259"/>
      <c r="F236" s="259"/>
      <c r="G236" s="259"/>
      <c r="H236" s="259"/>
      <c r="I236" s="259"/>
      <c r="J236" s="259"/>
      <c r="K236" s="259"/>
      <c r="L236" s="259"/>
      <c r="M236" s="259"/>
      <c r="N236" s="259"/>
      <c r="O236" s="259"/>
      <c r="P236" s="259"/>
      <c r="Q236" s="260"/>
      <c r="R236" s="199" t="s">
        <v>71</v>
      </c>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1"/>
      <c r="BC236" s="125"/>
      <c r="BD236" s="126"/>
      <c r="BE236" s="126"/>
      <c r="BF236" s="126"/>
      <c r="BG236" s="126"/>
      <c r="BH236" s="126"/>
      <c r="BI236" s="126"/>
      <c r="BJ236" s="126"/>
      <c r="BK236" s="126"/>
      <c r="BL236" s="126"/>
      <c r="BM236" s="126"/>
      <c r="BN236" s="127"/>
      <c r="BO236" s="127"/>
      <c r="BP236" s="127"/>
      <c r="BQ236" s="128"/>
      <c r="BR236" s="129"/>
    </row>
    <row r="237" spans="1:71" ht="15.65" customHeight="1">
      <c r="C237" s="124"/>
      <c r="D237" s="261"/>
      <c r="E237" s="262"/>
      <c r="F237" s="262"/>
      <c r="G237" s="262"/>
      <c r="H237" s="262"/>
      <c r="I237" s="262"/>
      <c r="J237" s="262"/>
      <c r="K237" s="262"/>
      <c r="L237" s="262"/>
      <c r="M237" s="262"/>
      <c r="N237" s="262"/>
      <c r="O237" s="262"/>
      <c r="P237" s="262"/>
      <c r="Q237" s="263"/>
      <c r="R237" s="205"/>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7"/>
      <c r="BC237" s="125"/>
      <c r="BD237" s="126"/>
      <c r="BE237" s="126"/>
      <c r="BF237" s="126"/>
      <c r="BG237" s="126"/>
      <c r="BH237" s="126"/>
      <c r="BI237" s="126"/>
      <c r="BJ237" s="126"/>
      <c r="BK237" s="126"/>
      <c r="BL237" s="126"/>
      <c r="BM237" s="126"/>
      <c r="BN237" s="127"/>
      <c r="BO237" s="127"/>
      <c r="BP237" s="127"/>
      <c r="BQ237" s="128"/>
      <c r="BR237" s="129"/>
    </row>
    <row r="238" spans="1:71" ht="15.65" customHeight="1">
      <c r="C238" s="124"/>
      <c r="D238" s="130"/>
      <c r="E238" s="130"/>
      <c r="F238" s="130"/>
      <c r="G238" s="130"/>
      <c r="H238" s="130"/>
      <c r="I238" s="130"/>
      <c r="J238" s="130"/>
      <c r="K238" s="130"/>
      <c r="L238" s="130"/>
      <c r="M238" s="130"/>
      <c r="N238" s="130"/>
      <c r="O238" s="130"/>
      <c r="P238" s="130"/>
      <c r="Q238" s="130"/>
      <c r="R238" s="130"/>
      <c r="S238" s="130"/>
      <c r="T238" s="130"/>
      <c r="U238" s="130"/>
      <c r="V238" s="130"/>
      <c r="W238" s="130"/>
      <c r="X238" s="110"/>
      <c r="Y238" s="110"/>
      <c r="Z238" s="110"/>
      <c r="AA238" s="126"/>
      <c r="AB238" s="131"/>
      <c r="AC238" s="131"/>
      <c r="AD238" s="131"/>
      <c r="AE238" s="131"/>
      <c r="AF238" s="131"/>
      <c r="AG238" s="131"/>
      <c r="AH238" s="131"/>
      <c r="AI238" s="131"/>
      <c r="AJ238" s="131"/>
      <c r="AK238" s="131"/>
      <c r="AL238" s="131"/>
      <c r="AM238" s="131"/>
      <c r="AN238" s="128"/>
      <c r="AO238" s="131"/>
      <c r="AP238" s="132"/>
      <c r="AQ238" s="132"/>
      <c r="AR238" s="133"/>
      <c r="AS238" s="133"/>
      <c r="AT238" s="133"/>
      <c r="AU238" s="133"/>
      <c r="AV238" s="133"/>
      <c r="AW238" s="133"/>
      <c r="AX238" s="133"/>
      <c r="AY238" s="133"/>
      <c r="AZ238" s="133"/>
      <c r="BA238" s="133"/>
      <c r="BB238" s="133"/>
      <c r="BC238" s="125"/>
      <c r="BD238" s="126"/>
      <c r="BE238" s="126"/>
      <c r="BF238" s="126"/>
      <c r="BG238" s="126"/>
      <c r="BH238" s="126"/>
      <c r="BI238" s="126"/>
      <c r="BJ238" s="126"/>
      <c r="BK238" s="126"/>
      <c r="BL238" s="126"/>
      <c r="BM238" s="126"/>
      <c r="BN238" s="127"/>
      <c r="BO238" s="127"/>
      <c r="BP238" s="127"/>
      <c r="BQ238" s="128"/>
      <c r="BR238" s="129"/>
    </row>
    <row r="239" spans="1:71" ht="19">
      <c r="C239" s="124"/>
      <c r="D239" s="130"/>
      <c r="E239" s="130"/>
      <c r="F239" s="130"/>
      <c r="G239" s="130"/>
      <c r="H239" s="130"/>
      <c r="I239" s="130"/>
      <c r="J239" s="130"/>
      <c r="K239" s="130"/>
      <c r="L239" s="130"/>
      <c r="M239" s="130"/>
      <c r="N239" s="130"/>
      <c r="O239" s="130"/>
      <c r="P239" s="130"/>
      <c r="Q239" s="130"/>
      <c r="R239" s="130"/>
      <c r="S239" s="130"/>
      <c r="T239" s="130"/>
      <c r="U239" s="135" t="s">
        <v>27</v>
      </c>
      <c r="V239" s="130"/>
      <c r="W239" s="130"/>
      <c r="X239" s="136"/>
      <c r="Y239" s="136"/>
      <c r="Z239" s="136"/>
      <c r="AA239" s="127"/>
      <c r="AB239" s="137"/>
      <c r="AC239" s="137"/>
      <c r="AD239" s="137"/>
      <c r="AE239" s="137"/>
      <c r="AF239" s="137"/>
      <c r="AG239" s="137"/>
      <c r="AH239" s="137"/>
      <c r="AI239" s="137"/>
      <c r="AJ239" s="137"/>
      <c r="AK239" s="137"/>
      <c r="AL239" s="137"/>
      <c r="AM239" s="142" t="s">
        <v>6</v>
      </c>
      <c r="AN239" s="155"/>
      <c r="AO239" s="155"/>
      <c r="AP239" s="155"/>
      <c r="AQ239" s="155"/>
      <c r="AR239" s="155"/>
      <c r="AS239" s="155"/>
      <c r="AT239" s="127"/>
      <c r="AU239" s="127"/>
      <c r="AV239" s="127"/>
      <c r="AW239" s="127"/>
      <c r="AX239" s="128"/>
      <c r="AY239" s="141"/>
      <c r="AZ239" s="141"/>
      <c r="BA239" s="141"/>
      <c r="BB239" s="141"/>
      <c r="BC239" s="141"/>
      <c r="BD239" s="127"/>
      <c r="BE239" s="127"/>
      <c r="BF239" s="142"/>
      <c r="BG239" s="127"/>
      <c r="BH239" s="127"/>
      <c r="BI239" s="127"/>
      <c r="BJ239" s="127"/>
      <c r="BK239" s="127"/>
      <c r="BL239" s="127"/>
      <c r="BM239" s="127"/>
      <c r="BN239" s="127"/>
      <c r="BO239" s="127"/>
      <c r="BP239" s="127"/>
      <c r="BQ239" s="128"/>
      <c r="BR239" s="129"/>
    </row>
    <row r="240" spans="1:71" ht="19.399999999999999" customHeight="1">
      <c r="C240" s="124"/>
      <c r="D240" s="281" t="s">
        <v>7</v>
      </c>
      <c r="E240" s="281"/>
      <c r="F240" s="281"/>
      <c r="G240" s="281"/>
      <c r="H240" s="281"/>
      <c r="I240" s="281"/>
      <c r="J240" s="281"/>
      <c r="K240" s="281"/>
      <c r="L240" s="281"/>
      <c r="M240" s="281"/>
      <c r="N240" s="208" t="str">
        <f>IF([5]回答表!BD18="●",IF([5]回答表!X52="●","●",""),"")</f>
        <v/>
      </c>
      <c r="O240" s="209"/>
      <c r="P240" s="209"/>
      <c r="Q240" s="210"/>
      <c r="R240" s="130"/>
      <c r="S240" s="130"/>
      <c r="T240" s="130"/>
      <c r="U240" s="190" t="str">
        <f>IF([5]回答表!BD18="●",IF([5]回答表!X52="●",[5]回答表!B282,IF([5]回答表!AA52="●",[5]回答表!B352,"")),"")</f>
        <v/>
      </c>
      <c r="V240" s="191"/>
      <c r="W240" s="191"/>
      <c r="X240" s="191"/>
      <c r="Y240" s="191"/>
      <c r="Z240" s="191"/>
      <c r="AA240" s="191"/>
      <c r="AB240" s="191"/>
      <c r="AC240" s="191"/>
      <c r="AD240" s="191"/>
      <c r="AE240" s="191"/>
      <c r="AF240" s="191"/>
      <c r="AG240" s="191"/>
      <c r="AH240" s="191"/>
      <c r="AI240" s="191"/>
      <c r="AJ240" s="192"/>
      <c r="AK240" s="143"/>
      <c r="AL240" s="143"/>
      <c r="AM240" s="253" t="str">
        <f>IF([5]回答表!BD18="●",IF([5]回答表!X52="●",[5]回答表!B330,IF([5]回答表!AA52="●",[5]回答表!B399,"")),"")</f>
        <v/>
      </c>
      <c r="AN240" s="254"/>
      <c r="AO240" s="254"/>
      <c r="AP240" s="254"/>
      <c r="AQ240" s="253"/>
      <c r="AR240" s="254"/>
      <c r="AS240" s="254"/>
      <c r="AT240" s="254"/>
      <c r="AU240" s="253"/>
      <c r="AV240" s="254"/>
      <c r="AW240" s="254"/>
      <c r="AX240" s="255"/>
      <c r="AY240" s="141"/>
      <c r="AZ240" s="141"/>
      <c r="BA240" s="141"/>
      <c r="BB240" s="141"/>
      <c r="BC240" s="141"/>
      <c r="BD240" s="126"/>
      <c r="BE240" s="126"/>
      <c r="BF240" s="126"/>
      <c r="BG240" s="126"/>
      <c r="BH240" s="126"/>
      <c r="BI240" s="126"/>
      <c r="BJ240" s="126"/>
      <c r="BK240" s="126"/>
      <c r="BL240" s="126"/>
      <c r="BM240" s="126"/>
      <c r="BN240" s="126"/>
      <c r="BO240" s="126"/>
      <c r="BP240" s="126"/>
      <c r="BQ240" s="126"/>
      <c r="BR240" s="129"/>
    </row>
    <row r="241" spans="1:71" ht="19.399999999999999" customHeight="1">
      <c r="C241" s="124"/>
      <c r="D241" s="281"/>
      <c r="E241" s="281"/>
      <c r="F241" s="281"/>
      <c r="G241" s="281"/>
      <c r="H241" s="281"/>
      <c r="I241" s="281"/>
      <c r="J241" s="281"/>
      <c r="K241" s="281"/>
      <c r="L241" s="281"/>
      <c r="M241" s="281"/>
      <c r="N241" s="211"/>
      <c r="O241" s="212"/>
      <c r="P241" s="212"/>
      <c r="Q241" s="213"/>
      <c r="R241" s="130"/>
      <c r="S241" s="130"/>
      <c r="T241" s="130"/>
      <c r="U241" s="193"/>
      <c r="V241" s="194"/>
      <c r="W241" s="194"/>
      <c r="X241" s="194"/>
      <c r="Y241" s="194"/>
      <c r="Z241" s="194"/>
      <c r="AA241" s="194"/>
      <c r="AB241" s="194"/>
      <c r="AC241" s="194"/>
      <c r="AD241" s="194"/>
      <c r="AE241" s="194"/>
      <c r="AF241" s="194"/>
      <c r="AG241" s="194"/>
      <c r="AH241" s="194"/>
      <c r="AI241" s="194"/>
      <c r="AJ241" s="195"/>
      <c r="AK241" s="143"/>
      <c r="AL241" s="143"/>
      <c r="AM241" s="217"/>
      <c r="AN241" s="218"/>
      <c r="AO241" s="218"/>
      <c r="AP241" s="218"/>
      <c r="AQ241" s="217"/>
      <c r="AR241" s="218"/>
      <c r="AS241" s="218"/>
      <c r="AT241" s="218"/>
      <c r="AU241" s="217"/>
      <c r="AV241" s="218"/>
      <c r="AW241" s="218"/>
      <c r="AX241" s="221"/>
      <c r="AY241" s="141"/>
      <c r="AZ241" s="141"/>
      <c r="BA241" s="141"/>
      <c r="BB241" s="141"/>
      <c r="BC241" s="141"/>
      <c r="BD241" s="126"/>
      <c r="BE241" s="126"/>
      <c r="BF241" s="126"/>
      <c r="BG241" s="126"/>
      <c r="BH241" s="126"/>
      <c r="BI241" s="126"/>
      <c r="BJ241" s="126"/>
      <c r="BK241" s="126"/>
      <c r="BL241" s="126"/>
      <c r="BM241" s="126"/>
      <c r="BN241" s="126"/>
      <c r="BO241" s="126"/>
      <c r="BP241" s="126"/>
      <c r="BQ241" s="126"/>
      <c r="BR241" s="129"/>
    </row>
    <row r="242" spans="1:71" ht="15.65" customHeight="1">
      <c r="C242" s="124"/>
      <c r="D242" s="281"/>
      <c r="E242" s="281"/>
      <c r="F242" s="281"/>
      <c r="G242" s="281"/>
      <c r="H242" s="281"/>
      <c r="I242" s="281"/>
      <c r="J242" s="281"/>
      <c r="K242" s="281"/>
      <c r="L242" s="281"/>
      <c r="M242" s="281"/>
      <c r="N242" s="211"/>
      <c r="O242" s="212"/>
      <c r="P242" s="212"/>
      <c r="Q242" s="213"/>
      <c r="R242" s="130"/>
      <c r="S242" s="130"/>
      <c r="T242" s="130"/>
      <c r="U242" s="193"/>
      <c r="V242" s="194"/>
      <c r="W242" s="194"/>
      <c r="X242" s="194"/>
      <c r="Y242" s="194"/>
      <c r="Z242" s="194"/>
      <c r="AA242" s="194"/>
      <c r="AB242" s="194"/>
      <c r="AC242" s="194"/>
      <c r="AD242" s="194"/>
      <c r="AE242" s="194"/>
      <c r="AF242" s="194"/>
      <c r="AG242" s="194"/>
      <c r="AH242" s="194"/>
      <c r="AI242" s="194"/>
      <c r="AJ242" s="195"/>
      <c r="AK242" s="143"/>
      <c r="AL242" s="143"/>
      <c r="AM242" s="217"/>
      <c r="AN242" s="218"/>
      <c r="AO242" s="218"/>
      <c r="AP242" s="218"/>
      <c r="AQ242" s="217"/>
      <c r="AR242" s="218"/>
      <c r="AS242" s="218"/>
      <c r="AT242" s="218"/>
      <c r="AU242" s="217"/>
      <c r="AV242" s="218"/>
      <c r="AW242" s="218"/>
      <c r="AX242" s="221"/>
      <c r="AY242" s="141"/>
      <c r="AZ242" s="141"/>
      <c r="BA242" s="141"/>
      <c r="BB242" s="141"/>
      <c r="BC242" s="141"/>
      <c r="BD242" s="126"/>
      <c r="BE242" s="126"/>
      <c r="BF242" s="126"/>
      <c r="BG242" s="126"/>
      <c r="BH242" s="126"/>
      <c r="BI242" s="126"/>
      <c r="BJ242" s="126"/>
      <c r="BK242" s="126"/>
      <c r="BL242" s="126"/>
      <c r="BM242" s="126"/>
      <c r="BN242" s="126"/>
      <c r="BO242" s="126"/>
      <c r="BP242" s="126"/>
      <c r="BQ242" s="126"/>
      <c r="BR242" s="129"/>
    </row>
    <row r="243" spans="1:71" ht="15.65" customHeight="1">
      <c r="C243" s="124"/>
      <c r="D243" s="281"/>
      <c r="E243" s="281"/>
      <c r="F243" s="281"/>
      <c r="G243" s="281"/>
      <c r="H243" s="281"/>
      <c r="I243" s="281"/>
      <c r="J243" s="281"/>
      <c r="K243" s="281"/>
      <c r="L243" s="281"/>
      <c r="M243" s="281"/>
      <c r="N243" s="214"/>
      <c r="O243" s="215"/>
      <c r="P243" s="215"/>
      <c r="Q243" s="216"/>
      <c r="R243" s="130"/>
      <c r="S243" s="130"/>
      <c r="T243" s="130"/>
      <c r="U243" s="193"/>
      <c r="V243" s="194"/>
      <c r="W243" s="194"/>
      <c r="X243" s="194"/>
      <c r="Y243" s="194"/>
      <c r="Z243" s="194"/>
      <c r="AA243" s="194"/>
      <c r="AB243" s="194"/>
      <c r="AC243" s="194"/>
      <c r="AD243" s="194"/>
      <c r="AE243" s="194"/>
      <c r="AF243" s="194"/>
      <c r="AG243" s="194"/>
      <c r="AH243" s="194"/>
      <c r="AI243" s="194"/>
      <c r="AJ243" s="195"/>
      <c r="AK243" s="143"/>
      <c r="AL243" s="143"/>
      <c r="AM243" s="217" t="str">
        <f>IF([5]回答表!BD18="●",IF([5]回答表!X52="●",[5]回答表!E330,IF([5]回答表!AA52="●",[5]回答表!E399,"")),"")</f>
        <v/>
      </c>
      <c r="AN243" s="218"/>
      <c r="AO243" s="218"/>
      <c r="AP243" s="218"/>
      <c r="AQ243" s="217" t="str">
        <f>IF([5]回答表!BD18="●",IF([5]回答表!X52="●",[5]回答表!E331,IF([5]回答表!AA52="●",[5]回答表!E400,"")),"")</f>
        <v/>
      </c>
      <c r="AR243" s="218"/>
      <c r="AS243" s="218"/>
      <c r="AT243" s="218"/>
      <c r="AU243" s="217" t="str">
        <f>IF([5]回答表!BD18="●",IF([5]回答表!X52="●",[5]回答表!E332,IF([5]回答表!AA52="●",[5]回答表!E401,"")),"")</f>
        <v/>
      </c>
      <c r="AV243" s="218"/>
      <c r="AW243" s="218"/>
      <c r="AX243" s="221"/>
      <c r="AY243" s="141"/>
      <c r="AZ243" s="141"/>
      <c r="BA243" s="141"/>
      <c r="BB243" s="141"/>
      <c r="BC243" s="141"/>
      <c r="BD243" s="126"/>
      <c r="BE243" s="126"/>
      <c r="BF243" s="126"/>
      <c r="BG243" s="126"/>
      <c r="BH243" s="126"/>
      <c r="BI243" s="126"/>
      <c r="BJ243" s="126"/>
      <c r="BK243" s="126"/>
      <c r="BL243" s="126"/>
      <c r="BM243" s="126"/>
      <c r="BN243" s="126"/>
      <c r="BO243" s="126"/>
      <c r="BP243" s="126"/>
      <c r="BQ243" s="126"/>
      <c r="BR243" s="129"/>
    </row>
    <row r="244" spans="1:71" ht="15.65" customHeight="1">
      <c r="C244" s="124"/>
      <c r="D244" s="144"/>
      <c r="E244" s="144"/>
      <c r="F244" s="144"/>
      <c r="G244" s="144"/>
      <c r="H244" s="144"/>
      <c r="I244" s="144"/>
      <c r="J244" s="144"/>
      <c r="K244" s="144"/>
      <c r="L244" s="144"/>
      <c r="M244" s="144"/>
      <c r="N244" s="145"/>
      <c r="O244" s="145"/>
      <c r="P244" s="145"/>
      <c r="Q244" s="145"/>
      <c r="R244" s="146"/>
      <c r="S244" s="146"/>
      <c r="T244" s="146"/>
      <c r="U244" s="193"/>
      <c r="V244" s="194"/>
      <c r="W244" s="194"/>
      <c r="X244" s="194"/>
      <c r="Y244" s="194"/>
      <c r="Z244" s="194"/>
      <c r="AA244" s="194"/>
      <c r="AB244" s="194"/>
      <c r="AC244" s="194"/>
      <c r="AD244" s="194"/>
      <c r="AE244" s="194"/>
      <c r="AF244" s="194"/>
      <c r="AG244" s="194"/>
      <c r="AH244" s="194"/>
      <c r="AI244" s="194"/>
      <c r="AJ244" s="195"/>
      <c r="AK244" s="143"/>
      <c r="AL244" s="143"/>
      <c r="AM244" s="217"/>
      <c r="AN244" s="218"/>
      <c r="AO244" s="218"/>
      <c r="AP244" s="218"/>
      <c r="AQ244" s="217"/>
      <c r="AR244" s="218"/>
      <c r="AS244" s="218"/>
      <c r="AT244" s="218"/>
      <c r="AU244" s="217"/>
      <c r="AV244" s="218"/>
      <c r="AW244" s="218"/>
      <c r="AX244" s="221"/>
      <c r="AY244" s="141"/>
      <c r="AZ244" s="141"/>
      <c r="BA244" s="141"/>
      <c r="BB244" s="141"/>
      <c r="BC244" s="141"/>
      <c r="BD244" s="131"/>
      <c r="BE244" s="131"/>
      <c r="BF244" s="126"/>
      <c r="BG244" s="126"/>
      <c r="BH244" s="126"/>
      <c r="BI244" s="126"/>
      <c r="BJ244" s="126"/>
      <c r="BK244" s="126"/>
      <c r="BL244" s="126"/>
      <c r="BM244" s="126"/>
      <c r="BN244" s="126"/>
      <c r="BO244" s="126"/>
      <c r="BP244" s="126"/>
      <c r="BQ244" s="126"/>
      <c r="BR244" s="129"/>
    </row>
    <row r="245" spans="1:71" ht="19.399999999999999" customHeight="1">
      <c r="C245" s="124"/>
      <c r="D245" s="144"/>
      <c r="E245" s="144"/>
      <c r="F245" s="144"/>
      <c r="G245" s="144"/>
      <c r="H245" s="144"/>
      <c r="I245" s="144"/>
      <c r="J245" s="144"/>
      <c r="K245" s="144"/>
      <c r="L245" s="144"/>
      <c r="M245" s="144"/>
      <c r="N245" s="145"/>
      <c r="O245" s="145"/>
      <c r="P245" s="145"/>
      <c r="Q245" s="145"/>
      <c r="R245" s="146"/>
      <c r="S245" s="146"/>
      <c r="T245" s="146"/>
      <c r="U245" s="193"/>
      <c r="V245" s="194"/>
      <c r="W245" s="194"/>
      <c r="X245" s="194"/>
      <c r="Y245" s="194"/>
      <c r="Z245" s="194"/>
      <c r="AA245" s="194"/>
      <c r="AB245" s="194"/>
      <c r="AC245" s="194"/>
      <c r="AD245" s="194"/>
      <c r="AE245" s="194"/>
      <c r="AF245" s="194"/>
      <c r="AG245" s="194"/>
      <c r="AH245" s="194"/>
      <c r="AI245" s="194"/>
      <c r="AJ245" s="195"/>
      <c r="AK245" s="143"/>
      <c r="AL245" s="143"/>
      <c r="AM245" s="217"/>
      <c r="AN245" s="218"/>
      <c r="AO245" s="218"/>
      <c r="AP245" s="218"/>
      <c r="AQ245" s="217"/>
      <c r="AR245" s="218"/>
      <c r="AS245" s="218"/>
      <c r="AT245" s="218"/>
      <c r="AU245" s="217"/>
      <c r="AV245" s="218"/>
      <c r="AW245" s="218"/>
      <c r="AX245" s="221"/>
      <c r="AY245" s="141"/>
      <c r="AZ245" s="141"/>
      <c r="BA245" s="141"/>
      <c r="BB245" s="141"/>
      <c r="BC245" s="141"/>
      <c r="BD245" s="126"/>
      <c r="BE245" s="126"/>
      <c r="BF245" s="126"/>
      <c r="BG245" s="126"/>
      <c r="BH245" s="126"/>
      <c r="BI245" s="126"/>
      <c r="BJ245" s="126"/>
      <c r="BK245" s="126"/>
      <c r="BL245" s="126"/>
      <c r="BM245" s="126"/>
      <c r="BN245" s="126"/>
      <c r="BO245" s="126"/>
      <c r="BP245" s="126"/>
      <c r="BQ245" s="126"/>
      <c r="BR245" s="129"/>
    </row>
    <row r="246" spans="1:71" ht="19.399999999999999" customHeight="1">
      <c r="C246" s="124"/>
      <c r="D246" s="302" t="s">
        <v>8</v>
      </c>
      <c r="E246" s="281"/>
      <c r="F246" s="281"/>
      <c r="G246" s="281"/>
      <c r="H246" s="281"/>
      <c r="I246" s="281"/>
      <c r="J246" s="281"/>
      <c r="K246" s="281"/>
      <c r="L246" s="281"/>
      <c r="M246" s="282"/>
      <c r="N246" s="208" t="str">
        <f>IF([5]回答表!BD18="●",IF([5]回答表!AA52="●","●",""),"")</f>
        <v/>
      </c>
      <c r="O246" s="209"/>
      <c r="P246" s="209"/>
      <c r="Q246" s="210"/>
      <c r="R246" s="130"/>
      <c r="S246" s="130"/>
      <c r="T246" s="130"/>
      <c r="U246" s="193"/>
      <c r="V246" s="194"/>
      <c r="W246" s="194"/>
      <c r="X246" s="194"/>
      <c r="Y246" s="194"/>
      <c r="Z246" s="194"/>
      <c r="AA246" s="194"/>
      <c r="AB246" s="194"/>
      <c r="AC246" s="194"/>
      <c r="AD246" s="194"/>
      <c r="AE246" s="194"/>
      <c r="AF246" s="194"/>
      <c r="AG246" s="194"/>
      <c r="AH246" s="194"/>
      <c r="AI246" s="194"/>
      <c r="AJ246" s="195"/>
      <c r="AK246" s="143"/>
      <c r="AL246" s="143"/>
      <c r="AM246" s="217"/>
      <c r="AN246" s="218"/>
      <c r="AO246" s="218"/>
      <c r="AP246" s="218"/>
      <c r="AQ246" s="217"/>
      <c r="AR246" s="218"/>
      <c r="AS246" s="218"/>
      <c r="AT246" s="218"/>
      <c r="AU246" s="217"/>
      <c r="AV246" s="218"/>
      <c r="AW246" s="218"/>
      <c r="AX246" s="221"/>
      <c r="AY246" s="141"/>
      <c r="AZ246" s="141"/>
      <c r="BA246" s="141"/>
      <c r="BB246" s="141"/>
      <c r="BC246" s="141"/>
      <c r="BD246" s="147"/>
      <c r="BE246" s="147"/>
      <c r="BF246" s="126"/>
      <c r="BG246" s="126"/>
      <c r="BH246" s="126"/>
      <c r="BI246" s="126"/>
      <c r="BJ246" s="126"/>
      <c r="BK246" s="126"/>
      <c r="BL246" s="126"/>
      <c r="BM246" s="126"/>
      <c r="BN246" s="126"/>
      <c r="BO246" s="126"/>
      <c r="BP246" s="126"/>
      <c r="BQ246" s="126"/>
      <c r="BR246" s="129"/>
    </row>
    <row r="247" spans="1:71" ht="15.65" customHeight="1">
      <c r="C247" s="124"/>
      <c r="D247" s="281"/>
      <c r="E247" s="281"/>
      <c r="F247" s="281"/>
      <c r="G247" s="281"/>
      <c r="H247" s="281"/>
      <c r="I247" s="281"/>
      <c r="J247" s="281"/>
      <c r="K247" s="281"/>
      <c r="L247" s="281"/>
      <c r="M247" s="282"/>
      <c r="N247" s="211"/>
      <c r="O247" s="212"/>
      <c r="P247" s="212"/>
      <c r="Q247" s="213"/>
      <c r="R247" s="130"/>
      <c r="S247" s="130"/>
      <c r="T247" s="130"/>
      <c r="U247" s="193"/>
      <c r="V247" s="194"/>
      <c r="W247" s="194"/>
      <c r="X247" s="194"/>
      <c r="Y247" s="194"/>
      <c r="Z247" s="194"/>
      <c r="AA247" s="194"/>
      <c r="AB247" s="194"/>
      <c r="AC247" s="194"/>
      <c r="AD247" s="194"/>
      <c r="AE247" s="194"/>
      <c r="AF247" s="194"/>
      <c r="AG247" s="194"/>
      <c r="AH247" s="194"/>
      <c r="AI247" s="194"/>
      <c r="AJ247" s="195"/>
      <c r="AK247" s="143"/>
      <c r="AL247" s="143"/>
      <c r="AM247" s="217" t="s">
        <v>9</v>
      </c>
      <c r="AN247" s="218"/>
      <c r="AO247" s="218"/>
      <c r="AP247" s="218"/>
      <c r="AQ247" s="217" t="s">
        <v>10</v>
      </c>
      <c r="AR247" s="218"/>
      <c r="AS247" s="218"/>
      <c r="AT247" s="218"/>
      <c r="AU247" s="217" t="s">
        <v>11</v>
      </c>
      <c r="AV247" s="218"/>
      <c r="AW247" s="218"/>
      <c r="AX247" s="221"/>
      <c r="AY247" s="141"/>
      <c r="AZ247" s="141"/>
      <c r="BA247" s="141"/>
      <c r="BB247" s="141"/>
      <c r="BC247" s="141"/>
      <c r="BD247" s="147"/>
      <c r="BE247" s="147"/>
      <c r="BF247" s="126"/>
      <c r="BG247" s="126"/>
      <c r="BH247" s="126"/>
      <c r="BI247" s="126"/>
      <c r="BJ247" s="126"/>
      <c r="BK247" s="126"/>
      <c r="BL247" s="126"/>
      <c r="BM247" s="126"/>
      <c r="BN247" s="126"/>
      <c r="BO247" s="126"/>
      <c r="BP247" s="126"/>
      <c r="BQ247" s="126"/>
      <c r="BR247" s="129"/>
    </row>
    <row r="248" spans="1:71" ht="15.65" customHeight="1">
      <c r="C248" s="124"/>
      <c r="D248" s="281"/>
      <c r="E248" s="281"/>
      <c r="F248" s="281"/>
      <c r="G248" s="281"/>
      <c r="H248" s="281"/>
      <c r="I248" s="281"/>
      <c r="J248" s="281"/>
      <c r="K248" s="281"/>
      <c r="L248" s="281"/>
      <c r="M248" s="282"/>
      <c r="N248" s="211"/>
      <c r="O248" s="212"/>
      <c r="P248" s="212"/>
      <c r="Q248" s="213"/>
      <c r="R248" s="130"/>
      <c r="S248" s="130"/>
      <c r="T248" s="130"/>
      <c r="U248" s="193"/>
      <c r="V248" s="194"/>
      <c r="W248" s="194"/>
      <c r="X248" s="194"/>
      <c r="Y248" s="194"/>
      <c r="Z248" s="194"/>
      <c r="AA248" s="194"/>
      <c r="AB248" s="194"/>
      <c r="AC248" s="194"/>
      <c r="AD248" s="194"/>
      <c r="AE248" s="194"/>
      <c r="AF248" s="194"/>
      <c r="AG248" s="194"/>
      <c r="AH248" s="194"/>
      <c r="AI248" s="194"/>
      <c r="AJ248" s="195"/>
      <c r="AK248" s="143"/>
      <c r="AL248" s="143"/>
      <c r="AM248" s="217"/>
      <c r="AN248" s="218"/>
      <c r="AO248" s="218"/>
      <c r="AP248" s="218"/>
      <c r="AQ248" s="217"/>
      <c r="AR248" s="218"/>
      <c r="AS248" s="218"/>
      <c r="AT248" s="218"/>
      <c r="AU248" s="217"/>
      <c r="AV248" s="218"/>
      <c r="AW248" s="218"/>
      <c r="AX248" s="221"/>
      <c r="AY248" s="141"/>
      <c r="AZ248" s="141"/>
      <c r="BA248" s="141"/>
      <c r="BB248" s="141"/>
      <c r="BC248" s="141"/>
      <c r="BD248" s="147"/>
      <c r="BE248" s="147"/>
      <c r="BF248" s="126"/>
      <c r="BG248" s="126"/>
      <c r="BH248" s="126"/>
      <c r="BI248" s="126"/>
      <c r="BJ248" s="126"/>
      <c r="BK248" s="126"/>
      <c r="BL248" s="126"/>
      <c r="BM248" s="126"/>
      <c r="BN248" s="126"/>
      <c r="BO248" s="126"/>
      <c r="BP248" s="126"/>
      <c r="BQ248" s="126"/>
      <c r="BR248" s="129"/>
    </row>
    <row r="249" spans="1:71" ht="15.65" customHeight="1">
      <c r="C249" s="124"/>
      <c r="D249" s="281"/>
      <c r="E249" s="281"/>
      <c r="F249" s="281"/>
      <c r="G249" s="281"/>
      <c r="H249" s="281"/>
      <c r="I249" s="281"/>
      <c r="J249" s="281"/>
      <c r="K249" s="281"/>
      <c r="L249" s="281"/>
      <c r="M249" s="282"/>
      <c r="N249" s="214"/>
      <c r="O249" s="215"/>
      <c r="P249" s="215"/>
      <c r="Q249" s="216"/>
      <c r="R249" s="130"/>
      <c r="S249" s="130"/>
      <c r="T249" s="130"/>
      <c r="U249" s="196"/>
      <c r="V249" s="197"/>
      <c r="W249" s="197"/>
      <c r="X249" s="197"/>
      <c r="Y249" s="197"/>
      <c r="Z249" s="197"/>
      <c r="AA249" s="197"/>
      <c r="AB249" s="197"/>
      <c r="AC249" s="197"/>
      <c r="AD249" s="197"/>
      <c r="AE249" s="197"/>
      <c r="AF249" s="197"/>
      <c r="AG249" s="197"/>
      <c r="AH249" s="197"/>
      <c r="AI249" s="197"/>
      <c r="AJ249" s="198"/>
      <c r="AK249" s="143"/>
      <c r="AL249" s="143"/>
      <c r="AM249" s="219"/>
      <c r="AN249" s="220"/>
      <c r="AO249" s="220"/>
      <c r="AP249" s="220"/>
      <c r="AQ249" s="219"/>
      <c r="AR249" s="220"/>
      <c r="AS249" s="220"/>
      <c r="AT249" s="220"/>
      <c r="AU249" s="219"/>
      <c r="AV249" s="220"/>
      <c r="AW249" s="220"/>
      <c r="AX249" s="222"/>
      <c r="AY249" s="141"/>
      <c r="AZ249" s="141"/>
      <c r="BA249" s="141"/>
      <c r="BB249" s="141"/>
      <c r="BC249" s="141"/>
      <c r="BD249" s="147"/>
      <c r="BE249" s="147"/>
      <c r="BF249" s="126"/>
      <c r="BG249" s="126"/>
      <c r="BH249" s="126"/>
      <c r="BI249" s="126"/>
      <c r="BJ249" s="126"/>
      <c r="BK249" s="126"/>
      <c r="BL249" s="126"/>
      <c r="BM249" s="126"/>
      <c r="BN249" s="126"/>
      <c r="BO249" s="126"/>
      <c r="BP249" s="126"/>
      <c r="BQ249" s="126"/>
      <c r="BR249" s="129"/>
    </row>
    <row r="250" spans="1:71" ht="15.65" customHeight="1">
      <c r="A250" s="134"/>
      <c r="B250" s="134"/>
      <c r="C250" s="124"/>
      <c r="D250" s="144"/>
      <c r="E250" s="144"/>
      <c r="F250" s="144"/>
      <c r="G250" s="144"/>
      <c r="H250" s="144"/>
      <c r="I250" s="144"/>
      <c r="J250" s="144"/>
      <c r="K250" s="144"/>
      <c r="L250" s="144"/>
      <c r="M250" s="144"/>
      <c r="N250" s="144"/>
      <c r="O250" s="144"/>
      <c r="P250" s="144"/>
      <c r="Q250" s="144"/>
      <c r="R250" s="130"/>
      <c r="S250" s="130"/>
      <c r="T250" s="130"/>
      <c r="U250" s="130"/>
      <c r="V250" s="130"/>
      <c r="W250" s="130"/>
      <c r="X250" s="130"/>
      <c r="Y250" s="130"/>
      <c r="Z250" s="130"/>
      <c r="AA250" s="130"/>
      <c r="AB250" s="130"/>
      <c r="AC250" s="130"/>
      <c r="AD250" s="130"/>
      <c r="AE250" s="130"/>
      <c r="AF250" s="130"/>
      <c r="AG250" s="130"/>
      <c r="AH250" s="130"/>
      <c r="AI250" s="130"/>
      <c r="AJ250" s="130"/>
      <c r="AK250" s="143"/>
      <c r="AL250" s="143"/>
      <c r="AM250" s="156"/>
      <c r="AN250" s="156"/>
      <c r="AO250" s="156"/>
      <c r="AP250" s="156"/>
      <c r="AQ250" s="156"/>
      <c r="AR250" s="156"/>
      <c r="AS250" s="156"/>
      <c r="AT250" s="156"/>
      <c r="AU250" s="156"/>
      <c r="AV250" s="156"/>
      <c r="AW250" s="156"/>
      <c r="AX250" s="156"/>
      <c r="AY250" s="156"/>
      <c r="AZ250" s="156"/>
      <c r="BA250" s="156"/>
      <c r="BB250" s="156"/>
      <c r="BC250" s="131"/>
      <c r="BD250" s="147"/>
      <c r="BE250" s="147"/>
      <c r="BF250" s="110"/>
      <c r="BG250" s="110"/>
      <c r="BH250" s="110"/>
      <c r="BI250" s="110"/>
      <c r="BJ250" s="110"/>
      <c r="BK250" s="110"/>
      <c r="BL250" s="110"/>
      <c r="BM250" s="110"/>
      <c r="BN250" s="110"/>
      <c r="BO250" s="110"/>
      <c r="BP250" s="110"/>
      <c r="BQ250" s="110"/>
      <c r="BR250" s="129"/>
      <c r="BS250" s="116"/>
    </row>
    <row r="251" spans="1:71" ht="15.65" customHeight="1">
      <c r="A251" s="134"/>
      <c r="B251" s="134"/>
      <c r="C251" s="124"/>
      <c r="D251" s="144"/>
      <c r="E251" s="144"/>
      <c r="F251" s="144"/>
      <c r="G251" s="144"/>
      <c r="H251" s="144"/>
      <c r="I251" s="144"/>
      <c r="J251" s="144"/>
      <c r="K251" s="144"/>
      <c r="L251" s="144"/>
      <c r="M251" s="144"/>
      <c r="N251" s="144"/>
      <c r="O251" s="144"/>
      <c r="P251" s="144"/>
      <c r="Q251" s="144"/>
      <c r="R251" s="130"/>
      <c r="S251" s="130"/>
      <c r="T251" s="130"/>
      <c r="U251" s="135" t="s">
        <v>91</v>
      </c>
      <c r="V251" s="130"/>
      <c r="W251" s="130"/>
      <c r="X251" s="130"/>
      <c r="Y251" s="130"/>
      <c r="Z251" s="130"/>
      <c r="AA251" s="130"/>
      <c r="AB251" s="130"/>
      <c r="AC251" s="130"/>
      <c r="AD251" s="130"/>
      <c r="AE251" s="130"/>
      <c r="AF251" s="130"/>
      <c r="AG251" s="130"/>
      <c r="AH251" s="130"/>
      <c r="AI251" s="130"/>
      <c r="AJ251" s="130"/>
      <c r="AK251" s="143"/>
      <c r="AL251" s="143"/>
      <c r="AM251" s="135" t="s">
        <v>92</v>
      </c>
      <c r="AN251" s="127"/>
      <c r="AO251" s="127"/>
      <c r="AP251" s="127"/>
      <c r="AQ251" s="127"/>
      <c r="AR251" s="127"/>
      <c r="AS251" s="127"/>
      <c r="AT251" s="127"/>
      <c r="AU251" s="127"/>
      <c r="AV251" s="127"/>
      <c r="AW251" s="127"/>
      <c r="AX251" s="126"/>
      <c r="AY251" s="126"/>
      <c r="AZ251" s="126"/>
      <c r="BA251" s="126"/>
      <c r="BB251" s="126"/>
      <c r="BC251" s="126"/>
      <c r="BD251" s="126"/>
      <c r="BE251" s="126"/>
      <c r="BF251" s="126"/>
      <c r="BG251" s="126"/>
      <c r="BH251" s="126"/>
      <c r="BI251" s="126"/>
      <c r="BJ251" s="126"/>
      <c r="BK251" s="126"/>
      <c r="BL251" s="126"/>
      <c r="BM251" s="126"/>
      <c r="BN251" s="126"/>
      <c r="BO251" s="126"/>
      <c r="BP251" s="126"/>
      <c r="BQ251" s="110"/>
      <c r="BR251" s="129"/>
      <c r="BS251" s="116"/>
    </row>
    <row r="252" spans="1:71" ht="15.65" customHeight="1">
      <c r="A252" s="134"/>
      <c r="B252" s="134"/>
      <c r="C252" s="124"/>
      <c r="D252" s="144"/>
      <c r="E252" s="144"/>
      <c r="F252" s="144"/>
      <c r="G252" s="144"/>
      <c r="H252" s="144"/>
      <c r="I252" s="144"/>
      <c r="J252" s="144"/>
      <c r="K252" s="144"/>
      <c r="L252" s="144"/>
      <c r="M252" s="144"/>
      <c r="N252" s="144"/>
      <c r="O252" s="144"/>
      <c r="P252" s="144"/>
      <c r="Q252" s="144"/>
      <c r="R252" s="130"/>
      <c r="S252" s="130"/>
      <c r="T252" s="130"/>
      <c r="U252" s="182" t="str">
        <f>IF([5]回答表!BD18="●",IF([5]回答表!X52="●",[5]回答表!E339,IF([5]回答表!AA52="●",[5]回答表!E408,"")),"")</f>
        <v/>
      </c>
      <c r="V252" s="183"/>
      <c r="W252" s="183"/>
      <c r="X252" s="183"/>
      <c r="Y252" s="183"/>
      <c r="Z252" s="183"/>
      <c r="AA252" s="183"/>
      <c r="AB252" s="183"/>
      <c r="AC252" s="183"/>
      <c r="AD252" s="183"/>
      <c r="AE252" s="186" t="s">
        <v>93</v>
      </c>
      <c r="AF252" s="186"/>
      <c r="AG252" s="186"/>
      <c r="AH252" s="186"/>
      <c r="AI252" s="186"/>
      <c r="AJ252" s="187"/>
      <c r="AK252" s="143"/>
      <c r="AL252" s="143"/>
      <c r="AM252" s="190" t="str">
        <f>IF([5]回答表!BD18="●",IF([5]回答表!X52="●",[5]回答表!B341,IF([5]回答表!AA52="●",[5]回答表!B410,"")),"")</f>
        <v/>
      </c>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2"/>
      <c r="BR252" s="129"/>
      <c r="BS252" s="116"/>
    </row>
    <row r="253" spans="1:71" ht="15.65" customHeight="1">
      <c r="A253" s="134"/>
      <c r="B253" s="134"/>
      <c r="C253" s="124"/>
      <c r="D253" s="144"/>
      <c r="E253" s="144"/>
      <c r="F253" s="144"/>
      <c r="G253" s="144"/>
      <c r="H253" s="144"/>
      <c r="I253" s="144"/>
      <c r="J253" s="144"/>
      <c r="K253" s="144"/>
      <c r="L253" s="144"/>
      <c r="M253" s="144"/>
      <c r="N253" s="144"/>
      <c r="O253" s="144"/>
      <c r="P253" s="144"/>
      <c r="Q253" s="144"/>
      <c r="R253" s="130"/>
      <c r="S253" s="130"/>
      <c r="T253" s="130"/>
      <c r="U253" s="184"/>
      <c r="V253" s="185"/>
      <c r="W253" s="185"/>
      <c r="X253" s="185"/>
      <c r="Y253" s="185"/>
      <c r="Z253" s="185"/>
      <c r="AA253" s="185"/>
      <c r="AB253" s="185"/>
      <c r="AC253" s="185"/>
      <c r="AD253" s="185"/>
      <c r="AE253" s="188"/>
      <c r="AF253" s="188"/>
      <c r="AG253" s="188"/>
      <c r="AH253" s="188"/>
      <c r="AI253" s="188"/>
      <c r="AJ253" s="189"/>
      <c r="AK253" s="143"/>
      <c r="AL253" s="143"/>
      <c r="AM253" s="193"/>
      <c r="AN253" s="194"/>
      <c r="AO253" s="194"/>
      <c r="AP253" s="194"/>
      <c r="AQ253" s="194"/>
      <c r="AR253" s="194"/>
      <c r="AS253" s="194"/>
      <c r="AT253" s="194"/>
      <c r="AU253" s="194"/>
      <c r="AV253" s="194"/>
      <c r="AW253" s="194"/>
      <c r="AX253" s="194"/>
      <c r="AY253" s="194"/>
      <c r="AZ253" s="194"/>
      <c r="BA253" s="194"/>
      <c r="BB253" s="194"/>
      <c r="BC253" s="194"/>
      <c r="BD253" s="194"/>
      <c r="BE253" s="194"/>
      <c r="BF253" s="194"/>
      <c r="BG253" s="194"/>
      <c r="BH253" s="194"/>
      <c r="BI253" s="194"/>
      <c r="BJ253" s="194"/>
      <c r="BK253" s="194"/>
      <c r="BL253" s="194"/>
      <c r="BM253" s="194"/>
      <c r="BN253" s="194"/>
      <c r="BO253" s="194"/>
      <c r="BP253" s="194"/>
      <c r="BQ253" s="195"/>
      <c r="BR253" s="129"/>
      <c r="BS253" s="116"/>
    </row>
    <row r="254" spans="1:71" ht="15.65" customHeight="1">
      <c r="A254" s="134"/>
      <c r="B254" s="134"/>
      <c r="C254" s="124"/>
      <c r="D254" s="144"/>
      <c r="E254" s="144"/>
      <c r="F254" s="144"/>
      <c r="G254" s="144"/>
      <c r="H254" s="144"/>
      <c r="I254" s="144"/>
      <c r="J254" s="144"/>
      <c r="K254" s="144"/>
      <c r="L254" s="144"/>
      <c r="M254" s="144"/>
      <c r="N254" s="144"/>
      <c r="O254" s="144"/>
      <c r="P254" s="144"/>
      <c r="Q254" s="144"/>
      <c r="R254" s="130"/>
      <c r="S254" s="130"/>
      <c r="T254" s="130"/>
      <c r="U254" s="130"/>
      <c r="V254" s="130"/>
      <c r="W254" s="130"/>
      <c r="X254" s="130"/>
      <c r="Y254" s="130"/>
      <c r="Z254" s="130"/>
      <c r="AA254" s="130"/>
      <c r="AB254" s="130"/>
      <c r="AC254" s="130"/>
      <c r="AD254" s="130"/>
      <c r="AE254" s="130"/>
      <c r="AF254" s="130"/>
      <c r="AG254" s="130"/>
      <c r="AH254" s="130"/>
      <c r="AI254" s="130"/>
      <c r="AJ254" s="130"/>
      <c r="AK254" s="143"/>
      <c r="AL254" s="143"/>
      <c r="AM254" s="193"/>
      <c r="AN254" s="194"/>
      <c r="AO254" s="194"/>
      <c r="AP254" s="194"/>
      <c r="AQ254" s="194"/>
      <c r="AR254" s="194"/>
      <c r="AS254" s="194"/>
      <c r="AT254" s="194"/>
      <c r="AU254" s="194"/>
      <c r="AV254" s="194"/>
      <c r="AW254" s="194"/>
      <c r="AX254" s="194"/>
      <c r="AY254" s="194"/>
      <c r="AZ254" s="194"/>
      <c r="BA254" s="194"/>
      <c r="BB254" s="194"/>
      <c r="BC254" s="194"/>
      <c r="BD254" s="194"/>
      <c r="BE254" s="194"/>
      <c r="BF254" s="194"/>
      <c r="BG254" s="194"/>
      <c r="BH254" s="194"/>
      <c r="BI254" s="194"/>
      <c r="BJ254" s="194"/>
      <c r="BK254" s="194"/>
      <c r="BL254" s="194"/>
      <c r="BM254" s="194"/>
      <c r="BN254" s="194"/>
      <c r="BO254" s="194"/>
      <c r="BP254" s="194"/>
      <c r="BQ254" s="195"/>
      <c r="BR254" s="129"/>
      <c r="BS254" s="116"/>
    </row>
    <row r="255" spans="1:71" ht="15.65" customHeight="1">
      <c r="A255" s="134"/>
      <c r="B255" s="134"/>
      <c r="C255" s="124"/>
      <c r="D255" s="144"/>
      <c r="E255" s="144"/>
      <c r="F255" s="144"/>
      <c r="G255" s="144"/>
      <c r="H255" s="144"/>
      <c r="I255" s="144"/>
      <c r="J255" s="144"/>
      <c r="K255" s="144"/>
      <c r="L255" s="144"/>
      <c r="M255" s="144"/>
      <c r="N255" s="144"/>
      <c r="O255" s="144"/>
      <c r="P255" s="144"/>
      <c r="Q255" s="144"/>
      <c r="R255" s="130"/>
      <c r="S255" s="130"/>
      <c r="T255" s="130"/>
      <c r="U255" s="130"/>
      <c r="V255" s="130"/>
      <c r="W255" s="130"/>
      <c r="X255" s="130"/>
      <c r="Y255" s="130"/>
      <c r="Z255" s="130"/>
      <c r="AA255" s="130"/>
      <c r="AB255" s="130"/>
      <c r="AC255" s="130"/>
      <c r="AD255" s="130"/>
      <c r="AE255" s="130"/>
      <c r="AF255" s="130"/>
      <c r="AG255" s="130"/>
      <c r="AH255" s="130"/>
      <c r="AI255" s="130"/>
      <c r="AJ255" s="130"/>
      <c r="AK255" s="143"/>
      <c r="AL255" s="143"/>
      <c r="AM255" s="193"/>
      <c r="AN255" s="194"/>
      <c r="AO255" s="194"/>
      <c r="AP255" s="194"/>
      <c r="AQ255" s="194"/>
      <c r="AR255" s="194"/>
      <c r="AS255" s="194"/>
      <c r="AT255" s="194"/>
      <c r="AU255" s="194"/>
      <c r="AV255" s="194"/>
      <c r="AW255" s="194"/>
      <c r="AX255" s="194"/>
      <c r="AY255" s="194"/>
      <c r="AZ255" s="194"/>
      <c r="BA255" s="194"/>
      <c r="BB255" s="194"/>
      <c r="BC255" s="194"/>
      <c r="BD255" s="194"/>
      <c r="BE255" s="194"/>
      <c r="BF255" s="194"/>
      <c r="BG255" s="194"/>
      <c r="BH255" s="194"/>
      <c r="BI255" s="194"/>
      <c r="BJ255" s="194"/>
      <c r="BK255" s="194"/>
      <c r="BL255" s="194"/>
      <c r="BM255" s="194"/>
      <c r="BN255" s="194"/>
      <c r="BO255" s="194"/>
      <c r="BP255" s="194"/>
      <c r="BQ255" s="195"/>
      <c r="BR255" s="129"/>
      <c r="BS255" s="116"/>
    </row>
    <row r="256" spans="1:71" ht="15.65" customHeight="1">
      <c r="A256" s="134"/>
      <c r="B256" s="134"/>
      <c r="C256" s="124"/>
      <c r="D256" s="144"/>
      <c r="E256" s="144"/>
      <c r="F256" s="144"/>
      <c r="G256" s="144"/>
      <c r="H256" s="144"/>
      <c r="I256" s="144"/>
      <c r="J256" s="144"/>
      <c r="K256" s="144"/>
      <c r="L256" s="144"/>
      <c r="M256" s="144"/>
      <c r="N256" s="144"/>
      <c r="O256" s="144"/>
      <c r="P256" s="144"/>
      <c r="Q256" s="144"/>
      <c r="R256" s="130"/>
      <c r="S256" s="130"/>
      <c r="T256" s="130"/>
      <c r="U256" s="130"/>
      <c r="V256" s="130"/>
      <c r="W256" s="130"/>
      <c r="X256" s="130"/>
      <c r="Y256" s="130"/>
      <c r="Z256" s="130"/>
      <c r="AA256" s="130"/>
      <c r="AB256" s="130"/>
      <c r="AC256" s="130"/>
      <c r="AD256" s="130"/>
      <c r="AE256" s="130"/>
      <c r="AF256" s="130"/>
      <c r="AG256" s="130"/>
      <c r="AH256" s="130"/>
      <c r="AI256" s="130"/>
      <c r="AJ256" s="130"/>
      <c r="AK256" s="143"/>
      <c r="AL256" s="143"/>
      <c r="AM256" s="196"/>
      <c r="AN256" s="197"/>
      <c r="AO256" s="197"/>
      <c r="AP256" s="197"/>
      <c r="AQ256" s="197"/>
      <c r="AR256" s="197"/>
      <c r="AS256" s="197"/>
      <c r="AT256" s="197"/>
      <c r="AU256" s="197"/>
      <c r="AV256" s="197"/>
      <c r="AW256" s="197"/>
      <c r="AX256" s="197"/>
      <c r="AY256" s="197"/>
      <c r="AZ256" s="197"/>
      <c r="BA256" s="197"/>
      <c r="BB256" s="197"/>
      <c r="BC256" s="197"/>
      <c r="BD256" s="197"/>
      <c r="BE256" s="197"/>
      <c r="BF256" s="197"/>
      <c r="BG256" s="197"/>
      <c r="BH256" s="197"/>
      <c r="BI256" s="197"/>
      <c r="BJ256" s="197"/>
      <c r="BK256" s="197"/>
      <c r="BL256" s="197"/>
      <c r="BM256" s="197"/>
      <c r="BN256" s="197"/>
      <c r="BO256" s="197"/>
      <c r="BP256" s="197"/>
      <c r="BQ256" s="198"/>
      <c r="BR256" s="129"/>
      <c r="BS256" s="116"/>
    </row>
    <row r="257" spans="1:144" ht="15.65" customHeight="1">
      <c r="C257" s="124"/>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29"/>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row>
    <row r="258" spans="1:144" ht="18.649999999999999" customHeight="1">
      <c r="C258" s="124"/>
      <c r="D258" s="144"/>
      <c r="E258" s="144"/>
      <c r="F258" s="144"/>
      <c r="G258" s="144"/>
      <c r="H258" s="144"/>
      <c r="I258" s="144"/>
      <c r="J258" s="144"/>
      <c r="K258" s="144"/>
      <c r="L258" s="144"/>
      <c r="M258" s="144"/>
      <c r="N258" s="130"/>
      <c r="O258" s="130"/>
      <c r="P258" s="130"/>
      <c r="Q258" s="130"/>
      <c r="R258" s="130"/>
      <c r="S258" s="130"/>
      <c r="T258" s="130"/>
      <c r="U258" s="135" t="s">
        <v>27</v>
      </c>
      <c r="V258" s="130"/>
      <c r="W258" s="130"/>
      <c r="X258" s="136"/>
      <c r="Y258" s="136"/>
      <c r="Z258" s="136"/>
      <c r="AA258" s="127"/>
      <c r="AB258" s="137"/>
      <c r="AC258" s="127"/>
      <c r="AD258" s="127"/>
      <c r="AE258" s="127"/>
      <c r="AF258" s="127"/>
      <c r="AG258" s="127"/>
      <c r="AH258" s="127"/>
      <c r="AI258" s="127"/>
      <c r="AJ258" s="127"/>
      <c r="AK258" s="127"/>
      <c r="AL258" s="127"/>
      <c r="AM258" s="135" t="s">
        <v>12</v>
      </c>
      <c r="AN258" s="127"/>
      <c r="AO258" s="127"/>
      <c r="AP258" s="127"/>
      <c r="AQ258" s="127"/>
      <c r="AR258" s="127"/>
      <c r="AS258" s="127"/>
      <c r="AT258" s="127"/>
      <c r="AU258" s="127"/>
      <c r="AV258" s="127"/>
      <c r="AW258" s="127"/>
      <c r="AX258" s="127"/>
      <c r="AY258" s="127"/>
      <c r="AZ258" s="126"/>
      <c r="BA258" s="126"/>
      <c r="BB258" s="126"/>
      <c r="BC258" s="126"/>
      <c r="BD258" s="126"/>
      <c r="BE258" s="126"/>
      <c r="BF258" s="126"/>
      <c r="BG258" s="126"/>
      <c r="BH258" s="126"/>
      <c r="BI258" s="126"/>
      <c r="BJ258" s="126"/>
      <c r="BK258" s="126"/>
      <c r="BL258" s="126"/>
      <c r="BM258" s="126"/>
      <c r="BN258" s="126"/>
      <c r="BO258" s="126"/>
      <c r="BP258" s="126"/>
      <c r="BQ258" s="110"/>
      <c r="BR258" s="129"/>
      <c r="BS258" s="116"/>
    </row>
    <row r="259" spans="1:144" ht="15.65" customHeight="1">
      <c r="C259" s="124"/>
      <c r="D259" s="281" t="s">
        <v>13</v>
      </c>
      <c r="E259" s="281"/>
      <c r="F259" s="281"/>
      <c r="G259" s="281"/>
      <c r="H259" s="281"/>
      <c r="I259" s="281"/>
      <c r="J259" s="281"/>
      <c r="K259" s="281"/>
      <c r="L259" s="281"/>
      <c r="M259" s="282"/>
      <c r="N259" s="208" t="str">
        <f>IF([5]回答表!BD18="●",IF([5]回答表!AD52="●","●",""),"")</f>
        <v/>
      </c>
      <c r="O259" s="209"/>
      <c r="P259" s="209"/>
      <c r="Q259" s="210"/>
      <c r="R259" s="130"/>
      <c r="S259" s="130"/>
      <c r="T259" s="130"/>
      <c r="U259" s="190" t="str">
        <f>IF([5]回答表!BD18="●",IF([5]回答表!AD52="●",[5]回答表!B421,""),"")</f>
        <v/>
      </c>
      <c r="V259" s="191"/>
      <c r="W259" s="191"/>
      <c r="X259" s="191"/>
      <c r="Y259" s="191"/>
      <c r="Z259" s="191"/>
      <c r="AA259" s="191"/>
      <c r="AB259" s="191"/>
      <c r="AC259" s="191"/>
      <c r="AD259" s="191"/>
      <c r="AE259" s="191"/>
      <c r="AF259" s="191"/>
      <c r="AG259" s="191"/>
      <c r="AH259" s="191"/>
      <c r="AI259" s="191"/>
      <c r="AJ259" s="192"/>
      <c r="AK259" s="160"/>
      <c r="AL259" s="160"/>
      <c r="AM259" s="190" t="str">
        <f>IF([5]回答表!BD18="●",IF([5]回答表!AD52="●",[5]回答表!B427,""),"")</f>
        <v/>
      </c>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2"/>
      <c r="BR259" s="129"/>
      <c r="BS259" s="116"/>
    </row>
    <row r="260" spans="1:144" ht="15.65" customHeight="1">
      <c r="C260" s="124"/>
      <c r="D260" s="281"/>
      <c r="E260" s="281"/>
      <c r="F260" s="281"/>
      <c r="G260" s="281"/>
      <c r="H260" s="281"/>
      <c r="I260" s="281"/>
      <c r="J260" s="281"/>
      <c r="K260" s="281"/>
      <c r="L260" s="281"/>
      <c r="M260" s="282"/>
      <c r="N260" s="211"/>
      <c r="O260" s="212"/>
      <c r="P260" s="212"/>
      <c r="Q260" s="213"/>
      <c r="R260" s="130"/>
      <c r="S260" s="130"/>
      <c r="T260" s="130"/>
      <c r="U260" s="193"/>
      <c r="V260" s="194"/>
      <c r="W260" s="194"/>
      <c r="X260" s="194"/>
      <c r="Y260" s="194"/>
      <c r="Z260" s="194"/>
      <c r="AA260" s="194"/>
      <c r="AB260" s="194"/>
      <c r="AC260" s="194"/>
      <c r="AD260" s="194"/>
      <c r="AE260" s="194"/>
      <c r="AF260" s="194"/>
      <c r="AG260" s="194"/>
      <c r="AH260" s="194"/>
      <c r="AI260" s="194"/>
      <c r="AJ260" s="195"/>
      <c r="AK260" s="160"/>
      <c r="AL260" s="160"/>
      <c r="AM260" s="193"/>
      <c r="AN260" s="194"/>
      <c r="AO260" s="194"/>
      <c r="AP260" s="194"/>
      <c r="AQ260" s="194"/>
      <c r="AR260" s="194"/>
      <c r="AS260" s="194"/>
      <c r="AT260" s="194"/>
      <c r="AU260" s="194"/>
      <c r="AV260" s="194"/>
      <c r="AW260" s="194"/>
      <c r="AX260" s="194"/>
      <c r="AY260" s="194"/>
      <c r="AZ260" s="194"/>
      <c r="BA260" s="194"/>
      <c r="BB260" s="194"/>
      <c r="BC260" s="194"/>
      <c r="BD260" s="194"/>
      <c r="BE260" s="194"/>
      <c r="BF260" s="194"/>
      <c r="BG260" s="194"/>
      <c r="BH260" s="194"/>
      <c r="BI260" s="194"/>
      <c r="BJ260" s="194"/>
      <c r="BK260" s="194"/>
      <c r="BL260" s="194"/>
      <c r="BM260" s="194"/>
      <c r="BN260" s="194"/>
      <c r="BO260" s="194"/>
      <c r="BP260" s="194"/>
      <c r="BQ260" s="195"/>
      <c r="BR260" s="129"/>
      <c r="BS260" s="116"/>
    </row>
    <row r="261" spans="1:144" ht="15.65" customHeight="1">
      <c r="C261" s="124"/>
      <c r="D261" s="281"/>
      <c r="E261" s="281"/>
      <c r="F261" s="281"/>
      <c r="G261" s="281"/>
      <c r="H261" s="281"/>
      <c r="I261" s="281"/>
      <c r="J261" s="281"/>
      <c r="K261" s="281"/>
      <c r="L261" s="281"/>
      <c r="M261" s="282"/>
      <c r="N261" s="211"/>
      <c r="O261" s="212"/>
      <c r="P261" s="212"/>
      <c r="Q261" s="213"/>
      <c r="R261" s="130"/>
      <c r="S261" s="130"/>
      <c r="T261" s="130"/>
      <c r="U261" s="193"/>
      <c r="V261" s="194"/>
      <c r="W261" s="194"/>
      <c r="X261" s="194"/>
      <c r="Y261" s="194"/>
      <c r="Z261" s="194"/>
      <c r="AA261" s="194"/>
      <c r="AB261" s="194"/>
      <c r="AC261" s="194"/>
      <c r="AD261" s="194"/>
      <c r="AE261" s="194"/>
      <c r="AF261" s="194"/>
      <c r="AG261" s="194"/>
      <c r="AH261" s="194"/>
      <c r="AI261" s="194"/>
      <c r="AJ261" s="195"/>
      <c r="AK261" s="160"/>
      <c r="AL261" s="160"/>
      <c r="AM261" s="193"/>
      <c r="AN261" s="194"/>
      <c r="AO261" s="194"/>
      <c r="AP261" s="194"/>
      <c r="AQ261" s="194"/>
      <c r="AR261" s="194"/>
      <c r="AS261" s="194"/>
      <c r="AT261" s="194"/>
      <c r="AU261" s="194"/>
      <c r="AV261" s="194"/>
      <c r="AW261" s="194"/>
      <c r="AX261" s="194"/>
      <c r="AY261" s="194"/>
      <c r="AZ261" s="194"/>
      <c r="BA261" s="194"/>
      <c r="BB261" s="194"/>
      <c r="BC261" s="194"/>
      <c r="BD261" s="194"/>
      <c r="BE261" s="194"/>
      <c r="BF261" s="194"/>
      <c r="BG261" s="194"/>
      <c r="BH261" s="194"/>
      <c r="BI261" s="194"/>
      <c r="BJ261" s="194"/>
      <c r="BK261" s="194"/>
      <c r="BL261" s="194"/>
      <c r="BM261" s="194"/>
      <c r="BN261" s="194"/>
      <c r="BO261" s="194"/>
      <c r="BP261" s="194"/>
      <c r="BQ261" s="195"/>
      <c r="BR261" s="129"/>
      <c r="BS261" s="116"/>
    </row>
    <row r="262" spans="1:144" ht="15.65" customHeight="1">
      <c r="C262" s="124"/>
      <c r="D262" s="281"/>
      <c r="E262" s="281"/>
      <c r="F262" s="281"/>
      <c r="G262" s="281"/>
      <c r="H262" s="281"/>
      <c r="I262" s="281"/>
      <c r="J262" s="281"/>
      <c r="K262" s="281"/>
      <c r="L262" s="281"/>
      <c r="M262" s="282"/>
      <c r="N262" s="214"/>
      <c r="O262" s="215"/>
      <c r="P262" s="215"/>
      <c r="Q262" s="216"/>
      <c r="R262" s="130"/>
      <c r="S262" s="130"/>
      <c r="T262" s="130"/>
      <c r="U262" s="196"/>
      <c r="V262" s="197"/>
      <c r="W262" s="197"/>
      <c r="X262" s="197"/>
      <c r="Y262" s="197"/>
      <c r="Z262" s="197"/>
      <c r="AA262" s="197"/>
      <c r="AB262" s="197"/>
      <c r="AC262" s="197"/>
      <c r="AD262" s="197"/>
      <c r="AE262" s="197"/>
      <c r="AF262" s="197"/>
      <c r="AG262" s="197"/>
      <c r="AH262" s="197"/>
      <c r="AI262" s="197"/>
      <c r="AJ262" s="198"/>
      <c r="AK262" s="160"/>
      <c r="AL262" s="160"/>
      <c r="AM262" s="196"/>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c r="BM262" s="197"/>
      <c r="BN262" s="197"/>
      <c r="BO262" s="197"/>
      <c r="BP262" s="197"/>
      <c r="BQ262" s="198"/>
      <c r="BR262" s="129"/>
      <c r="BS262" s="116"/>
    </row>
    <row r="263" spans="1:144" ht="15.65" customHeight="1">
      <c r="C263" s="151"/>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c r="BI263" s="152"/>
      <c r="BJ263" s="152"/>
      <c r="BK263" s="152"/>
      <c r="BL263" s="152"/>
      <c r="BM263" s="152"/>
      <c r="BN263" s="152"/>
      <c r="BO263" s="152"/>
      <c r="BP263" s="152"/>
      <c r="BQ263" s="152"/>
      <c r="BR263" s="153"/>
      <c r="BS263" s="116"/>
    </row>
    <row r="264" spans="1:144" s="97" customFormat="1" ht="15.65" customHeight="1">
      <c r="A264" s="116"/>
      <c r="B264" s="116"/>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16"/>
    </row>
    <row r="265" spans="1:144" ht="15.65" customHeight="1">
      <c r="C265" s="118"/>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256"/>
      <c r="AS265" s="256"/>
      <c r="AT265" s="256"/>
      <c r="AU265" s="256"/>
      <c r="AV265" s="256"/>
      <c r="AW265" s="256"/>
      <c r="AX265" s="256"/>
      <c r="AY265" s="256"/>
      <c r="AZ265" s="256"/>
      <c r="BA265" s="256"/>
      <c r="BB265" s="256"/>
      <c r="BC265" s="120"/>
      <c r="BD265" s="121"/>
      <c r="BE265" s="121"/>
      <c r="BF265" s="121"/>
      <c r="BG265" s="121"/>
      <c r="BH265" s="121"/>
      <c r="BI265" s="121"/>
      <c r="BJ265" s="121"/>
      <c r="BK265" s="121"/>
      <c r="BL265" s="121"/>
      <c r="BM265" s="121"/>
      <c r="BN265" s="121"/>
      <c r="BO265" s="121"/>
      <c r="BP265" s="121"/>
      <c r="BQ265" s="121"/>
      <c r="BR265" s="122"/>
      <c r="BS265" s="116"/>
    </row>
    <row r="266" spans="1:144" ht="15.65" customHeight="1">
      <c r="C266" s="124"/>
      <c r="D266" s="130"/>
      <c r="E266" s="130"/>
      <c r="F266" s="130"/>
      <c r="G266" s="130"/>
      <c r="H266" s="130"/>
      <c r="I266" s="130"/>
      <c r="J266" s="130"/>
      <c r="K266" s="130"/>
      <c r="L266" s="130"/>
      <c r="M266" s="130"/>
      <c r="N266" s="130"/>
      <c r="O266" s="130"/>
      <c r="P266" s="130"/>
      <c r="Q266" s="130"/>
      <c r="R266" s="130"/>
      <c r="S266" s="130"/>
      <c r="T266" s="130"/>
      <c r="U266" s="130"/>
      <c r="V266" s="130"/>
      <c r="W266" s="130"/>
      <c r="X266" s="110"/>
      <c r="Y266" s="110"/>
      <c r="Z266" s="110"/>
      <c r="AA266" s="126"/>
      <c r="AB266" s="131"/>
      <c r="AC266" s="131"/>
      <c r="AD266" s="131"/>
      <c r="AE266" s="131"/>
      <c r="AF266" s="131"/>
      <c r="AG266" s="131"/>
      <c r="AH266" s="131"/>
      <c r="AI266" s="131"/>
      <c r="AJ266" s="131"/>
      <c r="AK266" s="131"/>
      <c r="AL266" s="131"/>
      <c r="AM266" s="131"/>
      <c r="AN266" s="128"/>
      <c r="AO266" s="131"/>
      <c r="AP266" s="132"/>
      <c r="AQ266" s="132"/>
      <c r="AR266" s="292"/>
      <c r="AS266" s="292"/>
      <c r="AT266" s="292"/>
      <c r="AU266" s="292"/>
      <c r="AV266" s="292"/>
      <c r="AW266" s="292"/>
      <c r="AX266" s="292"/>
      <c r="AY266" s="292"/>
      <c r="AZ266" s="292"/>
      <c r="BA266" s="292"/>
      <c r="BB266" s="292"/>
      <c r="BC266" s="125"/>
      <c r="BD266" s="126"/>
      <c r="BE266" s="126"/>
      <c r="BF266" s="126"/>
      <c r="BG266" s="126"/>
      <c r="BH266" s="126"/>
      <c r="BI266" s="126"/>
      <c r="BJ266" s="126"/>
      <c r="BK266" s="126"/>
      <c r="BL266" s="126"/>
      <c r="BM266" s="126"/>
      <c r="BN266" s="127"/>
      <c r="BO266" s="127"/>
      <c r="BP266" s="127"/>
      <c r="BQ266" s="128"/>
      <c r="BR266" s="129"/>
      <c r="BS266" s="116"/>
    </row>
    <row r="267" spans="1:144" ht="15.65" customHeight="1">
      <c r="C267" s="124"/>
      <c r="D267" s="258" t="s">
        <v>4</v>
      </c>
      <c r="E267" s="259"/>
      <c r="F267" s="259"/>
      <c r="G267" s="259"/>
      <c r="H267" s="259"/>
      <c r="I267" s="259"/>
      <c r="J267" s="259"/>
      <c r="K267" s="259"/>
      <c r="L267" s="259"/>
      <c r="M267" s="259"/>
      <c r="N267" s="259"/>
      <c r="O267" s="259"/>
      <c r="P267" s="259"/>
      <c r="Q267" s="260"/>
      <c r="R267" s="199" t="s">
        <v>34</v>
      </c>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1"/>
      <c r="BC267" s="125"/>
      <c r="BD267" s="126"/>
      <c r="BE267" s="126"/>
      <c r="BF267" s="126"/>
      <c r="BG267" s="126"/>
      <c r="BH267" s="126"/>
      <c r="BI267" s="126"/>
      <c r="BJ267" s="126"/>
      <c r="BK267" s="126"/>
      <c r="BL267" s="126"/>
      <c r="BM267" s="126"/>
      <c r="BN267" s="127"/>
      <c r="BO267" s="127"/>
      <c r="BP267" s="127"/>
      <c r="BQ267" s="128"/>
      <c r="BR267" s="129"/>
      <c r="BS267" s="116"/>
    </row>
    <row r="268" spans="1:144" ht="15.65" customHeight="1">
      <c r="C268" s="124"/>
      <c r="D268" s="261"/>
      <c r="E268" s="262"/>
      <c r="F268" s="262"/>
      <c r="G268" s="262"/>
      <c r="H268" s="262"/>
      <c r="I268" s="262"/>
      <c r="J268" s="262"/>
      <c r="K268" s="262"/>
      <c r="L268" s="262"/>
      <c r="M268" s="262"/>
      <c r="N268" s="262"/>
      <c r="O268" s="262"/>
      <c r="P268" s="262"/>
      <c r="Q268" s="263"/>
      <c r="R268" s="205"/>
      <c r="S268" s="206"/>
      <c r="T268" s="206"/>
      <c r="U268" s="206"/>
      <c r="V268" s="206"/>
      <c r="W268" s="206"/>
      <c r="X268" s="206"/>
      <c r="Y268" s="206"/>
      <c r="Z268" s="206"/>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7"/>
      <c r="BC268" s="125"/>
      <c r="BD268" s="126"/>
      <c r="BE268" s="126"/>
      <c r="BF268" s="126"/>
      <c r="BG268" s="126"/>
      <c r="BH268" s="126"/>
      <c r="BI268" s="126"/>
      <c r="BJ268" s="126"/>
      <c r="BK268" s="126"/>
      <c r="BL268" s="126"/>
      <c r="BM268" s="126"/>
      <c r="BN268" s="127"/>
      <c r="BO268" s="127"/>
      <c r="BP268" s="127"/>
      <c r="BQ268" s="128"/>
      <c r="BR268" s="129"/>
      <c r="BS268" s="116"/>
    </row>
    <row r="269" spans="1:144" ht="15.65" customHeight="1">
      <c r="C269" s="124"/>
      <c r="D269" s="130"/>
      <c r="E269" s="130"/>
      <c r="F269" s="130"/>
      <c r="G269" s="130"/>
      <c r="H269" s="130"/>
      <c r="I269" s="130"/>
      <c r="J269" s="130"/>
      <c r="K269" s="130"/>
      <c r="L269" s="130"/>
      <c r="M269" s="130"/>
      <c r="N269" s="130"/>
      <c r="O269" s="130"/>
      <c r="P269" s="130"/>
      <c r="Q269" s="130"/>
      <c r="R269" s="130"/>
      <c r="S269" s="130"/>
      <c r="T269" s="130"/>
      <c r="U269" s="130"/>
      <c r="V269" s="130"/>
      <c r="W269" s="130"/>
      <c r="X269" s="110"/>
      <c r="Y269" s="110"/>
      <c r="Z269" s="110"/>
      <c r="AA269" s="126"/>
      <c r="AB269" s="131"/>
      <c r="AC269" s="131"/>
      <c r="AD269" s="131"/>
      <c r="AE269" s="131"/>
      <c r="AF269" s="131"/>
      <c r="AG269" s="131"/>
      <c r="AH269" s="131"/>
      <c r="AI269" s="131"/>
      <c r="AJ269" s="131"/>
      <c r="AK269" s="131"/>
      <c r="AL269" s="131"/>
      <c r="AM269" s="131"/>
      <c r="AN269" s="128"/>
      <c r="AO269" s="131"/>
      <c r="AP269" s="132"/>
      <c r="AQ269" s="132"/>
      <c r="AR269" s="133"/>
      <c r="AS269" s="133"/>
      <c r="AT269" s="133"/>
      <c r="AU269" s="133"/>
      <c r="AV269" s="133"/>
      <c r="AW269" s="133"/>
      <c r="AX269" s="133"/>
      <c r="AY269" s="133"/>
      <c r="AZ269" s="133"/>
      <c r="BA269" s="133"/>
      <c r="BB269" s="133"/>
      <c r="BC269" s="125"/>
      <c r="BD269" s="126"/>
      <c r="BE269" s="126"/>
      <c r="BF269" s="126"/>
      <c r="BG269" s="126"/>
      <c r="BH269" s="126"/>
      <c r="BI269" s="126"/>
      <c r="BJ269" s="126"/>
      <c r="BK269" s="126"/>
      <c r="BL269" s="126"/>
      <c r="BM269" s="126"/>
      <c r="BN269" s="127"/>
      <c r="BO269" s="127"/>
      <c r="BP269" s="127"/>
      <c r="BQ269" s="128"/>
      <c r="BR269" s="129"/>
      <c r="BS269" s="116"/>
    </row>
    <row r="270" spans="1:144" ht="19">
      <c r="C270" s="124"/>
      <c r="D270" s="130"/>
      <c r="E270" s="130"/>
      <c r="F270" s="130"/>
      <c r="G270" s="130"/>
      <c r="H270" s="130"/>
      <c r="I270" s="130"/>
      <c r="J270" s="130"/>
      <c r="K270" s="130"/>
      <c r="L270" s="130"/>
      <c r="M270" s="130"/>
      <c r="N270" s="130"/>
      <c r="O270" s="130"/>
      <c r="P270" s="130"/>
      <c r="Q270" s="130"/>
      <c r="R270" s="130"/>
      <c r="S270" s="130"/>
      <c r="T270" s="130"/>
      <c r="U270" s="135" t="s">
        <v>27</v>
      </c>
      <c r="V270" s="130"/>
      <c r="W270" s="130"/>
      <c r="X270" s="136"/>
      <c r="Y270" s="136"/>
      <c r="Z270" s="136"/>
      <c r="AA270" s="127"/>
      <c r="AB270" s="137"/>
      <c r="AC270" s="137"/>
      <c r="AD270" s="137"/>
      <c r="AE270" s="137"/>
      <c r="AF270" s="137"/>
      <c r="AG270" s="137"/>
      <c r="AH270" s="137"/>
      <c r="AI270" s="137"/>
      <c r="AJ270" s="137"/>
      <c r="AK270" s="137"/>
      <c r="AL270" s="137"/>
      <c r="AM270" s="135" t="s">
        <v>14</v>
      </c>
      <c r="AN270" s="138"/>
      <c r="AO270" s="137"/>
      <c r="AP270" s="139"/>
      <c r="AQ270" s="139"/>
      <c r="AR270" s="140"/>
      <c r="AS270" s="140"/>
      <c r="AT270" s="140"/>
      <c r="AU270" s="140"/>
      <c r="AV270" s="140"/>
      <c r="AW270" s="140"/>
      <c r="AX270" s="140"/>
      <c r="AY270" s="140"/>
      <c r="AZ270" s="140"/>
      <c r="BA270" s="140"/>
      <c r="BB270" s="140"/>
      <c r="BC270" s="141"/>
      <c r="BD270" s="127"/>
      <c r="BE270" s="127"/>
      <c r="BF270" s="142" t="s">
        <v>6</v>
      </c>
      <c r="BG270" s="155"/>
      <c r="BH270" s="155"/>
      <c r="BI270" s="155"/>
      <c r="BJ270" s="155"/>
      <c r="BK270" s="155"/>
      <c r="BL270" s="155"/>
      <c r="BM270" s="127"/>
      <c r="BN270" s="127"/>
      <c r="BO270" s="127"/>
      <c r="BP270" s="127"/>
      <c r="BQ270" s="138"/>
      <c r="BR270" s="129"/>
      <c r="BS270" s="116"/>
    </row>
    <row r="271" spans="1:144" ht="15.65" customHeight="1">
      <c r="C271" s="124"/>
      <c r="D271" s="281" t="s">
        <v>7</v>
      </c>
      <c r="E271" s="281"/>
      <c r="F271" s="281"/>
      <c r="G271" s="281"/>
      <c r="H271" s="281"/>
      <c r="I271" s="281"/>
      <c r="J271" s="281"/>
      <c r="K271" s="281"/>
      <c r="L271" s="281"/>
      <c r="M271" s="281"/>
      <c r="N271" s="208" t="str">
        <f>IF([5]回答表!X53="●","●","")</f>
        <v/>
      </c>
      <c r="O271" s="209"/>
      <c r="P271" s="209"/>
      <c r="Q271" s="210"/>
      <c r="R271" s="130"/>
      <c r="S271" s="130"/>
      <c r="T271" s="130"/>
      <c r="U271" s="190" t="str">
        <f>IF([5]回答表!X53="●",[5]回答表!B438,IF([5]回答表!AA53="●",[5]回答表!B466,""))</f>
        <v/>
      </c>
      <c r="V271" s="191"/>
      <c r="W271" s="191"/>
      <c r="X271" s="191"/>
      <c r="Y271" s="191"/>
      <c r="Z271" s="191"/>
      <c r="AA271" s="191"/>
      <c r="AB271" s="191"/>
      <c r="AC271" s="191"/>
      <c r="AD271" s="191"/>
      <c r="AE271" s="191"/>
      <c r="AF271" s="191"/>
      <c r="AG271" s="191"/>
      <c r="AH271" s="191"/>
      <c r="AI271" s="191"/>
      <c r="AJ271" s="192"/>
      <c r="AK271" s="143"/>
      <c r="AL271" s="143"/>
      <c r="AM271" s="293" t="s">
        <v>35</v>
      </c>
      <c r="AN271" s="294"/>
      <c r="AO271" s="294"/>
      <c r="AP271" s="294"/>
      <c r="AQ271" s="294"/>
      <c r="AR271" s="294"/>
      <c r="AS271" s="294"/>
      <c r="AT271" s="295"/>
      <c r="AU271" s="293" t="s">
        <v>36</v>
      </c>
      <c r="AV271" s="294"/>
      <c r="AW271" s="294"/>
      <c r="AX271" s="294"/>
      <c r="AY271" s="294"/>
      <c r="AZ271" s="294"/>
      <c r="BA271" s="294"/>
      <c r="BB271" s="295"/>
      <c r="BC271" s="131"/>
      <c r="BD271" s="126"/>
      <c r="BE271" s="126"/>
      <c r="BF271" s="253" t="str">
        <f>IF([5]回答表!X53="●",[5]回答表!U444,IF([5]回答表!AA53="●",[5]回答表!U472,""))</f>
        <v/>
      </c>
      <c r="BG271" s="254"/>
      <c r="BH271" s="254"/>
      <c r="BI271" s="254"/>
      <c r="BJ271" s="253"/>
      <c r="BK271" s="254"/>
      <c r="BL271" s="254"/>
      <c r="BM271" s="254"/>
      <c r="BN271" s="253"/>
      <c r="BO271" s="254"/>
      <c r="BP271" s="254"/>
      <c r="BQ271" s="255"/>
      <c r="BR271" s="129"/>
      <c r="BS271" s="116"/>
    </row>
    <row r="272" spans="1:144" ht="15.65" customHeight="1">
      <c r="C272" s="124"/>
      <c r="D272" s="281"/>
      <c r="E272" s="281"/>
      <c r="F272" s="281"/>
      <c r="G272" s="281"/>
      <c r="H272" s="281"/>
      <c r="I272" s="281"/>
      <c r="J272" s="281"/>
      <c r="K272" s="281"/>
      <c r="L272" s="281"/>
      <c r="M272" s="281"/>
      <c r="N272" s="211"/>
      <c r="O272" s="212"/>
      <c r="P272" s="212"/>
      <c r="Q272" s="213"/>
      <c r="R272" s="130"/>
      <c r="S272" s="130"/>
      <c r="T272" s="130"/>
      <c r="U272" s="193"/>
      <c r="V272" s="194"/>
      <c r="W272" s="194"/>
      <c r="X272" s="194"/>
      <c r="Y272" s="194"/>
      <c r="Z272" s="194"/>
      <c r="AA272" s="194"/>
      <c r="AB272" s="194"/>
      <c r="AC272" s="194"/>
      <c r="AD272" s="194"/>
      <c r="AE272" s="194"/>
      <c r="AF272" s="194"/>
      <c r="AG272" s="194"/>
      <c r="AH272" s="194"/>
      <c r="AI272" s="194"/>
      <c r="AJ272" s="195"/>
      <c r="AK272" s="143"/>
      <c r="AL272" s="143"/>
      <c r="AM272" s="296"/>
      <c r="AN272" s="297"/>
      <c r="AO272" s="297"/>
      <c r="AP272" s="297"/>
      <c r="AQ272" s="297"/>
      <c r="AR272" s="297"/>
      <c r="AS272" s="297"/>
      <c r="AT272" s="298"/>
      <c r="AU272" s="296"/>
      <c r="AV272" s="297"/>
      <c r="AW272" s="297"/>
      <c r="AX272" s="297"/>
      <c r="AY272" s="297"/>
      <c r="AZ272" s="297"/>
      <c r="BA272" s="297"/>
      <c r="BB272" s="298"/>
      <c r="BC272" s="131"/>
      <c r="BD272" s="126"/>
      <c r="BE272" s="126"/>
      <c r="BF272" s="217"/>
      <c r="BG272" s="218"/>
      <c r="BH272" s="218"/>
      <c r="BI272" s="218"/>
      <c r="BJ272" s="217"/>
      <c r="BK272" s="218"/>
      <c r="BL272" s="218"/>
      <c r="BM272" s="218"/>
      <c r="BN272" s="217"/>
      <c r="BO272" s="218"/>
      <c r="BP272" s="218"/>
      <c r="BQ272" s="221"/>
      <c r="BR272" s="129"/>
      <c r="BS272" s="116"/>
    </row>
    <row r="273" spans="1:71" ht="15.65" customHeight="1">
      <c r="C273" s="124"/>
      <c r="D273" s="281"/>
      <c r="E273" s="281"/>
      <c r="F273" s="281"/>
      <c r="G273" s="281"/>
      <c r="H273" s="281"/>
      <c r="I273" s="281"/>
      <c r="J273" s="281"/>
      <c r="K273" s="281"/>
      <c r="L273" s="281"/>
      <c r="M273" s="281"/>
      <c r="N273" s="211"/>
      <c r="O273" s="212"/>
      <c r="P273" s="212"/>
      <c r="Q273" s="213"/>
      <c r="R273" s="130"/>
      <c r="S273" s="130"/>
      <c r="T273" s="130"/>
      <c r="U273" s="193"/>
      <c r="V273" s="194"/>
      <c r="W273" s="194"/>
      <c r="X273" s="194"/>
      <c r="Y273" s="194"/>
      <c r="Z273" s="194"/>
      <c r="AA273" s="194"/>
      <c r="AB273" s="194"/>
      <c r="AC273" s="194"/>
      <c r="AD273" s="194"/>
      <c r="AE273" s="194"/>
      <c r="AF273" s="194"/>
      <c r="AG273" s="194"/>
      <c r="AH273" s="194"/>
      <c r="AI273" s="194"/>
      <c r="AJ273" s="195"/>
      <c r="AK273" s="143"/>
      <c r="AL273" s="143"/>
      <c r="AM273" s="299"/>
      <c r="AN273" s="300"/>
      <c r="AO273" s="300"/>
      <c r="AP273" s="300"/>
      <c r="AQ273" s="300"/>
      <c r="AR273" s="300"/>
      <c r="AS273" s="300"/>
      <c r="AT273" s="301"/>
      <c r="AU273" s="299"/>
      <c r="AV273" s="300"/>
      <c r="AW273" s="300"/>
      <c r="AX273" s="300"/>
      <c r="AY273" s="300"/>
      <c r="AZ273" s="300"/>
      <c r="BA273" s="300"/>
      <c r="BB273" s="301"/>
      <c r="BC273" s="131"/>
      <c r="BD273" s="126"/>
      <c r="BE273" s="126"/>
      <c r="BF273" s="217"/>
      <c r="BG273" s="218"/>
      <c r="BH273" s="218"/>
      <c r="BI273" s="218"/>
      <c r="BJ273" s="217"/>
      <c r="BK273" s="218"/>
      <c r="BL273" s="218"/>
      <c r="BM273" s="218"/>
      <c r="BN273" s="217"/>
      <c r="BO273" s="218"/>
      <c r="BP273" s="218"/>
      <c r="BQ273" s="221"/>
      <c r="BR273" s="129"/>
      <c r="BS273" s="116"/>
    </row>
    <row r="274" spans="1:71" ht="15.65" customHeight="1">
      <c r="C274" s="124"/>
      <c r="D274" s="281"/>
      <c r="E274" s="281"/>
      <c r="F274" s="281"/>
      <c r="G274" s="281"/>
      <c r="H274" s="281"/>
      <c r="I274" s="281"/>
      <c r="J274" s="281"/>
      <c r="K274" s="281"/>
      <c r="L274" s="281"/>
      <c r="M274" s="281"/>
      <c r="N274" s="214"/>
      <c r="O274" s="215"/>
      <c r="P274" s="215"/>
      <c r="Q274" s="216"/>
      <c r="R274" s="130"/>
      <c r="S274" s="130"/>
      <c r="T274" s="130"/>
      <c r="U274" s="193"/>
      <c r="V274" s="194"/>
      <c r="W274" s="194"/>
      <c r="X274" s="194"/>
      <c r="Y274" s="194"/>
      <c r="Z274" s="194"/>
      <c r="AA274" s="194"/>
      <c r="AB274" s="194"/>
      <c r="AC274" s="194"/>
      <c r="AD274" s="194"/>
      <c r="AE274" s="194"/>
      <c r="AF274" s="194"/>
      <c r="AG274" s="194"/>
      <c r="AH274" s="194"/>
      <c r="AI274" s="194"/>
      <c r="AJ274" s="195"/>
      <c r="AK274" s="143"/>
      <c r="AL274" s="143"/>
      <c r="AM274" s="283" t="str">
        <f>IF([5]回答表!X53="●",[5]回答表!G444,IF([5]回答表!AA53="●",[5]回答表!G472,""))</f>
        <v/>
      </c>
      <c r="AN274" s="284"/>
      <c r="AO274" s="284"/>
      <c r="AP274" s="284"/>
      <c r="AQ274" s="284"/>
      <c r="AR274" s="284"/>
      <c r="AS274" s="284"/>
      <c r="AT274" s="285"/>
      <c r="AU274" s="283" t="str">
        <f>IF([5]回答表!X53="●",[5]回答表!G445,IF([5]回答表!AA53="●",[5]回答表!G473,""))</f>
        <v/>
      </c>
      <c r="AV274" s="284"/>
      <c r="AW274" s="284"/>
      <c r="AX274" s="284"/>
      <c r="AY274" s="284"/>
      <c r="AZ274" s="284"/>
      <c r="BA274" s="284"/>
      <c r="BB274" s="285"/>
      <c r="BC274" s="131"/>
      <c r="BD274" s="126"/>
      <c r="BE274" s="126"/>
      <c r="BF274" s="217" t="str">
        <f>IF([5]回答表!X53="●",[5]回答表!X444,IF([5]回答表!AA53="●",[5]回答表!X472,""))</f>
        <v/>
      </c>
      <c r="BG274" s="218"/>
      <c r="BH274" s="218"/>
      <c r="BI274" s="218"/>
      <c r="BJ274" s="217" t="str">
        <f>IF([5]回答表!X53="●",[5]回答表!X445,IF([5]回答表!AA53="●",[5]回答表!X473,""))</f>
        <v/>
      </c>
      <c r="BK274" s="218"/>
      <c r="BL274" s="218"/>
      <c r="BM274" s="221"/>
      <c r="BN274" s="217" t="str">
        <f>IF([5]回答表!X53="●",[5]回答表!X446,IF([5]回答表!AA53="●",[5]回答表!X474,""))</f>
        <v/>
      </c>
      <c r="BO274" s="218"/>
      <c r="BP274" s="218"/>
      <c r="BQ274" s="221"/>
      <c r="BR274" s="129"/>
      <c r="BS274" s="116"/>
    </row>
    <row r="275" spans="1:71" ht="15.65" customHeight="1">
      <c r="C275" s="124"/>
      <c r="D275" s="144"/>
      <c r="E275" s="144"/>
      <c r="F275" s="144"/>
      <c r="G275" s="144"/>
      <c r="H275" s="144"/>
      <c r="I275" s="144"/>
      <c r="J275" s="144"/>
      <c r="K275" s="144"/>
      <c r="L275" s="144"/>
      <c r="M275" s="144"/>
      <c r="N275" s="146"/>
      <c r="O275" s="146"/>
      <c r="P275" s="146"/>
      <c r="Q275" s="146"/>
      <c r="R275" s="146"/>
      <c r="S275" s="146"/>
      <c r="T275" s="146"/>
      <c r="U275" s="193"/>
      <c r="V275" s="194"/>
      <c r="W275" s="194"/>
      <c r="X275" s="194"/>
      <c r="Y275" s="194"/>
      <c r="Z275" s="194"/>
      <c r="AA275" s="194"/>
      <c r="AB275" s="194"/>
      <c r="AC275" s="194"/>
      <c r="AD275" s="194"/>
      <c r="AE275" s="194"/>
      <c r="AF275" s="194"/>
      <c r="AG275" s="194"/>
      <c r="AH275" s="194"/>
      <c r="AI275" s="194"/>
      <c r="AJ275" s="195"/>
      <c r="AK275" s="143"/>
      <c r="AL275" s="143"/>
      <c r="AM275" s="286"/>
      <c r="AN275" s="287"/>
      <c r="AO275" s="287"/>
      <c r="AP275" s="287"/>
      <c r="AQ275" s="287"/>
      <c r="AR275" s="287"/>
      <c r="AS275" s="287"/>
      <c r="AT275" s="288"/>
      <c r="AU275" s="286"/>
      <c r="AV275" s="287"/>
      <c r="AW275" s="287"/>
      <c r="AX275" s="287"/>
      <c r="AY275" s="287"/>
      <c r="AZ275" s="287"/>
      <c r="BA275" s="287"/>
      <c r="BB275" s="288"/>
      <c r="BC275" s="131"/>
      <c r="BD275" s="131"/>
      <c r="BE275" s="131"/>
      <c r="BF275" s="217"/>
      <c r="BG275" s="218"/>
      <c r="BH275" s="218"/>
      <c r="BI275" s="218"/>
      <c r="BJ275" s="217"/>
      <c r="BK275" s="218"/>
      <c r="BL275" s="218"/>
      <c r="BM275" s="221"/>
      <c r="BN275" s="217"/>
      <c r="BO275" s="218"/>
      <c r="BP275" s="218"/>
      <c r="BQ275" s="221"/>
      <c r="BR275" s="129"/>
      <c r="BS275" s="116"/>
    </row>
    <row r="276" spans="1:71" ht="15.65" customHeight="1">
      <c r="C276" s="124"/>
      <c r="D276" s="144"/>
      <c r="E276" s="144"/>
      <c r="F276" s="144"/>
      <c r="G276" s="144"/>
      <c r="H276" s="144"/>
      <c r="I276" s="144"/>
      <c r="J276" s="144"/>
      <c r="K276" s="144"/>
      <c r="L276" s="144"/>
      <c r="M276" s="144"/>
      <c r="N276" s="146"/>
      <c r="O276" s="146"/>
      <c r="P276" s="146"/>
      <c r="Q276" s="146"/>
      <c r="R276" s="146"/>
      <c r="S276" s="146"/>
      <c r="T276" s="146"/>
      <c r="U276" s="193"/>
      <c r="V276" s="194"/>
      <c r="W276" s="194"/>
      <c r="X276" s="194"/>
      <c r="Y276" s="194"/>
      <c r="Z276" s="194"/>
      <c r="AA276" s="194"/>
      <c r="AB276" s="194"/>
      <c r="AC276" s="194"/>
      <c r="AD276" s="194"/>
      <c r="AE276" s="194"/>
      <c r="AF276" s="194"/>
      <c r="AG276" s="194"/>
      <c r="AH276" s="194"/>
      <c r="AI276" s="194"/>
      <c r="AJ276" s="195"/>
      <c r="AK276" s="143"/>
      <c r="AL276" s="143"/>
      <c r="AM276" s="289"/>
      <c r="AN276" s="290"/>
      <c r="AO276" s="290"/>
      <c r="AP276" s="290"/>
      <c r="AQ276" s="290"/>
      <c r="AR276" s="290"/>
      <c r="AS276" s="290"/>
      <c r="AT276" s="291"/>
      <c r="AU276" s="289"/>
      <c r="AV276" s="290"/>
      <c r="AW276" s="290"/>
      <c r="AX276" s="290"/>
      <c r="AY276" s="290"/>
      <c r="AZ276" s="290"/>
      <c r="BA276" s="290"/>
      <c r="BB276" s="291"/>
      <c r="BC276" s="131"/>
      <c r="BD276" s="126"/>
      <c r="BE276" s="126"/>
      <c r="BF276" s="217"/>
      <c r="BG276" s="218"/>
      <c r="BH276" s="218"/>
      <c r="BI276" s="218"/>
      <c r="BJ276" s="217"/>
      <c r="BK276" s="218"/>
      <c r="BL276" s="218"/>
      <c r="BM276" s="221"/>
      <c r="BN276" s="217"/>
      <c r="BO276" s="218"/>
      <c r="BP276" s="218"/>
      <c r="BQ276" s="221"/>
      <c r="BR276" s="129"/>
      <c r="BS276" s="116"/>
    </row>
    <row r="277" spans="1:71" ht="15.65" customHeight="1">
      <c r="C277" s="124"/>
      <c r="D277" s="302" t="s">
        <v>8</v>
      </c>
      <c r="E277" s="281"/>
      <c r="F277" s="281"/>
      <c r="G277" s="281"/>
      <c r="H277" s="281"/>
      <c r="I277" s="281"/>
      <c r="J277" s="281"/>
      <c r="K277" s="281"/>
      <c r="L277" s="281"/>
      <c r="M277" s="282"/>
      <c r="N277" s="208" t="str">
        <f>IF([5]回答表!AA53="●","●","")</f>
        <v/>
      </c>
      <c r="O277" s="209"/>
      <c r="P277" s="209"/>
      <c r="Q277" s="210"/>
      <c r="R277" s="130"/>
      <c r="S277" s="130"/>
      <c r="T277" s="130"/>
      <c r="U277" s="193"/>
      <c r="V277" s="194"/>
      <c r="W277" s="194"/>
      <c r="X277" s="194"/>
      <c r="Y277" s="194"/>
      <c r="Z277" s="194"/>
      <c r="AA277" s="194"/>
      <c r="AB277" s="194"/>
      <c r="AC277" s="194"/>
      <c r="AD277" s="194"/>
      <c r="AE277" s="194"/>
      <c r="AF277" s="194"/>
      <c r="AG277" s="194"/>
      <c r="AH277" s="194"/>
      <c r="AI277" s="194"/>
      <c r="AJ277" s="195"/>
      <c r="AK277" s="143"/>
      <c r="AL277" s="143"/>
      <c r="AM277" s="126"/>
      <c r="AN277" s="126"/>
      <c r="AO277" s="126"/>
      <c r="AP277" s="126"/>
      <c r="AQ277" s="126"/>
      <c r="AR277" s="126"/>
      <c r="AS277" s="126"/>
      <c r="AT277" s="126"/>
      <c r="AU277" s="126"/>
      <c r="AV277" s="126"/>
      <c r="AW277" s="126"/>
      <c r="AX277" s="126"/>
      <c r="AY277" s="126"/>
      <c r="AZ277" s="126"/>
      <c r="BA277" s="126"/>
      <c r="BB277" s="126"/>
      <c r="BC277" s="131"/>
      <c r="BD277" s="147"/>
      <c r="BE277" s="147"/>
      <c r="BF277" s="217"/>
      <c r="BG277" s="218"/>
      <c r="BH277" s="218"/>
      <c r="BI277" s="218"/>
      <c r="BJ277" s="217"/>
      <c r="BK277" s="218"/>
      <c r="BL277" s="218"/>
      <c r="BM277" s="221"/>
      <c r="BN277" s="217"/>
      <c r="BO277" s="218"/>
      <c r="BP277" s="218"/>
      <c r="BQ277" s="221"/>
      <c r="BR277" s="129"/>
      <c r="BS277" s="116"/>
    </row>
    <row r="278" spans="1:71" ht="15.65" customHeight="1">
      <c r="C278" s="124"/>
      <c r="D278" s="281"/>
      <c r="E278" s="281"/>
      <c r="F278" s="281"/>
      <c r="G278" s="281"/>
      <c r="H278" s="281"/>
      <c r="I278" s="281"/>
      <c r="J278" s="281"/>
      <c r="K278" s="281"/>
      <c r="L278" s="281"/>
      <c r="M278" s="282"/>
      <c r="N278" s="211"/>
      <c r="O278" s="212"/>
      <c r="P278" s="212"/>
      <c r="Q278" s="213"/>
      <c r="R278" s="130"/>
      <c r="S278" s="130"/>
      <c r="T278" s="130"/>
      <c r="U278" s="193"/>
      <c r="V278" s="194"/>
      <c r="W278" s="194"/>
      <c r="X278" s="194"/>
      <c r="Y278" s="194"/>
      <c r="Z278" s="194"/>
      <c r="AA278" s="194"/>
      <c r="AB278" s="194"/>
      <c r="AC278" s="194"/>
      <c r="AD278" s="194"/>
      <c r="AE278" s="194"/>
      <c r="AF278" s="194"/>
      <c r="AG278" s="194"/>
      <c r="AH278" s="194"/>
      <c r="AI278" s="194"/>
      <c r="AJ278" s="195"/>
      <c r="AK278" s="143"/>
      <c r="AL278" s="143"/>
      <c r="AM278" s="126"/>
      <c r="AN278" s="126"/>
      <c r="AO278" s="126"/>
      <c r="AP278" s="126"/>
      <c r="AQ278" s="126"/>
      <c r="AR278" s="126"/>
      <c r="AS278" s="126"/>
      <c r="AT278" s="126"/>
      <c r="AU278" s="126"/>
      <c r="AV278" s="126"/>
      <c r="AW278" s="126"/>
      <c r="AX278" s="126"/>
      <c r="AY278" s="126"/>
      <c r="AZ278" s="126"/>
      <c r="BA278" s="126"/>
      <c r="BB278" s="126"/>
      <c r="BC278" s="131"/>
      <c r="BD278" s="147"/>
      <c r="BE278" s="147"/>
      <c r="BF278" s="217" t="s">
        <v>9</v>
      </c>
      <c r="BG278" s="218"/>
      <c r="BH278" s="218"/>
      <c r="BI278" s="218"/>
      <c r="BJ278" s="217" t="s">
        <v>10</v>
      </c>
      <c r="BK278" s="218"/>
      <c r="BL278" s="218"/>
      <c r="BM278" s="218"/>
      <c r="BN278" s="217" t="s">
        <v>11</v>
      </c>
      <c r="BO278" s="218"/>
      <c r="BP278" s="218"/>
      <c r="BQ278" s="221"/>
      <c r="BR278" s="129"/>
      <c r="BS278" s="116"/>
    </row>
    <row r="279" spans="1:71" ht="15.65" customHeight="1">
      <c r="C279" s="124"/>
      <c r="D279" s="281"/>
      <c r="E279" s="281"/>
      <c r="F279" s="281"/>
      <c r="G279" s="281"/>
      <c r="H279" s="281"/>
      <c r="I279" s="281"/>
      <c r="J279" s="281"/>
      <c r="K279" s="281"/>
      <c r="L279" s="281"/>
      <c r="M279" s="282"/>
      <c r="N279" s="211"/>
      <c r="O279" s="212"/>
      <c r="P279" s="212"/>
      <c r="Q279" s="213"/>
      <c r="R279" s="130"/>
      <c r="S279" s="130"/>
      <c r="T279" s="130"/>
      <c r="U279" s="193"/>
      <c r="V279" s="194"/>
      <c r="W279" s="194"/>
      <c r="X279" s="194"/>
      <c r="Y279" s="194"/>
      <c r="Z279" s="194"/>
      <c r="AA279" s="194"/>
      <c r="AB279" s="194"/>
      <c r="AC279" s="194"/>
      <c r="AD279" s="194"/>
      <c r="AE279" s="194"/>
      <c r="AF279" s="194"/>
      <c r="AG279" s="194"/>
      <c r="AH279" s="194"/>
      <c r="AI279" s="194"/>
      <c r="AJ279" s="195"/>
      <c r="AK279" s="143"/>
      <c r="AL279" s="143"/>
      <c r="AM279" s="126"/>
      <c r="AN279" s="126"/>
      <c r="AO279" s="126"/>
      <c r="AP279" s="126"/>
      <c r="AQ279" s="126"/>
      <c r="AR279" s="126"/>
      <c r="AS279" s="126"/>
      <c r="AT279" s="126"/>
      <c r="AU279" s="126"/>
      <c r="AV279" s="126"/>
      <c r="AW279" s="126"/>
      <c r="AX279" s="126"/>
      <c r="AY279" s="126"/>
      <c r="AZ279" s="126"/>
      <c r="BA279" s="126"/>
      <c r="BB279" s="126"/>
      <c r="BC279" s="131"/>
      <c r="BD279" s="147"/>
      <c r="BE279" s="147"/>
      <c r="BF279" s="217"/>
      <c r="BG279" s="218"/>
      <c r="BH279" s="218"/>
      <c r="BI279" s="218"/>
      <c r="BJ279" s="217"/>
      <c r="BK279" s="218"/>
      <c r="BL279" s="218"/>
      <c r="BM279" s="218"/>
      <c r="BN279" s="217"/>
      <c r="BO279" s="218"/>
      <c r="BP279" s="218"/>
      <c r="BQ279" s="221"/>
      <c r="BR279" s="129"/>
      <c r="BS279" s="116"/>
    </row>
    <row r="280" spans="1:71" ht="15.65" customHeight="1">
      <c r="C280" s="124"/>
      <c r="D280" s="281"/>
      <c r="E280" s="281"/>
      <c r="F280" s="281"/>
      <c r="G280" s="281"/>
      <c r="H280" s="281"/>
      <c r="I280" s="281"/>
      <c r="J280" s="281"/>
      <c r="K280" s="281"/>
      <c r="L280" s="281"/>
      <c r="M280" s="282"/>
      <c r="N280" s="214"/>
      <c r="O280" s="215"/>
      <c r="P280" s="215"/>
      <c r="Q280" s="216"/>
      <c r="R280" s="130"/>
      <c r="S280" s="130"/>
      <c r="T280" s="130"/>
      <c r="U280" s="196"/>
      <c r="V280" s="197"/>
      <c r="W280" s="197"/>
      <c r="X280" s="197"/>
      <c r="Y280" s="197"/>
      <c r="Z280" s="197"/>
      <c r="AA280" s="197"/>
      <c r="AB280" s="197"/>
      <c r="AC280" s="197"/>
      <c r="AD280" s="197"/>
      <c r="AE280" s="197"/>
      <c r="AF280" s="197"/>
      <c r="AG280" s="197"/>
      <c r="AH280" s="197"/>
      <c r="AI280" s="197"/>
      <c r="AJ280" s="198"/>
      <c r="AK280" s="143"/>
      <c r="AL280" s="143"/>
      <c r="AM280" s="126"/>
      <c r="AN280" s="126"/>
      <c r="AO280" s="126"/>
      <c r="AP280" s="126"/>
      <c r="AQ280" s="126"/>
      <c r="AR280" s="126"/>
      <c r="AS280" s="126"/>
      <c r="AT280" s="126"/>
      <c r="AU280" s="126"/>
      <c r="AV280" s="126"/>
      <c r="AW280" s="126"/>
      <c r="AX280" s="126"/>
      <c r="AY280" s="126"/>
      <c r="AZ280" s="126"/>
      <c r="BA280" s="126"/>
      <c r="BB280" s="126"/>
      <c r="BC280" s="131"/>
      <c r="BD280" s="147"/>
      <c r="BE280" s="147"/>
      <c r="BF280" s="219"/>
      <c r="BG280" s="220"/>
      <c r="BH280" s="220"/>
      <c r="BI280" s="220"/>
      <c r="BJ280" s="219"/>
      <c r="BK280" s="220"/>
      <c r="BL280" s="220"/>
      <c r="BM280" s="220"/>
      <c r="BN280" s="219"/>
      <c r="BO280" s="220"/>
      <c r="BP280" s="220"/>
      <c r="BQ280" s="222"/>
      <c r="BR280" s="129"/>
      <c r="BS280" s="116"/>
    </row>
    <row r="281" spans="1:71" ht="15.65" customHeight="1">
      <c r="A281" s="134"/>
      <c r="B281" s="134"/>
      <c r="C281" s="124"/>
      <c r="D281" s="144"/>
      <c r="E281" s="144"/>
      <c r="F281" s="144"/>
      <c r="G281" s="144"/>
      <c r="H281" s="144"/>
      <c r="I281" s="144"/>
      <c r="J281" s="144"/>
      <c r="K281" s="144"/>
      <c r="L281" s="144"/>
      <c r="M281" s="144"/>
      <c r="N281" s="144"/>
      <c r="O281" s="144"/>
      <c r="P281" s="144"/>
      <c r="Q281" s="144"/>
      <c r="R281" s="130"/>
      <c r="S281" s="130"/>
      <c r="T281" s="130"/>
      <c r="U281" s="130"/>
      <c r="V281" s="130"/>
      <c r="W281" s="130"/>
      <c r="X281" s="130"/>
      <c r="Y281" s="130"/>
      <c r="Z281" s="130"/>
      <c r="AA281" s="130"/>
      <c r="AB281" s="130"/>
      <c r="AC281" s="130"/>
      <c r="AD281" s="130"/>
      <c r="AE281" s="130"/>
      <c r="AF281" s="130"/>
      <c r="AG281" s="130"/>
      <c r="AH281" s="130"/>
      <c r="AI281" s="130"/>
      <c r="AJ281" s="130"/>
      <c r="AK281" s="143"/>
      <c r="AL281" s="143"/>
      <c r="AM281" s="156"/>
      <c r="AN281" s="156"/>
      <c r="AO281" s="156"/>
      <c r="AP281" s="156"/>
      <c r="AQ281" s="156"/>
      <c r="AR281" s="156"/>
      <c r="AS281" s="156"/>
      <c r="AT281" s="156"/>
      <c r="AU281" s="156"/>
      <c r="AV281" s="156"/>
      <c r="AW281" s="156"/>
      <c r="AX281" s="156"/>
      <c r="AY281" s="156"/>
      <c r="AZ281" s="156"/>
      <c r="BA281" s="156"/>
      <c r="BB281" s="156"/>
      <c r="BC281" s="131"/>
      <c r="BD281" s="147"/>
      <c r="BE281" s="147"/>
      <c r="BF281" s="110"/>
      <c r="BG281" s="110"/>
      <c r="BH281" s="110"/>
      <c r="BI281" s="110"/>
      <c r="BJ281" s="110"/>
      <c r="BK281" s="110"/>
      <c r="BL281" s="110"/>
      <c r="BM281" s="110"/>
      <c r="BN281" s="110"/>
      <c r="BO281" s="110"/>
      <c r="BP281" s="110"/>
      <c r="BQ281" s="110"/>
      <c r="BR281" s="129"/>
      <c r="BS281" s="116"/>
    </row>
    <row r="282" spans="1:71" ht="15.65" customHeight="1">
      <c r="A282" s="134"/>
      <c r="B282" s="134"/>
      <c r="C282" s="124"/>
      <c r="D282" s="144"/>
      <c r="E282" s="144"/>
      <c r="F282" s="144"/>
      <c r="G282" s="144"/>
      <c r="H282" s="144"/>
      <c r="I282" s="144"/>
      <c r="J282" s="144"/>
      <c r="K282" s="144"/>
      <c r="L282" s="144"/>
      <c r="M282" s="144"/>
      <c r="N282" s="144"/>
      <c r="O282" s="144"/>
      <c r="P282" s="144"/>
      <c r="Q282" s="144"/>
      <c r="R282" s="130"/>
      <c r="S282" s="130"/>
      <c r="T282" s="130"/>
      <c r="U282" s="135" t="s">
        <v>91</v>
      </c>
      <c r="V282" s="130"/>
      <c r="W282" s="130"/>
      <c r="X282" s="130"/>
      <c r="Y282" s="130"/>
      <c r="Z282" s="130"/>
      <c r="AA282" s="130"/>
      <c r="AB282" s="130"/>
      <c r="AC282" s="130"/>
      <c r="AD282" s="130"/>
      <c r="AE282" s="130"/>
      <c r="AF282" s="130"/>
      <c r="AG282" s="130"/>
      <c r="AH282" s="130"/>
      <c r="AI282" s="130"/>
      <c r="AJ282" s="130"/>
      <c r="AK282" s="143"/>
      <c r="AL282" s="143"/>
      <c r="AM282" s="135" t="s">
        <v>92</v>
      </c>
      <c r="AN282" s="127"/>
      <c r="AO282" s="127"/>
      <c r="AP282" s="127"/>
      <c r="AQ282" s="127"/>
      <c r="AR282" s="127"/>
      <c r="AS282" s="127"/>
      <c r="AT282" s="127"/>
      <c r="AU282" s="127"/>
      <c r="AV282" s="127"/>
      <c r="AW282" s="127"/>
      <c r="AX282" s="126"/>
      <c r="AY282" s="126"/>
      <c r="AZ282" s="126"/>
      <c r="BA282" s="126"/>
      <c r="BB282" s="126"/>
      <c r="BC282" s="126"/>
      <c r="BD282" s="126"/>
      <c r="BE282" s="126"/>
      <c r="BF282" s="126"/>
      <c r="BG282" s="126"/>
      <c r="BH282" s="126"/>
      <c r="BI282" s="126"/>
      <c r="BJ282" s="126"/>
      <c r="BK282" s="126"/>
      <c r="BL282" s="126"/>
      <c r="BM282" s="126"/>
      <c r="BN282" s="126"/>
      <c r="BO282" s="126"/>
      <c r="BP282" s="126"/>
      <c r="BQ282" s="110"/>
      <c r="BR282" s="129"/>
      <c r="BS282" s="116"/>
    </row>
    <row r="283" spans="1:71" ht="15.65" customHeight="1">
      <c r="A283" s="134"/>
      <c r="B283" s="134"/>
      <c r="C283" s="124"/>
      <c r="D283" s="144"/>
      <c r="E283" s="144"/>
      <c r="F283" s="144"/>
      <c r="G283" s="144"/>
      <c r="H283" s="144"/>
      <c r="I283" s="144"/>
      <c r="J283" s="144"/>
      <c r="K283" s="144"/>
      <c r="L283" s="144"/>
      <c r="M283" s="144"/>
      <c r="N283" s="144"/>
      <c r="O283" s="144"/>
      <c r="P283" s="144"/>
      <c r="Q283" s="144"/>
      <c r="R283" s="130"/>
      <c r="S283" s="130"/>
      <c r="T283" s="130"/>
      <c r="U283" s="182" t="str">
        <f>IF([5]回答表!X53="●",[5]回答表!E453,IF([5]回答表!AA53="●",[5]回答表!E477,""))</f>
        <v/>
      </c>
      <c r="V283" s="183"/>
      <c r="W283" s="183"/>
      <c r="X283" s="183"/>
      <c r="Y283" s="183"/>
      <c r="Z283" s="183"/>
      <c r="AA283" s="183"/>
      <c r="AB283" s="183"/>
      <c r="AC283" s="183"/>
      <c r="AD283" s="183"/>
      <c r="AE283" s="186" t="s">
        <v>93</v>
      </c>
      <c r="AF283" s="186"/>
      <c r="AG283" s="186"/>
      <c r="AH283" s="186"/>
      <c r="AI283" s="186"/>
      <c r="AJ283" s="187"/>
      <c r="AK283" s="143"/>
      <c r="AL283" s="143"/>
      <c r="AM283" s="190" t="str">
        <f>IF([5]回答表!X53="●",[5]回答表!B455,IF([5]回答表!AA53="●",[5]回答表!B479,""))</f>
        <v/>
      </c>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2"/>
      <c r="BR283" s="129"/>
      <c r="BS283" s="116"/>
    </row>
    <row r="284" spans="1:71" ht="15.65" customHeight="1">
      <c r="A284" s="134"/>
      <c r="B284" s="134"/>
      <c r="C284" s="124"/>
      <c r="D284" s="144"/>
      <c r="E284" s="144"/>
      <c r="F284" s="144"/>
      <c r="G284" s="144"/>
      <c r="H284" s="144"/>
      <c r="I284" s="144"/>
      <c r="J284" s="144"/>
      <c r="K284" s="144"/>
      <c r="L284" s="144"/>
      <c r="M284" s="144"/>
      <c r="N284" s="144"/>
      <c r="O284" s="144"/>
      <c r="P284" s="144"/>
      <c r="Q284" s="144"/>
      <c r="R284" s="130"/>
      <c r="S284" s="130"/>
      <c r="T284" s="130"/>
      <c r="U284" s="184"/>
      <c r="V284" s="185"/>
      <c r="W284" s="185"/>
      <c r="X284" s="185"/>
      <c r="Y284" s="185"/>
      <c r="Z284" s="185"/>
      <c r="AA284" s="185"/>
      <c r="AB284" s="185"/>
      <c r="AC284" s="185"/>
      <c r="AD284" s="185"/>
      <c r="AE284" s="188"/>
      <c r="AF284" s="188"/>
      <c r="AG284" s="188"/>
      <c r="AH284" s="188"/>
      <c r="AI284" s="188"/>
      <c r="AJ284" s="189"/>
      <c r="AK284" s="143"/>
      <c r="AL284" s="143"/>
      <c r="AM284" s="193"/>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c r="BM284" s="194"/>
      <c r="BN284" s="194"/>
      <c r="BO284" s="194"/>
      <c r="BP284" s="194"/>
      <c r="BQ284" s="195"/>
      <c r="BR284" s="129"/>
      <c r="BS284" s="116"/>
    </row>
    <row r="285" spans="1:71" ht="15.65" customHeight="1">
      <c r="A285" s="134"/>
      <c r="B285" s="134"/>
      <c r="C285" s="124"/>
      <c r="D285" s="144"/>
      <c r="E285" s="144"/>
      <c r="F285" s="144"/>
      <c r="G285" s="144"/>
      <c r="H285" s="144"/>
      <c r="I285" s="144"/>
      <c r="J285" s="144"/>
      <c r="K285" s="144"/>
      <c r="L285" s="144"/>
      <c r="M285" s="144"/>
      <c r="N285" s="144"/>
      <c r="O285" s="144"/>
      <c r="P285" s="144"/>
      <c r="Q285" s="144"/>
      <c r="R285" s="130"/>
      <c r="S285" s="130"/>
      <c r="T285" s="130"/>
      <c r="U285" s="130"/>
      <c r="V285" s="130"/>
      <c r="W285" s="130"/>
      <c r="X285" s="130"/>
      <c r="Y285" s="130"/>
      <c r="Z285" s="130"/>
      <c r="AA285" s="130"/>
      <c r="AB285" s="130"/>
      <c r="AC285" s="130"/>
      <c r="AD285" s="130"/>
      <c r="AE285" s="130"/>
      <c r="AF285" s="130"/>
      <c r="AG285" s="130"/>
      <c r="AH285" s="130"/>
      <c r="AI285" s="130"/>
      <c r="AJ285" s="130"/>
      <c r="AK285" s="143"/>
      <c r="AL285" s="143"/>
      <c r="AM285" s="193"/>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c r="BM285" s="194"/>
      <c r="BN285" s="194"/>
      <c r="BO285" s="194"/>
      <c r="BP285" s="194"/>
      <c r="BQ285" s="195"/>
      <c r="BR285" s="129"/>
      <c r="BS285" s="116"/>
    </row>
    <row r="286" spans="1:71" ht="15.65" customHeight="1">
      <c r="A286" s="134"/>
      <c r="B286" s="134"/>
      <c r="C286" s="124"/>
      <c r="D286" s="144"/>
      <c r="E286" s="144"/>
      <c r="F286" s="144"/>
      <c r="G286" s="144"/>
      <c r="H286" s="144"/>
      <c r="I286" s="144"/>
      <c r="J286" s="144"/>
      <c r="K286" s="144"/>
      <c r="L286" s="144"/>
      <c r="M286" s="144"/>
      <c r="N286" s="144"/>
      <c r="O286" s="144"/>
      <c r="P286" s="144"/>
      <c r="Q286" s="144"/>
      <c r="R286" s="130"/>
      <c r="S286" s="130"/>
      <c r="T286" s="130"/>
      <c r="U286" s="130"/>
      <c r="V286" s="130"/>
      <c r="W286" s="130"/>
      <c r="X286" s="130"/>
      <c r="Y286" s="130"/>
      <c r="Z286" s="130"/>
      <c r="AA286" s="130"/>
      <c r="AB286" s="130"/>
      <c r="AC286" s="130"/>
      <c r="AD286" s="130"/>
      <c r="AE286" s="130"/>
      <c r="AF286" s="130"/>
      <c r="AG286" s="130"/>
      <c r="AH286" s="130"/>
      <c r="AI286" s="130"/>
      <c r="AJ286" s="130"/>
      <c r="AK286" s="143"/>
      <c r="AL286" s="143"/>
      <c r="AM286" s="193"/>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c r="BM286" s="194"/>
      <c r="BN286" s="194"/>
      <c r="BO286" s="194"/>
      <c r="BP286" s="194"/>
      <c r="BQ286" s="195"/>
      <c r="BR286" s="129"/>
      <c r="BS286" s="116"/>
    </row>
    <row r="287" spans="1:71" ht="15.65" customHeight="1">
      <c r="A287" s="134"/>
      <c r="B287" s="134"/>
      <c r="C287" s="124"/>
      <c r="D287" s="144"/>
      <c r="E287" s="144"/>
      <c r="F287" s="144"/>
      <c r="G287" s="144"/>
      <c r="H287" s="144"/>
      <c r="I287" s="144"/>
      <c r="J287" s="144"/>
      <c r="K287" s="144"/>
      <c r="L287" s="144"/>
      <c r="M287" s="144"/>
      <c r="N287" s="144"/>
      <c r="O287" s="144"/>
      <c r="P287" s="144"/>
      <c r="Q287" s="144"/>
      <c r="R287" s="130"/>
      <c r="S287" s="130"/>
      <c r="T287" s="130"/>
      <c r="U287" s="130"/>
      <c r="V287" s="130"/>
      <c r="W287" s="130"/>
      <c r="X287" s="130"/>
      <c r="Y287" s="130"/>
      <c r="Z287" s="130"/>
      <c r="AA287" s="130"/>
      <c r="AB287" s="130"/>
      <c r="AC287" s="130"/>
      <c r="AD287" s="130"/>
      <c r="AE287" s="130"/>
      <c r="AF287" s="130"/>
      <c r="AG287" s="130"/>
      <c r="AH287" s="130"/>
      <c r="AI287" s="130"/>
      <c r="AJ287" s="130"/>
      <c r="AK287" s="143"/>
      <c r="AL287" s="143"/>
      <c r="AM287" s="196"/>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8"/>
      <c r="BR287" s="129"/>
      <c r="BS287" s="116"/>
    </row>
    <row r="288" spans="1:71" ht="15.65" customHeight="1">
      <c r="C288" s="124"/>
      <c r="D288" s="144"/>
      <c r="E288" s="144"/>
      <c r="F288" s="144"/>
      <c r="G288" s="144"/>
      <c r="H288" s="144"/>
      <c r="I288" s="144"/>
      <c r="J288" s="144"/>
      <c r="K288" s="144"/>
      <c r="L288" s="144"/>
      <c r="M288" s="144"/>
      <c r="N288" s="130"/>
      <c r="O288" s="130"/>
      <c r="P288" s="130"/>
      <c r="Q288" s="130"/>
      <c r="R288" s="130"/>
      <c r="S288" s="130"/>
      <c r="T288" s="130"/>
      <c r="U288" s="130"/>
      <c r="V288" s="130"/>
      <c r="W288" s="130"/>
      <c r="X288" s="110"/>
      <c r="Y288" s="110"/>
      <c r="Z288" s="110"/>
      <c r="AA288" s="127"/>
      <c r="AB288" s="127"/>
      <c r="AC288" s="127"/>
      <c r="AD288" s="127"/>
      <c r="AE288" s="127"/>
      <c r="AF288" s="127"/>
      <c r="AG288" s="127"/>
      <c r="AH288" s="127"/>
      <c r="AI288" s="127"/>
      <c r="AJ288" s="110"/>
      <c r="AK288" s="110"/>
      <c r="AL288" s="110"/>
      <c r="AM288" s="126"/>
      <c r="AN288" s="126"/>
      <c r="AO288" s="126"/>
      <c r="AP288" s="126"/>
      <c r="AQ288" s="126"/>
      <c r="AR288" s="126"/>
      <c r="AS288" s="126"/>
      <c r="AT288" s="126"/>
      <c r="AU288" s="126"/>
      <c r="AV288" s="126"/>
      <c r="AW288" s="126"/>
      <c r="AX288" s="126"/>
      <c r="AY288" s="126"/>
      <c r="AZ288" s="126"/>
      <c r="BA288" s="126"/>
      <c r="BB288" s="126"/>
      <c r="BC288" s="110"/>
      <c r="BD288" s="110"/>
      <c r="BE288" s="110"/>
      <c r="BF288" s="110"/>
      <c r="BG288" s="110"/>
      <c r="BH288" s="110"/>
      <c r="BI288" s="110"/>
      <c r="BJ288" s="110"/>
      <c r="BK288" s="110"/>
      <c r="BL288" s="110"/>
      <c r="BM288" s="110"/>
      <c r="BN288" s="110"/>
      <c r="BO288" s="110"/>
      <c r="BP288" s="110"/>
      <c r="BQ288" s="110"/>
      <c r="BR288" s="129"/>
      <c r="BS288" s="116"/>
    </row>
    <row r="289" spans="1:71" ht="18.649999999999999" customHeight="1">
      <c r="C289" s="124"/>
      <c r="D289" s="144"/>
      <c r="E289" s="144"/>
      <c r="F289" s="144"/>
      <c r="G289" s="144"/>
      <c r="H289" s="144"/>
      <c r="I289" s="144"/>
      <c r="J289" s="144"/>
      <c r="K289" s="144"/>
      <c r="L289" s="144"/>
      <c r="M289" s="144"/>
      <c r="N289" s="130"/>
      <c r="O289" s="130"/>
      <c r="P289" s="130"/>
      <c r="Q289" s="130"/>
      <c r="R289" s="130"/>
      <c r="S289" s="130"/>
      <c r="T289" s="130"/>
      <c r="U289" s="135" t="s">
        <v>27</v>
      </c>
      <c r="V289" s="130"/>
      <c r="W289" s="130"/>
      <c r="X289" s="136"/>
      <c r="Y289" s="136"/>
      <c r="Z289" s="136"/>
      <c r="AA289" s="127"/>
      <c r="AB289" s="137"/>
      <c r="AC289" s="127"/>
      <c r="AD289" s="127"/>
      <c r="AE289" s="127"/>
      <c r="AF289" s="127"/>
      <c r="AG289" s="127"/>
      <c r="AH289" s="127"/>
      <c r="AI289" s="127"/>
      <c r="AJ289" s="127"/>
      <c r="AK289" s="127"/>
      <c r="AL289" s="127"/>
      <c r="AM289" s="135" t="s">
        <v>12</v>
      </c>
      <c r="AN289" s="127"/>
      <c r="AO289" s="127"/>
      <c r="AP289" s="127"/>
      <c r="AQ289" s="127"/>
      <c r="AR289" s="127"/>
      <c r="AS289" s="127"/>
      <c r="AT289" s="127"/>
      <c r="AU289" s="127"/>
      <c r="AV289" s="127"/>
      <c r="AW289" s="127"/>
      <c r="AX289" s="127"/>
      <c r="AY289" s="127"/>
      <c r="AZ289" s="126"/>
      <c r="BA289" s="126"/>
      <c r="BB289" s="126"/>
      <c r="BC289" s="126"/>
      <c r="BD289" s="126"/>
      <c r="BE289" s="126"/>
      <c r="BF289" s="126"/>
      <c r="BG289" s="126"/>
      <c r="BH289" s="126"/>
      <c r="BI289" s="126"/>
      <c r="BJ289" s="126"/>
      <c r="BK289" s="126"/>
      <c r="BL289" s="126"/>
      <c r="BM289" s="126"/>
      <c r="BN289" s="126"/>
      <c r="BO289" s="126"/>
      <c r="BP289" s="126"/>
      <c r="BQ289" s="110"/>
      <c r="BR289" s="129"/>
      <c r="BS289" s="116"/>
    </row>
    <row r="290" spans="1:71" ht="15.65" customHeight="1">
      <c r="C290" s="124"/>
      <c r="D290" s="281" t="s">
        <v>13</v>
      </c>
      <c r="E290" s="281"/>
      <c r="F290" s="281"/>
      <c r="G290" s="281"/>
      <c r="H290" s="281"/>
      <c r="I290" s="281"/>
      <c r="J290" s="281"/>
      <c r="K290" s="281"/>
      <c r="L290" s="281"/>
      <c r="M290" s="282"/>
      <c r="N290" s="208" t="str">
        <f>IF([5]回答表!AD53="●","●","")</f>
        <v/>
      </c>
      <c r="O290" s="209"/>
      <c r="P290" s="209"/>
      <c r="Q290" s="210"/>
      <c r="R290" s="130"/>
      <c r="S290" s="130"/>
      <c r="T290" s="130"/>
      <c r="U290" s="190" t="str">
        <f>IF([5]回答表!AD53="●",[5]回答表!B490,"")</f>
        <v/>
      </c>
      <c r="V290" s="191"/>
      <c r="W290" s="191"/>
      <c r="X290" s="191"/>
      <c r="Y290" s="191"/>
      <c r="Z290" s="191"/>
      <c r="AA290" s="191"/>
      <c r="AB290" s="191"/>
      <c r="AC290" s="191"/>
      <c r="AD290" s="191"/>
      <c r="AE290" s="191"/>
      <c r="AF290" s="191"/>
      <c r="AG290" s="191"/>
      <c r="AH290" s="191"/>
      <c r="AI290" s="191"/>
      <c r="AJ290" s="192"/>
      <c r="AK290" s="160"/>
      <c r="AL290" s="160"/>
      <c r="AM290" s="190" t="str">
        <f>IF([5]回答表!AD53="●",[5]回答表!B496,"")</f>
        <v/>
      </c>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2"/>
      <c r="BR290" s="129"/>
      <c r="BS290" s="116"/>
    </row>
    <row r="291" spans="1:71" ht="15.65" customHeight="1">
      <c r="C291" s="124"/>
      <c r="D291" s="281"/>
      <c r="E291" s="281"/>
      <c r="F291" s="281"/>
      <c r="G291" s="281"/>
      <c r="H291" s="281"/>
      <c r="I291" s="281"/>
      <c r="J291" s="281"/>
      <c r="K291" s="281"/>
      <c r="L291" s="281"/>
      <c r="M291" s="282"/>
      <c r="N291" s="211"/>
      <c r="O291" s="212"/>
      <c r="P291" s="212"/>
      <c r="Q291" s="213"/>
      <c r="R291" s="130"/>
      <c r="S291" s="130"/>
      <c r="T291" s="130"/>
      <c r="U291" s="193"/>
      <c r="V291" s="194"/>
      <c r="W291" s="194"/>
      <c r="X291" s="194"/>
      <c r="Y291" s="194"/>
      <c r="Z291" s="194"/>
      <c r="AA291" s="194"/>
      <c r="AB291" s="194"/>
      <c r="AC291" s="194"/>
      <c r="AD291" s="194"/>
      <c r="AE291" s="194"/>
      <c r="AF291" s="194"/>
      <c r="AG291" s="194"/>
      <c r="AH291" s="194"/>
      <c r="AI291" s="194"/>
      <c r="AJ291" s="195"/>
      <c r="AK291" s="160"/>
      <c r="AL291" s="160"/>
      <c r="AM291" s="193"/>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c r="BM291" s="194"/>
      <c r="BN291" s="194"/>
      <c r="BO291" s="194"/>
      <c r="BP291" s="194"/>
      <c r="BQ291" s="195"/>
      <c r="BR291" s="129"/>
      <c r="BS291" s="116"/>
    </row>
    <row r="292" spans="1:71" ht="15.65" customHeight="1">
      <c r="C292" s="124"/>
      <c r="D292" s="281"/>
      <c r="E292" s="281"/>
      <c r="F292" s="281"/>
      <c r="G292" s="281"/>
      <c r="H292" s="281"/>
      <c r="I292" s="281"/>
      <c r="J292" s="281"/>
      <c r="K292" s="281"/>
      <c r="L292" s="281"/>
      <c r="M292" s="282"/>
      <c r="N292" s="211"/>
      <c r="O292" s="212"/>
      <c r="P292" s="212"/>
      <c r="Q292" s="213"/>
      <c r="R292" s="130"/>
      <c r="S292" s="130"/>
      <c r="T292" s="130"/>
      <c r="U292" s="193"/>
      <c r="V292" s="194"/>
      <c r="W292" s="194"/>
      <c r="X292" s="194"/>
      <c r="Y292" s="194"/>
      <c r="Z292" s="194"/>
      <c r="AA292" s="194"/>
      <c r="AB292" s="194"/>
      <c r="AC292" s="194"/>
      <c r="AD292" s="194"/>
      <c r="AE292" s="194"/>
      <c r="AF292" s="194"/>
      <c r="AG292" s="194"/>
      <c r="AH292" s="194"/>
      <c r="AI292" s="194"/>
      <c r="AJ292" s="195"/>
      <c r="AK292" s="160"/>
      <c r="AL292" s="160"/>
      <c r="AM292" s="193"/>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c r="BM292" s="194"/>
      <c r="BN292" s="194"/>
      <c r="BO292" s="194"/>
      <c r="BP292" s="194"/>
      <c r="BQ292" s="195"/>
      <c r="BR292" s="129"/>
      <c r="BS292" s="116"/>
    </row>
    <row r="293" spans="1:71" ht="15.65" customHeight="1">
      <c r="C293" s="124"/>
      <c r="D293" s="281"/>
      <c r="E293" s="281"/>
      <c r="F293" s="281"/>
      <c r="G293" s="281"/>
      <c r="H293" s="281"/>
      <c r="I293" s="281"/>
      <c r="J293" s="281"/>
      <c r="K293" s="281"/>
      <c r="L293" s="281"/>
      <c r="M293" s="282"/>
      <c r="N293" s="214"/>
      <c r="O293" s="215"/>
      <c r="P293" s="215"/>
      <c r="Q293" s="216"/>
      <c r="R293" s="130"/>
      <c r="S293" s="130"/>
      <c r="T293" s="130"/>
      <c r="U293" s="196"/>
      <c r="V293" s="197"/>
      <c r="W293" s="197"/>
      <c r="X293" s="197"/>
      <c r="Y293" s="197"/>
      <c r="Z293" s="197"/>
      <c r="AA293" s="197"/>
      <c r="AB293" s="197"/>
      <c r="AC293" s="197"/>
      <c r="AD293" s="197"/>
      <c r="AE293" s="197"/>
      <c r="AF293" s="197"/>
      <c r="AG293" s="197"/>
      <c r="AH293" s="197"/>
      <c r="AI293" s="197"/>
      <c r="AJ293" s="198"/>
      <c r="AK293" s="160"/>
      <c r="AL293" s="160"/>
      <c r="AM293" s="196"/>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8"/>
      <c r="BR293" s="129"/>
      <c r="BS293" s="116"/>
    </row>
    <row r="294" spans="1:71" ht="15.65" customHeight="1">
      <c r="C294" s="151"/>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3"/>
      <c r="BS294" s="116"/>
    </row>
    <row r="295" spans="1:71" s="97" customFormat="1" ht="15.65" customHeight="1">
      <c r="A295" s="116"/>
      <c r="B295" s="116"/>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16"/>
    </row>
    <row r="296" spans="1:71" ht="15.65" customHeight="1">
      <c r="C296" s="118"/>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256"/>
      <c r="AS296" s="256"/>
      <c r="AT296" s="256"/>
      <c r="AU296" s="256"/>
      <c r="AV296" s="256"/>
      <c r="AW296" s="256"/>
      <c r="AX296" s="256"/>
      <c r="AY296" s="256"/>
      <c r="AZ296" s="256"/>
      <c r="BA296" s="256"/>
      <c r="BB296" s="256"/>
      <c r="BC296" s="120"/>
      <c r="BD296" s="121"/>
      <c r="BE296" s="121"/>
      <c r="BF296" s="121"/>
      <c r="BG296" s="121"/>
      <c r="BH296" s="121"/>
      <c r="BI296" s="121"/>
      <c r="BJ296" s="121"/>
      <c r="BK296" s="121"/>
      <c r="BL296" s="121"/>
      <c r="BM296" s="121"/>
      <c r="BN296" s="121"/>
      <c r="BO296" s="121"/>
      <c r="BP296" s="121"/>
      <c r="BQ296" s="121"/>
      <c r="BR296" s="122"/>
      <c r="BS296" s="116"/>
    </row>
    <row r="297" spans="1:71" ht="15.65" customHeight="1">
      <c r="A297" s="134"/>
      <c r="B297" s="134"/>
      <c r="C297" s="124"/>
      <c r="D297" s="130"/>
      <c r="E297" s="130"/>
      <c r="F297" s="130"/>
      <c r="G297" s="130"/>
      <c r="H297" s="130"/>
      <c r="I297" s="130"/>
      <c r="J297" s="130"/>
      <c r="K297" s="130"/>
      <c r="L297" s="130"/>
      <c r="M297" s="130"/>
      <c r="N297" s="130"/>
      <c r="O297" s="130"/>
      <c r="P297" s="130"/>
      <c r="Q297" s="130"/>
      <c r="R297" s="130"/>
      <c r="S297" s="130"/>
      <c r="T297" s="130"/>
      <c r="U297" s="130"/>
      <c r="V297" s="130"/>
      <c r="W297" s="130"/>
      <c r="X297" s="110"/>
      <c r="Y297" s="110"/>
      <c r="Z297" s="110"/>
      <c r="AA297" s="126"/>
      <c r="AB297" s="131"/>
      <c r="AC297" s="131"/>
      <c r="AD297" s="131"/>
      <c r="AE297" s="131"/>
      <c r="AF297" s="131"/>
      <c r="AG297" s="131"/>
      <c r="AH297" s="131"/>
      <c r="AI297" s="131"/>
      <c r="AJ297" s="131"/>
      <c r="AK297" s="131"/>
      <c r="AL297" s="131"/>
      <c r="AM297" s="131"/>
      <c r="AN297" s="128"/>
      <c r="AO297" s="131"/>
      <c r="AP297" s="132"/>
      <c r="AQ297" s="132"/>
      <c r="AR297" s="257"/>
      <c r="AS297" s="257"/>
      <c r="AT297" s="257"/>
      <c r="AU297" s="257"/>
      <c r="AV297" s="257"/>
      <c r="AW297" s="257"/>
      <c r="AX297" s="257"/>
      <c r="AY297" s="257"/>
      <c r="AZ297" s="257"/>
      <c r="BA297" s="257"/>
      <c r="BB297" s="257"/>
      <c r="BC297" s="125"/>
      <c r="BD297" s="126"/>
      <c r="BE297" s="126"/>
      <c r="BF297" s="126"/>
      <c r="BG297" s="126"/>
      <c r="BH297" s="126"/>
      <c r="BI297" s="126"/>
      <c r="BJ297" s="126"/>
      <c r="BK297" s="126"/>
      <c r="BL297" s="126"/>
      <c r="BM297" s="126"/>
      <c r="BN297" s="127"/>
      <c r="BO297" s="127"/>
      <c r="BP297" s="127"/>
      <c r="BQ297" s="128"/>
      <c r="BR297" s="129"/>
      <c r="BS297" s="116"/>
    </row>
    <row r="298" spans="1:71" ht="15.65" customHeight="1">
      <c r="A298" s="134"/>
      <c r="B298" s="134"/>
      <c r="C298" s="124"/>
      <c r="D298" s="258" t="s">
        <v>4</v>
      </c>
      <c r="E298" s="259"/>
      <c r="F298" s="259"/>
      <c r="G298" s="259"/>
      <c r="H298" s="259"/>
      <c r="I298" s="259"/>
      <c r="J298" s="259"/>
      <c r="K298" s="259"/>
      <c r="L298" s="259"/>
      <c r="M298" s="259"/>
      <c r="N298" s="259"/>
      <c r="O298" s="259"/>
      <c r="P298" s="259"/>
      <c r="Q298" s="260"/>
      <c r="R298" s="199" t="s">
        <v>72</v>
      </c>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1"/>
      <c r="BC298" s="125"/>
      <c r="BD298" s="126"/>
      <c r="BE298" s="126"/>
      <c r="BF298" s="126"/>
      <c r="BG298" s="126"/>
      <c r="BH298" s="126"/>
      <c r="BI298" s="126"/>
      <c r="BJ298" s="126"/>
      <c r="BK298" s="126"/>
      <c r="BL298" s="126"/>
      <c r="BM298" s="126"/>
      <c r="BN298" s="127"/>
      <c r="BO298" s="127"/>
      <c r="BP298" s="127"/>
      <c r="BQ298" s="128"/>
      <c r="BR298" s="129"/>
      <c r="BS298" s="116"/>
    </row>
    <row r="299" spans="1:71" ht="15.65" customHeight="1">
      <c r="A299" s="134"/>
      <c r="B299" s="134"/>
      <c r="C299" s="124"/>
      <c r="D299" s="261"/>
      <c r="E299" s="262"/>
      <c r="F299" s="262"/>
      <c r="G299" s="262"/>
      <c r="H299" s="262"/>
      <c r="I299" s="262"/>
      <c r="J299" s="262"/>
      <c r="K299" s="262"/>
      <c r="L299" s="262"/>
      <c r="M299" s="262"/>
      <c r="N299" s="262"/>
      <c r="O299" s="262"/>
      <c r="P299" s="262"/>
      <c r="Q299" s="263"/>
      <c r="R299" s="205"/>
      <c r="S299" s="206"/>
      <c r="T299" s="206"/>
      <c r="U299" s="206"/>
      <c r="V299" s="206"/>
      <c r="W299" s="206"/>
      <c r="X299" s="206"/>
      <c r="Y299" s="206"/>
      <c r="Z299" s="206"/>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7"/>
      <c r="BC299" s="125"/>
      <c r="BD299" s="126"/>
      <c r="BE299" s="126"/>
      <c r="BF299" s="126"/>
      <c r="BG299" s="126"/>
      <c r="BH299" s="126"/>
      <c r="BI299" s="126"/>
      <c r="BJ299" s="126"/>
      <c r="BK299" s="126"/>
      <c r="BL299" s="126"/>
      <c r="BM299" s="126"/>
      <c r="BN299" s="127"/>
      <c r="BO299" s="127"/>
      <c r="BP299" s="127"/>
      <c r="BQ299" s="128"/>
      <c r="BR299" s="129"/>
      <c r="BS299" s="116"/>
    </row>
    <row r="300" spans="1:71" ht="15.65" customHeight="1">
      <c r="A300" s="134"/>
      <c r="B300" s="134"/>
      <c r="C300" s="124"/>
      <c r="D300" s="130"/>
      <c r="E300" s="130"/>
      <c r="F300" s="130"/>
      <c r="G300" s="130"/>
      <c r="H300" s="130"/>
      <c r="I300" s="130"/>
      <c r="J300" s="130"/>
      <c r="K300" s="130"/>
      <c r="L300" s="130"/>
      <c r="M300" s="130"/>
      <c r="N300" s="130"/>
      <c r="O300" s="130"/>
      <c r="P300" s="130"/>
      <c r="Q300" s="130"/>
      <c r="R300" s="130"/>
      <c r="S300" s="130"/>
      <c r="T300" s="130"/>
      <c r="U300" s="130"/>
      <c r="V300" s="130"/>
      <c r="W300" s="130"/>
      <c r="X300" s="110"/>
      <c r="Y300" s="110"/>
      <c r="Z300" s="110"/>
      <c r="AA300" s="126"/>
      <c r="AB300" s="131"/>
      <c r="AC300" s="131"/>
      <c r="AD300" s="131"/>
      <c r="AE300" s="131"/>
      <c r="AF300" s="131"/>
      <c r="AG300" s="131"/>
      <c r="AH300" s="131"/>
      <c r="AI300" s="131"/>
      <c r="AJ300" s="131"/>
      <c r="AK300" s="131"/>
      <c r="AL300" s="131"/>
      <c r="AM300" s="131"/>
      <c r="AN300" s="128"/>
      <c r="AO300" s="131"/>
      <c r="AP300" s="132"/>
      <c r="AQ300" s="132"/>
      <c r="AR300" s="133"/>
      <c r="AS300" s="133"/>
      <c r="AT300" s="133"/>
      <c r="AU300" s="133"/>
      <c r="AV300" s="133"/>
      <c r="AW300" s="133"/>
      <c r="AX300" s="133"/>
      <c r="AY300" s="133"/>
      <c r="AZ300" s="133"/>
      <c r="BA300" s="133"/>
      <c r="BB300" s="133"/>
      <c r="BC300" s="125"/>
      <c r="BD300" s="126"/>
      <c r="BE300" s="126"/>
      <c r="BF300" s="126"/>
      <c r="BG300" s="126"/>
      <c r="BH300" s="126"/>
      <c r="BI300" s="126"/>
      <c r="BJ300" s="126"/>
      <c r="BK300" s="126"/>
      <c r="BL300" s="126"/>
      <c r="BM300" s="126"/>
      <c r="BN300" s="127"/>
      <c r="BO300" s="127"/>
      <c r="BP300" s="127"/>
      <c r="BQ300" s="128"/>
      <c r="BR300" s="129"/>
      <c r="BS300" s="116"/>
    </row>
    <row r="301" spans="1:71" ht="19.399999999999999" customHeight="1">
      <c r="A301" s="134"/>
      <c r="B301" s="134"/>
      <c r="C301" s="124"/>
      <c r="D301" s="130"/>
      <c r="E301" s="130"/>
      <c r="F301" s="130"/>
      <c r="G301" s="130"/>
      <c r="H301" s="130"/>
      <c r="I301" s="130"/>
      <c r="J301" s="130"/>
      <c r="K301" s="130"/>
      <c r="L301" s="130"/>
      <c r="M301" s="130"/>
      <c r="N301" s="130"/>
      <c r="O301" s="130"/>
      <c r="P301" s="130"/>
      <c r="Q301" s="130"/>
      <c r="R301" s="130"/>
      <c r="S301" s="130"/>
      <c r="T301" s="130"/>
      <c r="U301" s="135" t="s">
        <v>27</v>
      </c>
      <c r="V301" s="130"/>
      <c r="W301" s="130"/>
      <c r="X301" s="136"/>
      <c r="Y301" s="136"/>
      <c r="Z301" s="136"/>
      <c r="AA301" s="127"/>
      <c r="AB301" s="137"/>
      <c r="AC301" s="137"/>
      <c r="AD301" s="137"/>
      <c r="AE301" s="137"/>
      <c r="AF301" s="137"/>
      <c r="AG301" s="137"/>
      <c r="AH301" s="137"/>
      <c r="AI301" s="137"/>
      <c r="AJ301" s="137"/>
      <c r="AK301" s="137"/>
      <c r="AL301" s="137"/>
      <c r="AM301" s="137"/>
      <c r="AN301" s="161" t="s">
        <v>73</v>
      </c>
      <c r="AO301" s="127"/>
      <c r="AP301" s="127"/>
      <c r="AQ301" s="127"/>
      <c r="AR301" s="127"/>
      <c r="AS301" s="127"/>
      <c r="AT301" s="127"/>
      <c r="AU301" s="127"/>
      <c r="AV301" s="127"/>
      <c r="AW301" s="127"/>
      <c r="AX301" s="138"/>
      <c r="AY301" s="135"/>
      <c r="AZ301" s="135"/>
      <c r="BA301" s="162"/>
      <c r="BB301" s="162"/>
      <c r="BC301" s="125"/>
      <c r="BD301" s="126"/>
      <c r="BE301" s="126"/>
      <c r="BF301" s="142" t="s">
        <v>6</v>
      </c>
      <c r="BG301" s="155"/>
      <c r="BH301" s="155"/>
      <c r="BI301" s="155"/>
      <c r="BJ301" s="155"/>
      <c r="BK301" s="155"/>
      <c r="BL301" s="155"/>
      <c r="BM301" s="127"/>
      <c r="BN301" s="127"/>
      <c r="BO301" s="127"/>
      <c r="BP301" s="127"/>
      <c r="BQ301" s="138"/>
      <c r="BR301" s="129"/>
      <c r="BS301" s="116"/>
    </row>
    <row r="302" spans="1:71" ht="15.65" customHeight="1">
      <c r="A302" s="134"/>
      <c r="B302" s="134"/>
      <c r="C302" s="124"/>
      <c r="D302" s="199" t="s">
        <v>7</v>
      </c>
      <c r="E302" s="200"/>
      <c r="F302" s="200"/>
      <c r="G302" s="200"/>
      <c r="H302" s="200"/>
      <c r="I302" s="200"/>
      <c r="J302" s="200"/>
      <c r="K302" s="200"/>
      <c r="L302" s="200"/>
      <c r="M302" s="201"/>
      <c r="N302" s="208" t="str">
        <f>IF([5]回答表!X54="●","●","")</f>
        <v/>
      </c>
      <c r="O302" s="209"/>
      <c r="P302" s="209"/>
      <c r="Q302" s="210"/>
      <c r="R302" s="130"/>
      <c r="S302" s="130"/>
      <c r="T302" s="130"/>
      <c r="U302" s="190" t="str">
        <f>IF([5]回答表!X54="●",[5]回答表!B507,IF([5]回答表!AA54="●",[5]回答表!B537,""))</f>
        <v/>
      </c>
      <c r="V302" s="191"/>
      <c r="W302" s="191"/>
      <c r="X302" s="191"/>
      <c r="Y302" s="191"/>
      <c r="Z302" s="191"/>
      <c r="AA302" s="191"/>
      <c r="AB302" s="191"/>
      <c r="AC302" s="191"/>
      <c r="AD302" s="191"/>
      <c r="AE302" s="191"/>
      <c r="AF302" s="191"/>
      <c r="AG302" s="191"/>
      <c r="AH302" s="191"/>
      <c r="AI302" s="191"/>
      <c r="AJ302" s="192"/>
      <c r="AK302" s="143"/>
      <c r="AL302" s="143"/>
      <c r="AM302" s="143"/>
      <c r="AN302" s="190" t="str">
        <f>IF([5]回答表!X54="●",[5]回答表!B513,"")</f>
        <v/>
      </c>
      <c r="AO302" s="273"/>
      <c r="AP302" s="273"/>
      <c r="AQ302" s="273"/>
      <c r="AR302" s="273"/>
      <c r="AS302" s="273"/>
      <c r="AT302" s="273"/>
      <c r="AU302" s="273"/>
      <c r="AV302" s="273"/>
      <c r="AW302" s="273"/>
      <c r="AX302" s="273"/>
      <c r="AY302" s="273"/>
      <c r="AZ302" s="273"/>
      <c r="BA302" s="273"/>
      <c r="BB302" s="274"/>
      <c r="BC302" s="131"/>
      <c r="BD302" s="126"/>
      <c r="BE302" s="126"/>
      <c r="BF302" s="253" t="str">
        <f>IF([5]回答表!X54="●",[5]回答表!B519,IF([5]回答表!AA54="●",[5]回答表!B543,""))</f>
        <v/>
      </c>
      <c r="BG302" s="254"/>
      <c r="BH302" s="254"/>
      <c r="BI302" s="254"/>
      <c r="BJ302" s="253"/>
      <c r="BK302" s="254"/>
      <c r="BL302" s="254"/>
      <c r="BM302" s="254"/>
      <c r="BN302" s="253"/>
      <c r="BO302" s="254"/>
      <c r="BP302" s="254"/>
      <c r="BQ302" s="255"/>
      <c r="BR302" s="129"/>
      <c r="BS302" s="116"/>
    </row>
    <row r="303" spans="1:71" ht="15.65" customHeight="1">
      <c r="A303" s="134"/>
      <c r="B303" s="134"/>
      <c r="C303" s="124"/>
      <c r="D303" s="202"/>
      <c r="E303" s="203"/>
      <c r="F303" s="203"/>
      <c r="G303" s="203"/>
      <c r="H303" s="203"/>
      <c r="I303" s="203"/>
      <c r="J303" s="203"/>
      <c r="K303" s="203"/>
      <c r="L303" s="203"/>
      <c r="M303" s="204"/>
      <c r="N303" s="211"/>
      <c r="O303" s="212"/>
      <c r="P303" s="212"/>
      <c r="Q303" s="213"/>
      <c r="R303" s="130"/>
      <c r="S303" s="130"/>
      <c r="T303" s="130"/>
      <c r="U303" s="193"/>
      <c r="V303" s="194"/>
      <c r="W303" s="194"/>
      <c r="X303" s="194"/>
      <c r="Y303" s="194"/>
      <c r="Z303" s="194"/>
      <c r="AA303" s="194"/>
      <c r="AB303" s="194"/>
      <c r="AC303" s="194"/>
      <c r="AD303" s="194"/>
      <c r="AE303" s="194"/>
      <c r="AF303" s="194"/>
      <c r="AG303" s="194"/>
      <c r="AH303" s="194"/>
      <c r="AI303" s="194"/>
      <c r="AJ303" s="195"/>
      <c r="AK303" s="143"/>
      <c r="AL303" s="143"/>
      <c r="AM303" s="143"/>
      <c r="AN303" s="275"/>
      <c r="AO303" s="276"/>
      <c r="AP303" s="276"/>
      <c r="AQ303" s="276"/>
      <c r="AR303" s="276"/>
      <c r="AS303" s="276"/>
      <c r="AT303" s="276"/>
      <c r="AU303" s="276"/>
      <c r="AV303" s="276"/>
      <c r="AW303" s="276"/>
      <c r="AX303" s="276"/>
      <c r="AY303" s="276"/>
      <c r="AZ303" s="276"/>
      <c r="BA303" s="276"/>
      <c r="BB303" s="277"/>
      <c r="BC303" s="131"/>
      <c r="BD303" s="126"/>
      <c r="BE303" s="126"/>
      <c r="BF303" s="217"/>
      <c r="BG303" s="218"/>
      <c r="BH303" s="218"/>
      <c r="BI303" s="218"/>
      <c r="BJ303" s="217"/>
      <c r="BK303" s="218"/>
      <c r="BL303" s="218"/>
      <c r="BM303" s="218"/>
      <c r="BN303" s="217"/>
      <c r="BO303" s="218"/>
      <c r="BP303" s="218"/>
      <c r="BQ303" s="221"/>
      <c r="BR303" s="129"/>
      <c r="BS303" s="116"/>
    </row>
    <row r="304" spans="1:71" ht="15.65" customHeight="1">
      <c r="A304" s="134"/>
      <c r="B304" s="134"/>
      <c r="C304" s="124"/>
      <c r="D304" s="202"/>
      <c r="E304" s="203"/>
      <c r="F304" s="203"/>
      <c r="G304" s="203"/>
      <c r="H304" s="203"/>
      <c r="I304" s="203"/>
      <c r="J304" s="203"/>
      <c r="K304" s="203"/>
      <c r="L304" s="203"/>
      <c r="M304" s="204"/>
      <c r="N304" s="211"/>
      <c r="O304" s="212"/>
      <c r="P304" s="212"/>
      <c r="Q304" s="213"/>
      <c r="R304" s="130"/>
      <c r="S304" s="130"/>
      <c r="T304" s="130"/>
      <c r="U304" s="193"/>
      <c r="V304" s="194"/>
      <c r="W304" s="194"/>
      <c r="X304" s="194"/>
      <c r="Y304" s="194"/>
      <c r="Z304" s="194"/>
      <c r="AA304" s="194"/>
      <c r="AB304" s="194"/>
      <c r="AC304" s="194"/>
      <c r="AD304" s="194"/>
      <c r="AE304" s="194"/>
      <c r="AF304" s="194"/>
      <c r="AG304" s="194"/>
      <c r="AH304" s="194"/>
      <c r="AI304" s="194"/>
      <c r="AJ304" s="195"/>
      <c r="AK304" s="143"/>
      <c r="AL304" s="143"/>
      <c r="AM304" s="143"/>
      <c r="AN304" s="275"/>
      <c r="AO304" s="276"/>
      <c r="AP304" s="276"/>
      <c r="AQ304" s="276"/>
      <c r="AR304" s="276"/>
      <c r="AS304" s="276"/>
      <c r="AT304" s="276"/>
      <c r="AU304" s="276"/>
      <c r="AV304" s="276"/>
      <c r="AW304" s="276"/>
      <c r="AX304" s="276"/>
      <c r="AY304" s="276"/>
      <c r="AZ304" s="276"/>
      <c r="BA304" s="276"/>
      <c r="BB304" s="277"/>
      <c r="BC304" s="131"/>
      <c r="BD304" s="126"/>
      <c r="BE304" s="126"/>
      <c r="BF304" s="217"/>
      <c r="BG304" s="218"/>
      <c r="BH304" s="218"/>
      <c r="BI304" s="218"/>
      <c r="BJ304" s="217"/>
      <c r="BK304" s="218"/>
      <c r="BL304" s="218"/>
      <c r="BM304" s="218"/>
      <c r="BN304" s="217"/>
      <c r="BO304" s="218"/>
      <c r="BP304" s="218"/>
      <c r="BQ304" s="221"/>
      <c r="BR304" s="129"/>
      <c r="BS304" s="116"/>
    </row>
    <row r="305" spans="1:71" ht="15.65" customHeight="1">
      <c r="A305" s="134"/>
      <c r="B305" s="134"/>
      <c r="C305" s="124"/>
      <c r="D305" s="205"/>
      <c r="E305" s="206"/>
      <c r="F305" s="206"/>
      <c r="G305" s="206"/>
      <c r="H305" s="206"/>
      <c r="I305" s="206"/>
      <c r="J305" s="206"/>
      <c r="K305" s="206"/>
      <c r="L305" s="206"/>
      <c r="M305" s="207"/>
      <c r="N305" s="214"/>
      <c r="O305" s="215"/>
      <c r="P305" s="215"/>
      <c r="Q305" s="216"/>
      <c r="R305" s="130"/>
      <c r="S305" s="130"/>
      <c r="T305" s="130"/>
      <c r="U305" s="193"/>
      <c r="V305" s="194"/>
      <c r="W305" s="194"/>
      <c r="X305" s="194"/>
      <c r="Y305" s="194"/>
      <c r="Z305" s="194"/>
      <c r="AA305" s="194"/>
      <c r="AB305" s="194"/>
      <c r="AC305" s="194"/>
      <c r="AD305" s="194"/>
      <c r="AE305" s="194"/>
      <c r="AF305" s="194"/>
      <c r="AG305" s="194"/>
      <c r="AH305" s="194"/>
      <c r="AI305" s="194"/>
      <c r="AJ305" s="195"/>
      <c r="AK305" s="143"/>
      <c r="AL305" s="143"/>
      <c r="AM305" s="143"/>
      <c r="AN305" s="275"/>
      <c r="AO305" s="276"/>
      <c r="AP305" s="276"/>
      <c r="AQ305" s="276"/>
      <c r="AR305" s="276"/>
      <c r="AS305" s="276"/>
      <c r="AT305" s="276"/>
      <c r="AU305" s="276"/>
      <c r="AV305" s="276"/>
      <c r="AW305" s="276"/>
      <c r="AX305" s="276"/>
      <c r="AY305" s="276"/>
      <c r="AZ305" s="276"/>
      <c r="BA305" s="276"/>
      <c r="BB305" s="277"/>
      <c r="BC305" s="131"/>
      <c r="BD305" s="126"/>
      <c r="BE305" s="126"/>
      <c r="BF305" s="217" t="str">
        <f>IF([5]回答表!X54="●",[5]回答表!E519,IF([5]回答表!AA54="●",[5]回答表!E543,""))</f>
        <v/>
      </c>
      <c r="BG305" s="218"/>
      <c r="BH305" s="218"/>
      <c r="BI305" s="218"/>
      <c r="BJ305" s="217" t="str">
        <f>IF([5]回答表!X54="●",[5]回答表!E520,IF([5]回答表!AA54="●",[5]回答表!E544,""))</f>
        <v/>
      </c>
      <c r="BK305" s="218"/>
      <c r="BL305" s="218"/>
      <c r="BM305" s="221"/>
      <c r="BN305" s="217" t="str">
        <f>IF([5]回答表!X54="●",[5]回答表!E521,IF([5]回答表!AA54="●",[5]回答表!E545,""))</f>
        <v/>
      </c>
      <c r="BO305" s="218"/>
      <c r="BP305" s="218"/>
      <c r="BQ305" s="221"/>
      <c r="BR305" s="129"/>
      <c r="BS305" s="116"/>
    </row>
    <row r="306" spans="1:71" ht="15.65" customHeight="1">
      <c r="A306" s="134"/>
      <c r="B306" s="134"/>
      <c r="C306" s="124"/>
      <c r="D306" s="144"/>
      <c r="E306" s="144"/>
      <c r="F306" s="144"/>
      <c r="G306" s="144"/>
      <c r="H306" s="144"/>
      <c r="I306" s="144"/>
      <c r="J306" s="144"/>
      <c r="K306" s="144"/>
      <c r="L306" s="144"/>
      <c r="M306" s="144"/>
      <c r="N306" s="146"/>
      <c r="O306" s="146"/>
      <c r="P306" s="146"/>
      <c r="Q306" s="146"/>
      <c r="R306" s="146"/>
      <c r="S306" s="146"/>
      <c r="T306" s="146"/>
      <c r="U306" s="193"/>
      <c r="V306" s="194"/>
      <c r="W306" s="194"/>
      <c r="X306" s="194"/>
      <c r="Y306" s="194"/>
      <c r="Z306" s="194"/>
      <c r="AA306" s="194"/>
      <c r="AB306" s="194"/>
      <c r="AC306" s="194"/>
      <c r="AD306" s="194"/>
      <c r="AE306" s="194"/>
      <c r="AF306" s="194"/>
      <c r="AG306" s="194"/>
      <c r="AH306" s="194"/>
      <c r="AI306" s="194"/>
      <c r="AJ306" s="195"/>
      <c r="AK306" s="143"/>
      <c r="AL306" s="143"/>
      <c r="AM306" s="143"/>
      <c r="AN306" s="275"/>
      <c r="AO306" s="276"/>
      <c r="AP306" s="276"/>
      <c r="AQ306" s="276"/>
      <c r="AR306" s="276"/>
      <c r="AS306" s="276"/>
      <c r="AT306" s="276"/>
      <c r="AU306" s="276"/>
      <c r="AV306" s="276"/>
      <c r="AW306" s="276"/>
      <c r="AX306" s="276"/>
      <c r="AY306" s="276"/>
      <c r="AZ306" s="276"/>
      <c r="BA306" s="276"/>
      <c r="BB306" s="277"/>
      <c r="BC306" s="131"/>
      <c r="BD306" s="131"/>
      <c r="BE306" s="131"/>
      <c r="BF306" s="217"/>
      <c r="BG306" s="218"/>
      <c r="BH306" s="218"/>
      <c r="BI306" s="218"/>
      <c r="BJ306" s="217"/>
      <c r="BK306" s="218"/>
      <c r="BL306" s="218"/>
      <c r="BM306" s="221"/>
      <c r="BN306" s="217"/>
      <c r="BO306" s="218"/>
      <c r="BP306" s="218"/>
      <c r="BQ306" s="221"/>
      <c r="BR306" s="129"/>
      <c r="BS306" s="116"/>
    </row>
    <row r="307" spans="1:71" ht="15.65" customHeight="1">
      <c r="A307" s="134"/>
      <c r="B307" s="134"/>
      <c r="C307" s="124"/>
      <c r="D307" s="144"/>
      <c r="E307" s="144"/>
      <c r="F307" s="144"/>
      <c r="G307" s="144"/>
      <c r="H307" s="144"/>
      <c r="I307" s="144"/>
      <c r="J307" s="144"/>
      <c r="K307" s="144"/>
      <c r="L307" s="144"/>
      <c r="M307" s="144"/>
      <c r="N307" s="146"/>
      <c r="O307" s="146"/>
      <c r="P307" s="146"/>
      <c r="Q307" s="146"/>
      <c r="R307" s="146"/>
      <c r="S307" s="146"/>
      <c r="T307" s="146"/>
      <c r="U307" s="193"/>
      <c r="V307" s="194"/>
      <c r="W307" s="194"/>
      <c r="X307" s="194"/>
      <c r="Y307" s="194"/>
      <c r="Z307" s="194"/>
      <c r="AA307" s="194"/>
      <c r="AB307" s="194"/>
      <c r="AC307" s="194"/>
      <c r="AD307" s="194"/>
      <c r="AE307" s="194"/>
      <c r="AF307" s="194"/>
      <c r="AG307" s="194"/>
      <c r="AH307" s="194"/>
      <c r="AI307" s="194"/>
      <c r="AJ307" s="195"/>
      <c r="AK307" s="143"/>
      <c r="AL307" s="143"/>
      <c r="AM307" s="143"/>
      <c r="AN307" s="275"/>
      <c r="AO307" s="276"/>
      <c r="AP307" s="276"/>
      <c r="AQ307" s="276"/>
      <c r="AR307" s="276"/>
      <c r="AS307" s="276"/>
      <c r="AT307" s="276"/>
      <c r="AU307" s="276"/>
      <c r="AV307" s="276"/>
      <c r="AW307" s="276"/>
      <c r="AX307" s="276"/>
      <c r="AY307" s="276"/>
      <c r="AZ307" s="276"/>
      <c r="BA307" s="276"/>
      <c r="BB307" s="277"/>
      <c r="BC307" s="131"/>
      <c r="BD307" s="126"/>
      <c r="BE307" s="126"/>
      <c r="BF307" s="217"/>
      <c r="BG307" s="218"/>
      <c r="BH307" s="218"/>
      <c r="BI307" s="218"/>
      <c r="BJ307" s="217"/>
      <c r="BK307" s="218"/>
      <c r="BL307" s="218"/>
      <c r="BM307" s="221"/>
      <c r="BN307" s="217"/>
      <c r="BO307" s="218"/>
      <c r="BP307" s="218"/>
      <c r="BQ307" s="221"/>
      <c r="BR307" s="129"/>
      <c r="BS307" s="116"/>
    </row>
    <row r="308" spans="1:71" ht="15.65" customHeight="1">
      <c r="A308" s="134"/>
      <c r="B308" s="134"/>
      <c r="C308" s="124"/>
      <c r="D308" s="243" t="s">
        <v>8</v>
      </c>
      <c r="E308" s="244"/>
      <c r="F308" s="244"/>
      <c r="G308" s="244"/>
      <c r="H308" s="244"/>
      <c r="I308" s="244"/>
      <c r="J308" s="244"/>
      <c r="K308" s="244"/>
      <c r="L308" s="244"/>
      <c r="M308" s="245"/>
      <c r="N308" s="208" t="str">
        <f>IF([5]回答表!AA54="●","●","")</f>
        <v/>
      </c>
      <c r="O308" s="209"/>
      <c r="P308" s="209"/>
      <c r="Q308" s="210"/>
      <c r="R308" s="130"/>
      <c r="S308" s="130"/>
      <c r="T308" s="130"/>
      <c r="U308" s="193"/>
      <c r="V308" s="194"/>
      <c r="W308" s="194"/>
      <c r="X308" s="194"/>
      <c r="Y308" s="194"/>
      <c r="Z308" s="194"/>
      <c r="AA308" s="194"/>
      <c r="AB308" s="194"/>
      <c r="AC308" s="194"/>
      <c r="AD308" s="194"/>
      <c r="AE308" s="194"/>
      <c r="AF308" s="194"/>
      <c r="AG308" s="194"/>
      <c r="AH308" s="194"/>
      <c r="AI308" s="194"/>
      <c r="AJ308" s="195"/>
      <c r="AK308" s="143"/>
      <c r="AL308" s="143"/>
      <c r="AM308" s="143"/>
      <c r="AN308" s="275"/>
      <c r="AO308" s="276"/>
      <c r="AP308" s="276"/>
      <c r="AQ308" s="276"/>
      <c r="AR308" s="276"/>
      <c r="AS308" s="276"/>
      <c r="AT308" s="276"/>
      <c r="AU308" s="276"/>
      <c r="AV308" s="276"/>
      <c r="AW308" s="276"/>
      <c r="AX308" s="276"/>
      <c r="AY308" s="276"/>
      <c r="AZ308" s="276"/>
      <c r="BA308" s="276"/>
      <c r="BB308" s="277"/>
      <c r="BC308" s="131"/>
      <c r="BD308" s="147"/>
      <c r="BE308" s="147"/>
      <c r="BF308" s="217"/>
      <c r="BG308" s="218"/>
      <c r="BH308" s="218"/>
      <c r="BI308" s="218"/>
      <c r="BJ308" s="217"/>
      <c r="BK308" s="218"/>
      <c r="BL308" s="218"/>
      <c r="BM308" s="221"/>
      <c r="BN308" s="217"/>
      <c r="BO308" s="218"/>
      <c r="BP308" s="218"/>
      <c r="BQ308" s="221"/>
      <c r="BR308" s="129"/>
      <c r="BS308" s="116"/>
    </row>
    <row r="309" spans="1:71" ht="15.65" customHeight="1">
      <c r="A309" s="134"/>
      <c r="B309" s="134"/>
      <c r="C309" s="124"/>
      <c r="D309" s="246"/>
      <c r="E309" s="247"/>
      <c r="F309" s="247"/>
      <c r="G309" s="247"/>
      <c r="H309" s="247"/>
      <c r="I309" s="247"/>
      <c r="J309" s="247"/>
      <c r="K309" s="247"/>
      <c r="L309" s="247"/>
      <c r="M309" s="248"/>
      <c r="N309" s="211"/>
      <c r="O309" s="212"/>
      <c r="P309" s="212"/>
      <c r="Q309" s="213"/>
      <c r="R309" s="130"/>
      <c r="S309" s="130"/>
      <c r="T309" s="130"/>
      <c r="U309" s="193"/>
      <c r="V309" s="194"/>
      <c r="W309" s="194"/>
      <c r="X309" s="194"/>
      <c r="Y309" s="194"/>
      <c r="Z309" s="194"/>
      <c r="AA309" s="194"/>
      <c r="AB309" s="194"/>
      <c r="AC309" s="194"/>
      <c r="AD309" s="194"/>
      <c r="AE309" s="194"/>
      <c r="AF309" s="194"/>
      <c r="AG309" s="194"/>
      <c r="AH309" s="194"/>
      <c r="AI309" s="194"/>
      <c r="AJ309" s="195"/>
      <c r="AK309" s="143"/>
      <c r="AL309" s="143"/>
      <c r="AM309" s="143"/>
      <c r="AN309" s="275"/>
      <c r="AO309" s="276"/>
      <c r="AP309" s="276"/>
      <c r="AQ309" s="276"/>
      <c r="AR309" s="276"/>
      <c r="AS309" s="276"/>
      <c r="AT309" s="276"/>
      <c r="AU309" s="276"/>
      <c r="AV309" s="276"/>
      <c r="AW309" s="276"/>
      <c r="AX309" s="276"/>
      <c r="AY309" s="276"/>
      <c r="AZ309" s="276"/>
      <c r="BA309" s="276"/>
      <c r="BB309" s="277"/>
      <c r="BC309" s="131"/>
      <c r="BD309" s="147"/>
      <c r="BE309" s="147"/>
      <c r="BF309" s="217" t="s">
        <v>9</v>
      </c>
      <c r="BG309" s="218"/>
      <c r="BH309" s="218"/>
      <c r="BI309" s="218"/>
      <c r="BJ309" s="217" t="s">
        <v>10</v>
      </c>
      <c r="BK309" s="218"/>
      <c r="BL309" s="218"/>
      <c r="BM309" s="218"/>
      <c r="BN309" s="217" t="s">
        <v>11</v>
      </c>
      <c r="BO309" s="218"/>
      <c r="BP309" s="218"/>
      <c r="BQ309" s="221"/>
      <c r="BR309" s="129"/>
      <c r="BS309" s="116"/>
    </row>
    <row r="310" spans="1:71" ht="15.65" customHeight="1">
      <c r="A310" s="134"/>
      <c r="B310" s="134"/>
      <c r="C310" s="124"/>
      <c r="D310" s="246"/>
      <c r="E310" s="247"/>
      <c r="F310" s="247"/>
      <c r="G310" s="247"/>
      <c r="H310" s="247"/>
      <c r="I310" s="247"/>
      <c r="J310" s="247"/>
      <c r="K310" s="247"/>
      <c r="L310" s="247"/>
      <c r="M310" s="248"/>
      <c r="N310" s="211"/>
      <c r="O310" s="212"/>
      <c r="P310" s="212"/>
      <c r="Q310" s="213"/>
      <c r="R310" s="130"/>
      <c r="S310" s="130"/>
      <c r="T310" s="130"/>
      <c r="U310" s="193"/>
      <c r="V310" s="194"/>
      <c r="W310" s="194"/>
      <c r="X310" s="194"/>
      <c r="Y310" s="194"/>
      <c r="Z310" s="194"/>
      <c r="AA310" s="194"/>
      <c r="AB310" s="194"/>
      <c r="AC310" s="194"/>
      <c r="AD310" s="194"/>
      <c r="AE310" s="194"/>
      <c r="AF310" s="194"/>
      <c r="AG310" s="194"/>
      <c r="AH310" s="194"/>
      <c r="AI310" s="194"/>
      <c r="AJ310" s="195"/>
      <c r="AK310" s="143"/>
      <c r="AL310" s="143"/>
      <c r="AM310" s="143"/>
      <c r="AN310" s="275"/>
      <c r="AO310" s="276"/>
      <c r="AP310" s="276"/>
      <c r="AQ310" s="276"/>
      <c r="AR310" s="276"/>
      <c r="AS310" s="276"/>
      <c r="AT310" s="276"/>
      <c r="AU310" s="276"/>
      <c r="AV310" s="276"/>
      <c r="AW310" s="276"/>
      <c r="AX310" s="276"/>
      <c r="AY310" s="276"/>
      <c r="AZ310" s="276"/>
      <c r="BA310" s="276"/>
      <c r="BB310" s="277"/>
      <c r="BC310" s="131"/>
      <c r="BD310" s="147"/>
      <c r="BE310" s="147"/>
      <c r="BF310" s="217"/>
      <c r="BG310" s="218"/>
      <c r="BH310" s="218"/>
      <c r="BI310" s="218"/>
      <c r="BJ310" s="217"/>
      <c r="BK310" s="218"/>
      <c r="BL310" s="218"/>
      <c r="BM310" s="218"/>
      <c r="BN310" s="217"/>
      <c r="BO310" s="218"/>
      <c r="BP310" s="218"/>
      <c r="BQ310" s="221"/>
      <c r="BR310" s="129"/>
      <c r="BS310" s="116"/>
    </row>
    <row r="311" spans="1:71" ht="15.65" customHeight="1">
      <c r="A311" s="134"/>
      <c r="B311" s="134"/>
      <c r="C311" s="124"/>
      <c r="D311" s="249"/>
      <c r="E311" s="250"/>
      <c r="F311" s="250"/>
      <c r="G311" s="250"/>
      <c r="H311" s="250"/>
      <c r="I311" s="250"/>
      <c r="J311" s="250"/>
      <c r="K311" s="250"/>
      <c r="L311" s="250"/>
      <c r="M311" s="251"/>
      <c r="N311" s="214"/>
      <c r="O311" s="215"/>
      <c r="P311" s="215"/>
      <c r="Q311" s="216"/>
      <c r="R311" s="130"/>
      <c r="S311" s="130"/>
      <c r="T311" s="130"/>
      <c r="U311" s="196"/>
      <c r="V311" s="197"/>
      <c r="W311" s="197"/>
      <c r="X311" s="197"/>
      <c r="Y311" s="197"/>
      <c r="Z311" s="197"/>
      <c r="AA311" s="197"/>
      <c r="AB311" s="197"/>
      <c r="AC311" s="197"/>
      <c r="AD311" s="197"/>
      <c r="AE311" s="197"/>
      <c r="AF311" s="197"/>
      <c r="AG311" s="197"/>
      <c r="AH311" s="197"/>
      <c r="AI311" s="197"/>
      <c r="AJ311" s="198"/>
      <c r="AK311" s="143"/>
      <c r="AL311" s="143"/>
      <c r="AM311" s="143"/>
      <c r="AN311" s="278"/>
      <c r="AO311" s="279"/>
      <c r="AP311" s="279"/>
      <c r="AQ311" s="279"/>
      <c r="AR311" s="279"/>
      <c r="AS311" s="279"/>
      <c r="AT311" s="279"/>
      <c r="AU311" s="279"/>
      <c r="AV311" s="279"/>
      <c r="AW311" s="279"/>
      <c r="AX311" s="279"/>
      <c r="AY311" s="279"/>
      <c r="AZ311" s="279"/>
      <c r="BA311" s="279"/>
      <c r="BB311" s="280"/>
      <c r="BC311" s="131"/>
      <c r="BD311" s="147"/>
      <c r="BE311" s="147"/>
      <c r="BF311" s="219"/>
      <c r="BG311" s="220"/>
      <c r="BH311" s="220"/>
      <c r="BI311" s="220"/>
      <c r="BJ311" s="219"/>
      <c r="BK311" s="220"/>
      <c r="BL311" s="220"/>
      <c r="BM311" s="220"/>
      <c r="BN311" s="219"/>
      <c r="BO311" s="220"/>
      <c r="BP311" s="220"/>
      <c r="BQ311" s="222"/>
      <c r="BR311" s="129"/>
      <c r="BS311" s="116"/>
    </row>
    <row r="312" spans="1:71" ht="15.65" customHeight="1">
      <c r="A312" s="134"/>
      <c r="B312" s="134"/>
      <c r="C312" s="124"/>
      <c r="D312" s="144"/>
      <c r="E312" s="144"/>
      <c r="F312" s="144"/>
      <c r="G312" s="144"/>
      <c r="H312" s="144"/>
      <c r="I312" s="144"/>
      <c r="J312" s="144"/>
      <c r="K312" s="144"/>
      <c r="L312" s="144"/>
      <c r="M312" s="144"/>
      <c r="N312" s="144"/>
      <c r="O312" s="144"/>
      <c r="P312" s="144"/>
      <c r="Q312" s="144"/>
      <c r="R312" s="130"/>
      <c r="S312" s="130"/>
      <c r="T312" s="130"/>
      <c r="U312" s="130"/>
      <c r="V312" s="130"/>
      <c r="W312" s="130"/>
      <c r="X312" s="130"/>
      <c r="Y312" s="130"/>
      <c r="Z312" s="130"/>
      <c r="AA312" s="130"/>
      <c r="AB312" s="130"/>
      <c r="AC312" s="130"/>
      <c r="AD312" s="130"/>
      <c r="AE312" s="130"/>
      <c r="AF312" s="130"/>
      <c r="AG312" s="130"/>
      <c r="AH312" s="130"/>
      <c r="AI312" s="130"/>
      <c r="AJ312" s="130"/>
      <c r="AK312" s="143"/>
      <c r="AL312" s="143"/>
      <c r="AM312" s="156"/>
      <c r="AN312" s="156"/>
      <c r="AO312" s="156"/>
      <c r="AP312" s="156"/>
      <c r="AQ312" s="156"/>
      <c r="AR312" s="156"/>
      <c r="AS312" s="156"/>
      <c r="AT312" s="156"/>
      <c r="AU312" s="156"/>
      <c r="AV312" s="156"/>
      <c r="AW312" s="156"/>
      <c r="AX312" s="156"/>
      <c r="AY312" s="156"/>
      <c r="AZ312" s="156"/>
      <c r="BA312" s="156"/>
      <c r="BB312" s="156"/>
      <c r="BC312" s="131"/>
      <c r="BD312" s="147"/>
      <c r="BE312" s="147"/>
      <c r="BF312" s="110"/>
      <c r="BG312" s="110"/>
      <c r="BH312" s="110"/>
      <c r="BI312" s="110"/>
      <c r="BJ312" s="110"/>
      <c r="BK312" s="110"/>
      <c r="BL312" s="110"/>
      <c r="BM312" s="110"/>
      <c r="BN312" s="110"/>
      <c r="BO312" s="110"/>
      <c r="BP312" s="110"/>
      <c r="BQ312" s="110"/>
      <c r="BR312" s="129"/>
      <c r="BS312" s="116"/>
    </row>
    <row r="313" spans="1:71" ht="15.65" customHeight="1">
      <c r="A313" s="134"/>
      <c r="B313" s="134"/>
      <c r="C313" s="124"/>
      <c r="D313" s="144"/>
      <c r="E313" s="144"/>
      <c r="F313" s="144"/>
      <c r="G313" s="144"/>
      <c r="H313" s="144"/>
      <c r="I313" s="144"/>
      <c r="J313" s="144"/>
      <c r="K313" s="144"/>
      <c r="L313" s="144"/>
      <c r="M313" s="144"/>
      <c r="N313" s="144"/>
      <c r="O313" s="144"/>
      <c r="P313" s="144"/>
      <c r="Q313" s="144"/>
      <c r="R313" s="130"/>
      <c r="S313" s="130"/>
      <c r="T313" s="130"/>
      <c r="U313" s="135" t="s">
        <v>91</v>
      </c>
      <c r="V313" s="130"/>
      <c r="W313" s="130"/>
      <c r="X313" s="130"/>
      <c r="Y313" s="130"/>
      <c r="Z313" s="130"/>
      <c r="AA313" s="130"/>
      <c r="AB313" s="130"/>
      <c r="AC313" s="130"/>
      <c r="AD313" s="130"/>
      <c r="AE313" s="130"/>
      <c r="AF313" s="130"/>
      <c r="AG313" s="130"/>
      <c r="AH313" s="130"/>
      <c r="AI313" s="130"/>
      <c r="AJ313" s="130"/>
      <c r="AK313" s="143"/>
      <c r="AL313" s="143"/>
      <c r="AM313" s="135" t="s">
        <v>92</v>
      </c>
      <c r="AN313" s="127"/>
      <c r="AO313" s="127"/>
      <c r="AP313" s="127"/>
      <c r="AQ313" s="127"/>
      <c r="AR313" s="127"/>
      <c r="AS313" s="127"/>
      <c r="AT313" s="127"/>
      <c r="AU313" s="127"/>
      <c r="AV313" s="127"/>
      <c r="AW313" s="127"/>
      <c r="AX313" s="126"/>
      <c r="AY313" s="126"/>
      <c r="AZ313" s="126"/>
      <c r="BA313" s="126"/>
      <c r="BB313" s="126"/>
      <c r="BC313" s="126"/>
      <c r="BD313" s="126"/>
      <c r="BE313" s="126"/>
      <c r="BF313" s="126"/>
      <c r="BG313" s="126"/>
      <c r="BH313" s="126"/>
      <c r="BI313" s="126"/>
      <c r="BJ313" s="126"/>
      <c r="BK313" s="126"/>
      <c r="BL313" s="126"/>
      <c r="BM313" s="126"/>
      <c r="BN313" s="126"/>
      <c r="BO313" s="126"/>
      <c r="BP313" s="126"/>
      <c r="BQ313" s="110"/>
      <c r="BR313" s="129"/>
      <c r="BS313" s="116"/>
    </row>
    <row r="314" spans="1:71" ht="15.65" customHeight="1">
      <c r="A314" s="134"/>
      <c r="B314" s="134"/>
      <c r="C314" s="124"/>
      <c r="D314" s="144"/>
      <c r="E314" s="144"/>
      <c r="F314" s="144"/>
      <c r="G314" s="144"/>
      <c r="H314" s="144"/>
      <c r="I314" s="144"/>
      <c r="J314" s="144"/>
      <c r="K314" s="144"/>
      <c r="L314" s="144"/>
      <c r="M314" s="144"/>
      <c r="N314" s="144"/>
      <c r="O314" s="144"/>
      <c r="P314" s="144"/>
      <c r="Q314" s="144"/>
      <c r="R314" s="130"/>
      <c r="S314" s="130"/>
      <c r="T314" s="130"/>
      <c r="U314" s="182" t="str">
        <f>IF([5]回答表!X54="●",[5]回答表!E524,IF([5]回答表!AA54="●",[5]回答表!E548,""))</f>
        <v/>
      </c>
      <c r="V314" s="183"/>
      <c r="W314" s="183"/>
      <c r="X314" s="183"/>
      <c r="Y314" s="183"/>
      <c r="Z314" s="183"/>
      <c r="AA314" s="183"/>
      <c r="AB314" s="183"/>
      <c r="AC314" s="183"/>
      <c r="AD314" s="183"/>
      <c r="AE314" s="186" t="s">
        <v>93</v>
      </c>
      <c r="AF314" s="186"/>
      <c r="AG314" s="186"/>
      <c r="AH314" s="186"/>
      <c r="AI314" s="186"/>
      <c r="AJ314" s="187"/>
      <c r="AK314" s="143"/>
      <c r="AL314" s="143"/>
      <c r="AM314" s="190" t="str">
        <f>IF([5]回答表!X54="●",[5]回答表!B526,IF([5]回答表!AA54="●",[5]回答表!B550,""))</f>
        <v/>
      </c>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2"/>
      <c r="BR314" s="129"/>
      <c r="BS314" s="116"/>
    </row>
    <row r="315" spans="1:71" ht="15.65" customHeight="1">
      <c r="A315" s="134"/>
      <c r="B315" s="134"/>
      <c r="C315" s="124"/>
      <c r="D315" s="144"/>
      <c r="E315" s="144"/>
      <c r="F315" s="144"/>
      <c r="G315" s="144"/>
      <c r="H315" s="144"/>
      <c r="I315" s="144"/>
      <c r="J315" s="144"/>
      <c r="K315" s="144"/>
      <c r="L315" s="144"/>
      <c r="M315" s="144"/>
      <c r="N315" s="144"/>
      <c r="O315" s="144"/>
      <c r="P315" s="144"/>
      <c r="Q315" s="144"/>
      <c r="R315" s="130"/>
      <c r="S315" s="130"/>
      <c r="T315" s="130"/>
      <c r="U315" s="184"/>
      <c r="V315" s="185"/>
      <c r="W315" s="185"/>
      <c r="X315" s="185"/>
      <c r="Y315" s="185"/>
      <c r="Z315" s="185"/>
      <c r="AA315" s="185"/>
      <c r="AB315" s="185"/>
      <c r="AC315" s="185"/>
      <c r="AD315" s="185"/>
      <c r="AE315" s="188"/>
      <c r="AF315" s="188"/>
      <c r="AG315" s="188"/>
      <c r="AH315" s="188"/>
      <c r="AI315" s="188"/>
      <c r="AJ315" s="189"/>
      <c r="AK315" s="143"/>
      <c r="AL315" s="143"/>
      <c r="AM315" s="193"/>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c r="BM315" s="194"/>
      <c r="BN315" s="194"/>
      <c r="BO315" s="194"/>
      <c r="BP315" s="194"/>
      <c r="BQ315" s="195"/>
      <c r="BR315" s="129"/>
      <c r="BS315" s="116"/>
    </row>
    <row r="316" spans="1:71" ht="15.65" customHeight="1">
      <c r="A316" s="134"/>
      <c r="B316" s="134"/>
      <c r="C316" s="124"/>
      <c r="D316" s="144"/>
      <c r="E316" s="144"/>
      <c r="F316" s="144"/>
      <c r="G316" s="144"/>
      <c r="H316" s="144"/>
      <c r="I316" s="144"/>
      <c r="J316" s="144"/>
      <c r="K316" s="144"/>
      <c r="L316" s="144"/>
      <c r="M316" s="144"/>
      <c r="N316" s="144"/>
      <c r="O316" s="144"/>
      <c r="P316" s="144"/>
      <c r="Q316" s="144"/>
      <c r="R316" s="130"/>
      <c r="S316" s="130"/>
      <c r="T316" s="130"/>
      <c r="U316" s="130"/>
      <c r="V316" s="130"/>
      <c r="W316" s="130"/>
      <c r="X316" s="130"/>
      <c r="Y316" s="130"/>
      <c r="Z316" s="130"/>
      <c r="AA316" s="130"/>
      <c r="AB316" s="130"/>
      <c r="AC316" s="130"/>
      <c r="AD316" s="130"/>
      <c r="AE316" s="130"/>
      <c r="AF316" s="130"/>
      <c r="AG316" s="130"/>
      <c r="AH316" s="130"/>
      <c r="AI316" s="130"/>
      <c r="AJ316" s="130"/>
      <c r="AK316" s="143"/>
      <c r="AL316" s="143"/>
      <c r="AM316" s="193"/>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c r="BM316" s="194"/>
      <c r="BN316" s="194"/>
      <c r="BO316" s="194"/>
      <c r="BP316" s="194"/>
      <c r="BQ316" s="195"/>
      <c r="BR316" s="129"/>
      <c r="BS316" s="116"/>
    </row>
    <row r="317" spans="1:71" ht="15.65" customHeight="1">
      <c r="A317" s="134"/>
      <c r="B317" s="134"/>
      <c r="C317" s="124"/>
      <c r="D317" s="144"/>
      <c r="E317" s="144"/>
      <c r="F317" s="144"/>
      <c r="G317" s="144"/>
      <c r="H317" s="144"/>
      <c r="I317" s="144"/>
      <c r="J317" s="144"/>
      <c r="K317" s="144"/>
      <c r="L317" s="144"/>
      <c r="M317" s="144"/>
      <c r="N317" s="144"/>
      <c r="O317" s="144"/>
      <c r="P317" s="144"/>
      <c r="Q317" s="144"/>
      <c r="R317" s="130"/>
      <c r="S317" s="130"/>
      <c r="T317" s="130"/>
      <c r="U317" s="130"/>
      <c r="V317" s="130"/>
      <c r="W317" s="130"/>
      <c r="X317" s="130"/>
      <c r="Y317" s="130"/>
      <c r="Z317" s="130"/>
      <c r="AA317" s="130"/>
      <c r="AB317" s="130"/>
      <c r="AC317" s="130"/>
      <c r="AD317" s="130"/>
      <c r="AE317" s="130"/>
      <c r="AF317" s="130"/>
      <c r="AG317" s="130"/>
      <c r="AH317" s="130"/>
      <c r="AI317" s="130"/>
      <c r="AJ317" s="130"/>
      <c r="AK317" s="143"/>
      <c r="AL317" s="143"/>
      <c r="AM317" s="193"/>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c r="BM317" s="194"/>
      <c r="BN317" s="194"/>
      <c r="BO317" s="194"/>
      <c r="BP317" s="194"/>
      <c r="BQ317" s="195"/>
      <c r="BR317" s="129"/>
      <c r="BS317" s="116"/>
    </row>
    <row r="318" spans="1:71" ht="15.65" customHeight="1">
      <c r="A318" s="134"/>
      <c r="B318" s="134"/>
      <c r="C318" s="124"/>
      <c r="D318" s="144"/>
      <c r="E318" s="144"/>
      <c r="F318" s="144"/>
      <c r="G318" s="144"/>
      <c r="H318" s="144"/>
      <c r="I318" s="144"/>
      <c r="J318" s="144"/>
      <c r="K318" s="144"/>
      <c r="L318" s="144"/>
      <c r="M318" s="144"/>
      <c r="N318" s="144"/>
      <c r="O318" s="144"/>
      <c r="P318" s="144"/>
      <c r="Q318" s="144"/>
      <c r="R318" s="130"/>
      <c r="S318" s="130"/>
      <c r="T318" s="130"/>
      <c r="U318" s="130"/>
      <c r="V318" s="130"/>
      <c r="W318" s="130"/>
      <c r="X318" s="130"/>
      <c r="Y318" s="130"/>
      <c r="Z318" s="130"/>
      <c r="AA318" s="130"/>
      <c r="AB318" s="130"/>
      <c r="AC318" s="130"/>
      <c r="AD318" s="130"/>
      <c r="AE318" s="130"/>
      <c r="AF318" s="130"/>
      <c r="AG318" s="130"/>
      <c r="AH318" s="130"/>
      <c r="AI318" s="130"/>
      <c r="AJ318" s="130"/>
      <c r="AK318" s="143"/>
      <c r="AL318" s="143"/>
      <c r="AM318" s="196"/>
      <c r="AN318" s="197"/>
      <c r="AO318" s="197"/>
      <c r="AP318" s="197"/>
      <c r="AQ318" s="197"/>
      <c r="AR318" s="197"/>
      <c r="AS318" s="197"/>
      <c r="AT318" s="197"/>
      <c r="AU318" s="197"/>
      <c r="AV318" s="197"/>
      <c r="AW318" s="197"/>
      <c r="AX318" s="197"/>
      <c r="AY318" s="197"/>
      <c r="AZ318" s="197"/>
      <c r="BA318" s="197"/>
      <c r="BB318" s="197"/>
      <c r="BC318" s="197"/>
      <c r="BD318" s="197"/>
      <c r="BE318" s="197"/>
      <c r="BF318" s="197"/>
      <c r="BG318" s="197"/>
      <c r="BH318" s="197"/>
      <c r="BI318" s="197"/>
      <c r="BJ318" s="197"/>
      <c r="BK318" s="197"/>
      <c r="BL318" s="197"/>
      <c r="BM318" s="197"/>
      <c r="BN318" s="197"/>
      <c r="BO318" s="197"/>
      <c r="BP318" s="197"/>
      <c r="BQ318" s="198"/>
      <c r="BR318" s="129"/>
      <c r="BS318" s="116"/>
    </row>
    <row r="319" spans="1:71" ht="15.65" customHeight="1">
      <c r="A319" s="134"/>
      <c r="B319" s="134"/>
      <c r="C319" s="124"/>
      <c r="D319" s="144"/>
      <c r="E319" s="144"/>
      <c r="F319" s="144"/>
      <c r="G319" s="144"/>
      <c r="H319" s="144"/>
      <c r="I319" s="144"/>
      <c r="J319" s="144"/>
      <c r="K319" s="144"/>
      <c r="L319" s="144"/>
      <c r="M319" s="144"/>
      <c r="N319" s="130"/>
      <c r="O319" s="130"/>
      <c r="P319" s="130"/>
      <c r="Q319" s="130"/>
      <c r="R319" s="130"/>
      <c r="S319" s="130"/>
      <c r="T319" s="130"/>
      <c r="U319" s="130"/>
      <c r="V319" s="130"/>
      <c r="W319" s="130"/>
      <c r="X319" s="110"/>
      <c r="Y319" s="110"/>
      <c r="Z319" s="110"/>
      <c r="AA319" s="127"/>
      <c r="AB319" s="127"/>
      <c r="AC319" s="127"/>
      <c r="AD319" s="127"/>
      <c r="AE319" s="127"/>
      <c r="AF319" s="127"/>
      <c r="AG319" s="127"/>
      <c r="AH319" s="127"/>
      <c r="AI319" s="127"/>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29"/>
      <c r="BS319" s="116"/>
    </row>
    <row r="320" spans="1:71" ht="19.399999999999999" customHeight="1">
      <c r="C320" s="124"/>
      <c r="D320" s="144"/>
      <c r="E320" s="144"/>
      <c r="F320" s="144"/>
      <c r="G320" s="144"/>
      <c r="H320" s="144"/>
      <c r="I320" s="144"/>
      <c r="J320" s="144"/>
      <c r="K320" s="144"/>
      <c r="L320" s="144"/>
      <c r="M320" s="144"/>
      <c r="N320" s="130"/>
      <c r="O320" s="130"/>
      <c r="P320" s="130"/>
      <c r="Q320" s="130"/>
      <c r="R320" s="130"/>
      <c r="S320" s="130"/>
      <c r="T320" s="130"/>
      <c r="U320" s="135" t="s">
        <v>27</v>
      </c>
      <c r="V320" s="130"/>
      <c r="W320" s="130"/>
      <c r="X320" s="136"/>
      <c r="Y320" s="136"/>
      <c r="Z320" s="136"/>
      <c r="AA320" s="127"/>
      <c r="AB320" s="137"/>
      <c r="AC320" s="127"/>
      <c r="AD320" s="127"/>
      <c r="AE320" s="127"/>
      <c r="AF320" s="127"/>
      <c r="AG320" s="127"/>
      <c r="AH320" s="127"/>
      <c r="AI320" s="127"/>
      <c r="AJ320" s="127"/>
      <c r="AK320" s="127"/>
      <c r="AL320" s="127"/>
      <c r="AM320" s="135" t="s">
        <v>12</v>
      </c>
      <c r="AN320" s="127"/>
      <c r="AO320" s="127"/>
      <c r="AP320" s="127"/>
      <c r="AQ320" s="127"/>
      <c r="AR320" s="127"/>
      <c r="AS320" s="127"/>
      <c r="AT320" s="127"/>
      <c r="AU320" s="127"/>
      <c r="AV320" s="127"/>
      <c r="AW320" s="127"/>
      <c r="AX320" s="126"/>
      <c r="AY320" s="126"/>
      <c r="AZ320" s="126"/>
      <c r="BA320" s="126"/>
      <c r="BB320" s="126"/>
      <c r="BC320" s="126"/>
      <c r="BD320" s="126"/>
      <c r="BE320" s="126"/>
      <c r="BF320" s="126"/>
      <c r="BG320" s="126"/>
      <c r="BH320" s="126"/>
      <c r="BI320" s="126"/>
      <c r="BJ320" s="126"/>
      <c r="BK320" s="126"/>
      <c r="BL320" s="126"/>
      <c r="BM320" s="126"/>
      <c r="BN320" s="126"/>
      <c r="BO320" s="126"/>
      <c r="BP320" s="126"/>
      <c r="BQ320" s="110"/>
      <c r="BR320" s="129"/>
      <c r="BS320" s="116"/>
    </row>
    <row r="321" spans="1:71" ht="15.65" customHeight="1">
      <c r="C321" s="124"/>
      <c r="D321" s="199" t="s">
        <v>13</v>
      </c>
      <c r="E321" s="200"/>
      <c r="F321" s="200"/>
      <c r="G321" s="200"/>
      <c r="H321" s="200"/>
      <c r="I321" s="200"/>
      <c r="J321" s="200"/>
      <c r="K321" s="200"/>
      <c r="L321" s="200"/>
      <c r="M321" s="201"/>
      <c r="N321" s="208" t="str">
        <f>IF([5]回答表!AD54="●","●","")</f>
        <v/>
      </c>
      <c r="O321" s="209"/>
      <c r="P321" s="209"/>
      <c r="Q321" s="210"/>
      <c r="R321" s="130"/>
      <c r="S321" s="130"/>
      <c r="T321" s="130"/>
      <c r="U321" s="190" t="str">
        <f>IF([5]回答表!AD54="●",[5]回答表!B561,"")</f>
        <v/>
      </c>
      <c r="V321" s="191"/>
      <c r="W321" s="191"/>
      <c r="X321" s="191"/>
      <c r="Y321" s="191"/>
      <c r="Z321" s="191"/>
      <c r="AA321" s="191"/>
      <c r="AB321" s="191"/>
      <c r="AC321" s="191"/>
      <c r="AD321" s="191"/>
      <c r="AE321" s="191"/>
      <c r="AF321" s="191"/>
      <c r="AG321" s="191"/>
      <c r="AH321" s="191"/>
      <c r="AI321" s="191"/>
      <c r="AJ321" s="192"/>
      <c r="AK321" s="160"/>
      <c r="AL321" s="160"/>
      <c r="AM321" s="190" t="str">
        <f>IF([5]回答表!AD54="●",[5]回答表!B567,"")</f>
        <v/>
      </c>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2"/>
      <c r="BR321" s="129"/>
      <c r="BS321" s="116"/>
    </row>
    <row r="322" spans="1:71" ht="15.65" customHeight="1">
      <c r="C322" s="124"/>
      <c r="D322" s="202"/>
      <c r="E322" s="203"/>
      <c r="F322" s="203"/>
      <c r="G322" s="203"/>
      <c r="H322" s="203"/>
      <c r="I322" s="203"/>
      <c r="J322" s="203"/>
      <c r="K322" s="203"/>
      <c r="L322" s="203"/>
      <c r="M322" s="204"/>
      <c r="N322" s="211"/>
      <c r="O322" s="212"/>
      <c r="P322" s="212"/>
      <c r="Q322" s="213"/>
      <c r="R322" s="130"/>
      <c r="S322" s="130"/>
      <c r="T322" s="130"/>
      <c r="U322" s="193"/>
      <c r="V322" s="194"/>
      <c r="W322" s="194"/>
      <c r="X322" s="194"/>
      <c r="Y322" s="194"/>
      <c r="Z322" s="194"/>
      <c r="AA322" s="194"/>
      <c r="AB322" s="194"/>
      <c r="AC322" s="194"/>
      <c r="AD322" s="194"/>
      <c r="AE322" s="194"/>
      <c r="AF322" s="194"/>
      <c r="AG322" s="194"/>
      <c r="AH322" s="194"/>
      <c r="AI322" s="194"/>
      <c r="AJ322" s="195"/>
      <c r="AK322" s="160"/>
      <c r="AL322" s="160"/>
      <c r="AM322" s="193"/>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c r="BM322" s="194"/>
      <c r="BN322" s="194"/>
      <c r="BO322" s="194"/>
      <c r="BP322" s="194"/>
      <c r="BQ322" s="195"/>
      <c r="BR322" s="129"/>
      <c r="BS322" s="116"/>
    </row>
    <row r="323" spans="1:71" ht="15.65" customHeight="1">
      <c r="C323" s="124"/>
      <c r="D323" s="202"/>
      <c r="E323" s="203"/>
      <c r="F323" s="203"/>
      <c r="G323" s="203"/>
      <c r="H323" s="203"/>
      <c r="I323" s="203"/>
      <c r="J323" s="203"/>
      <c r="K323" s="203"/>
      <c r="L323" s="203"/>
      <c r="M323" s="204"/>
      <c r="N323" s="211"/>
      <c r="O323" s="212"/>
      <c r="P323" s="212"/>
      <c r="Q323" s="213"/>
      <c r="R323" s="130"/>
      <c r="S323" s="130"/>
      <c r="T323" s="130"/>
      <c r="U323" s="193"/>
      <c r="V323" s="194"/>
      <c r="W323" s="194"/>
      <c r="X323" s="194"/>
      <c r="Y323" s="194"/>
      <c r="Z323" s="194"/>
      <c r="AA323" s="194"/>
      <c r="AB323" s="194"/>
      <c r="AC323" s="194"/>
      <c r="AD323" s="194"/>
      <c r="AE323" s="194"/>
      <c r="AF323" s="194"/>
      <c r="AG323" s="194"/>
      <c r="AH323" s="194"/>
      <c r="AI323" s="194"/>
      <c r="AJ323" s="195"/>
      <c r="AK323" s="160"/>
      <c r="AL323" s="160"/>
      <c r="AM323" s="193"/>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c r="BM323" s="194"/>
      <c r="BN323" s="194"/>
      <c r="BO323" s="194"/>
      <c r="BP323" s="194"/>
      <c r="BQ323" s="195"/>
      <c r="BR323" s="129"/>
      <c r="BS323" s="116"/>
    </row>
    <row r="324" spans="1:71" ht="15.65" customHeight="1">
      <c r="C324" s="124"/>
      <c r="D324" s="205"/>
      <c r="E324" s="206"/>
      <c r="F324" s="206"/>
      <c r="G324" s="206"/>
      <c r="H324" s="206"/>
      <c r="I324" s="206"/>
      <c r="J324" s="206"/>
      <c r="K324" s="206"/>
      <c r="L324" s="206"/>
      <c r="M324" s="207"/>
      <c r="N324" s="214"/>
      <c r="O324" s="215"/>
      <c r="P324" s="215"/>
      <c r="Q324" s="216"/>
      <c r="R324" s="130"/>
      <c r="S324" s="130"/>
      <c r="T324" s="130"/>
      <c r="U324" s="196"/>
      <c r="V324" s="197"/>
      <c r="W324" s="197"/>
      <c r="X324" s="197"/>
      <c r="Y324" s="197"/>
      <c r="Z324" s="197"/>
      <c r="AA324" s="197"/>
      <c r="AB324" s="197"/>
      <c r="AC324" s="197"/>
      <c r="AD324" s="197"/>
      <c r="AE324" s="197"/>
      <c r="AF324" s="197"/>
      <c r="AG324" s="197"/>
      <c r="AH324" s="197"/>
      <c r="AI324" s="197"/>
      <c r="AJ324" s="198"/>
      <c r="AK324" s="160"/>
      <c r="AL324" s="160"/>
      <c r="AM324" s="196"/>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c r="BM324" s="197"/>
      <c r="BN324" s="197"/>
      <c r="BO324" s="197"/>
      <c r="BP324" s="197"/>
      <c r="BQ324" s="198"/>
      <c r="BR324" s="129"/>
      <c r="BS324" s="116"/>
    </row>
    <row r="325" spans="1:71" ht="15.65" customHeight="1">
      <c r="C325" s="151"/>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3"/>
      <c r="BS325" s="116"/>
    </row>
    <row r="326" spans="1:71" s="97" customFormat="1" ht="15.65" customHeight="1">
      <c r="A326" s="116"/>
      <c r="B326" s="116"/>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16"/>
    </row>
    <row r="327" spans="1:71" ht="15.65" customHeight="1">
      <c r="C327" s="118"/>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256"/>
      <c r="AS327" s="256"/>
      <c r="AT327" s="256"/>
      <c r="AU327" s="256"/>
      <c r="AV327" s="256"/>
      <c r="AW327" s="256"/>
      <c r="AX327" s="256"/>
      <c r="AY327" s="256"/>
      <c r="AZ327" s="256"/>
      <c r="BA327" s="256"/>
      <c r="BB327" s="256"/>
      <c r="BC327" s="120"/>
      <c r="BD327" s="121"/>
      <c r="BE327" s="121"/>
      <c r="BF327" s="121"/>
      <c r="BG327" s="121"/>
      <c r="BH327" s="121"/>
      <c r="BI327" s="121"/>
      <c r="BJ327" s="121"/>
      <c r="BK327" s="121"/>
      <c r="BL327" s="121"/>
      <c r="BM327" s="121"/>
      <c r="BN327" s="121"/>
      <c r="BO327" s="121"/>
      <c r="BP327" s="121"/>
      <c r="BQ327" s="121"/>
      <c r="BR327" s="122"/>
    </row>
    <row r="328" spans="1:71" ht="15.65" customHeight="1">
      <c r="C328" s="124"/>
      <c r="D328" s="130"/>
      <c r="E328" s="130"/>
      <c r="F328" s="130"/>
      <c r="G328" s="130"/>
      <c r="H328" s="130"/>
      <c r="I328" s="130"/>
      <c r="J328" s="130"/>
      <c r="K328" s="130"/>
      <c r="L328" s="130"/>
      <c r="M328" s="130"/>
      <c r="N328" s="130"/>
      <c r="O328" s="130"/>
      <c r="P328" s="130"/>
      <c r="Q328" s="130"/>
      <c r="R328" s="130"/>
      <c r="S328" s="130"/>
      <c r="T328" s="130"/>
      <c r="U328" s="130"/>
      <c r="V328" s="130"/>
      <c r="W328" s="130"/>
      <c r="X328" s="110"/>
      <c r="Y328" s="110"/>
      <c r="Z328" s="110"/>
      <c r="AA328" s="126"/>
      <c r="AB328" s="131"/>
      <c r="AC328" s="131"/>
      <c r="AD328" s="131"/>
      <c r="AE328" s="131"/>
      <c r="AF328" s="131"/>
      <c r="AG328" s="131"/>
      <c r="AH328" s="131"/>
      <c r="AI328" s="131"/>
      <c r="AJ328" s="131"/>
      <c r="AK328" s="131"/>
      <c r="AL328" s="131"/>
      <c r="AM328" s="131"/>
      <c r="AN328" s="128"/>
      <c r="AO328" s="131"/>
      <c r="AP328" s="132"/>
      <c r="AQ328" s="132"/>
      <c r="AR328" s="257"/>
      <c r="AS328" s="257"/>
      <c r="AT328" s="257"/>
      <c r="AU328" s="257"/>
      <c r="AV328" s="257"/>
      <c r="AW328" s="257"/>
      <c r="AX328" s="257"/>
      <c r="AY328" s="257"/>
      <c r="AZ328" s="257"/>
      <c r="BA328" s="257"/>
      <c r="BB328" s="257"/>
      <c r="BC328" s="125"/>
      <c r="BD328" s="126"/>
      <c r="BE328" s="126"/>
      <c r="BF328" s="126"/>
      <c r="BG328" s="126"/>
      <c r="BH328" s="126"/>
      <c r="BI328" s="126"/>
      <c r="BJ328" s="126"/>
      <c r="BK328" s="126"/>
      <c r="BL328" s="126"/>
      <c r="BM328" s="126"/>
      <c r="BN328" s="127"/>
      <c r="BO328" s="127"/>
      <c r="BP328" s="127"/>
      <c r="BQ328" s="128"/>
      <c r="BR328" s="129"/>
    </row>
    <row r="329" spans="1:71" ht="15.65" customHeight="1">
      <c r="C329" s="124"/>
      <c r="D329" s="258" t="s">
        <v>4</v>
      </c>
      <c r="E329" s="259"/>
      <c r="F329" s="259"/>
      <c r="G329" s="259"/>
      <c r="H329" s="259"/>
      <c r="I329" s="259"/>
      <c r="J329" s="259"/>
      <c r="K329" s="259"/>
      <c r="L329" s="259"/>
      <c r="M329" s="259"/>
      <c r="N329" s="259"/>
      <c r="O329" s="259"/>
      <c r="P329" s="259"/>
      <c r="Q329" s="260"/>
      <c r="R329" s="199" t="s">
        <v>74</v>
      </c>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1"/>
      <c r="BC329" s="125"/>
      <c r="BD329" s="126"/>
      <c r="BE329" s="126"/>
      <c r="BF329" s="126"/>
      <c r="BG329" s="126"/>
      <c r="BH329" s="126"/>
      <c r="BI329" s="126"/>
      <c r="BJ329" s="126"/>
      <c r="BK329" s="126"/>
      <c r="BL329" s="126"/>
      <c r="BM329" s="126"/>
      <c r="BN329" s="127"/>
      <c r="BO329" s="127"/>
      <c r="BP329" s="127"/>
      <c r="BQ329" s="128"/>
      <c r="BR329" s="129"/>
    </row>
    <row r="330" spans="1:71" ht="15.65" customHeight="1">
      <c r="A330" s="134"/>
      <c r="B330" s="134"/>
      <c r="C330" s="124"/>
      <c r="D330" s="261"/>
      <c r="E330" s="262"/>
      <c r="F330" s="262"/>
      <c r="G330" s="262"/>
      <c r="H330" s="262"/>
      <c r="I330" s="262"/>
      <c r="J330" s="262"/>
      <c r="K330" s="262"/>
      <c r="L330" s="262"/>
      <c r="M330" s="262"/>
      <c r="N330" s="262"/>
      <c r="O330" s="262"/>
      <c r="P330" s="262"/>
      <c r="Q330" s="263"/>
      <c r="R330" s="205"/>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7"/>
      <c r="BC330" s="125"/>
      <c r="BD330" s="126"/>
      <c r="BE330" s="126"/>
      <c r="BF330" s="126"/>
      <c r="BG330" s="126"/>
      <c r="BH330" s="126"/>
      <c r="BI330" s="126"/>
      <c r="BJ330" s="126"/>
      <c r="BK330" s="126"/>
      <c r="BL330" s="126"/>
      <c r="BM330" s="126"/>
      <c r="BN330" s="127"/>
      <c r="BO330" s="127"/>
      <c r="BP330" s="127"/>
      <c r="BQ330" s="128"/>
      <c r="BR330" s="129"/>
      <c r="BS330" s="134"/>
    </row>
    <row r="331" spans="1:71" ht="15.65" customHeight="1">
      <c r="A331" s="134"/>
      <c r="B331" s="134"/>
      <c r="C331" s="124"/>
      <c r="D331" s="130"/>
      <c r="E331" s="130"/>
      <c r="F331" s="130"/>
      <c r="G331" s="130"/>
      <c r="H331" s="130"/>
      <c r="I331" s="130"/>
      <c r="J331" s="130"/>
      <c r="K331" s="130"/>
      <c r="L331" s="130"/>
      <c r="M331" s="130"/>
      <c r="N331" s="130"/>
      <c r="O331" s="130"/>
      <c r="P331" s="130"/>
      <c r="Q331" s="130"/>
      <c r="R331" s="130"/>
      <c r="S331" s="130"/>
      <c r="T331" s="130"/>
      <c r="U331" s="130"/>
      <c r="V331" s="130"/>
      <c r="W331" s="130"/>
      <c r="X331" s="110"/>
      <c r="Y331" s="110"/>
      <c r="Z331" s="110"/>
      <c r="AA331" s="126"/>
      <c r="AB331" s="131"/>
      <c r="AC331" s="131"/>
      <c r="AD331" s="131"/>
      <c r="AE331" s="131"/>
      <c r="AF331" s="131"/>
      <c r="AG331" s="131"/>
      <c r="AH331" s="131"/>
      <c r="AI331" s="131"/>
      <c r="AJ331" s="131"/>
      <c r="AK331" s="131"/>
      <c r="AL331" s="131"/>
      <c r="AM331" s="131"/>
      <c r="AN331" s="128"/>
      <c r="AO331" s="131"/>
      <c r="AP331" s="132"/>
      <c r="AQ331" s="132"/>
      <c r="AR331" s="133"/>
      <c r="AS331" s="133"/>
      <c r="AT331" s="133"/>
      <c r="AU331" s="133"/>
      <c r="AV331" s="133"/>
      <c r="AW331" s="133"/>
      <c r="AX331" s="133"/>
      <c r="AY331" s="133"/>
      <c r="AZ331" s="133"/>
      <c r="BA331" s="133"/>
      <c r="BB331" s="133"/>
      <c r="BC331" s="125"/>
      <c r="BD331" s="126"/>
      <c r="BE331" s="126"/>
      <c r="BF331" s="126"/>
      <c r="BG331" s="126"/>
      <c r="BH331" s="126"/>
      <c r="BI331" s="126"/>
      <c r="BJ331" s="126"/>
      <c r="BK331" s="126"/>
      <c r="BL331" s="126"/>
      <c r="BM331" s="126"/>
      <c r="BN331" s="127"/>
      <c r="BO331" s="127"/>
      <c r="BP331" s="127"/>
      <c r="BQ331" s="128"/>
      <c r="BR331" s="129"/>
      <c r="BS331" s="134"/>
    </row>
    <row r="332" spans="1:71" ht="19">
      <c r="A332" s="134"/>
      <c r="B332" s="134"/>
      <c r="C332" s="124"/>
      <c r="D332" s="130"/>
      <c r="E332" s="130"/>
      <c r="F332" s="130"/>
      <c r="G332" s="130"/>
      <c r="H332" s="130"/>
      <c r="I332" s="130"/>
      <c r="J332" s="130"/>
      <c r="K332" s="130"/>
      <c r="L332" s="130"/>
      <c r="M332" s="130"/>
      <c r="N332" s="130"/>
      <c r="O332" s="130"/>
      <c r="P332" s="130"/>
      <c r="Q332" s="130"/>
      <c r="R332" s="130"/>
      <c r="S332" s="130"/>
      <c r="T332" s="130"/>
      <c r="U332" s="135" t="s">
        <v>27</v>
      </c>
      <c r="V332" s="130"/>
      <c r="W332" s="130"/>
      <c r="X332" s="136"/>
      <c r="Y332" s="136"/>
      <c r="Z332" s="136"/>
      <c r="AA332" s="127"/>
      <c r="AB332" s="137"/>
      <c r="AC332" s="137"/>
      <c r="AD332" s="137"/>
      <c r="AE332" s="137"/>
      <c r="AF332" s="137"/>
      <c r="AG332" s="137"/>
      <c r="AH332" s="137"/>
      <c r="AI332" s="137"/>
      <c r="AJ332" s="137"/>
      <c r="AK332" s="137"/>
      <c r="AL332" s="137"/>
      <c r="AM332" s="135" t="s">
        <v>14</v>
      </c>
      <c r="AN332" s="138"/>
      <c r="AO332" s="137"/>
      <c r="AP332" s="139"/>
      <c r="AQ332" s="139"/>
      <c r="AR332" s="140"/>
      <c r="AS332" s="140"/>
      <c r="AT332" s="140"/>
      <c r="AU332" s="140"/>
      <c r="AV332" s="140"/>
      <c r="AW332" s="140"/>
      <c r="AX332" s="140"/>
      <c r="AY332" s="140"/>
      <c r="AZ332" s="140"/>
      <c r="BA332" s="140"/>
      <c r="BB332" s="140"/>
      <c r="BC332" s="141"/>
      <c r="BD332" s="127"/>
      <c r="BE332" s="127"/>
      <c r="BF332" s="161" t="s">
        <v>75</v>
      </c>
      <c r="BG332" s="155"/>
      <c r="BH332" s="155"/>
      <c r="BI332" s="155"/>
      <c r="BJ332" s="155"/>
      <c r="BK332" s="155"/>
      <c r="BL332" s="155"/>
      <c r="BM332" s="127"/>
      <c r="BN332" s="127"/>
      <c r="BO332" s="127"/>
      <c r="BP332" s="127"/>
      <c r="BQ332" s="138"/>
      <c r="BR332" s="129"/>
      <c r="BS332" s="134"/>
    </row>
    <row r="333" spans="1:71" ht="15.65" customHeight="1">
      <c r="A333" s="134"/>
      <c r="B333" s="134"/>
      <c r="C333" s="124"/>
      <c r="D333" s="199" t="s">
        <v>7</v>
      </c>
      <c r="E333" s="200"/>
      <c r="F333" s="200"/>
      <c r="G333" s="200"/>
      <c r="H333" s="200"/>
      <c r="I333" s="200"/>
      <c r="J333" s="200"/>
      <c r="K333" s="200"/>
      <c r="L333" s="200"/>
      <c r="M333" s="201"/>
      <c r="N333" s="208" t="str">
        <f>IF([5]回答表!X55="●","●","")</f>
        <v/>
      </c>
      <c r="O333" s="209"/>
      <c r="P333" s="209"/>
      <c r="Q333" s="210"/>
      <c r="R333" s="130"/>
      <c r="S333" s="130"/>
      <c r="T333" s="130"/>
      <c r="U333" s="190" t="str">
        <f>IF([5]回答表!X55="●",[5]回答表!B578,IF([5]回答表!AA55="●",[5]回答表!B605,""))</f>
        <v/>
      </c>
      <c r="V333" s="191"/>
      <c r="W333" s="191"/>
      <c r="X333" s="191"/>
      <c r="Y333" s="191"/>
      <c r="Z333" s="191"/>
      <c r="AA333" s="191"/>
      <c r="AB333" s="191"/>
      <c r="AC333" s="191"/>
      <c r="AD333" s="191"/>
      <c r="AE333" s="191"/>
      <c r="AF333" s="191"/>
      <c r="AG333" s="191"/>
      <c r="AH333" s="191"/>
      <c r="AI333" s="191"/>
      <c r="AJ333" s="192"/>
      <c r="AK333" s="143"/>
      <c r="AL333" s="143"/>
      <c r="AM333" s="223" t="s">
        <v>76</v>
      </c>
      <c r="AN333" s="223"/>
      <c r="AO333" s="223"/>
      <c r="AP333" s="223"/>
      <c r="AQ333" s="224" t="str">
        <f>IF([5]回答表!X55="●",[5]回答表!BC585,IF([5]回答表!AA55="●",[5]回答表!BC612,""))</f>
        <v/>
      </c>
      <c r="AR333" s="224"/>
      <c r="AS333" s="224"/>
      <c r="AT333" s="224"/>
      <c r="AU333" s="264" t="s">
        <v>77</v>
      </c>
      <c r="AV333" s="265"/>
      <c r="AW333" s="265"/>
      <c r="AX333" s="266"/>
      <c r="AY333" s="224" t="str">
        <f>IF([5]回答表!X55="●",[5]回答表!BC591,IF([5]回答表!AA55="●",[5]回答表!BC617,""))</f>
        <v/>
      </c>
      <c r="AZ333" s="224"/>
      <c r="BA333" s="224"/>
      <c r="BB333" s="224"/>
      <c r="BC333" s="131"/>
      <c r="BD333" s="126"/>
      <c r="BE333" s="126"/>
      <c r="BF333" s="253" t="str">
        <f>IF([5]回答表!X55="●",[5]回答表!S584,IF([5]回答表!AA55="●",[5]回答表!S611,""))</f>
        <v/>
      </c>
      <c r="BG333" s="254"/>
      <c r="BH333" s="254"/>
      <c r="BI333" s="254"/>
      <c r="BJ333" s="253"/>
      <c r="BK333" s="254"/>
      <c r="BL333" s="254"/>
      <c r="BM333" s="254"/>
      <c r="BN333" s="253"/>
      <c r="BO333" s="254"/>
      <c r="BP333" s="254"/>
      <c r="BQ333" s="255"/>
      <c r="BR333" s="129"/>
      <c r="BS333" s="134"/>
    </row>
    <row r="334" spans="1:71" ht="15.65" customHeight="1">
      <c r="A334" s="134"/>
      <c r="B334" s="134"/>
      <c r="C334" s="124"/>
      <c r="D334" s="202"/>
      <c r="E334" s="203"/>
      <c r="F334" s="203"/>
      <c r="G334" s="203"/>
      <c r="H334" s="203"/>
      <c r="I334" s="203"/>
      <c r="J334" s="203"/>
      <c r="K334" s="203"/>
      <c r="L334" s="203"/>
      <c r="M334" s="204"/>
      <c r="N334" s="211"/>
      <c r="O334" s="212"/>
      <c r="P334" s="212"/>
      <c r="Q334" s="213"/>
      <c r="R334" s="130"/>
      <c r="S334" s="130"/>
      <c r="T334" s="130"/>
      <c r="U334" s="193"/>
      <c r="V334" s="194"/>
      <c r="W334" s="194"/>
      <c r="X334" s="194"/>
      <c r="Y334" s="194"/>
      <c r="Z334" s="194"/>
      <c r="AA334" s="194"/>
      <c r="AB334" s="194"/>
      <c r="AC334" s="194"/>
      <c r="AD334" s="194"/>
      <c r="AE334" s="194"/>
      <c r="AF334" s="194"/>
      <c r="AG334" s="194"/>
      <c r="AH334" s="194"/>
      <c r="AI334" s="194"/>
      <c r="AJ334" s="195"/>
      <c r="AK334" s="143"/>
      <c r="AL334" s="143"/>
      <c r="AM334" s="223"/>
      <c r="AN334" s="223"/>
      <c r="AO334" s="223"/>
      <c r="AP334" s="223"/>
      <c r="AQ334" s="224"/>
      <c r="AR334" s="224"/>
      <c r="AS334" s="224"/>
      <c r="AT334" s="224"/>
      <c r="AU334" s="267"/>
      <c r="AV334" s="268"/>
      <c r="AW334" s="268"/>
      <c r="AX334" s="269"/>
      <c r="AY334" s="224"/>
      <c r="AZ334" s="224"/>
      <c r="BA334" s="224"/>
      <c r="BB334" s="224"/>
      <c r="BC334" s="131"/>
      <c r="BD334" s="126"/>
      <c r="BE334" s="126"/>
      <c r="BF334" s="217"/>
      <c r="BG334" s="218"/>
      <c r="BH334" s="218"/>
      <c r="BI334" s="218"/>
      <c r="BJ334" s="217"/>
      <c r="BK334" s="218"/>
      <c r="BL334" s="218"/>
      <c r="BM334" s="218"/>
      <c r="BN334" s="217"/>
      <c r="BO334" s="218"/>
      <c r="BP334" s="218"/>
      <c r="BQ334" s="221"/>
      <c r="BR334" s="129"/>
      <c r="BS334" s="134"/>
    </row>
    <row r="335" spans="1:71" ht="15.65" customHeight="1">
      <c r="A335" s="134"/>
      <c r="B335" s="134"/>
      <c r="C335" s="124"/>
      <c r="D335" s="202"/>
      <c r="E335" s="203"/>
      <c r="F335" s="203"/>
      <c r="G335" s="203"/>
      <c r="H335" s="203"/>
      <c r="I335" s="203"/>
      <c r="J335" s="203"/>
      <c r="K335" s="203"/>
      <c r="L335" s="203"/>
      <c r="M335" s="204"/>
      <c r="N335" s="211"/>
      <c r="O335" s="212"/>
      <c r="P335" s="212"/>
      <c r="Q335" s="213"/>
      <c r="R335" s="130"/>
      <c r="S335" s="130"/>
      <c r="T335" s="130"/>
      <c r="U335" s="193"/>
      <c r="V335" s="194"/>
      <c r="W335" s="194"/>
      <c r="X335" s="194"/>
      <c r="Y335" s="194"/>
      <c r="Z335" s="194"/>
      <c r="AA335" s="194"/>
      <c r="AB335" s="194"/>
      <c r="AC335" s="194"/>
      <c r="AD335" s="194"/>
      <c r="AE335" s="194"/>
      <c r="AF335" s="194"/>
      <c r="AG335" s="194"/>
      <c r="AH335" s="194"/>
      <c r="AI335" s="194"/>
      <c r="AJ335" s="195"/>
      <c r="AK335" s="143"/>
      <c r="AL335" s="143"/>
      <c r="AM335" s="223" t="s">
        <v>78</v>
      </c>
      <c r="AN335" s="223"/>
      <c r="AO335" s="223"/>
      <c r="AP335" s="223"/>
      <c r="AQ335" s="224" t="str">
        <f>IF([5]回答表!X55="●",[5]回答表!BC586,IF([5]回答表!AA55="●",[5]回答表!BC613,""))</f>
        <v/>
      </c>
      <c r="AR335" s="224"/>
      <c r="AS335" s="224"/>
      <c r="AT335" s="224"/>
      <c r="AU335" s="267"/>
      <c r="AV335" s="268"/>
      <c r="AW335" s="268"/>
      <c r="AX335" s="269"/>
      <c r="AY335" s="224"/>
      <c r="AZ335" s="224"/>
      <c r="BA335" s="224"/>
      <c r="BB335" s="224"/>
      <c r="BC335" s="131"/>
      <c r="BD335" s="126"/>
      <c r="BE335" s="126"/>
      <c r="BF335" s="217"/>
      <c r="BG335" s="218"/>
      <c r="BH335" s="218"/>
      <c r="BI335" s="218"/>
      <c r="BJ335" s="217"/>
      <c r="BK335" s="218"/>
      <c r="BL335" s="218"/>
      <c r="BM335" s="218"/>
      <c r="BN335" s="217"/>
      <c r="BO335" s="218"/>
      <c r="BP335" s="218"/>
      <c r="BQ335" s="221"/>
      <c r="BR335" s="129"/>
      <c r="BS335" s="134"/>
    </row>
    <row r="336" spans="1:71" ht="15.65" customHeight="1">
      <c r="A336" s="134"/>
      <c r="B336" s="134"/>
      <c r="C336" s="124"/>
      <c r="D336" s="205"/>
      <c r="E336" s="206"/>
      <c r="F336" s="206"/>
      <c r="G336" s="206"/>
      <c r="H336" s="206"/>
      <c r="I336" s="206"/>
      <c r="J336" s="206"/>
      <c r="K336" s="206"/>
      <c r="L336" s="206"/>
      <c r="M336" s="207"/>
      <c r="N336" s="214"/>
      <c r="O336" s="215"/>
      <c r="P336" s="215"/>
      <c r="Q336" s="216"/>
      <c r="R336" s="130"/>
      <c r="S336" s="130"/>
      <c r="T336" s="130"/>
      <c r="U336" s="193"/>
      <c r="V336" s="194"/>
      <c r="W336" s="194"/>
      <c r="X336" s="194"/>
      <c r="Y336" s="194"/>
      <c r="Z336" s="194"/>
      <c r="AA336" s="194"/>
      <c r="AB336" s="194"/>
      <c r="AC336" s="194"/>
      <c r="AD336" s="194"/>
      <c r="AE336" s="194"/>
      <c r="AF336" s="194"/>
      <c r="AG336" s="194"/>
      <c r="AH336" s="194"/>
      <c r="AI336" s="194"/>
      <c r="AJ336" s="195"/>
      <c r="AK336" s="143"/>
      <c r="AL336" s="143"/>
      <c r="AM336" s="223"/>
      <c r="AN336" s="223"/>
      <c r="AO336" s="223"/>
      <c r="AP336" s="223"/>
      <c r="AQ336" s="224"/>
      <c r="AR336" s="224"/>
      <c r="AS336" s="224"/>
      <c r="AT336" s="224"/>
      <c r="AU336" s="267"/>
      <c r="AV336" s="268"/>
      <c r="AW336" s="268"/>
      <c r="AX336" s="269"/>
      <c r="AY336" s="224"/>
      <c r="AZ336" s="224"/>
      <c r="BA336" s="224"/>
      <c r="BB336" s="224"/>
      <c r="BC336" s="131"/>
      <c r="BD336" s="126"/>
      <c r="BE336" s="126"/>
      <c r="BF336" s="217" t="str">
        <f>IF([5]回答表!X55="●",[5]回答表!V584,IF([5]回答表!AA55="●",[5]回答表!V611,""))</f>
        <v/>
      </c>
      <c r="BG336" s="218"/>
      <c r="BH336" s="218"/>
      <c r="BI336" s="218"/>
      <c r="BJ336" s="217" t="str">
        <f>IF([5]回答表!X55="●",[5]回答表!V585,IF([5]回答表!AA55="●",[5]回答表!V612,""))</f>
        <v/>
      </c>
      <c r="BK336" s="218"/>
      <c r="BL336" s="218"/>
      <c r="BM336" s="221"/>
      <c r="BN336" s="217" t="str">
        <f>IF([5]回答表!X55="●",[5]回答表!V586,IF([5]回答表!AA55="●",[5]回答表!V613,""))</f>
        <v/>
      </c>
      <c r="BO336" s="218"/>
      <c r="BP336" s="218"/>
      <c r="BQ336" s="221"/>
      <c r="BR336" s="129"/>
      <c r="BS336" s="134"/>
    </row>
    <row r="337" spans="1:71" ht="15.65" customHeight="1">
      <c r="A337" s="134"/>
      <c r="B337" s="134"/>
      <c r="C337" s="124"/>
      <c r="D337" s="144"/>
      <c r="E337" s="144"/>
      <c r="F337" s="144"/>
      <c r="G337" s="144"/>
      <c r="H337" s="144"/>
      <c r="I337" s="144"/>
      <c r="J337" s="144"/>
      <c r="K337" s="144"/>
      <c r="L337" s="144"/>
      <c r="M337" s="144"/>
      <c r="N337" s="146"/>
      <c r="O337" s="146"/>
      <c r="P337" s="146"/>
      <c r="Q337" s="146"/>
      <c r="R337" s="146"/>
      <c r="S337" s="146"/>
      <c r="T337" s="146"/>
      <c r="U337" s="193"/>
      <c r="V337" s="194"/>
      <c r="W337" s="194"/>
      <c r="X337" s="194"/>
      <c r="Y337" s="194"/>
      <c r="Z337" s="194"/>
      <c r="AA337" s="194"/>
      <c r="AB337" s="194"/>
      <c r="AC337" s="194"/>
      <c r="AD337" s="194"/>
      <c r="AE337" s="194"/>
      <c r="AF337" s="194"/>
      <c r="AG337" s="194"/>
      <c r="AH337" s="194"/>
      <c r="AI337" s="194"/>
      <c r="AJ337" s="195"/>
      <c r="AK337" s="143"/>
      <c r="AL337" s="143"/>
      <c r="AM337" s="223" t="s">
        <v>79</v>
      </c>
      <c r="AN337" s="223"/>
      <c r="AO337" s="223"/>
      <c r="AP337" s="223"/>
      <c r="AQ337" s="224" t="str">
        <f>IF([5]回答表!X55="●",[5]回答表!BC587,IF([5]回答表!AA55="●",[5]回答表!BC614,""))</f>
        <v/>
      </c>
      <c r="AR337" s="224"/>
      <c r="AS337" s="224"/>
      <c r="AT337" s="224"/>
      <c r="AU337" s="270"/>
      <c r="AV337" s="271"/>
      <c r="AW337" s="271"/>
      <c r="AX337" s="272"/>
      <c r="AY337" s="224"/>
      <c r="AZ337" s="224"/>
      <c r="BA337" s="224"/>
      <c r="BB337" s="224"/>
      <c r="BC337" s="131"/>
      <c r="BD337" s="131"/>
      <c r="BE337" s="131"/>
      <c r="BF337" s="217"/>
      <c r="BG337" s="218"/>
      <c r="BH337" s="218"/>
      <c r="BI337" s="218"/>
      <c r="BJ337" s="217"/>
      <c r="BK337" s="218"/>
      <c r="BL337" s="218"/>
      <c r="BM337" s="221"/>
      <c r="BN337" s="217"/>
      <c r="BO337" s="218"/>
      <c r="BP337" s="218"/>
      <c r="BQ337" s="221"/>
      <c r="BR337" s="129"/>
      <c r="BS337" s="134"/>
    </row>
    <row r="338" spans="1:71" ht="15.65" customHeight="1">
      <c r="A338" s="134"/>
      <c r="B338" s="134"/>
      <c r="C338" s="124"/>
      <c r="D338" s="144"/>
      <c r="E338" s="144"/>
      <c r="F338" s="144"/>
      <c r="G338" s="144"/>
      <c r="H338" s="144"/>
      <c r="I338" s="144"/>
      <c r="J338" s="144"/>
      <c r="K338" s="144"/>
      <c r="L338" s="144"/>
      <c r="M338" s="144"/>
      <c r="N338" s="146"/>
      <c r="O338" s="146"/>
      <c r="P338" s="146"/>
      <c r="Q338" s="146"/>
      <c r="R338" s="146"/>
      <c r="S338" s="146"/>
      <c r="T338" s="146"/>
      <c r="U338" s="193"/>
      <c r="V338" s="194"/>
      <c r="W338" s="194"/>
      <c r="X338" s="194"/>
      <c r="Y338" s="194"/>
      <c r="Z338" s="194"/>
      <c r="AA338" s="194"/>
      <c r="AB338" s="194"/>
      <c r="AC338" s="194"/>
      <c r="AD338" s="194"/>
      <c r="AE338" s="194"/>
      <c r="AF338" s="194"/>
      <c r="AG338" s="194"/>
      <c r="AH338" s="194"/>
      <c r="AI338" s="194"/>
      <c r="AJ338" s="195"/>
      <c r="AK338" s="143"/>
      <c r="AL338" s="143"/>
      <c r="AM338" s="223"/>
      <c r="AN338" s="223"/>
      <c r="AO338" s="223"/>
      <c r="AP338" s="223"/>
      <c r="AQ338" s="224"/>
      <c r="AR338" s="224"/>
      <c r="AS338" s="224"/>
      <c r="AT338" s="224"/>
      <c r="AU338" s="225" t="s">
        <v>80</v>
      </c>
      <c r="AV338" s="226"/>
      <c r="AW338" s="226"/>
      <c r="AX338" s="227"/>
      <c r="AY338" s="231" t="str">
        <f>IF([5]回答表!X55="●",[5]回答表!BC592,IF([5]回答表!AA55="●",[5]回答表!BC618,""))</f>
        <v/>
      </c>
      <c r="AZ338" s="232"/>
      <c r="BA338" s="232"/>
      <c r="BB338" s="233"/>
      <c r="BC338" s="131"/>
      <c r="BD338" s="126"/>
      <c r="BE338" s="126"/>
      <c r="BF338" s="217"/>
      <c r="BG338" s="218"/>
      <c r="BH338" s="218"/>
      <c r="BI338" s="218"/>
      <c r="BJ338" s="217"/>
      <c r="BK338" s="218"/>
      <c r="BL338" s="218"/>
      <c r="BM338" s="221"/>
      <c r="BN338" s="217"/>
      <c r="BO338" s="218"/>
      <c r="BP338" s="218"/>
      <c r="BQ338" s="221"/>
      <c r="BR338" s="129"/>
      <c r="BS338" s="134"/>
    </row>
    <row r="339" spans="1:71" ht="15.65" customHeight="1">
      <c r="A339" s="134"/>
      <c r="B339" s="134"/>
      <c r="C339" s="124"/>
      <c r="D339" s="243" t="s">
        <v>8</v>
      </c>
      <c r="E339" s="244"/>
      <c r="F339" s="244"/>
      <c r="G339" s="244"/>
      <c r="H339" s="244"/>
      <c r="I339" s="244"/>
      <c r="J339" s="244"/>
      <c r="K339" s="244"/>
      <c r="L339" s="244"/>
      <c r="M339" s="245"/>
      <c r="N339" s="208" t="str">
        <f>IF([5]回答表!AA55="●","●","")</f>
        <v/>
      </c>
      <c r="O339" s="209"/>
      <c r="P339" s="209"/>
      <c r="Q339" s="210"/>
      <c r="R339" s="130"/>
      <c r="S339" s="130"/>
      <c r="T339" s="130"/>
      <c r="U339" s="193"/>
      <c r="V339" s="194"/>
      <c r="W339" s="194"/>
      <c r="X339" s="194"/>
      <c r="Y339" s="194"/>
      <c r="Z339" s="194"/>
      <c r="AA339" s="194"/>
      <c r="AB339" s="194"/>
      <c r="AC339" s="194"/>
      <c r="AD339" s="194"/>
      <c r="AE339" s="194"/>
      <c r="AF339" s="194"/>
      <c r="AG339" s="194"/>
      <c r="AH339" s="194"/>
      <c r="AI339" s="194"/>
      <c r="AJ339" s="195"/>
      <c r="AK339" s="143"/>
      <c r="AL339" s="143"/>
      <c r="AM339" s="223" t="s">
        <v>81</v>
      </c>
      <c r="AN339" s="223"/>
      <c r="AO339" s="223"/>
      <c r="AP339" s="223"/>
      <c r="AQ339" s="252" t="str">
        <f>IF([5]回答表!X55="●",[5]回答表!BC589,IF([5]回答表!AA55="●",[5]回答表!BC615,""))</f>
        <v/>
      </c>
      <c r="AR339" s="224"/>
      <c r="AS339" s="224"/>
      <c r="AT339" s="224"/>
      <c r="AU339" s="237"/>
      <c r="AV339" s="238"/>
      <c r="AW339" s="238"/>
      <c r="AX339" s="239"/>
      <c r="AY339" s="240"/>
      <c r="AZ339" s="241"/>
      <c r="BA339" s="241"/>
      <c r="BB339" s="242"/>
      <c r="BC339" s="131"/>
      <c r="BD339" s="147"/>
      <c r="BE339" s="147"/>
      <c r="BF339" s="217"/>
      <c r="BG339" s="218"/>
      <c r="BH339" s="218"/>
      <c r="BI339" s="218"/>
      <c r="BJ339" s="217"/>
      <c r="BK339" s="218"/>
      <c r="BL339" s="218"/>
      <c r="BM339" s="221"/>
      <c r="BN339" s="217"/>
      <c r="BO339" s="218"/>
      <c r="BP339" s="218"/>
      <c r="BQ339" s="221"/>
      <c r="BR339" s="129"/>
      <c r="BS339" s="134"/>
    </row>
    <row r="340" spans="1:71" ht="15.65" customHeight="1">
      <c r="A340" s="134"/>
      <c r="B340" s="134"/>
      <c r="C340" s="124"/>
      <c r="D340" s="246"/>
      <c r="E340" s="247"/>
      <c r="F340" s="247"/>
      <c r="G340" s="247"/>
      <c r="H340" s="247"/>
      <c r="I340" s="247"/>
      <c r="J340" s="247"/>
      <c r="K340" s="247"/>
      <c r="L340" s="247"/>
      <c r="M340" s="248"/>
      <c r="N340" s="211"/>
      <c r="O340" s="212"/>
      <c r="P340" s="212"/>
      <c r="Q340" s="213"/>
      <c r="R340" s="130"/>
      <c r="S340" s="130"/>
      <c r="T340" s="130"/>
      <c r="U340" s="193"/>
      <c r="V340" s="194"/>
      <c r="W340" s="194"/>
      <c r="X340" s="194"/>
      <c r="Y340" s="194"/>
      <c r="Z340" s="194"/>
      <c r="AA340" s="194"/>
      <c r="AB340" s="194"/>
      <c r="AC340" s="194"/>
      <c r="AD340" s="194"/>
      <c r="AE340" s="194"/>
      <c r="AF340" s="194"/>
      <c r="AG340" s="194"/>
      <c r="AH340" s="194"/>
      <c r="AI340" s="194"/>
      <c r="AJ340" s="195"/>
      <c r="AK340" s="143"/>
      <c r="AL340" s="143"/>
      <c r="AM340" s="223"/>
      <c r="AN340" s="223"/>
      <c r="AO340" s="223"/>
      <c r="AP340" s="223"/>
      <c r="AQ340" s="224"/>
      <c r="AR340" s="224"/>
      <c r="AS340" s="224"/>
      <c r="AT340" s="224"/>
      <c r="AU340" s="228"/>
      <c r="AV340" s="229"/>
      <c r="AW340" s="229"/>
      <c r="AX340" s="230"/>
      <c r="AY340" s="234"/>
      <c r="AZ340" s="235"/>
      <c r="BA340" s="235"/>
      <c r="BB340" s="236"/>
      <c r="BC340" s="131"/>
      <c r="BD340" s="147"/>
      <c r="BE340" s="147"/>
      <c r="BF340" s="217" t="s">
        <v>9</v>
      </c>
      <c r="BG340" s="218"/>
      <c r="BH340" s="218"/>
      <c r="BI340" s="218"/>
      <c r="BJ340" s="217" t="s">
        <v>10</v>
      </c>
      <c r="BK340" s="218"/>
      <c r="BL340" s="218"/>
      <c r="BM340" s="218"/>
      <c r="BN340" s="217" t="s">
        <v>11</v>
      </c>
      <c r="BO340" s="218"/>
      <c r="BP340" s="218"/>
      <c r="BQ340" s="221"/>
      <c r="BR340" s="129"/>
      <c r="BS340" s="134"/>
    </row>
    <row r="341" spans="1:71" ht="15.65" customHeight="1">
      <c r="A341" s="134"/>
      <c r="B341" s="134"/>
      <c r="C341" s="124"/>
      <c r="D341" s="246"/>
      <c r="E341" s="247"/>
      <c r="F341" s="247"/>
      <c r="G341" s="247"/>
      <c r="H341" s="247"/>
      <c r="I341" s="247"/>
      <c r="J341" s="247"/>
      <c r="K341" s="247"/>
      <c r="L341" s="247"/>
      <c r="M341" s="248"/>
      <c r="N341" s="211"/>
      <c r="O341" s="212"/>
      <c r="P341" s="212"/>
      <c r="Q341" s="213"/>
      <c r="R341" s="130"/>
      <c r="S341" s="130"/>
      <c r="T341" s="130"/>
      <c r="U341" s="193"/>
      <c r="V341" s="194"/>
      <c r="W341" s="194"/>
      <c r="X341" s="194"/>
      <c r="Y341" s="194"/>
      <c r="Z341" s="194"/>
      <c r="AA341" s="194"/>
      <c r="AB341" s="194"/>
      <c r="AC341" s="194"/>
      <c r="AD341" s="194"/>
      <c r="AE341" s="194"/>
      <c r="AF341" s="194"/>
      <c r="AG341" s="194"/>
      <c r="AH341" s="194"/>
      <c r="AI341" s="194"/>
      <c r="AJ341" s="195"/>
      <c r="AK341" s="143"/>
      <c r="AL341" s="143"/>
      <c r="AM341" s="223" t="s">
        <v>82</v>
      </c>
      <c r="AN341" s="223"/>
      <c r="AO341" s="223"/>
      <c r="AP341" s="223"/>
      <c r="AQ341" s="224" t="str">
        <f>IF([5]回答表!X55="●",[5]回答表!BC590,IF([5]回答表!AA55="●",[5]回答表!BC616,""))</f>
        <v/>
      </c>
      <c r="AR341" s="224"/>
      <c r="AS341" s="224"/>
      <c r="AT341" s="224"/>
      <c r="AU341" s="225" t="s">
        <v>83</v>
      </c>
      <c r="AV341" s="226"/>
      <c r="AW341" s="226"/>
      <c r="AX341" s="227"/>
      <c r="AY341" s="231" t="str">
        <f>IF([5]回答表!X55="●",[5]回答表!BC593,IF([5]回答表!AA55="●",[5]回答表!BC619,""))</f>
        <v/>
      </c>
      <c r="AZ341" s="232"/>
      <c r="BA341" s="232"/>
      <c r="BB341" s="233"/>
      <c r="BC341" s="131"/>
      <c r="BD341" s="147"/>
      <c r="BE341" s="147"/>
      <c r="BF341" s="217"/>
      <c r="BG341" s="218"/>
      <c r="BH341" s="218"/>
      <c r="BI341" s="218"/>
      <c r="BJ341" s="217"/>
      <c r="BK341" s="218"/>
      <c r="BL341" s="218"/>
      <c r="BM341" s="218"/>
      <c r="BN341" s="217"/>
      <c r="BO341" s="218"/>
      <c r="BP341" s="218"/>
      <c r="BQ341" s="221"/>
      <c r="BR341" s="129"/>
      <c r="BS341" s="134"/>
    </row>
    <row r="342" spans="1:71" ht="15.65" customHeight="1">
      <c r="A342" s="134"/>
      <c r="B342" s="134"/>
      <c r="C342" s="124"/>
      <c r="D342" s="249"/>
      <c r="E342" s="250"/>
      <c r="F342" s="250"/>
      <c r="G342" s="250"/>
      <c r="H342" s="250"/>
      <c r="I342" s="250"/>
      <c r="J342" s="250"/>
      <c r="K342" s="250"/>
      <c r="L342" s="250"/>
      <c r="M342" s="251"/>
      <c r="N342" s="214"/>
      <c r="O342" s="215"/>
      <c r="P342" s="215"/>
      <c r="Q342" s="216"/>
      <c r="R342" s="130"/>
      <c r="S342" s="130"/>
      <c r="T342" s="130"/>
      <c r="U342" s="196"/>
      <c r="V342" s="197"/>
      <c r="W342" s="197"/>
      <c r="X342" s="197"/>
      <c r="Y342" s="197"/>
      <c r="Z342" s="197"/>
      <c r="AA342" s="197"/>
      <c r="AB342" s="197"/>
      <c r="AC342" s="197"/>
      <c r="AD342" s="197"/>
      <c r="AE342" s="197"/>
      <c r="AF342" s="197"/>
      <c r="AG342" s="197"/>
      <c r="AH342" s="197"/>
      <c r="AI342" s="197"/>
      <c r="AJ342" s="198"/>
      <c r="AK342" s="143"/>
      <c r="AL342" s="143"/>
      <c r="AM342" s="223"/>
      <c r="AN342" s="223"/>
      <c r="AO342" s="223"/>
      <c r="AP342" s="223"/>
      <c r="AQ342" s="224"/>
      <c r="AR342" s="224"/>
      <c r="AS342" s="224"/>
      <c r="AT342" s="224"/>
      <c r="AU342" s="228"/>
      <c r="AV342" s="229"/>
      <c r="AW342" s="229"/>
      <c r="AX342" s="230"/>
      <c r="AY342" s="234"/>
      <c r="AZ342" s="235"/>
      <c r="BA342" s="235"/>
      <c r="BB342" s="236"/>
      <c r="BC342" s="131"/>
      <c r="BD342" s="147"/>
      <c r="BE342" s="147"/>
      <c r="BF342" s="219"/>
      <c r="BG342" s="220"/>
      <c r="BH342" s="220"/>
      <c r="BI342" s="220"/>
      <c r="BJ342" s="219"/>
      <c r="BK342" s="220"/>
      <c r="BL342" s="220"/>
      <c r="BM342" s="220"/>
      <c r="BN342" s="219"/>
      <c r="BO342" s="220"/>
      <c r="BP342" s="220"/>
      <c r="BQ342" s="222"/>
      <c r="BR342" s="129"/>
      <c r="BS342" s="134"/>
    </row>
    <row r="343" spans="1:71" ht="15.65" customHeight="1">
      <c r="A343" s="134"/>
      <c r="B343" s="134"/>
      <c r="C343" s="124"/>
      <c r="D343" s="144"/>
      <c r="E343" s="144"/>
      <c r="F343" s="144"/>
      <c r="G343" s="144"/>
      <c r="H343" s="144"/>
      <c r="I343" s="144"/>
      <c r="J343" s="144"/>
      <c r="K343" s="144"/>
      <c r="L343" s="144"/>
      <c r="M343" s="144"/>
      <c r="N343" s="144"/>
      <c r="O343" s="144"/>
      <c r="P343" s="144"/>
      <c r="Q343" s="144"/>
      <c r="R343" s="130"/>
      <c r="S343" s="130"/>
      <c r="T343" s="130"/>
      <c r="U343" s="130"/>
      <c r="V343" s="130"/>
      <c r="W343" s="130"/>
      <c r="X343" s="130"/>
      <c r="Y343" s="130"/>
      <c r="Z343" s="130"/>
      <c r="AA343" s="130"/>
      <c r="AB343" s="130"/>
      <c r="AC343" s="130"/>
      <c r="AD343" s="130"/>
      <c r="AE343" s="130"/>
      <c r="AF343" s="130"/>
      <c r="AG343" s="130"/>
      <c r="AH343" s="130"/>
      <c r="AI343" s="130"/>
      <c r="AJ343" s="130"/>
      <c r="AK343" s="143"/>
      <c r="AL343" s="143"/>
      <c r="AM343" s="156"/>
      <c r="AN343" s="156"/>
      <c r="AO343" s="156"/>
      <c r="AP343" s="156"/>
      <c r="AQ343" s="156"/>
      <c r="AR343" s="156"/>
      <c r="AS343" s="156"/>
      <c r="AT343" s="156"/>
      <c r="AU343" s="156"/>
      <c r="AV343" s="156"/>
      <c r="AW343" s="156"/>
      <c r="AX343" s="156"/>
      <c r="AY343" s="156"/>
      <c r="AZ343" s="156"/>
      <c r="BA343" s="156"/>
      <c r="BB343" s="156"/>
      <c r="BC343" s="131"/>
      <c r="BD343" s="147"/>
      <c r="BE343" s="147"/>
      <c r="BF343" s="110"/>
      <c r="BG343" s="110"/>
      <c r="BH343" s="110"/>
      <c r="BI343" s="110"/>
      <c r="BJ343" s="110"/>
      <c r="BK343" s="110"/>
      <c r="BL343" s="110"/>
      <c r="BM343" s="110"/>
      <c r="BN343" s="110"/>
      <c r="BO343" s="110"/>
      <c r="BP343" s="110"/>
      <c r="BQ343" s="110"/>
      <c r="BR343" s="129"/>
      <c r="BS343" s="116"/>
    </row>
    <row r="344" spans="1:71" ht="15.65" customHeight="1">
      <c r="A344" s="134"/>
      <c r="B344" s="134"/>
      <c r="C344" s="124"/>
      <c r="D344" s="144"/>
      <c r="E344" s="144"/>
      <c r="F344" s="144"/>
      <c r="G344" s="144"/>
      <c r="H344" s="144"/>
      <c r="I344" s="144"/>
      <c r="J344" s="144"/>
      <c r="K344" s="144"/>
      <c r="L344" s="144"/>
      <c r="M344" s="144"/>
      <c r="N344" s="144"/>
      <c r="O344" s="144"/>
      <c r="P344" s="144"/>
      <c r="Q344" s="144"/>
      <c r="R344" s="130"/>
      <c r="S344" s="130"/>
      <c r="T344" s="130"/>
      <c r="U344" s="135" t="s">
        <v>91</v>
      </c>
      <c r="V344" s="130"/>
      <c r="W344" s="130"/>
      <c r="X344" s="130"/>
      <c r="Y344" s="130"/>
      <c r="Z344" s="130"/>
      <c r="AA344" s="130"/>
      <c r="AB344" s="130"/>
      <c r="AC344" s="130"/>
      <c r="AD344" s="130"/>
      <c r="AE344" s="130"/>
      <c r="AF344" s="130"/>
      <c r="AG344" s="130"/>
      <c r="AH344" s="130"/>
      <c r="AI344" s="130"/>
      <c r="AJ344" s="130"/>
      <c r="AK344" s="143"/>
      <c r="AL344" s="143"/>
      <c r="AM344" s="135" t="s">
        <v>92</v>
      </c>
      <c r="AN344" s="127"/>
      <c r="AO344" s="127"/>
      <c r="AP344" s="127"/>
      <c r="AQ344" s="127"/>
      <c r="AR344" s="127"/>
      <c r="AS344" s="127"/>
      <c r="AT344" s="127"/>
      <c r="AU344" s="127"/>
      <c r="AV344" s="127"/>
      <c r="AW344" s="127"/>
      <c r="AX344" s="126"/>
      <c r="AY344" s="126"/>
      <c r="AZ344" s="126"/>
      <c r="BA344" s="126"/>
      <c r="BB344" s="126"/>
      <c r="BC344" s="126"/>
      <c r="BD344" s="126"/>
      <c r="BE344" s="126"/>
      <c r="BF344" s="126"/>
      <c r="BG344" s="126"/>
      <c r="BH344" s="126"/>
      <c r="BI344" s="126"/>
      <c r="BJ344" s="126"/>
      <c r="BK344" s="126"/>
      <c r="BL344" s="126"/>
      <c r="BM344" s="126"/>
      <c r="BN344" s="126"/>
      <c r="BO344" s="126"/>
      <c r="BP344" s="126"/>
      <c r="BQ344" s="110"/>
      <c r="BR344" s="129"/>
      <c r="BS344" s="116"/>
    </row>
    <row r="345" spans="1:71" ht="15.65" customHeight="1">
      <c r="A345" s="134"/>
      <c r="B345" s="134"/>
      <c r="C345" s="124"/>
      <c r="D345" s="144"/>
      <c r="E345" s="144"/>
      <c r="F345" s="144"/>
      <c r="G345" s="144"/>
      <c r="H345" s="144"/>
      <c r="I345" s="144"/>
      <c r="J345" s="144"/>
      <c r="K345" s="144"/>
      <c r="L345" s="144"/>
      <c r="M345" s="144"/>
      <c r="N345" s="144"/>
      <c r="O345" s="144"/>
      <c r="P345" s="144"/>
      <c r="Q345" s="144"/>
      <c r="R345" s="130"/>
      <c r="S345" s="130"/>
      <c r="T345" s="130"/>
      <c r="U345" s="182" t="str">
        <f>IF([5]回答表!X55="●",[5]回答表!E592,IF([5]回答表!AA55="●",[5]回答表!E619,""))</f>
        <v/>
      </c>
      <c r="V345" s="183"/>
      <c r="W345" s="183"/>
      <c r="X345" s="183"/>
      <c r="Y345" s="183"/>
      <c r="Z345" s="183"/>
      <c r="AA345" s="183"/>
      <c r="AB345" s="183"/>
      <c r="AC345" s="183"/>
      <c r="AD345" s="183"/>
      <c r="AE345" s="186" t="s">
        <v>93</v>
      </c>
      <c r="AF345" s="186"/>
      <c r="AG345" s="186"/>
      <c r="AH345" s="186"/>
      <c r="AI345" s="186"/>
      <c r="AJ345" s="187"/>
      <c r="AK345" s="143"/>
      <c r="AL345" s="143"/>
      <c r="AM345" s="190" t="str">
        <f>IF([5]回答表!X55="●",[5]回答表!B594,IF([5]回答表!AA55="●",[5]回答表!B621,""))</f>
        <v/>
      </c>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2"/>
      <c r="BR345" s="129"/>
      <c r="BS345" s="116"/>
    </row>
    <row r="346" spans="1:71" ht="15.65" customHeight="1">
      <c r="A346" s="134"/>
      <c r="B346" s="134"/>
      <c r="C346" s="124"/>
      <c r="D346" s="144"/>
      <c r="E346" s="144"/>
      <c r="F346" s="144"/>
      <c r="G346" s="144"/>
      <c r="H346" s="144"/>
      <c r="I346" s="144"/>
      <c r="J346" s="144"/>
      <c r="K346" s="144"/>
      <c r="L346" s="144"/>
      <c r="M346" s="144"/>
      <c r="N346" s="144"/>
      <c r="O346" s="144"/>
      <c r="P346" s="144"/>
      <c r="Q346" s="144"/>
      <c r="R346" s="130"/>
      <c r="S346" s="130"/>
      <c r="T346" s="130"/>
      <c r="U346" s="184"/>
      <c r="V346" s="185"/>
      <c r="W346" s="185"/>
      <c r="X346" s="185"/>
      <c r="Y346" s="185"/>
      <c r="Z346" s="185"/>
      <c r="AA346" s="185"/>
      <c r="AB346" s="185"/>
      <c r="AC346" s="185"/>
      <c r="AD346" s="185"/>
      <c r="AE346" s="188"/>
      <c r="AF346" s="188"/>
      <c r="AG346" s="188"/>
      <c r="AH346" s="188"/>
      <c r="AI346" s="188"/>
      <c r="AJ346" s="189"/>
      <c r="AK346" s="143"/>
      <c r="AL346" s="143"/>
      <c r="AM346" s="193"/>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c r="BM346" s="194"/>
      <c r="BN346" s="194"/>
      <c r="BO346" s="194"/>
      <c r="BP346" s="194"/>
      <c r="BQ346" s="195"/>
      <c r="BR346" s="129"/>
      <c r="BS346" s="116"/>
    </row>
    <row r="347" spans="1:71" ht="15.65" customHeight="1">
      <c r="A347" s="134"/>
      <c r="B347" s="134"/>
      <c r="C347" s="124"/>
      <c r="D347" s="144"/>
      <c r="E347" s="144"/>
      <c r="F347" s="144"/>
      <c r="G347" s="144"/>
      <c r="H347" s="144"/>
      <c r="I347" s="144"/>
      <c r="J347" s="144"/>
      <c r="K347" s="144"/>
      <c r="L347" s="144"/>
      <c r="M347" s="144"/>
      <c r="N347" s="144"/>
      <c r="O347" s="144"/>
      <c r="P347" s="144"/>
      <c r="Q347" s="144"/>
      <c r="R347" s="130"/>
      <c r="S347" s="130"/>
      <c r="T347" s="130"/>
      <c r="U347" s="130"/>
      <c r="V347" s="130"/>
      <c r="W347" s="130"/>
      <c r="X347" s="130"/>
      <c r="Y347" s="130"/>
      <c r="Z347" s="130"/>
      <c r="AA347" s="130"/>
      <c r="AB347" s="130"/>
      <c r="AC347" s="130"/>
      <c r="AD347" s="130"/>
      <c r="AE347" s="130"/>
      <c r="AF347" s="130"/>
      <c r="AG347" s="130"/>
      <c r="AH347" s="130"/>
      <c r="AI347" s="130"/>
      <c r="AJ347" s="130"/>
      <c r="AK347" s="143"/>
      <c r="AL347" s="143"/>
      <c r="AM347" s="193"/>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5"/>
      <c r="BR347" s="129"/>
      <c r="BS347" s="116"/>
    </row>
    <row r="348" spans="1:71" ht="15.65" customHeight="1">
      <c r="A348" s="134"/>
      <c r="B348" s="134"/>
      <c r="C348" s="124"/>
      <c r="D348" s="144"/>
      <c r="E348" s="144"/>
      <c r="F348" s="144"/>
      <c r="G348" s="144"/>
      <c r="H348" s="144"/>
      <c r="I348" s="144"/>
      <c r="J348" s="144"/>
      <c r="K348" s="144"/>
      <c r="L348" s="144"/>
      <c r="M348" s="144"/>
      <c r="N348" s="144"/>
      <c r="O348" s="144"/>
      <c r="P348" s="144"/>
      <c r="Q348" s="144"/>
      <c r="R348" s="130"/>
      <c r="S348" s="130"/>
      <c r="T348" s="130"/>
      <c r="U348" s="130"/>
      <c r="V348" s="130"/>
      <c r="W348" s="130"/>
      <c r="X348" s="130"/>
      <c r="Y348" s="130"/>
      <c r="Z348" s="130"/>
      <c r="AA348" s="130"/>
      <c r="AB348" s="130"/>
      <c r="AC348" s="130"/>
      <c r="AD348" s="130"/>
      <c r="AE348" s="130"/>
      <c r="AF348" s="130"/>
      <c r="AG348" s="130"/>
      <c r="AH348" s="130"/>
      <c r="AI348" s="130"/>
      <c r="AJ348" s="130"/>
      <c r="AK348" s="143"/>
      <c r="AL348" s="143"/>
      <c r="AM348" s="193"/>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c r="BM348" s="194"/>
      <c r="BN348" s="194"/>
      <c r="BO348" s="194"/>
      <c r="BP348" s="194"/>
      <c r="BQ348" s="195"/>
      <c r="BR348" s="129"/>
      <c r="BS348" s="116"/>
    </row>
    <row r="349" spans="1:71" ht="15.65" customHeight="1">
      <c r="A349" s="134"/>
      <c r="B349" s="134"/>
      <c r="C349" s="124"/>
      <c r="D349" s="144"/>
      <c r="E349" s="144"/>
      <c r="F349" s="144"/>
      <c r="G349" s="144"/>
      <c r="H349" s="144"/>
      <c r="I349" s="144"/>
      <c r="J349" s="144"/>
      <c r="K349" s="144"/>
      <c r="L349" s="144"/>
      <c r="M349" s="144"/>
      <c r="N349" s="144"/>
      <c r="O349" s="144"/>
      <c r="P349" s="144"/>
      <c r="Q349" s="144"/>
      <c r="R349" s="130"/>
      <c r="S349" s="130"/>
      <c r="T349" s="130"/>
      <c r="U349" s="130"/>
      <c r="V349" s="130"/>
      <c r="W349" s="130"/>
      <c r="X349" s="130"/>
      <c r="Y349" s="130"/>
      <c r="Z349" s="130"/>
      <c r="AA349" s="130"/>
      <c r="AB349" s="130"/>
      <c r="AC349" s="130"/>
      <c r="AD349" s="130"/>
      <c r="AE349" s="130"/>
      <c r="AF349" s="130"/>
      <c r="AG349" s="130"/>
      <c r="AH349" s="130"/>
      <c r="AI349" s="130"/>
      <c r="AJ349" s="130"/>
      <c r="AK349" s="143"/>
      <c r="AL349" s="143"/>
      <c r="AM349" s="196"/>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8"/>
      <c r="BR349" s="129"/>
      <c r="BS349" s="116"/>
    </row>
    <row r="350" spans="1:71" ht="15.65" customHeight="1">
      <c r="A350" s="134"/>
      <c r="B350" s="134"/>
      <c r="C350" s="124"/>
      <c r="D350" s="144"/>
      <c r="E350" s="144"/>
      <c r="F350" s="144"/>
      <c r="G350" s="144"/>
      <c r="H350" s="144"/>
      <c r="I350" s="144"/>
      <c r="J350" s="144"/>
      <c r="K350" s="144"/>
      <c r="L350" s="144"/>
      <c r="M350" s="144"/>
      <c r="N350" s="130"/>
      <c r="O350" s="130"/>
      <c r="P350" s="130"/>
      <c r="Q350" s="130"/>
      <c r="R350" s="130"/>
      <c r="S350" s="130"/>
      <c r="T350" s="130"/>
      <c r="U350" s="130"/>
      <c r="V350" s="130"/>
      <c r="W350" s="130"/>
      <c r="X350" s="110"/>
      <c r="Y350" s="110"/>
      <c r="Z350" s="110"/>
      <c r="AA350" s="127"/>
      <c r="AB350" s="127"/>
      <c r="AC350" s="127"/>
      <c r="AD350" s="127"/>
      <c r="AE350" s="127"/>
      <c r="AF350" s="127"/>
      <c r="AG350" s="127"/>
      <c r="AH350" s="127"/>
      <c r="AI350" s="127"/>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29"/>
      <c r="BS350" s="134"/>
    </row>
    <row r="351" spans="1:71" ht="18.649999999999999" customHeight="1">
      <c r="A351" s="134"/>
      <c r="B351" s="134"/>
      <c r="C351" s="124"/>
      <c r="D351" s="144"/>
      <c r="E351" s="144"/>
      <c r="F351" s="144"/>
      <c r="G351" s="144"/>
      <c r="H351" s="144"/>
      <c r="I351" s="144"/>
      <c r="J351" s="144"/>
      <c r="K351" s="144"/>
      <c r="L351" s="144"/>
      <c r="M351" s="144"/>
      <c r="N351" s="130"/>
      <c r="O351" s="130"/>
      <c r="P351" s="130"/>
      <c r="Q351" s="130"/>
      <c r="R351" s="130"/>
      <c r="S351" s="130"/>
      <c r="T351" s="130"/>
      <c r="U351" s="135" t="s">
        <v>27</v>
      </c>
      <c r="V351" s="130"/>
      <c r="W351" s="130"/>
      <c r="X351" s="136"/>
      <c r="Y351" s="136"/>
      <c r="Z351" s="136"/>
      <c r="AA351" s="127"/>
      <c r="AB351" s="137"/>
      <c r="AC351" s="127"/>
      <c r="AD351" s="127"/>
      <c r="AE351" s="127"/>
      <c r="AF351" s="127"/>
      <c r="AG351" s="127"/>
      <c r="AH351" s="127"/>
      <c r="AI351" s="127"/>
      <c r="AJ351" s="127"/>
      <c r="AK351" s="127"/>
      <c r="AL351" s="127"/>
      <c r="AM351" s="135" t="s">
        <v>12</v>
      </c>
      <c r="AN351" s="127"/>
      <c r="AO351" s="127"/>
      <c r="AP351" s="127"/>
      <c r="AQ351" s="127"/>
      <c r="AR351" s="127"/>
      <c r="AS351" s="127"/>
      <c r="AT351" s="127"/>
      <c r="AU351" s="127"/>
      <c r="AV351" s="127"/>
      <c r="AW351" s="127"/>
      <c r="AX351" s="127"/>
      <c r="AY351" s="127"/>
      <c r="AZ351" s="127"/>
      <c r="BA351" s="127"/>
      <c r="BB351" s="126"/>
      <c r="BC351" s="126"/>
      <c r="BD351" s="126"/>
      <c r="BE351" s="126"/>
      <c r="BF351" s="126"/>
      <c r="BG351" s="126"/>
      <c r="BH351" s="126"/>
      <c r="BI351" s="126"/>
      <c r="BJ351" s="126"/>
      <c r="BK351" s="126"/>
      <c r="BL351" s="126"/>
      <c r="BM351" s="126"/>
      <c r="BN351" s="126"/>
      <c r="BO351" s="126"/>
      <c r="BP351" s="126"/>
      <c r="BQ351" s="110"/>
      <c r="BR351" s="129"/>
      <c r="BS351" s="134"/>
    </row>
    <row r="352" spans="1:71" ht="15.65" customHeight="1">
      <c r="A352" s="134"/>
      <c r="B352" s="134"/>
      <c r="C352" s="124"/>
      <c r="D352" s="199" t="s">
        <v>13</v>
      </c>
      <c r="E352" s="200"/>
      <c r="F352" s="200"/>
      <c r="G352" s="200"/>
      <c r="H352" s="200"/>
      <c r="I352" s="200"/>
      <c r="J352" s="200"/>
      <c r="K352" s="200"/>
      <c r="L352" s="200"/>
      <c r="M352" s="201"/>
      <c r="N352" s="208" t="str">
        <f>IF([5]回答表!AD55="●","●","")</f>
        <v/>
      </c>
      <c r="O352" s="209"/>
      <c r="P352" s="209"/>
      <c r="Q352" s="210"/>
      <c r="R352" s="130"/>
      <c r="S352" s="130"/>
      <c r="T352" s="130"/>
      <c r="U352" s="190" t="str">
        <f>IF([5]回答表!AD55="●",[5]回答表!B632,"")</f>
        <v/>
      </c>
      <c r="V352" s="191"/>
      <c r="W352" s="191"/>
      <c r="X352" s="191"/>
      <c r="Y352" s="191"/>
      <c r="Z352" s="191"/>
      <c r="AA352" s="191"/>
      <c r="AB352" s="191"/>
      <c r="AC352" s="191"/>
      <c r="AD352" s="191"/>
      <c r="AE352" s="191"/>
      <c r="AF352" s="191"/>
      <c r="AG352" s="191"/>
      <c r="AH352" s="191"/>
      <c r="AI352" s="191"/>
      <c r="AJ352" s="192"/>
      <c r="AK352" s="150"/>
      <c r="AL352" s="150"/>
      <c r="AM352" s="190" t="str">
        <f>IF([5]回答表!AD55="●",[5]回答表!B638,"")</f>
        <v/>
      </c>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2"/>
      <c r="BR352" s="129"/>
      <c r="BS352" s="134"/>
    </row>
    <row r="353" spans="1:144" ht="15.65" customHeight="1">
      <c r="C353" s="124"/>
      <c r="D353" s="202"/>
      <c r="E353" s="203"/>
      <c r="F353" s="203"/>
      <c r="G353" s="203"/>
      <c r="H353" s="203"/>
      <c r="I353" s="203"/>
      <c r="J353" s="203"/>
      <c r="K353" s="203"/>
      <c r="L353" s="203"/>
      <c r="M353" s="204"/>
      <c r="N353" s="211"/>
      <c r="O353" s="212"/>
      <c r="P353" s="212"/>
      <c r="Q353" s="213"/>
      <c r="R353" s="130"/>
      <c r="S353" s="130"/>
      <c r="T353" s="130"/>
      <c r="U353" s="193"/>
      <c r="V353" s="194"/>
      <c r="W353" s="194"/>
      <c r="X353" s="194"/>
      <c r="Y353" s="194"/>
      <c r="Z353" s="194"/>
      <c r="AA353" s="194"/>
      <c r="AB353" s="194"/>
      <c r="AC353" s="194"/>
      <c r="AD353" s="194"/>
      <c r="AE353" s="194"/>
      <c r="AF353" s="194"/>
      <c r="AG353" s="194"/>
      <c r="AH353" s="194"/>
      <c r="AI353" s="194"/>
      <c r="AJ353" s="195"/>
      <c r="AK353" s="150"/>
      <c r="AL353" s="150"/>
      <c r="AM353" s="193"/>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5"/>
      <c r="BR353" s="129"/>
    </row>
    <row r="354" spans="1:144" ht="15.65" customHeight="1">
      <c r="C354" s="124"/>
      <c r="D354" s="202"/>
      <c r="E354" s="203"/>
      <c r="F354" s="203"/>
      <c r="G354" s="203"/>
      <c r="H354" s="203"/>
      <c r="I354" s="203"/>
      <c r="J354" s="203"/>
      <c r="K354" s="203"/>
      <c r="L354" s="203"/>
      <c r="M354" s="204"/>
      <c r="N354" s="211"/>
      <c r="O354" s="212"/>
      <c r="P354" s="212"/>
      <c r="Q354" s="213"/>
      <c r="R354" s="130"/>
      <c r="S354" s="130"/>
      <c r="T354" s="130"/>
      <c r="U354" s="193"/>
      <c r="V354" s="194"/>
      <c r="W354" s="194"/>
      <c r="X354" s="194"/>
      <c r="Y354" s="194"/>
      <c r="Z354" s="194"/>
      <c r="AA354" s="194"/>
      <c r="AB354" s="194"/>
      <c r="AC354" s="194"/>
      <c r="AD354" s="194"/>
      <c r="AE354" s="194"/>
      <c r="AF354" s="194"/>
      <c r="AG354" s="194"/>
      <c r="AH354" s="194"/>
      <c r="AI354" s="194"/>
      <c r="AJ354" s="195"/>
      <c r="AK354" s="150"/>
      <c r="AL354" s="150"/>
      <c r="AM354" s="193"/>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c r="BM354" s="194"/>
      <c r="BN354" s="194"/>
      <c r="BO354" s="194"/>
      <c r="BP354" s="194"/>
      <c r="BQ354" s="195"/>
      <c r="BR354" s="129"/>
    </row>
    <row r="355" spans="1:144" ht="15.65" customHeight="1">
      <c r="C355" s="124"/>
      <c r="D355" s="205"/>
      <c r="E355" s="206"/>
      <c r="F355" s="206"/>
      <c r="G355" s="206"/>
      <c r="H355" s="206"/>
      <c r="I355" s="206"/>
      <c r="J355" s="206"/>
      <c r="K355" s="206"/>
      <c r="L355" s="206"/>
      <c r="M355" s="207"/>
      <c r="N355" s="214"/>
      <c r="O355" s="215"/>
      <c r="P355" s="215"/>
      <c r="Q355" s="216"/>
      <c r="R355" s="130"/>
      <c r="S355" s="130"/>
      <c r="T355" s="130"/>
      <c r="U355" s="196"/>
      <c r="V355" s="197"/>
      <c r="W355" s="197"/>
      <c r="X355" s="197"/>
      <c r="Y355" s="197"/>
      <c r="Z355" s="197"/>
      <c r="AA355" s="197"/>
      <c r="AB355" s="197"/>
      <c r="AC355" s="197"/>
      <c r="AD355" s="197"/>
      <c r="AE355" s="197"/>
      <c r="AF355" s="197"/>
      <c r="AG355" s="197"/>
      <c r="AH355" s="197"/>
      <c r="AI355" s="197"/>
      <c r="AJ355" s="198"/>
      <c r="AK355" s="150"/>
      <c r="AL355" s="150"/>
      <c r="AM355" s="196"/>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8"/>
      <c r="BR355" s="129"/>
    </row>
    <row r="356" spans="1:144" ht="15.65" customHeight="1">
      <c r="C356" s="151"/>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c r="BI356" s="152"/>
      <c r="BJ356" s="152"/>
      <c r="BK356" s="152"/>
      <c r="BL356" s="152"/>
      <c r="BM356" s="152"/>
      <c r="BN356" s="152"/>
      <c r="BO356" s="152"/>
      <c r="BP356" s="152"/>
      <c r="BQ356" s="152"/>
      <c r="BR356" s="153"/>
    </row>
    <row r="357" spans="1:144" ht="15.65" customHeight="1">
      <c r="A357" s="116"/>
      <c r="B357" s="116"/>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16"/>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row>
    <row r="358" spans="1:144" ht="15.65" customHeight="1">
      <c r="A358" s="97"/>
      <c r="B358" s="97"/>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97"/>
      <c r="BV358" s="157"/>
      <c r="BW358" s="157"/>
      <c r="BX358" s="157"/>
      <c r="BY358" s="157"/>
      <c r="BZ358" s="157"/>
      <c r="CA358" s="157"/>
      <c r="CB358" s="157"/>
      <c r="CC358" s="157"/>
      <c r="CD358" s="157"/>
      <c r="CE358" s="157"/>
      <c r="CF358" s="157"/>
      <c r="CG358" s="157"/>
      <c r="CH358" s="157"/>
      <c r="CI358" s="157"/>
      <c r="CJ358" s="157"/>
      <c r="CK358" s="157"/>
      <c r="CL358" s="157"/>
      <c r="CM358" s="157"/>
      <c r="CN358" s="157"/>
      <c r="CO358" s="157"/>
      <c r="CP358" s="157"/>
      <c r="CQ358" s="157"/>
      <c r="CR358" s="157"/>
      <c r="CS358" s="157"/>
      <c r="CT358" s="157"/>
      <c r="CU358" s="157"/>
      <c r="CV358" s="157"/>
      <c r="CW358" s="157"/>
      <c r="CX358" s="157"/>
      <c r="CY358" s="157"/>
      <c r="CZ358" s="157"/>
      <c r="DA358" s="157"/>
      <c r="DB358" s="157"/>
      <c r="DC358" s="157"/>
      <c r="DD358" s="157"/>
      <c r="DE358" s="157"/>
      <c r="DF358" s="157"/>
      <c r="DG358" s="157"/>
      <c r="DH358" s="157"/>
      <c r="DI358" s="157"/>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row>
    <row r="359" spans="1:144" ht="15.65" customHeight="1">
      <c r="A359" s="97"/>
      <c r="B359" s="97"/>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9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row>
    <row r="360" spans="1:144" ht="15.65" customHeight="1">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97"/>
      <c r="BV360" s="157"/>
      <c r="BW360" s="157"/>
      <c r="BX360" s="157"/>
      <c r="BY360" s="157"/>
      <c r="BZ360" s="157"/>
      <c r="CA360" s="157"/>
      <c r="CB360" s="157"/>
      <c r="CC360" s="157"/>
      <c r="CD360" s="157"/>
      <c r="CE360" s="157"/>
      <c r="CF360" s="157"/>
      <c r="CG360" s="157"/>
      <c r="CH360" s="157"/>
      <c r="CI360" s="157"/>
      <c r="CJ360" s="157"/>
      <c r="CK360" s="157"/>
      <c r="CL360" s="157"/>
      <c r="CM360" s="157"/>
      <c r="CN360" s="157"/>
      <c r="CO360" s="157"/>
      <c r="CP360" s="157"/>
      <c r="CQ360" s="157"/>
      <c r="CR360" s="157"/>
      <c r="CS360" s="157"/>
      <c r="CT360" s="157"/>
      <c r="CU360" s="157"/>
      <c r="CV360" s="157"/>
      <c r="CW360" s="157"/>
      <c r="CX360" s="157"/>
      <c r="CY360" s="157"/>
      <c r="CZ360" s="157"/>
      <c r="DA360" s="157"/>
      <c r="DB360" s="157"/>
      <c r="DC360" s="157"/>
      <c r="DD360" s="157"/>
      <c r="DE360" s="157"/>
      <c r="DF360" s="157"/>
      <c r="DG360" s="157"/>
      <c r="DH360" s="157"/>
      <c r="DI360" s="157"/>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row>
    <row r="361" spans="1:144" ht="22" customHeight="1">
      <c r="C361" s="172" t="s">
        <v>42</v>
      </c>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c r="BE361" s="172"/>
      <c r="BF361" s="172"/>
      <c r="BG361" s="172"/>
      <c r="BH361" s="172"/>
      <c r="BI361" s="172"/>
      <c r="BJ361" s="172"/>
      <c r="BK361" s="172"/>
      <c r="BL361" s="172"/>
      <c r="BM361" s="172"/>
      <c r="BN361" s="172"/>
      <c r="BO361" s="172"/>
      <c r="BP361" s="172"/>
      <c r="BQ361" s="172"/>
      <c r="BR361" s="172"/>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row>
    <row r="362" spans="1:144" ht="22" customHeight="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2"/>
      <c r="BM362" s="172"/>
      <c r="BN362" s="172"/>
      <c r="BO362" s="172"/>
      <c r="BP362" s="172"/>
      <c r="BQ362" s="172"/>
      <c r="BR362" s="172"/>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row>
    <row r="363" spans="1:144" ht="22" customHeight="1">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2"/>
      <c r="BM363" s="172"/>
      <c r="BN363" s="172"/>
      <c r="BO363" s="172"/>
      <c r="BP363" s="172"/>
      <c r="BQ363" s="172"/>
      <c r="BR363" s="172"/>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row>
    <row r="364" spans="1:144" ht="15.65" customHeight="1">
      <c r="C364" s="164"/>
      <c r="D364" s="165"/>
      <c r="E364" s="165"/>
      <c r="F364" s="165"/>
      <c r="G364" s="165"/>
      <c r="H364" s="165"/>
      <c r="I364" s="165"/>
      <c r="J364" s="165"/>
      <c r="K364" s="165"/>
      <c r="L364" s="165"/>
      <c r="M364" s="165"/>
      <c r="N364" s="165"/>
      <c r="O364" s="165"/>
      <c r="P364" s="165"/>
      <c r="Q364" s="165"/>
      <c r="R364" s="165"/>
      <c r="S364" s="165"/>
      <c r="T364" s="165"/>
      <c r="U364" s="165"/>
      <c r="V364" s="165"/>
      <c r="W364" s="165"/>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66"/>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row>
    <row r="365" spans="1:144" ht="19" customHeight="1">
      <c r="C365" s="167"/>
      <c r="D365" s="173" t="str">
        <f>IF([5]回答表!R56="●",[5]回答表!B651,"")</f>
        <v>　現行の経営手法で健全な事業運営ができているため、継続して、定期的な設備更新による水道水の安全かつ安定した供給を行う。また、今後適正な水道料金を検討し、事業の健全経営を目指す。</v>
      </c>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5"/>
      <c r="BR365" s="168"/>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row>
    <row r="366" spans="1:144" ht="23.5" customHeight="1">
      <c r="C366" s="167"/>
      <c r="D366" s="176"/>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c r="AL366" s="177"/>
      <c r="AM366" s="177"/>
      <c r="AN366" s="177"/>
      <c r="AO366" s="177"/>
      <c r="AP366" s="177"/>
      <c r="AQ366" s="177"/>
      <c r="AR366" s="177"/>
      <c r="AS366" s="177"/>
      <c r="AT366" s="177"/>
      <c r="AU366" s="177"/>
      <c r="AV366" s="177"/>
      <c r="AW366" s="177"/>
      <c r="AX366" s="177"/>
      <c r="AY366" s="177"/>
      <c r="AZ366" s="177"/>
      <c r="BA366" s="177"/>
      <c r="BB366" s="177"/>
      <c r="BC366" s="177"/>
      <c r="BD366" s="177"/>
      <c r="BE366" s="177"/>
      <c r="BF366" s="177"/>
      <c r="BG366" s="177"/>
      <c r="BH366" s="177"/>
      <c r="BI366" s="177"/>
      <c r="BJ366" s="177"/>
      <c r="BK366" s="177"/>
      <c r="BL366" s="177"/>
      <c r="BM366" s="177"/>
      <c r="BN366" s="177"/>
      <c r="BO366" s="177"/>
      <c r="BP366" s="177"/>
      <c r="BQ366" s="178"/>
      <c r="BR366" s="168"/>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row>
    <row r="367" spans="1:144" ht="23.5" customHeight="1">
      <c r="C367" s="167"/>
      <c r="D367" s="176"/>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8"/>
      <c r="BR367" s="168"/>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row>
    <row r="368" spans="1:144" ht="23.5" customHeight="1">
      <c r="C368" s="167"/>
      <c r="D368" s="176"/>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8"/>
      <c r="BR368" s="168"/>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row>
    <row r="369" spans="2:144" ht="23.5" customHeight="1">
      <c r="C369" s="167"/>
      <c r="D369" s="176"/>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8"/>
      <c r="BR369" s="168"/>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row>
    <row r="370" spans="2:144" ht="23.5" customHeight="1">
      <c r="C370" s="167"/>
      <c r="D370" s="176"/>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8"/>
      <c r="BR370" s="168"/>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row>
    <row r="371" spans="2:144" ht="23.5" customHeight="1">
      <c r="C371" s="167"/>
      <c r="D371" s="176"/>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8"/>
      <c r="BR371" s="168"/>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row>
    <row r="372" spans="2:144" ht="23.5" customHeight="1">
      <c r="C372" s="167"/>
      <c r="D372" s="176"/>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8"/>
      <c r="BR372" s="168"/>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row>
    <row r="373" spans="2:144" ht="23.5" customHeight="1">
      <c r="C373" s="167"/>
      <c r="D373" s="176"/>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77"/>
      <c r="AM373" s="177"/>
      <c r="AN373" s="177"/>
      <c r="AO373" s="177"/>
      <c r="AP373" s="177"/>
      <c r="AQ373" s="177"/>
      <c r="AR373" s="177"/>
      <c r="AS373" s="177"/>
      <c r="AT373" s="177"/>
      <c r="AU373" s="177"/>
      <c r="AV373" s="177"/>
      <c r="AW373" s="177"/>
      <c r="AX373" s="177"/>
      <c r="AY373" s="177"/>
      <c r="AZ373" s="177"/>
      <c r="BA373" s="177"/>
      <c r="BB373" s="177"/>
      <c r="BC373" s="177"/>
      <c r="BD373" s="177"/>
      <c r="BE373" s="177"/>
      <c r="BF373" s="177"/>
      <c r="BG373" s="177"/>
      <c r="BH373" s="177"/>
      <c r="BI373" s="177"/>
      <c r="BJ373" s="177"/>
      <c r="BK373" s="177"/>
      <c r="BL373" s="177"/>
      <c r="BM373" s="177"/>
      <c r="BN373" s="177"/>
      <c r="BO373" s="177"/>
      <c r="BP373" s="177"/>
      <c r="BQ373" s="178"/>
      <c r="BR373" s="168"/>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row>
    <row r="374" spans="2:144" ht="23.5" customHeight="1">
      <c r="C374" s="167"/>
      <c r="D374" s="176"/>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c r="AL374" s="177"/>
      <c r="AM374" s="177"/>
      <c r="AN374" s="177"/>
      <c r="AO374" s="177"/>
      <c r="AP374" s="177"/>
      <c r="AQ374" s="177"/>
      <c r="AR374" s="177"/>
      <c r="AS374" s="177"/>
      <c r="AT374" s="177"/>
      <c r="AU374" s="177"/>
      <c r="AV374" s="177"/>
      <c r="AW374" s="177"/>
      <c r="AX374" s="177"/>
      <c r="AY374" s="177"/>
      <c r="AZ374" s="177"/>
      <c r="BA374" s="177"/>
      <c r="BB374" s="177"/>
      <c r="BC374" s="177"/>
      <c r="BD374" s="177"/>
      <c r="BE374" s="177"/>
      <c r="BF374" s="177"/>
      <c r="BG374" s="177"/>
      <c r="BH374" s="177"/>
      <c r="BI374" s="177"/>
      <c r="BJ374" s="177"/>
      <c r="BK374" s="177"/>
      <c r="BL374" s="177"/>
      <c r="BM374" s="177"/>
      <c r="BN374" s="177"/>
      <c r="BO374" s="177"/>
      <c r="BP374" s="177"/>
      <c r="BQ374" s="178"/>
      <c r="BR374" s="168"/>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row>
    <row r="375" spans="2:144" ht="23.5" customHeight="1">
      <c r="C375" s="167"/>
      <c r="D375" s="176"/>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c r="AL375" s="177"/>
      <c r="AM375" s="177"/>
      <c r="AN375" s="177"/>
      <c r="AO375" s="177"/>
      <c r="AP375" s="177"/>
      <c r="AQ375" s="177"/>
      <c r="AR375" s="177"/>
      <c r="AS375" s="177"/>
      <c r="AT375" s="177"/>
      <c r="AU375" s="177"/>
      <c r="AV375" s="177"/>
      <c r="AW375" s="177"/>
      <c r="AX375" s="177"/>
      <c r="AY375" s="177"/>
      <c r="AZ375" s="177"/>
      <c r="BA375" s="177"/>
      <c r="BB375" s="177"/>
      <c r="BC375" s="177"/>
      <c r="BD375" s="177"/>
      <c r="BE375" s="177"/>
      <c r="BF375" s="177"/>
      <c r="BG375" s="177"/>
      <c r="BH375" s="177"/>
      <c r="BI375" s="177"/>
      <c r="BJ375" s="177"/>
      <c r="BK375" s="177"/>
      <c r="BL375" s="177"/>
      <c r="BM375" s="177"/>
      <c r="BN375" s="177"/>
      <c r="BO375" s="177"/>
      <c r="BP375" s="177"/>
      <c r="BQ375" s="178"/>
      <c r="BR375" s="168"/>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row>
    <row r="376" spans="2:144" ht="23.5" customHeight="1">
      <c r="C376" s="167"/>
      <c r="D376" s="176"/>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c r="AL376" s="177"/>
      <c r="AM376" s="177"/>
      <c r="AN376" s="177"/>
      <c r="AO376" s="177"/>
      <c r="AP376" s="177"/>
      <c r="AQ376" s="177"/>
      <c r="AR376" s="177"/>
      <c r="AS376" s="177"/>
      <c r="AT376" s="177"/>
      <c r="AU376" s="177"/>
      <c r="AV376" s="177"/>
      <c r="AW376" s="177"/>
      <c r="AX376" s="177"/>
      <c r="AY376" s="177"/>
      <c r="AZ376" s="177"/>
      <c r="BA376" s="177"/>
      <c r="BB376" s="177"/>
      <c r="BC376" s="177"/>
      <c r="BD376" s="177"/>
      <c r="BE376" s="177"/>
      <c r="BF376" s="177"/>
      <c r="BG376" s="177"/>
      <c r="BH376" s="177"/>
      <c r="BI376" s="177"/>
      <c r="BJ376" s="177"/>
      <c r="BK376" s="177"/>
      <c r="BL376" s="177"/>
      <c r="BM376" s="177"/>
      <c r="BN376" s="177"/>
      <c r="BO376" s="177"/>
      <c r="BP376" s="177"/>
      <c r="BQ376" s="178"/>
      <c r="BR376" s="168"/>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row>
    <row r="377" spans="2:144" ht="23.5" customHeight="1">
      <c r="C377" s="167"/>
      <c r="D377" s="176"/>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c r="AN377" s="177"/>
      <c r="AO377" s="177"/>
      <c r="AP377" s="177"/>
      <c r="AQ377" s="177"/>
      <c r="AR377" s="177"/>
      <c r="AS377" s="177"/>
      <c r="AT377" s="177"/>
      <c r="AU377" s="177"/>
      <c r="AV377" s="177"/>
      <c r="AW377" s="177"/>
      <c r="AX377" s="177"/>
      <c r="AY377" s="177"/>
      <c r="AZ377" s="177"/>
      <c r="BA377" s="177"/>
      <c r="BB377" s="177"/>
      <c r="BC377" s="177"/>
      <c r="BD377" s="177"/>
      <c r="BE377" s="177"/>
      <c r="BF377" s="177"/>
      <c r="BG377" s="177"/>
      <c r="BH377" s="177"/>
      <c r="BI377" s="177"/>
      <c r="BJ377" s="177"/>
      <c r="BK377" s="177"/>
      <c r="BL377" s="177"/>
      <c r="BM377" s="177"/>
      <c r="BN377" s="177"/>
      <c r="BO377" s="177"/>
      <c r="BP377" s="177"/>
      <c r="BQ377" s="178"/>
      <c r="BR377" s="168"/>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row>
    <row r="378" spans="2:144" ht="23.5" customHeight="1">
      <c r="C378" s="167"/>
      <c r="D378" s="176"/>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c r="AN378" s="177"/>
      <c r="AO378" s="177"/>
      <c r="AP378" s="177"/>
      <c r="AQ378" s="177"/>
      <c r="AR378" s="177"/>
      <c r="AS378" s="177"/>
      <c r="AT378" s="177"/>
      <c r="AU378" s="177"/>
      <c r="AV378" s="177"/>
      <c r="AW378" s="177"/>
      <c r="AX378" s="177"/>
      <c r="AY378" s="177"/>
      <c r="AZ378" s="177"/>
      <c r="BA378" s="177"/>
      <c r="BB378" s="177"/>
      <c r="BC378" s="177"/>
      <c r="BD378" s="177"/>
      <c r="BE378" s="177"/>
      <c r="BF378" s="177"/>
      <c r="BG378" s="177"/>
      <c r="BH378" s="177"/>
      <c r="BI378" s="177"/>
      <c r="BJ378" s="177"/>
      <c r="BK378" s="177"/>
      <c r="BL378" s="177"/>
      <c r="BM378" s="177"/>
      <c r="BN378" s="177"/>
      <c r="BO378" s="177"/>
      <c r="BP378" s="177"/>
      <c r="BQ378" s="178"/>
      <c r="BR378" s="168"/>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row>
    <row r="379" spans="2:144" ht="23.5" customHeight="1">
      <c r="C379" s="167"/>
      <c r="D379" s="176"/>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c r="AL379" s="177"/>
      <c r="AM379" s="177"/>
      <c r="AN379" s="177"/>
      <c r="AO379" s="177"/>
      <c r="AP379" s="177"/>
      <c r="AQ379" s="177"/>
      <c r="AR379" s="177"/>
      <c r="AS379" s="177"/>
      <c r="AT379" s="177"/>
      <c r="AU379" s="177"/>
      <c r="AV379" s="177"/>
      <c r="AW379" s="177"/>
      <c r="AX379" s="177"/>
      <c r="AY379" s="177"/>
      <c r="AZ379" s="177"/>
      <c r="BA379" s="177"/>
      <c r="BB379" s="177"/>
      <c r="BC379" s="177"/>
      <c r="BD379" s="177"/>
      <c r="BE379" s="177"/>
      <c r="BF379" s="177"/>
      <c r="BG379" s="177"/>
      <c r="BH379" s="177"/>
      <c r="BI379" s="177"/>
      <c r="BJ379" s="177"/>
      <c r="BK379" s="177"/>
      <c r="BL379" s="177"/>
      <c r="BM379" s="177"/>
      <c r="BN379" s="177"/>
      <c r="BO379" s="177"/>
      <c r="BP379" s="177"/>
      <c r="BQ379" s="178"/>
      <c r="BR379" s="168"/>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row>
    <row r="380" spans="2:144" ht="23.5" customHeight="1">
      <c r="C380" s="167"/>
      <c r="D380" s="176"/>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c r="AL380" s="177"/>
      <c r="AM380" s="177"/>
      <c r="AN380" s="177"/>
      <c r="AO380" s="177"/>
      <c r="AP380" s="177"/>
      <c r="AQ380" s="177"/>
      <c r="AR380" s="177"/>
      <c r="AS380" s="177"/>
      <c r="AT380" s="177"/>
      <c r="AU380" s="177"/>
      <c r="AV380" s="177"/>
      <c r="AW380" s="177"/>
      <c r="AX380" s="177"/>
      <c r="AY380" s="177"/>
      <c r="AZ380" s="177"/>
      <c r="BA380" s="177"/>
      <c r="BB380" s="177"/>
      <c r="BC380" s="177"/>
      <c r="BD380" s="177"/>
      <c r="BE380" s="177"/>
      <c r="BF380" s="177"/>
      <c r="BG380" s="177"/>
      <c r="BH380" s="177"/>
      <c r="BI380" s="177"/>
      <c r="BJ380" s="177"/>
      <c r="BK380" s="177"/>
      <c r="BL380" s="177"/>
      <c r="BM380" s="177"/>
      <c r="BN380" s="177"/>
      <c r="BO380" s="177"/>
      <c r="BP380" s="177"/>
      <c r="BQ380" s="178"/>
      <c r="BR380" s="168"/>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row>
    <row r="381" spans="2:144" ht="23.5" customHeight="1">
      <c r="C381" s="167"/>
      <c r="D381" s="176"/>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c r="AL381" s="177"/>
      <c r="AM381" s="177"/>
      <c r="AN381" s="177"/>
      <c r="AO381" s="177"/>
      <c r="AP381" s="177"/>
      <c r="AQ381" s="177"/>
      <c r="AR381" s="177"/>
      <c r="AS381" s="177"/>
      <c r="AT381" s="177"/>
      <c r="AU381" s="177"/>
      <c r="AV381" s="177"/>
      <c r="AW381" s="177"/>
      <c r="AX381" s="177"/>
      <c r="AY381" s="177"/>
      <c r="AZ381" s="177"/>
      <c r="BA381" s="177"/>
      <c r="BB381" s="177"/>
      <c r="BC381" s="177"/>
      <c r="BD381" s="177"/>
      <c r="BE381" s="177"/>
      <c r="BF381" s="177"/>
      <c r="BG381" s="177"/>
      <c r="BH381" s="177"/>
      <c r="BI381" s="177"/>
      <c r="BJ381" s="177"/>
      <c r="BK381" s="177"/>
      <c r="BL381" s="177"/>
      <c r="BM381" s="177"/>
      <c r="BN381" s="177"/>
      <c r="BO381" s="177"/>
      <c r="BP381" s="177"/>
      <c r="BQ381" s="178"/>
      <c r="BR381" s="168"/>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row>
    <row r="382" spans="2:144" ht="23.5" customHeight="1">
      <c r="C382" s="167"/>
      <c r="D382" s="176"/>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c r="AL382" s="177"/>
      <c r="AM382" s="177"/>
      <c r="AN382" s="177"/>
      <c r="AO382" s="177"/>
      <c r="AP382" s="177"/>
      <c r="AQ382" s="177"/>
      <c r="AR382" s="177"/>
      <c r="AS382" s="177"/>
      <c r="AT382" s="177"/>
      <c r="AU382" s="177"/>
      <c r="AV382" s="177"/>
      <c r="AW382" s="177"/>
      <c r="AX382" s="177"/>
      <c r="AY382" s="177"/>
      <c r="AZ382" s="177"/>
      <c r="BA382" s="177"/>
      <c r="BB382" s="177"/>
      <c r="BC382" s="177"/>
      <c r="BD382" s="177"/>
      <c r="BE382" s="177"/>
      <c r="BF382" s="177"/>
      <c r="BG382" s="177"/>
      <c r="BH382" s="177"/>
      <c r="BI382" s="177"/>
      <c r="BJ382" s="177"/>
      <c r="BK382" s="177"/>
      <c r="BL382" s="177"/>
      <c r="BM382" s="177"/>
      <c r="BN382" s="177"/>
      <c r="BO382" s="177"/>
      <c r="BP382" s="177"/>
      <c r="BQ382" s="178"/>
      <c r="BR382" s="168"/>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row>
    <row r="383" spans="2:144" ht="23.5" customHeight="1">
      <c r="B383" s="97"/>
      <c r="C383" s="167"/>
      <c r="D383" s="179"/>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1"/>
      <c r="BR383" s="129"/>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row>
    <row r="384" spans="2:144" ht="12.65" customHeight="1">
      <c r="C384" s="169"/>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1"/>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row>
    <row r="385" spans="74:144" ht="12.65" customHeight="1">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row>
    <row r="386" spans="74:144" ht="12.65" customHeight="1">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row>
    <row r="387" spans="74:144" ht="12.65" customHeight="1">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row>
    <row r="388" spans="74:144" ht="12.65" customHeight="1">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row>
    <row r="389" spans="74:144" ht="12.65" customHeight="1">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row>
    <row r="390" spans="74:144" ht="12.65" customHeight="1">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row>
    <row r="391" spans="74:144" ht="12.65" customHeight="1">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row>
    <row r="392" spans="74:144" ht="12.65" customHeight="1">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row>
    <row r="393" spans="74:144" ht="12.65" customHeight="1">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row>
    <row r="394" spans="74:144" ht="12.65" customHeight="1">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row>
    <row r="395" spans="74:144" ht="12.65" customHeight="1">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row>
    <row r="396" spans="74:144" ht="12.65" customHeight="1">
      <c r="BV396" s="157"/>
      <c r="BW396" s="157"/>
      <c r="BX396" s="157"/>
      <c r="BY396" s="157"/>
      <c r="BZ396" s="157"/>
      <c r="CA396" s="157"/>
      <c r="CB396" s="157"/>
      <c r="CC396" s="157"/>
      <c r="CD396" s="157"/>
      <c r="CE396" s="157"/>
      <c r="CF396" s="157"/>
      <c r="CG396" s="157"/>
      <c r="CH396" s="157"/>
      <c r="CI396" s="157"/>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row>
    <row r="397" spans="74:144" ht="12.65" customHeight="1">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row>
    <row r="398" spans="74:144" ht="12.65" customHeight="1">
      <c r="BV398" s="157"/>
      <c r="BW398" s="157"/>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7"/>
      <c r="CS398" s="157"/>
      <c r="CT398" s="157"/>
      <c r="CU398" s="157"/>
      <c r="CV398" s="157"/>
      <c r="CW398" s="157"/>
      <c r="CX398" s="157"/>
      <c r="CY398" s="157"/>
      <c r="CZ398" s="157"/>
      <c r="DA398" s="157"/>
      <c r="DB398" s="157"/>
      <c r="DC398" s="157"/>
      <c r="DD398" s="157"/>
      <c r="DE398" s="157"/>
      <c r="DF398" s="157"/>
      <c r="DG398" s="157"/>
      <c r="DH398" s="157"/>
      <c r="DI398" s="157"/>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row>
    <row r="399" spans="74:144" ht="12.65" customHeight="1">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row>
    <row r="400" spans="74:144" ht="12.65" customHeight="1">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row>
    <row r="401" spans="74:144" ht="12.65" customHeight="1">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row>
    <row r="402" spans="74:144" ht="12.65" customHeight="1">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row>
    <row r="403" spans="74:144" ht="12.65" customHeight="1">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row>
  </sheetData>
  <mergeCells count="35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D36:M39"/>
    <mergeCell ref="N36:Q39"/>
    <mergeCell ref="U36:AJ47"/>
    <mergeCell ref="AM36:AT37"/>
    <mergeCell ref="AU36:BB37"/>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D98:M101"/>
    <mergeCell ref="N98:Q101"/>
    <mergeCell ref="U98:AJ107"/>
    <mergeCell ref="AM98:AT99"/>
    <mergeCell ref="AU98:BB99"/>
    <mergeCell ref="D104:M107"/>
    <mergeCell ref="N104:Q107"/>
    <mergeCell ref="BF98:BI100"/>
    <mergeCell ref="BJ98:BM100"/>
    <mergeCell ref="BN98:BQ100"/>
    <mergeCell ref="AM100:AT102"/>
    <mergeCell ref="AU100:BB102"/>
    <mergeCell ref="BF101:BI104"/>
    <mergeCell ref="BJ101:BM104"/>
    <mergeCell ref="BN101:BQ104"/>
    <mergeCell ref="AR93:BB93"/>
    <mergeCell ref="D117:M120"/>
    <mergeCell ref="N117:Q120"/>
    <mergeCell ref="U117:AJ120"/>
    <mergeCell ref="AM117:BQ120"/>
    <mergeCell ref="AR123:BB124"/>
    <mergeCell ref="D125:Q126"/>
    <mergeCell ref="R125:BB126"/>
    <mergeCell ref="BF105:BI107"/>
    <mergeCell ref="BJ105:BM107"/>
    <mergeCell ref="BN105:BQ107"/>
    <mergeCell ref="U110:AD111"/>
    <mergeCell ref="AE110:AJ111"/>
    <mergeCell ref="AM110:BQ114"/>
    <mergeCell ref="D129:M132"/>
    <mergeCell ref="N129:Q132"/>
    <mergeCell ref="U129:AB130"/>
    <mergeCell ref="AC129:AJ130"/>
    <mergeCell ref="AM129:BC138"/>
    <mergeCell ref="BF129:BI131"/>
    <mergeCell ref="D135:M138"/>
    <mergeCell ref="N135:Q138"/>
    <mergeCell ref="U136:AB138"/>
    <mergeCell ref="AC136:AJ138"/>
    <mergeCell ref="BF136:BI138"/>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U167:AJ169"/>
    <mergeCell ref="BF167:BI169"/>
    <mergeCell ref="BJ167:BM169"/>
    <mergeCell ref="BN167:BQ169"/>
    <mergeCell ref="U160:AJ161"/>
    <mergeCell ref="AM160:BB168"/>
    <mergeCell ref="BF160:BI162"/>
    <mergeCell ref="BJ160:BM162"/>
    <mergeCell ref="BN160:BQ162"/>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R234:BB235"/>
    <mergeCell ref="D236:Q237"/>
    <mergeCell ref="R236:BB237"/>
    <mergeCell ref="D240:M243"/>
    <mergeCell ref="N240:Q243"/>
    <mergeCell ref="U240:AJ249"/>
    <mergeCell ref="AM240:AP242"/>
    <mergeCell ref="AQ240:AT242"/>
    <mergeCell ref="AU240:AX242"/>
    <mergeCell ref="AM243:AP246"/>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D267:Q268"/>
    <mergeCell ref="R267:BB268"/>
    <mergeCell ref="D271:M274"/>
    <mergeCell ref="N271:Q274"/>
    <mergeCell ref="U271:AJ280"/>
    <mergeCell ref="AM271:AT273"/>
    <mergeCell ref="AU271:BB273"/>
    <mergeCell ref="D277:M280"/>
    <mergeCell ref="N277:Q280"/>
    <mergeCell ref="BF271:BI273"/>
    <mergeCell ref="BJ271:BM273"/>
    <mergeCell ref="BN271:BQ273"/>
    <mergeCell ref="AM274:AT276"/>
    <mergeCell ref="AU274:BB276"/>
    <mergeCell ref="BF274:BI277"/>
    <mergeCell ref="BJ274:BM277"/>
    <mergeCell ref="BN274:BQ277"/>
    <mergeCell ref="AR265:BB266"/>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BF333:BI335"/>
    <mergeCell ref="BJ333:BM335"/>
    <mergeCell ref="BN333:BQ335"/>
    <mergeCell ref="AM335:AP336"/>
    <mergeCell ref="AQ335:AT336"/>
    <mergeCell ref="BF336:BI339"/>
    <mergeCell ref="BJ336:BM339"/>
    <mergeCell ref="BN336:BQ339"/>
    <mergeCell ref="AM337:AP338"/>
    <mergeCell ref="AQ337:AT338"/>
    <mergeCell ref="BF340:BI342"/>
    <mergeCell ref="BJ340:BM342"/>
    <mergeCell ref="BN340:BQ342"/>
    <mergeCell ref="AM341:AP342"/>
    <mergeCell ref="AQ341:AT342"/>
    <mergeCell ref="AU341:AX342"/>
    <mergeCell ref="AY341:BB342"/>
    <mergeCell ref="AU338:AX340"/>
    <mergeCell ref="AY338:BB340"/>
    <mergeCell ref="C361:BR363"/>
    <mergeCell ref="D365:BQ383"/>
    <mergeCell ref="U345:AD346"/>
    <mergeCell ref="AE345:AJ346"/>
    <mergeCell ref="AM345:BQ349"/>
    <mergeCell ref="D352:M355"/>
    <mergeCell ref="N352:Q355"/>
    <mergeCell ref="U352:AJ355"/>
    <mergeCell ref="AM352:BQ355"/>
  </mergeCells>
  <phoneticPr fontId="2"/>
  <conditionalFormatting sqref="A28:BD30">
    <cfRule type="expression" dxfId="23" priority="1">
      <formula>$BB$25="○"</formula>
    </cfRule>
  </conditionalFormatting>
  <conditionalFormatting sqref="BE28:BJ28 BS28:XFD28 BE29:XFD30">
    <cfRule type="expression" dxfId="22"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4" max="70" man="1"/>
    <brk id="357" max="7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50" zoomScaleNormal="55" zoomScaleSheetLayoutView="50" workbookViewId="0"/>
  </sheetViews>
  <sheetFormatPr defaultColWidth="2.90625" defaultRowHeight="12.65" customHeight="1"/>
  <cols>
    <col min="1" max="25" width="2.453125" style="88" customWidth="1"/>
    <col min="26" max="26" width="2.08984375" style="88" customWidth="1"/>
    <col min="27" max="27" width="2.453125" style="88" hidden="1" customWidth="1"/>
    <col min="28" max="28" width="4.6328125" style="88" customWidth="1"/>
    <col min="29" max="34" width="2.453125" style="88" customWidth="1"/>
    <col min="35" max="35" width="8.984375E-2" style="88" customWidth="1"/>
    <col min="36" max="36" width="4.453125" style="88" customWidth="1"/>
    <col min="37" max="37" width="4.6328125" style="88" customWidth="1"/>
    <col min="38" max="71" width="2.453125" style="88" customWidth="1"/>
    <col min="72" max="16384" width="2.90625" style="88"/>
  </cols>
  <sheetData>
    <row r="1" spans="3:71" ht="15.65" customHeight="1"/>
    <row r="2" spans="3:71" ht="15.65" customHeight="1">
      <c r="C2" s="89"/>
      <c r="D2" s="90"/>
      <c r="E2" s="90"/>
      <c r="F2" s="91"/>
      <c r="S2" s="92"/>
      <c r="T2" s="92"/>
      <c r="U2" s="92"/>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row>
    <row r="3" spans="3:71" ht="15.65" customHeight="1">
      <c r="C3" s="92"/>
      <c r="D3" s="92"/>
      <c r="E3" s="92"/>
      <c r="S3" s="92"/>
      <c r="T3" s="92"/>
      <c r="U3" s="92"/>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row>
    <row r="4" spans="3:71" ht="15.65" customHeight="1">
      <c r="C4" s="92"/>
      <c r="D4" s="92"/>
      <c r="E4" s="92"/>
      <c r="H4" s="94"/>
      <c r="I4" s="94"/>
      <c r="J4" s="94"/>
      <c r="K4" s="94"/>
      <c r="L4" s="94"/>
      <c r="M4" s="94"/>
      <c r="N4" s="94"/>
      <c r="O4" s="94"/>
      <c r="P4" s="94"/>
      <c r="Q4" s="94"/>
      <c r="R4" s="94"/>
      <c r="S4" s="94"/>
      <c r="T4" s="94"/>
      <c r="U4" s="94"/>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row>
    <row r="5" spans="3:71" ht="15.65" customHeight="1">
      <c r="S5" s="92"/>
      <c r="T5" s="92"/>
      <c r="U5" s="92"/>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row>
    <row r="6" spans="3:71" ht="15.65" customHeight="1">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6"/>
      <c r="AR6" s="96"/>
      <c r="AS6" s="96"/>
      <c r="AT6" s="96"/>
      <c r="AU6" s="96"/>
      <c r="AV6" s="96"/>
      <c r="AW6" s="96"/>
      <c r="AX6" s="96"/>
      <c r="AY6" s="96"/>
      <c r="AZ6" s="97"/>
      <c r="BA6" s="97"/>
      <c r="BB6" s="97"/>
      <c r="BC6" s="97"/>
      <c r="BD6" s="97"/>
      <c r="BE6" s="97"/>
      <c r="BF6" s="97"/>
      <c r="BG6" s="97"/>
      <c r="BH6" s="97"/>
      <c r="BI6" s="97"/>
      <c r="BJ6" s="97"/>
      <c r="BK6" s="97"/>
      <c r="BL6" s="97"/>
      <c r="BM6" s="97"/>
      <c r="BN6" s="97"/>
      <c r="BO6" s="97"/>
      <c r="BP6" s="97"/>
      <c r="BQ6" s="97"/>
      <c r="BR6" s="97"/>
      <c r="BS6" s="97"/>
    </row>
    <row r="7" spans="3:71" ht="15.65" customHeight="1">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6"/>
      <c r="AR7" s="96"/>
      <c r="AS7" s="96"/>
      <c r="AT7" s="96"/>
      <c r="AU7" s="96"/>
      <c r="AV7" s="96"/>
      <c r="AW7" s="96"/>
      <c r="AX7" s="96"/>
      <c r="AY7" s="96"/>
      <c r="AZ7" s="97"/>
      <c r="BA7" s="97"/>
      <c r="BB7" s="97"/>
      <c r="BC7" s="97"/>
      <c r="BD7" s="97"/>
      <c r="BE7" s="97"/>
      <c r="BF7" s="97"/>
      <c r="BG7" s="97"/>
      <c r="BH7" s="97"/>
      <c r="BI7" s="97"/>
      <c r="BJ7" s="97"/>
      <c r="BK7" s="97"/>
      <c r="BL7" s="97"/>
      <c r="BM7" s="97"/>
      <c r="BN7" s="97"/>
      <c r="BO7" s="97"/>
      <c r="BP7" s="97"/>
      <c r="BQ7" s="97"/>
      <c r="BR7" s="97"/>
      <c r="BS7" s="97"/>
    </row>
    <row r="8" spans="3:71" ht="15.65" customHeight="1">
      <c r="C8" s="404" t="s">
        <v>21</v>
      </c>
      <c r="D8" s="405"/>
      <c r="E8" s="405"/>
      <c r="F8" s="405"/>
      <c r="G8" s="405"/>
      <c r="H8" s="405"/>
      <c r="I8" s="405"/>
      <c r="J8" s="405"/>
      <c r="K8" s="405"/>
      <c r="L8" s="405"/>
      <c r="M8" s="405"/>
      <c r="N8" s="405"/>
      <c r="O8" s="405"/>
      <c r="P8" s="405"/>
      <c r="Q8" s="405"/>
      <c r="R8" s="405"/>
      <c r="S8" s="405"/>
      <c r="T8" s="405"/>
      <c r="U8" s="406" t="s">
        <v>39</v>
      </c>
      <c r="V8" s="407"/>
      <c r="W8" s="407"/>
      <c r="X8" s="407"/>
      <c r="Y8" s="407"/>
      <c r="Z8" s="407"/>
      <c r="AA8" s="407"/>
      <c r="AB8" s="407"/>
      <c r="AC8" s="407"/>
      <c r="AD8" s="407"/>
      <c r="AE8" s="407"/>
      <c r="AF8" s="407"/>
      <c r="AG8" s="407"/>
      <c r="AH8" s="407"/>
      <c r="AI8" s="407"/>
      <c r="AJ8" s="407"/>
      <c r="AK8" s="407"/>
      <c r="AL8" s="407"/>
      <c r="AM8" s="407"/>
      <c r="AN8" s="408"/>
      <c r="AO8" s="409" t="s">
        <v>0</v>
      </c>
      <c r="AP8" s="407"/>
      <c r="AQ8" s="407"/>
      <c r="AR8" s="407"/>
      <c r="AS8" s="407"/>
      <c r="AT8" s="407"/>
      <c r="AU8" s="407"/>
      <c r="AV8" s="407"/>
      <c r="AW8" s="407"/>
      <c r="AX8" s="407"/>
      <c r="AY8" s="407"/>
      <c r="AZ8" s="407"/>
      <c r="BA8" s="407"/>
      <c r="BB8" s="407"/>
      <c r="BC8" s="407"/>
      <c r="BD8" s="407"/>
      <c r="BE8" s="407"/>
      <c r="BF8" s="408"/>
      <c r="BG8" s="404" t="s">
        <v>40</v>
      </c>
      <c r="BH8" s="410"/>
      <c r="BI8" s="410"/>
      <c r="BJ8" s="410"/>
      <c r="BK8" s="410"/>
      <c r="BL8" s="410"/>
      <c r="BM8" s="410"/>
      <c r="BN8" s="410"/>
      <c r="BO8" s="410"/>
      <c r="BP8" s="410"/>
      <c r="BQ8" s="410"/>
      <c r="BR8" s="98"/>
      <c r="BS8" s="97"/>
    </row>
    <row r="9" spans="3:71" ht="15.65" customHeight="1">
      <c r="C9" s="405"/>
      <c r="D9" s="405"/>
      <c r="E9" s="405"/>
      <c r="F9" s="405"/>
      <c r="G9" s="405"/>
      <c r="H9" s="405"/>
      <c r="I9" s="405"/>
      <c r="J9" s="405"/>
      <c r="K9" s="405"/>
      <c r="L9" s="405"/>
      <c r="M9" s="405"/>
      <c r="N9" s="405"/>
      <c r="O9" s="405"/>
      <c r="P9" s="405"/>
      <c r="Q9" s="405"/>
      <c r="R9" s="405"/>
      <c r="S9" s="405"/>
      <c r="T9" s="405"/>
      <c r="U9" s="352"/>
      <c r="V9" s="350"/>
      <c r="W9" s="350"/>
      <c r="X9" s="350"/>
      <c r="Y9" s="350"/>
      <c r="Z9" s="350"/>
      <c r="AA9" s="350"/>
      <c r="AB9" s="350"/>
      <c r="AC9" s="350"/>
      <c r="AD9" s="350"/>
      <c r="AE9" s="350"/>
      <c r="AF9" s="350"/>
      <c r="AG9" s="350"/>
      <c r="AH9" s="357"/>
      <c r="AI9" s="357"/>
      <c r="AJ9" s="357"/>
      <c r="AK9" s="357"/>
      <c r="AL9" s="357"/>
      <c r="AM9" s="357"/>
      <c r="AN9" s="351"/>
      <c r="AO9" s="352"/>
      <c r="AP9" s="357"/>
      <c r="AQ9" s="357"/>
      <c r="AR9" s="357"/>
      <c r="AS9" s="357"/>
      <c r="AT9" s="357"/>
      <c r="AU9" s="357"/>
      <c r="AV9" s="357"/>
      <c r="AW9" s="357"/>
      <c r="AX9" s="357"/>
      <c r="AY9" s="357"/>
      <c r="AZ9" s="357"/>
      <c r="BA9" s="357"/>
      <c r="BB9" s="357"/>
      <c r="BC9" s="357"/>
      <c r="BD9" s="357"/>
      <c r="BE9" s="357"/>
      <c r="BF9" s="351"/>
      <c r="BG9" s="410"/>
      <c r="BH9" s="410"/>
      <c r="BI9" s="410"/>
      <c r="BJ9" s="410"/>
      <c r="BK9" s="410"/>
      <c r="BL9" s="410"/>
      <c r="BM9" s="410"/>
      <c r="BN9" s="410"/>
      <c r="BO9" s="410"/>
      <c r="BP9" s="410"/>
      <c r="BQ9" s="410"/>
      <c r="BR9" s="98"/>
      <c r="BS9" s="97"/>
    </row>
    <row r="10" spans="3:71" ht="15.65" customHeight="1">
      <c r="C10" s="405"/>
      <c r="D10" s="405"/>
      <c r="E10" s="405"/>
      <c r="F10" s="405"/>
      <c r="G10" s="405"/>
      <c r="H10" s="405"/>
      <c r="I10" s="405"/>
      <c r="J10" s="405"/>
      <c r="K10" s="405"/>
      <c r="L10" s="405"/>
      <c r="M10" s="405"/>
      <c r="N10" s="405"/>
      <c r="O10" s="405"/>
      <c r="P10" s="405"/>
      <c r="Q10" s="405"/>
      <c r="R10" s="405"/>
      <c r="S10" s="405"/>
      <c r="T10" s="405"/>
      <c r="U10" s="353"/>
      <c r="V10" s="354"/>
      <c r="W10" s="354"/>
      <c r="X10" s="354"/>
      <c r="Y10" s="354"/>
      <c r="Z10" s="354"/>
      <c r="AA10" s="354"/>
      <c r="AB10" s="354"/>
      <c r="AC10" s="354"/>
      <c r="AD10" s="354"/>
      <c r="AE10" s="354"/>
      <c r="AF10" s="354"/>
      <c r="AG10" s="354"/>
      <c r="AH10" s="354"/>
      <c r="AI10" s="354"/>
      <c r="AJ10" s="354"/>
      <c r="AK10" s="354"/>
      <c r="AL10" s="354"/>
      <c r="AM10" s="354"/>
      <c r="AN10" s="355"/>
      <c r="AO10" s="353"/>
      <c r="AP10" s="354"/>
      <c r="AQ10" s="354"/>
      <c r="AR10" s="354"/>
      <c r="AS10" s="354"/>
      <c r="AT10" s="354"/>
      <c r="AU10" s="354"/>
      <c r="AV10" s="354"/>
      <c r="AW10" s="354"/>
      <c r="AX10" s="354"/>
      <c r="AY10" s="354"/>
      <c r="AZ10" s="354"/>
      <c r="BA10" s="354"/>
      <c r="BB10" s="354"/>
      <c r="BC10" s="354"/>
      <c r="BD10" s="354"/>
      <c r="BE10" s="354"/>
      <c r="BF10" s="355"/>
      <c r="BG10" s="410"/>
      <c r="BH10" s="410"/>
      <c r="BI10" s="410"/>
      <c r="BJ10" s="410"/>
      <c r="BK10" s="410"/>
      <c r="BL10" s="410"/>
      <c r="BM10" s="410"/>
      <c r="BN10" s="410"/>
      <c r="BO10" s="410"/>
      <c r="BP10" s="410"/>
      <c r="BQ10" s="410"/>
      <c r="BR10" s="98"/>
    </row>
    <row r="11" spans="3:71" ht="15.65" customHeight="1">
      <c r="C11" s="411" t="str">
        <f>IF(COUNTIF([6]回答表!K16,"*")&gt;0,[6]回答表!K16,"")</f>
        <v>大山町</v>
      </c>
      <c r="D11" s="405"/>
      <c r="E11" s="405"/>
      <c r="F11" s="405"/>
      <c r="G11" s="405"/>
      <c r="H11" s="405"/>
      <c r="I11" s="405"/>
      <c r="J11" s="405"/>
      <c r="K11" s="405"/>
      <c r="L11" s="405"/>
      <c r="M11" s="405"/>
      <c r="N11" s="405"/>
      <c r="O11" s="405"/>
      <c r="P11" s="405"/>
      <c r="Q11" s="405"/>
      <c r="R11" s="405"/>
      <c r="S11" s="405"/>
      <c r="T11" s="405"/>
      <c r="U11" s="412" t="str">
        <f>IF(COUNTIF([6]回答表!F18,"*")&gt;0,[6]回答表!F18,"")</f>
        <v>観光施設事業</v>
      </c>
      <c r="V11" s="407"/>
      <c r="W11" s="407"/>
      <c r="X11" s="407"/>
      <c r="Y11" s="407"/>
      <c r="Z11" s="407"/>
      <c r="AA11" s="407"/>
      <c r="AB11" s="407"/>
      <c r="AC11" s="407"/>
      <c r="AD11" s="407"/>
      <c r="AE11" s="407"/>
      <c r="AF11" s="407"/>
      <c r="AG11" s="407"/>
      <c r="AH11" s="407"/>
      <c r="AI11" s="407"/>
      <c r="AJ11" s="407"/>
      <c r="AK11" s="407"/>
      <c r="AL11" s="407"/>
      <c r="AM11" s="407"/>
      <c r="AN11" s="408"/>
      <c r="AO11" s="413" t="str">
        <f>IF(COUNTIF([6]回答表!W18,"*")&gt;0,[6]回答表!W18,"")</f>
        <v>その他観光</v>
      </c>
      <c r="AP11" s="407"/>
      <c r="AQ11" s="407"/>
      <c r="AR11" s="407"/>
      <c r="AS11" s="407"/>
      <c r="AT11" s="407"/>
      <c r="AU11" s="407"/>
      <c r="AV11" s="407"/>
      <c r="AW11" s="407"/>
      <c r="AX11" s="407"/>
      <c r="AY11" s="407"/>
      <c r="AZ11" s="407"/>
      <c r="BA11" s="407"/>
      <c r="BB11" s="407"/>
      <c r="BC11" s="407"/>
      <c r="BD11" s="407"/>
      <c r="BE11" s="407"/>
      <c r="BF11" s="408"/>
      <c r="BG11" s="411" t="str">
        <f>IF(COUNTIF([6]回答表!F20,"*")&gt;0,[6]回答表!F20,"")</f>
        <v/>
      </c>
      <c r="BH11" s="414"/>
      <c r="BI11" s="414"/>
      <c r="BJ11" s="414"/>
      <c r="BK11" s="414"/>
      <c r="BL11" s="414"/>
      <c r="BM11" s="414"/>
      <c r="BN11" s="414"/>
      <c r="BO11" s="414"/>
      <c r="BP11" s="414"/>
      <c r="BQ11" s="414"/>
      <c r="BR11" s="99"/>
    </row>
    <row r="12" spans="3:71" ht="15.65" customHeight="1">
      <c r="C12" s="405"/>
      <c r="D12" s="405"/>
      <c r="E12" s="405"/>
      <c r="F12" s="405"/>
      <c r="G12" s="405"/>
      <c r="H12" s="405"/>
      <c r="I12" s="405"/>
      <c r="J12" s="405"/>
      <c r="K12" s="405"/>
      <c r="L12" s="405"/>
      <c r="M12" s="405"/>
      <c r="N12" s="405"/>
      <c r="O12" s="405"/>
      <c r="P12" s="405"/>
      <c r="Q12" s="405"/>
      <c r="R12" s="405"/>
      <c r="S12" s="405"/>
      <c r="T12" s="405"/>
      <c r="U12" s="352"/>
      <c r="V12" s="350"/>
      <c r="W12" s="350"/>
      <c r="X12" s="350"/>
      <c r="Y12" s="350"/>
      <c r="Z12" s="350"/>
      <c r="AA12" s="350"/>
      <c r="AB12" s="350"/>
      <c r="AC12" s="350"/>
      <c r="AD12" s="350"/>
      <c r="AE12" s="350"/>
      <c r="AF12" s="350"/>
      <c r="AG12" s="350"/>
      <c r="AH12" s="357"/>
      <c r="AI12" s="357"/>
      <c r="AJ12" s="357"/>
      <c r="AK12" s="357"/>
      <c r="AL12" s="357"/>
      <c r="AM12" s="357"/>
      <c r="AN12" s="351"/>
      <c r="AO12" s="352"/>
      <c r="AP12" s="357"/>
      <c r="AQ12" s="357"/>
      <c r="AR12" s="357"/>
      <c r="AS12" s="357"/>
      <c r="AT12" s="357"/>
      <c r="AU12" s="357"/>
      <c r="AV12" s="357"/>
      <c r="AW12" s="357"/>
      <c r="AX12" s="357"/>
      <c r="AY12" s="357"/>
      <c r="AZ12" s="357"/>
      <c r="BA12" s="357"/>
      <c r="BB12" s="357"/>
      <c r="BC12" s="357"/>
      <c r="BD12" s="357"/>
      <c r="BE12" s="357"/>
      <c r="BF12" s="351"/>
      <c r="BG12" s="414"/>
      <c r="BH12" s="414"/>
      <c r="BI12" s="414"/>
      <c r="BJ12" s="414"/>
      <c r="BK12" s="414"/>
      <c r="BL12" s="414"/>
      <c r="BM12" s="414"/>
      <c r="BN12" s="414"/>
      <c r="BO12" s="414"/>
      <c r="BP12" s="414"/>
      <c r="BQ12" s="414"/>
      <c r="BR12" s="99"/>
    </row>
    <row r="13" spans="3:71" ht="15.65" customHeight="1">
      <c r="C13" s="405"/>
      <c r="D13" s="405"/>
      <c r="E13" s="405"/>
      <c r="F13" s="405"/>
      <c r="G13" s="405"/>
      <c r="H13" s="405"/>
      <c r="I13" s="405"/>
      <c r="J13" s="405"/>
      <c r="K13" s="405"/>
      <c r="L13" s="405"/>
      <c r="M13" s="405"/>
      <c r="N13" s="405"/>
      <c r="O13" s="405"/>
      <c r="P13" s="405"/>
      <c r="Q13" s="405"/>
      <c r="R13" s="405"/>
      <c r="S13" s="405"/>
      <c r="T13" s="405"/>
      <c r="U13" s="353"/>
      <c r="V13" s="354"/>
      <c r="W13" s="354"/>
      <c r="X13" s="354"/>
      <c r="Y13" s="354"/>
      <c r="Z13" s="354"/>
      <c r="AA13" s="354"/>
      <c r="AB13" s="354"/>
      <c r="AC13" s="354"/>
      <c r="AD13" s="354"/>
      <c r="AE13" s="354"/>
      <c r="AF13" s="354"/>
      <c r="AG13" s="354"/>
      <c r="AH13" s="354"/>
      <c r="AI13" s="354"/>
      <c r="AJ13" s="354"/>
      <c r="AK13" s="354"/>
      <c r="AL13" s="354"/>
      <c r="AM13" s="354"/>
      <c r="AN13" s="355"/>
      <c r="AO13" s="353"/>
      <c r="AP13" s="354"/>
      <c r="AQ13" s="354"/>
      <c r="AR13" s="354"/>
      <c r="AS13" s="354"/>
      <c r="AT13" s="354"/>
      <c r="AU13" s="354"/>
      <c r="AV13" s="354"/>
      <c r="AW13" s="354"/>
      <c r="AX13" s="354"/>
      <c r="AY13" s="354"/>
      <c r="AZ13" s="354"/>
      <c r="BA13" s="354"/>
      <c r="BB13" s="354"/>
      <c r="BC13" s="354"/>
      <c r="BD13" s="354"/>
      <c r="BE13" s="354"/>
      <c r="BF13" s="355"/>
      <c r="BG13" s="414"/>
      <c r="BH13" s="414"/>
      <c r="BI13" s="414"/>
      <c r="BJ13" s="414"/>
      <c r="BK13" s="414"/>
      <c r="BL13" s="414"/>
      <c r="BM13" s="414"/>
      <c r="BN13" s="414"/>
      <c r="BO13" s="414"/>
      <c r="BP13" s="414"/>
      <c r="BQ13" s="414"/>
      <c r="BR13" s="99"/>
    </row>
    <row r="14" spans="3:71" ht="15.65" customHeight="1">
      <c r="D14" s="100"/>
      <c r="E14" s="100"/>
      <c r="F14" s="100"/>
      <c r="G14" s="100"/>
      <c r="H14" s="100"/>
      <c r="I14" s="100"/>
      <c r="J14" s="100"/>
      <c r="K14" s="100"/>
      <c r="L14" s="100"/>
      <c r="M14" s="100"/>
      <c r="N14" s="100"/>
      <c r="O14" s="100"/>
      <c r="P14" s="100"/>
      <c r="Q14" s="100"/>
      <c r="R14" s="100"/>
      <c r="S14" s="100"/>
      <c r="T14" s="100"/>
      <c r="U14" s="100"/>
      <c r="V14" s="100"/>
      <c r="W14" s="100"/>
      <c r="BS14" s="97"/>
    </row>
    <row r="15" spans="3:71" ht="15.65" customHeight="1">
      <c r="D15" s="100"/>
      <c r="E15" s="100"/>
      <c r="F15" s="100"/>
      <c r="G15" s="100"/>
      <c r="H15" s="100"/>
      <c r="I15" s="100"/>
      <c r="J15" s="100"/>
      <c r="K15" s="100"/>
      <c r="L15" s="100"/>
      <c r="M15" s="100"/>
      <c r="N15" s="100"/>
      <c r="O15" s="100"/>
      <c r="P15" s="100"/>
      <c r="Q15" s="100"/>
      <c r="R15" s="100"/>
      <c r="S15" s="100"/>
      <c r="T15" s="100"/>
      <c r="U15" s="100"/>
      <c r="V15" s="100"/>
      <c r="W15" s="100"/>
      <c r="BS15" s="97"/>
    </row>
    <row r="16" spans="3:71" ht="15.65" customHeight="1">
      <c r="D16" s="100"/>
      <c r="E16" s="100"/>
      <c r="F16" s="100"/>
      <c r="G16" s="100"/>
      <c r="H16" s="100"/>
      <c r="I16" s="100"/>
      <c r="J16" s="100"/>
      <c r="K16" s="100"/>
      <c r="L16" s="100"/>
      <c r="M16" s="100"/>
      <c r="N16" s="100"/>
      <c r="O16" s="100"/>
      <c r="P16" s="100"/>
      <c r="Q16" s="100"/>
      <c r="R16" s="100"/>
      <c r="S16" s="100"/>
      <c r="T16" s="100"/>
      <c r="U16" s="100"/>
      <c r="V16" s="100"/>
      <c r="W16" s="100"/>
      <c r="BS16" s="97"/>
    </row>
    <row r="17" spans="3:84" ht="15.65" customHeight="1">
      <c r="C17" s="101"/>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3"/>
      <c r="BS17" s="104"/>
    </row>
    <row r="18" spans="3:84" ht="15.65" customHeight="1">
      <c r="C18" s="105"/>
      <c r="D18" s="382" t="s">
        <v>41</v>
      </c>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4"/>
      <c r="BA18" s="106"/>
      <c r="BB18" s="106"/>
      <c r="BC18" s="106"/>
      <c r="BD18" s="106"/>
      <c r="BE18" s="106"/>
      <c r="BF18" s="106"/>
      <c r="BG18" s="106"/>
      <c r="BH18" s="106"/>
      <c r="BI18" s="106"/>
      <c r="BJ18" s="106"/>
      <c r="BK18" s="106"/>
      <c r="BL18" s="107"/>
      <c r="BS18" s="104"/>
    </row>
    <row r="19" spans="3:84" ht="15.65" customHeight="1">
      <c r="C19" s="105"/>
      <c r="D19" s="385"/>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7"/>
      <c r="BA19" s="106"/>
      <c r="BB19" s="106"/>
      <c r="BC19" s="106"/>
      <c r="BD19" s="106"/>
      <c r="BE19" s="106"/>
      <c r="BF19" s="106"/>
      <c r="BG19" s="106"/>
      <c r="BH19" s="106"/>
      <c r="BI19" s="106"/>
      <c r="BJ19" s="106"/>
      <c r="BK19" s="106"/>
      <c r="BL19" s="107"/>
      <c r="BS19" s="104"/>
    </row>
    <row r="20" spans="3:84" ht="13.4" customHeight="1">
      <c r="C20" s="105"/>
      <c r="D20" s="388" t="s">
        <v>2</v>
      </c>
      <c r="E20" s="389"/>
      <c r="F20" s="389"/>
      <c r="G20" s="389"/>
      <c r="H20" s="389"/>
      <c r="I20" s="389"/>
      <c r="J20" s="390"/>
      <c r="K20" s="388" t="s">
        <v>3</v>
      </c>
      <c r="L20" s="389"/>
      <c r="M20" s="389"/>
      <c r="N20" s="389"/>
      <c r="O20" s="389"/>
      <c r="P20" s="389"/>
      <c r="Q20" s="390"/>
      <c r="R20" s="388" t="s">
        <v>26</v>
      </c>
      <c r="S20" s="389"/>
      <c r="T20" s="389"/>
      <c r="U20" s="389"/>
      <c r="V20" s="389"/>
      <c r="W20" s="389"/>
      <c r="X20" s="390"/>
      <c r="Y20" s="397" t="s">
        <v>24</v>
      </c>
      <c r="Z20" s="397"/>
      <c r="AA20" s="397"/>
      <c r="AB20" s="397"/>
      <c r="AC20" s="397"/>
      <c r="AD20" s="397"/>
      <c r="AE20" s="397"/>
      <c r="AF20" s="398" t="s">
        <v>25</v>
      </c>
      <c r="AG20" s="398"/>
      <c r="AH20" s="398"/>
      <c r="AI20" s="398"/>
      <c r="AJ20" s="398"/>
      <c r="AK20" s="398"/>
      <c r="AL20" s="398"/>
      <c r="AM20" s="398"/>
      <c r="AN20" s="398"/>
      <c r="AO20" s="398"/>
      <c r="AP20" s="398"/>
      <c r="AQ20" s="398"/>
      <c r="AR20" s="398"/>
      <c r="AS20" s="398"/>
      <c r="AT20" s="398"/>
      <c r="AU20" s="398"/>
      <c r="AV20" s="398"/>
      <c r="AW20" s="398"/>
      <c r="AX20" s="398"/>
      <c r="AY20" s="398"/>
      <c r="AZ20" s="399"/>
      <c r="BA20" s="108"/>
      <c r="BB20" s="373" t="s">
        <v>1</v>
      </c>
      <c r="BC20" s="374"/>
      <c r="BD20" s="374"/>
      <c r="BE20" s="374"/>
      <c r="BF20" s="374"/>
      <c r="BG20" s="374"/>
      <c r="BH20" s="374"/>
      <c r="BI20" s="374"/>
      <c r="BJ20" s="358"/>
      <c r="BK20" s="359"/>
      <c r="BL20" s="107"/>
      <c r="BS20" s="109"/>
    </row>
    <row r="21" spans="3:84" ht="13.4" customHeight="1">
      <c r="C21" s="105"/>
      <c r="D21" s="391"/>
      <c r="E21" s="392"/>
      <c r="F21" s="392"/>
      <c r="G21" s="392"/>
      <c r="H21" s="392"/>
      <c r="I21" s="392"/>
      <c r="J21" s="393"/>
      <c r="K21" s="391"/>
      <c r="L21" s="392"/>
      <c r="M21" s="392"/>
      <c r="N21" s="392"/>
      <c r="O21" s="392"/>
      <c r="P21" s="392"/>
      <c r="Q21" s="393"/>
      <c r="R21" s="391"/>
      <c r="S21" s="392"/>
      <c r="T21" s="392"/>
      <c r="U21" s="392"/>
      <c r="V21" s="392"/>
      <c r="W21" s="392"/>
      <c r="X21" s="393"/>
      <c r="Y21" s="397"/>
      <c r="Z21" s="397"/>
      <c r="AA21" s="397"/>
      <c r="AB21" s="397"/>
      <c r="AC21" s="397"/>
      <c r="AD21" s="397"/>
      <c r="AE21" s="397"/>
      <c r="AF21" s="400"/>
      <c r="AG21" s="400"/>
      <c r="AH21" s="400"/>
      <c r="AI21" s="400"/>
      <c r="AJ21" s="400"/>
      <c r="AK21" s="400"/>
      <c r="AL21" s="400"/>
      <c r="AM21" s="400"/>
      <c r="AN21" s="400"/>
      <c r="AO21" s="400"/>
      <c r="AP21" s="400"/>
      <c r="AQ21" s="400"/>
      <c r="AR21" s="400"/>
      <c r="AS21" s="400"/>
      <c r="AT21" s="400"/>
      <c r="AU21" s="400"/>
      <c r="AV21" s="400"/>
      <c r="AW21" s="400"/>
      <c r="AX21" s="400"/>
      <c r="AY21" s="400"/>
      <c r="AZ21" s="401"/>
      <c r="BA21" s="108"/>
      <c r="BB21" s="375"/>
      <c r="BC21" s="376"/>
      <c r="BD21" s="376"/>
      <c r="BE21" s="376"/>
      <c r="BF21" s="376"/>
      <c r="BG21" s="376"/>
      <c r="BH21" s="376"/>
      <c r="BI21" s="376"/>
      <c r="BJ21" s="360"/>
      <c r="BK21" s="361"/>
      <c r="BL21" s="107"/>
      <c r="BS21" s="109"/>
    </row>
    <row r="22" spans="3:84" ht="13.4" customHeight="1">
      <c r="C22" s="105"/>
      <c r="D22" s="391"/>
      <c r="E22" s="392"/>
      <c r="F22" s="392"/>
      <c r="G22" s="392"/>
      <c r="H22" s="392"/>
      <c r="I22" s="392"/>
      <c r="J22" s="393"/>
      <c r="K22" s="391"/>
      <c r="L22" s="392"/>
      <c r="M22" s="392"/>
      <c r="N22" s="392"/>
      <c r="O22" s="392"/>
      <c r="P22" s="392"/>
      <c r="Q22" s="393"/>
      <c r="R22" s="391"/>
      <c r="S22" s="392"/>
      <c r="T22" s="392"/>
      <c r="U22" s="392"/>
      <c r="V22" s="392"/>
      <c r="W22" s="392"/>
      <c r="X22" s="393"/>
      <c r="Y22" s="397"/>
      <c r="Z22" s="397"/>
      <c r="AA22" s="397"/>
      <c r="AB22" s="397"/>
      <c r="AC22" s="397"/>
      <c r="AD22" s="397"/>
      <c r="AE22" s="397"/>
      <c r="AF22" s="402"/>
      <c r="AG22" s="402"/>
      <c r="AH22" s="402"/>
      <c r="AI22" s="402"/>
      <c r="AJ22" s="402"/>
      <c r="AK22" s="402"/>
      <c r="AL22" s="402"/>
      <c r="AM22" s="402"/>
      <c r="AN22" s="402"/>
      <c r="AO22" s="402"/>
      <c r="AP22" s="402"/>
      <c r="AQ22" s="402"/>
      <c r="AR22" s="402"/>
      <c r="AS22" s="402"/>
      <c r="AT22" s="402"/>
      <c r="AU22" s="402"/>
      <c r="AV22" s="402"/>
      <c r="AW22" s="402"/>
      <c r="AX22" s="402"/>
      <c r="AY22" s="402"/>
      <c r="AZ22" s="403"/>
      <c r="BA22" s="110"/>
      <c r="BB22" s="375"/>
      <c r="BC22" s="376"/>
      <c r="BD22" s="376"/>
      <c r="BE22" s="376"/>
      <c r="BF22" s="376"/>
      <c r="BG22" s="376"/>
      <c r="BH22" s="376"/>
      <c r="BI22" s="376"/>
      <c r="BJ22" s="360"/>
      <c r="BK22" s="361"/>
      <c r="BL22" s="107"/>
      <c r="BS22" s="109"/>
    </row>
    <row r="23" spans="3:84" ht="31.4" customHeight="1">
      <c r="C23" s="105"/>
      <c r="D23" s="394"/>
      <c r="E23" s="395"/>
      <c r="F23" s="395"/>
      <c r="G23" s="395"/>
      <c r="H23" s="395"/>
      <c r="I23" s="395"/>
      <c r="J23" s="396"/>
      <c r="K23" s="394"/>
      <c r="L23" s="395"/>
      <c r="M23" s="395"/>
      <c r="N23" s="395"/>
      <c r="O23" s="395"/>
      <c r="P23" s="395"/>
      <c r="Q23" s="396"/>
      <c r="R23" s="394"/>
      <c r="S23" s="395"/>
      <c r="T23" s="395"/>
      <c r="U23" s="395"/>
      <c r="V23" s="395"/>
      <c r="W23" s="395"/>
      <c r="X23" s="396"/>
      <c r="Y23" s="397"/>
      <c r="Z23" s="397"/>
      <c r="AA23" s="397"/>
      <c r="AB23" s="397"/>
      <c r="AC23" s="397"/>
      <c r="AD23" s="397"/>
      <c r="AE23" s="397"/>
      <c r="AF23" s="379" t="s">
        <v>87</v>
      </c>
      <c r="AG23" s="379"/>
      <c r="AH23" s="379"/>
      <c r="AI23" s="379"/>
      <c r="AJ23" s="379"/>
      <c r="AK23" s="379"/>
      <c r="AL23" s="380"/>
      <c r="AM23" s="381" t="s">
        <v>88</v>
      </c>
      <c r="AN23" s="379"/>
      <c r="AO23" s="379"/>
      <c r="AP23" s="379"/>
      <c r="AQ23" s="379"/>
      <c r="AR23" s="379"/>
      <c r="AS23" s="380"/>
      <c r="AT23" s="381" t="s">
        <v>89</v>
      </c>
      <c r="AU23" s="379"/>
      <c r="AV23" s="379"/>
      <c r="AW23" s="379"/>
      <c r="AX23" s="379"/>
      <c r="AY23" s="379"/>
      <c r="AZ23" s="380"/>
      <c r="BA23" s="110"/>
      <c r="BB23" s="377"/>
      <c r="BC23" s="378"/>
      <c r="BD23" s="378"/>
      <c r="BE23" s="378"/>
      <c r="BF23" s="378"/>
      <c r="BG23" s="378"/>
      <c r="BH23" s="378"/>
      <c r="BI23" s="378"/>
      <c r="BJ23" s="362"/>
      <c r="BK23" s="363"/>
      <c r="BL23" s="107"/>
      <c r="BS23" s="109"/>
    </row>
    <row r="24" spans="3:84" ht="15.65" customHeight="1">
      <c r="C24" s="105"/>
      <c r="D24" s="286" t="str">
        <f>IF([6]回答表!R49="●","●","")</f>
        <v/>
      </c>
      <c r="E24" s="287"/>
      <c r="F24" s="287"/>
      <c r="G24" s="287"/>
      <c r="H24" s="287"/>
      <c r="I24" s="287"/>
      <c r="J24" s="288"/>
      <c r="K24" s="286" t="str">
        <f>IF([6]回答表!R50="●","●","")</f>
        <v/>
      </c>
      <c r="L24" s="287"/>
      <c r="M24" s="287"/>
      <c r="N24" s="287"/>
      <c r="O24" s="287"/>
      <c r="P24" s="287"/>
      <c r="Q24" s="288"/>
      <c r="R24" s="286" t="str">
        <f>IF([6]回答表!R51="●","●","")</f>
        <v/>
      </c>
      <c r="S24" s="287"/>
      <c r="T24" s="287"/>
      <c r="U24" s="287"/>
      <c r="V24" s="287"/>
      <c r="W24" s="287"/>
      <c r="X24" s="288"/>
      <c r="Y24" s="286" t="str">
        <f>IF([6]回答表!R52="●","●","")</f>
        <v/>
      </c>
      <c r="Z24" s="287"/>
      <c r="AA24" s="287"/>
      <c r="AB24" s="287"/>
      <c r="AC24" s="287"/>
      <c r="AD24" s="287"/>
      <c r="AE24" s="288"/>
      <c r="AF24" s="283" t="str">
        <f>IF([6]回答表!R53="●","●","")</f>
        <v>●</v>
      </c>
      <c r="AG24" s="284"/>
      <c r="AH24" s="284"/>
      <c r="AI24" s="284"/>
      <c r="AJ24" s="284"/>
      <c r="AK24" s="284"/>
      <c r="AL24" s="285"/>
      <c r="AM24" s="283" t="str">
        <f>IF([6]回答表!R54="●","●","")</f>
        <v/>
      </c>
      <c r="AN24" s="284"/>
      <c r="AO24" s="284"/>
      <c r="AP24" s="284"/>
      <c r="AQ24" s="284"/>
      <c r="AR24" s="284"/>
      <c r="AS24" s="285"/>
      <c r="AT24" s="283" t="str">
        <f>IF([6]回答表!R55="●","●","")</f>
        <v/>
      </c>
      <c r="AU24" s="284"/>
      <c r="AV24" s="284"/>
      <c r="AW24" s="284"/>
      <c r="AX24" s="284"/>
      <c r="AY24" s="284"/>
      <c r="AZ24" s="285"/>
      <c r="BA24" s="110"/>
      <c r="BB24" s="283" t="str">
        <f>IF([6]回答表!R56="●","●","")</f>
        <v/>
      </c>
      <c r="BC24" s="284"/>
      <c r="BD24" s="284"/>
      <c r="BE24" s="284"/>
      <c r="BF24" s="284"/>
      <c r="BG24" s="284"/>
      <c r="BH24" s="284"/>
      <c r="BI24" s="284"/>
      <c r="BJ24" s="358"/>
      <c r="BK24" s="359"/>
      <c r="BL24" s="107"/>
      <c r="BS24" s="109"/>
    </row>
    <row r="25" spans="3:84" ht="15.65" customHeight="1">
      <c r="C25" s="105"/>
      <c r="D25" s="286"/>
      <c r="E25" s="287"/>
      <c r="F25" s="287"/>
      <c r="G25" s="287"/>
      <c r="H25" s="287"/>
      <c r="I25" s="287"/>
      <c r="J25" s="288"/>
      <c r="K25" s="286"/>
      <c r="L25" s="287"/>
      <c r="M25" s="287"/>
      <c r="N25" s="287"/>
      <c r="O25" s="287"/>
      <c r="P25" s="287"/>
      <c r="Q25" s="288"/>
      <c r="R25" s="286"/>
      <c r="S25" s="287"/>
      <c r="T25" s="287"/>
      <c r="U25" s="287"/>
      <c r="V25" s="287"/>
      <c r="W25" s="287"/>
      <c r="X25" s="288"/>
      <c r="Y25" s="286"/>
      <c r="Z25" s="287"/>
      <c r="AA25" s="287"/>
      <c r="AB25" s="287"/>
      <c r="AC25" s="287"/>
      <c r="AD25" s="287"/>
      <c r="AE25" s="288"/>
      <c r="AF25" s="286"/>
      <c r="AG25" s="287"/>
      <c r="AH25" s="287"/>
      <c r="AI25" s="287"/>
      <c r="AJ25" s="287"/>
      <c r="AK25" s="287"/>
      <c r="AL25" s="288"/>
      <c r="AM25" s="286"/>
      <c r="AN25" s="287"/>
      <c r="AO25" s="287"/>
      <c r="AP25" s="287"/>
      <c r="AQ25" s="287"/>
      <c r="AR25" s="287"/>
      <c r="AS25" s="288"/>
      <c r="AT25" s="286"/>
      <c r="AU25" s="287"/>
      <c r="AV25" s="287"/>
      <c r="AW25" s="287"/>
      <c r="AX25" s="287"/>
      <c r="AY25" s="287"/>
      <c r="AZ25" s="288"/>
      <c r="BA25" s="111"/>
      <c r="BB25" s="286"/>
      <c r="BC25" s="287"/>
      <c r="BD25" s="287"/>
      <c r="BE25" s="287"/>
      <c r="BF25" s="287"/>
      <c r="BG25" s="287"/>
      <c r="BH25" s="287"/>
      <c r="BI25" s="287"/>
      <c r="BJ25" s="360"/>
      <c r="BK25" s="361"/>
      <c r="BL25" s="107"/>
      <c r="BS25" s="109"/>
    </row>
    <row r="26" spans="3:84" ht="15.65" customHeight="1">
      <c r="C26" s="105"/>
      <c r="D26" s="289"/>
      <c r="E26" s="290"/>
      <c r="F26" s="290"/>
      <c r="G26" s="290"/>
      <c r="H26" s="290"/>
      <c r="I26" s="290"/>
      <c r="J26" s="291"/>
      <c r="K26" s="289"/>
      <c r="L26" s="290"/>
      <c r="M26" s="290"/>
      <c r="N26" s="290"/>
      <c r="O26" s="290"/>
      <c r="P26" s="290"/>
      <c r="Q26" s="291"/>
      <c r="R26" s="289"/>
      <c r="S26" s="290"/>
      <c r="T26" s="290"/>
      <c r="U26" s="290"/>
      <c r="V26" s="290"/>
      <c r="W26" s="290"/>
      <c r="X26" s="291"/>
      <c r="Y26" s="289"/>
      <c r="Z26" s="290"/>
      <c r="AA26" s="290"/>
      <c r="AB26" s="290"/>
      <c r="AC26" s="290"/>
      <c r="AD26" s="290"/>
      <c r="AE26" s="291"/>
      <c r="AF26" s="289"/>
      <c r="AG26" s="290"/>
      <c r="AH26" s="290"/>
      <c r="AI26" s="290"/>
      <c r="AJ26" s="290"/>
      <c r="AK26" s="290"/>
      <c r="AL26" s="291"/>
      <c r="AM26" s="289"/>
      <c r="AN26" s="290"/>
      <c r="AO26" s="290"/>
      <c r="AP26" s="290"/>
      <c r="AQ26" s="290"/>
      <c r="AR26" s="290"/>
      <c r="AS26" s="291"/>
      <c r="AT26" s="289"/>
      <c r="AU26" s="290"/>
      <c r="AV26" s="290"/>
      <c r="AW26" s="290"/>
      <c r="AX26" s="290"/>
      <c r="AY26" s="290"/>
      <c r="AZ26" s="291"/>
      <c r="BA26" s="111"/>
      <c r="BB26" s="289"/>
      <c r="BC26" s="290"/>
      <c r="BD26" s="290"/>
      <c r="BE26" s="290"/>
      <c r="BF26" s="290"/>
      <c r="BG26" s="290"/>
      <c r="BH26" s="290"/>
      <c r="BI26" s="290"/>
      <c r="BJ26" s="362"/>
      <c r="BK26" s="363"/>
      <c r="BL26" s="107"/>
      <c r="BS26" s="109"/>
    </row>
    <row r="27" spans="3:84" ht="15.65" customHeight="1">
      <c r="C27" s="112"/>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4"/>
      <c r="BL27" s="115"/>
      <c r="BS27" s="109"/>
    </row>
    <row r="28" spans="3:84" ht="15.65" customHeight="1">
      <c r="BS28" s="116"/>
    </row>
    <row r="29" spans="3:84" ht="15.65" customHeight="1">
      <c r="BS29" s="117"/>
    </row>
    <row r="30" spans="3:84" ht="15.65" customHeight="1">
      <c r="D30" s="100"/>
      <c r="E30" s="100"/>
      <c r="F30" s="100"/>
      <c r="G30" s="100"/>
      <c r="H30" s="100"/>
      <c r="I30" s="100"/>
      <c r="J30" s="100"/>
      <c r="K30" s="100"/>
      <c r="L30" s="100"/>
      <c r="M30" s="100"/>
      <c r="N30" s="100"/>
      <c r="O30" s="100"/>
      <c r="P30" s="100"/>
      <c r="Q30" s="100"/>
      <c r="R30" s="100"/>
      <c r="S30" s="100"/>
      <c r="T30" s="100"/>
      <c r="U30" s="100"/>
      <c r="V30" s="100"/>
      <c r="W30" s="100"/>
      <c r="BS30" s="116"/>
    </row>
    <row r="31" spans="3:84" ht="15.65" customHeight="1">
      <c r="C31" s="118"/>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340"/>
      <c r="AS31" s="340"/>
      <c r="AT31" s="340"/>
      <c r="AU31" s="340"/>
      <c r="AV31" s="340"/>
      <c r="AW31" s="340"/>
      <c r="AX31" s="340"/>
      <c r="AY31" s="340"/>
      <c r="AZ31" s="340"/>
      <c r="BA31" s="340"/>
      <c r="BB31" s="340"/>
      <c r="BC31" s="120"/>
      <c r="BD31" s="121"/>
      <c r="BE31" s="121"/>
      <c r="BF31" s="121"/>
      <c r="BG31" s="121"/>
      <c r="BH31" s="121"/>
      <c r="BI31" s="121"/>
      <c r="BJ31" s="121"/>
      <c r="BK31" s="121"/>
      <c r="BL31" s="121"/>
      <c r="BM31" s="121"/>
      <c r="BN31" s="121"/>
      <c r="BO31" s="121"/>
      <c r="BP31" s="121"/>
      <c r="BQ31" s="121"/>
      <c r="BR31" s="122"/>
      <c r="BS31" s="116"/>
      <c r="CF31" s="123"/>
    </row>
    <row r="32" spans="3:84" ht="15.65" customHeight="1">
      <c r="C32" s="124"/>
      <c r="D32" s="258" t="s">
        <v>4</v>
      </c>
      <c r="E32" s="259"/>
      <c r="F32" s="259"/>
      <c r="G32" s="259"/>
      <c r="H32" s="259"/>
      <c r="I32" s="259"/>
      <c r="J32" s="259"/>
      <c r="K32" s="259"/>
      <c r="L32" s="259"/>
      <c r="M32" s="259"/>
      <c r="N32" s="259"/>
      <c r="O32" s="259"/>
      <c r="P32" s="259"/>
      <c r="Q32" s="260"/>
      <c r="R32" s="199" t="s">
        <v>2</v>
      </c>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1"/>
      <c r="BC32" s="125"/>
      <c r="BD32" s="126"/>
      <c r="BE32" s="126"/>
      <c r="BF32" s="126"/>
      <c r="BG32" s="126"/>
      <c r="BH32" s="126"/>
      <c r="BI32" s="126"/>
      <c r="BJ32" s="126"/>
      <c r="BK32" s="126"/>
      <c r="BL32" s="126"/>
      <c r="BM32" s="126"/>
      <c r="BN32" s="127"/>
      <c r="BO32" s="127"/>
      <c r="BP32" s="127"/>
      <c r="BQ32" s="128"/>
      <c r="BR32" s="129"/>
      <c r="BS32" s="116"/>
    </row>
    <row r="33" spans="1:71" ht="15.65" customHeight="1">
      <c r="C33" s="124"/>
      <c r="D33" s="261"/>
      <c r="E33" s="262"/>
      <c r="F33" s="262"/>
      <c r="G33" s="262"/>
      <c r="H33" s="262"/>
      <c r="I33" s="262"/>
      <c r="J33" s="262"/>
      <c r="K33" s="262"/>
      <c r="L33" s="262"/>
      <c r="M33" s="262"/>
      <c r="N33" s="262"/>
      <c r="O33" s="262"/>
      <c r="P33" s="262"/>
      <c r="Q33" s="263"/>
      <c r="R33" s="205"/>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7"/>
      <c r="BC33" s="125"/>
      <c r="BD33" s="126"/>
      <c r="BE33" s="126"/>
      <c r="BF33" s="126"/>
      <c r="BG33" s="126"/>
      <c r="BH33" s="126"/>
      <c r="BI33" s="126"/>
      <c r="BJ33" s="126"/>
      <c r="BK33" s="126"/>
      <c r="BL33" s="126"/>
      <c r="BM33" s="126"/>
      <c r="BN33" s="127"/>
      <c r="BO33" s="127"/>
      <c r="BP33" s="127"/>
      <c r="BQ33" s="128"/>
      <c r="BR33" s="129"/>
      <c r="BS33" s="116"/>
    </row>
    <row r="34" spans="1:71" ht="15.65" customHeight="1">
      <c r="C34" s="124"/>
      <c r="D34" s="130"/>
      <c r="E34" s="130"/>
      <c r="F34" s="130"/>
      <c r="G34" s="130"/>
      <c r="H34" s="130"/>
      <c r="I34" s="130"/>
      <c r="J34" s="130"/>
      <c r="K34" s="130"/>
      <c r="L34" s="130"/>
      <c r="M34" s="130"/>
      <c r="N34" s="130"/>
      <c r="O34" s="130"/>
      <c r="P34" s="130"/>
      <c r="Q34" s="130"/>
      <c r="R34" s="130"/>
      <c r="S34" s="130"/>
      <c r="T34" s="130"/>
      <c r="U34" s="130"/>
      <c r="V34" s="130"/>
      <c r="W34" s="130"/>
      <c r="X34" s="110"/>
      <c r="Y34" s="110"/>
      <c r="Z34" s="110"/>
      <c r="AA34" s="126"/>
      <c r="AB34" s="131"/>
      <c r="AC34" s="131"/>
      <c r="AD34" s="131"/>
      <c r="AE34" s="131"/>
      <c r="AF34" s="131"/>
      <c r="AG34" s="131"/>
      <c r="AH34" s="131"/>
      <c r="AI34" s="131"/>
      <c r="AJ34" s="131"/>
      <c r="AK34" s="131"/>
      <c r="AL34" s="131"/>
      <c r="AM34" s="131"/>
      <c r="AN34" s="128"/>
      <c r="AO34" s="131"/>
      <c r="AP34" s="132"/>
      <c r="AQ34" s="132"/>
      <c r="AR34" s="133"/>
      <c r="AS34" s="133"/>
      <c r="AT34" s="133"/>
      <c r="AU34" s="133"/>
      <c r="AV34" s="133"/>
      <c r="AW34" s="133"/>
      <c r="AX34" s="133"/>
      <c r="AY34" s="133"/>
      <c r="AZ34" s="133"/>
      <c r="BA34" s="133"/>
      <c r="BB34" s="133"/>
      <c r="BC34" s="125"/>
      <c r="BD34" s="126"/>
      <c r="BE34" s="126"/>
      <c r="BF34" s="126"/>
      <c r="BG34" s="126"/>
      <c r="BH34" s="126"/>
      <c r="BI34" s="126"/>
      <c r="BJ34" s="126"/>
      <c r="BK34" s="126"/>
      <c r="BL34" s="126"/>
      <c r="BM34" s="126"/>
      <c r="BN34" s="127"/>
      <c r="BO34" s="127"/>
      <c r="BP34" s="127"/>
      <c r="BQ34" s="128"/>
      <c r="BR34" s="129"/>
      <c r="BS34" s="116"/>
    </row>
    <row r="35" spans="1:71" ht="19">
      <c r="A35" s="134"/>
      <c r="B35" s="134"/>
      <c r="C35" s="124"/>
      <c r="D35" s="130"/>
      <c r="E35" s="130"/>
      <c r="F35" s="130"/>
      <c r="G35" s="130"/>
      <c r="H35" s="130"/>
      <c r="I35" s="130"/>
      <c r="J35" s="130"/>
      <c r="K35" s="130"/>
      <c r="L35" s="130"/>
      <c r="M35" s="130"/>
      <c r="N35" s="130"/>
      <c r="O35" s="130"/>
      <c r="P35" s="130"/>
      <c r="Q35" s="130"/>
      <c r="R35" s="130"/>
      <c r="S35" s="130"/>
      <c r="T35" s="130"/>
      <c r="U35" s="135" t="s">
        <v>27</v>
      </c>
      <c r="V35" s="130"/>
      <c r="W35" s="130"/>
      <c r="X35" s="136"/>
      <c r="Y35" s="136"/>
      <c r="Z35" s="136"/>
      <c r="AA35" s="127"/>
      <c r="AB35" s="137"/>
      <c r="AC35" s="137"/>
      <c r="AD35" s="137"/>
      <c r="AE35" s="137"/>
      <c r="AF35" s="137"/>
      <c r="AG35" s="137"/>
      <c r="AH35" s="137"/>
      <c r="AI35" s="137"/>
      <c r="AJ35" s="137"/>
      <c r="AK35" s="137"/>
      <c r="AL35" s="137"/>
      <c r="AM35" s="135" t="s">
        <v>5</v>
      </c>
      <c r="AN35" s="138"/>
      <c r="AO35" s="137"/>
      <c r="AP35" s="139"/>
      <c r="AQ35" s="139"/>
      <c r="AR35" s="140"/>
      <c r="AS35" s="140"/>
      <c r="AT35" s="140"/>
      <c r="AU35" s="140"/>
      <c r="AV35" s="140"/>
      <c r="AW35" s="140"/>
      <c r="AX35" s="140"/>
      <c r="AY35" s="140"/>
      <c r="AZ35" s="140"/>
      <c r="BA35" s="140"/>
      <c r="BB35" s="140"/>
      <c r="BC35" s="141"/>
      <c r="BD35" s="127"/>
      <c r="BE35" s="127"/>
      <c r="BF35" s="142" t="s">
        <v>6</v>
      </c>
      <c r="BG35" s="127"/>
      <c r="BH35" s="127"/>
      <c r="BI35" s="127"/>
      <c r="BJ35" s="127"/>
      <c r="BK35" s="127"/>
      <c r="BL35" s="127"/>
      <c r="BM35" s="127"/>
      <c r="BN35" s="127"/>
      <c r="BO35" s="127"/>
      <c r="BP35" s="127"/>
      <c r="BQ35" s="128"/>
      <c r="BR35" s="129"/>
      <c r="BS35" s="116"/>
    </row>
    <row r="36" spans="1:71" ht="15.65" customHeight="1">
      <c r="A36" s="134"/>
      <c r="B36" s="134"/>
      <c r="C36" s="124"/>
      <c r="D36" s="199" t="s">
        <v>7</v>
      </c>
      <c r="E36" s="200"/>
      <c r="F36" s="200"/>
      <c r="G36" s="200"/>
      <c r="H36" s="200"/>
      <c r="I36" s="200"/>
      <c r="J36" s="200"/>
      <c r="K36" s="200"/>
      <c r="L36" s="200"/>
      <c r="M36" s="201"/>
      <c r="N36" s="208" t="str">
        <f>IF([6]回答表!X49="●","●","")</f>
        <v/>
      </c>
      <c r="O36" s="209"/>
      <c r="P36" s="209"/>
      <c r="Q36" s="210"/>
      <c r="R36" s="130"/>
      <c r="S36" s="130"/>
      <c r="T36" s="130"/>
      <c r="U36" s="190" t="str">
        <f>IF([6]回答表!X49="●",[6]回答表!B67,IF([6]回答表!AA49="●",[6]回答表!B98,""))</f>
        <v/>
      </c>
      <c r="V36" s="364"/>
      <c r="W36" s="364"/>
      <c r="X36" s="364"/>
      <c r="Y36" s="364"/>
      <c r="Z36" s="364"/>
      <c r="AA36" s="364"/>
      <c r="AB36" s="364"/>
      <c r="AC36" s="364"/>
      <c r="AD36" s="364"/>
      <c r="AE36" s="364"/>
      <c r="AF36" s="364"/>
      <c r="AG36" s="364"/>
      <c r="AH36" s="364"/>
      <c r="AI36" s="364"/>
      <c r="AJ36" s="365"/>
      <c r="AK36" s="143"/>
      <c r="AL36" s="143"/>
      <c r="AM36" s="372" t="s">
        <v>28</v>
      </c>
      <c r="AN36" s="372"/>
      <c r="AO36" s="372"/>
      <c r="AP36" s="372"/>
      <c r="AQ36" s="372"/>
      <c r="AR36" s="372"/>
      <c r="AS36" s="372"/>
      <c r="AT36" s="372"/>
      <c r="AU36" s="372" t="s">
        <v>29</v>
      </c>
      <c r="AV36" s="372"/>
      <c r="AW36" s="372"/>
      <c r="AX36" s="372"/>
      <c r="AY36" s="372"/>
      <c r="AZ36" s="372"/>
      <c r="BA36" s="372"/>
      <c r="BB36" s="372"/>
      <c r="BC36" s="131"/>
      <c r="BD36" s="126"/>
      <c r="BE36" s="126"/>
      <c r="BF36" s="253" t="str">
        <f>IF([6]回答表!X49="●",[6]回答表!S73,IF([6]回答表!AA49="●",[6]回答表!S104,""))</f>
        <v/>
      </c>
      <c r="BG36" s="254"/>
      <c r="BH36" s="254"/>
      <c r="BI36" s="254"/>
      <c r="BJ36" s="253"/>
      <c r="BK36" s="254"/>
      <c r="BL36" s="254"/>
      <c r="BM36" s="254"/>
      <c r="BN36" s="253"/>
      <c r="BO36" s="254"/>
      <c r="BP36" s="254"/>
      <c r="BQ36" s="255"/>
      <c r="BR36" s="129"/>
      <c r="BS36" s="116"/>
    </row>
    <row r="37" spans="1:71" ht="15.65" customHeight="1">
      <c r="A37" s="134"/>
      <c r="B37" s="134"/>
      <c r="C37" s="124"/>
      <c r="D37" s="202"/>
      <c r="E37" s="203"/>
      <c r="F37" s="203"/>
      <c r="G37" s="203"/>
      <c r="H37" s="203"/>
      <c r="I37" s="203"/>
      <c r="J37" s="203"/>
      <c r="K37" s="203"/>
      <c r="L37" s="203"/>
      <c r="M37" s="204"/>
      <c r="N37" s="211"/>
      <c r="O37" s="212"/>
      <c r="P37" s="212"/>
      <c r="Q37" s="213"/>
      <c r="R37" s="130"/>
      <c r="S37" s="130"/>
      <c r="T37" s="130"/>
      <c r="U37" s="366"/>
      <c r="V37" s="367"/>
      <c r="W37" s="367"/>
      <c r="X37" s="367"/>
      <c r="Y37" s="367"/>
      <c r="Z37" s="367"/>
      <c r="AA37" s="367"/>
      <c r="AB37" s="367"/>
      <c r="AC37" s="367"/>
      <c r="AD37" s="367"/>
      <c r="AE37" s="367"/>
      <c r="AF37" s="367"/>
      <c r="AG37" s="367"/>
      <c r="AH37" s="367"/>
      <c r="AI37" s="367"/>
      <c r="AJ37" s="368"/>
      <c r="AK37" s="143"/>
      <c r="AL37" s="143"/>
      <c r="AM37" s="372"/>
      <c r="AN37" s="372"/>
      <c r="AO37" s="372"/>
      <c r="AP37" s="372"/>
      <c r="AQ37" s="372"/>
      <c r="AR37" s="372"/>
      <c r="AS37" s="372"/>
      <c r="AT37" s="372"/>
      <c r="AU37" s="372"/>
      <c r="AV37" s="372"/>
      <c r="AW37" s="372"/>
      <c r="AX37" s="372"/>
      <c r="AY37" s="372"/>
      <c r="AZ37" s="372"/>
      <c r="BA37" s="372"/>
      <c r="BB37" s="372"/>
      <c r="BC37" s="131"/>
      <c r="BD37" s="126"/>
      <c r="BE37" s="126"/>
      <c r="BF37" s="217"/>
      <c r="BG37" s="218"/>
      <c r="BH37" s="218"/>
      <c r="BI37" s="218"/>
      <c r="BJ37" s="217"/>
      <c r="BK37" s="218"/>
      <c r="BL37" s="218"/>
      <c r="BM37" s="218"/>
      <c r="BN37" s="217"/>
      <c r="BO37" s="218"/>
      <c r="BP37" s="218"/>
      <c r="BQ37" s="221"/>
      <c r="BR37" s="129"/>
      <c r="BS37" s="116"/>
    </row>
    <row r="38" spans="1:71" ht="15.65" customHeight="1">
      <c r="A38" s="134"/>
      <c r="B38" s="134"/>
      <c r="C38" s="124"/>
      <c r="D38" s="202"/>
      <c r="E38" s="203"/>
      <c r="F38" s="203"/>
      <c r="G38" s="203"/>
      <c r="H38" s="203"/>
      <c r="I38" s="203"/>
      <c r="J38" s="203"/>
      <c r="K38" s="203"/>
      <c r="L38" s="203"/>
      <c r="M38" s="204"/>
      <c r="N38" s="211"/>
      <c r="O38" s="212"/>
      <c r="P38" s="212"/>
      <c r="Q38" s="213"/>
      <c r="R38" s="130"/>
      <c r="S38" s="130"/>
      <c r="T38" s="130"/>
      <c r="U38" s="366"/>
      <c r="V38" s="367"/>
      <c r="W38" s="367"/>
      <c r="X38" s="367"/>
      <c r="Y38" s="367"/>
      <c r="Z38" s="367"/>
      <c r="AA38" s="367"/>
      <c r="AB38" s="367"/>
      <c r="AC38" s="367"/>
      <c r="AD38" s="367"/>
      <c r="AE38" s="367"/>
      <c r="AF38" s="367"/>
      <c r="AG38" s="367"/>
      <c r="AH38" s="367"/>
      <c r="AI38" s="367"/>
      <c r="AJ38" s="368"/>
      <c r="AK38" s="143"/>
      <c r="AL38" s="143"/>
      <c r="AM38" s="283" t="str">
        <f>IF([6]回答表!X49="●",[6]回答表!G73,IF([6]回答表!AA49="●",[6]回答表!G104,""))</f>
        <v/>
      </c>
      <c r="AN38" s="284"/>
      <c r="AO38" s="284"/>
      <c r="AP38" s="284"/>
      <c r="AQ38" s="284"/>
      <c r="AR38" s="284"/>
      <c r="AS38" s="284"/>
      <c r="AT38" s="285"/>
      <c r="AU38" s="283" t="str">
        <f>IF([6]回答表!X49="●",[6]回答表!G74,IF([6]回答表!AA49="●",[6]回答表!G105,""))</f>
        <v/>
      </c>
      <c r="AV38" s="284"/>
      <c r="AW38" s="284"/>
      <c r="AX38" s="284"/>
      <c r="AY38" s="284"/>
      <c r="AZ38" s="284"/>
      <c r="BA38" s="284"/>
      <c r="BB38" s="285"/>
      <c r="BC38" s="131"/>
      <c r="BD38" s="126"/>
      <c r="BE38" s="126"/>
      <c r="BF38" s="217"/>
      <c r="BG38" s="218"/>
      <c r="BH38" s="218"/>
      <c r="BI38" s="218"/>
      <c r="BJ38" s="217"/>
      <c r="BK38" s="218"/>
      <c r="BL38" s="218"/>
      <c r="BM38" s="218"/>
      <c r="BN38" s="217"/>
      <c r="BO38" s="218"/>
      <c r="BP38" s="218"/>
      <c r="BQ38" s="221"/>
      <c r="BR38" s="129"/>
      <c r="BS38" s="116"/>
    </row>
    <row r="39" spans="1:71" ht="15.65" customHeight="1">
      <c r="A39" s="134"/>
      <c r="B39" s="134"/>
      <c r="C39" s="124"/>
      <c r="D39" s="205"/>
      <c r="E39" s="206"/>
      <c r="F39" s="206"/>
      <c r="G39" s="206"/>
      <c r="H39" s="206"/>
      <c r="I39" s="206"/>
      <c r="J39" s="206"/>
      <c r="K39" s="206"/>
      <c r="L39" s="206"/>
      <c r="M39" s="207"/>
      <c r="N39" s="214"/>
      <c r="O39" s="215"/>
      <c r="P39" s="215"/>
      <c r="Q39" s="216"/>
      <c r="R39" s="130"/>
      <c r="S39" s="130"/>
      <c r="T39" s="130"/>
      <c r="U39" s="366"/>
      <c r="V39" s="367"/>
      <c r="W39" s="367"/>
      <c r="X39" s="367"/>
      <c r="Y39" s="367"/>
      <c r="Z39" s="367"/>
      <c r="AA39" s="367"/>
      <c r="AB39" s="367"/>
      <c r="AC39" s="367"/>
      <c r="AD39" s="367"/>
      <c r="AE39" s="367"/>
      <c r="AF39" s="367"/>
      <c r="AG39" s="367"/>
      <c r="AH39" s="367"/>
      <c r="AI39" s="367"/>
      <c r="AJ39" s="368"/>
      <c r="AK39" s="143"/>
      <c r="AL39" s="143"/>
      <c r="AM39" s="286"/>
      <c r="AN39" s="287"/>
      <c r="AO39" s="287"/>
      <c r="AP39" s="287"/>
      <c r="AQ39" s="287"/>
      <c r="AR39" s="287"/>
      <c r="AS39" s="287"/>
      <c r="AT39" s="288"/>
      <c r="AU39" s="286"/>
      <c r="AV39" s="287"/>
      <c r="AW39" s="287"/>
      <c r="AX39" s="287"/>
      <c r="AY39" s="287"/>
      <c r="AZ39" s="287"/>
      <c r="BA39" s="287"/>
      <c r="BB39" s="288"/>
      <c r="BC39" s="131"/>
      <c r="BD39" s="126"/>
      <c r="BE39" s="126"/>
      <c r="BF39" s="217" t="str">
        <f>IF([6]回答表!X49="●",[6]回答表!V73,IF([6]回答表!AA49="●",[6]回答表!V104,""))</f>
        <v/>
      </c>
      <c r="BG39" s="357"/>
      <c r="BH39" s="357"/>
      <c r="BI39" s="351"/>
      <c r="BJ39" s="217" t="str">
        <f>IF([6]回答表!X49="●",[6]回答表!V74,IF([6]回答表!AA49="●",[6]回答表!V105,""))</f>
        <v/>
      </c>
      <c r="BK39" s="357"/>
      <c r="BL39" s="357"/>
      <c r="BM39" s="351"/>
      <c r="BN39" s="217" t="str">
        <f>IF([6]回答表!X49="●",[6]回答表!V75,IF([6]回答表!AA49="●",[6]回答表!V106,""))</f>
        <v/>
      </c>
      <c r="BO39" s="357"/>
      <c r="BP39" s="357"/>
      <c r="BQ39" s="351"/>
      <c r="BR39" s="129"/>
      <c r="BS39" s="116"/>
    </row>
    <row r="40" spans="1:71" ht="15.65" customHeight="1">
      <c r="A40" s="134"/>
      <c r="B40" s="134"/>
      <c r="C40" s="124"/>
      <c r="D40" s="144"/>
      <c r="E40" s="144"/>
      <c r="F40" s="144"/>
      <c r="G40" s="144"/>
      <c r="H40" s="144"/>
      <c r="I40" s="144"/>
      <c r="J40" s="144"/>
      <c r="K40" s="144"/>
      <c r="L40" s="144"/>
      <c r="M40" s="144"/>
      <c r="N40" s="145"/>
      <c r="O40" s="145"/>
      <c r="P40" s="145"/>
      <c r="Q40" s="145"/>
      <c r="R40" s="146"/>
      <c r="S40" s="146"/>
      <c r="T40" s="146"/>
      <c r="U40" s="366"/>
      <c r="V40" s="367"/>
      <c r="W40" s="367"/>
      <c r="X40" s="367"/>
      <c r="Y40" s="367"/>
      <c r="Z40" s="367"/>
      <c r="AA40" s="367"/>
      <c r="AB40" s="367"/>
      <c r="AC40" s="367"/>
      <c r="AD40" s="367"/>
      <c r="AE40" s="367"/>
      <c r="AF40" s="367"/>
      <c r="AG40" s="367"/>
      <c r="AH40" s="367"/>
      <c r="AI40" s="367"/>
      <c r="AJ40" s="368"/>
      <c r="AK40" s="143"/>
      <c r="AL40" s="143"/>
      <c r="AM40" s="289"/>
      <c r="AN40" s="290"/>
      <c r="AO40" s="290"/>
      <c r="AP40" s="290"/>
      <c r="AQ40" s="290"/>
      <c r="AR40" s="290"/>
      <c r="AS40" s="290"/>
      <c r="AT40" s="291"/>
      <c r="AU40" s="289"/>
      <c r="AV40" s="290"/>
      <c r="AW40" s="290"/>
      <c r="AX40" s="290"/>
      <c r="AY40" s="290"/>
      <c r="AZ40" s="290"/>
      <c r="BA40" s="290"/>
      <c r="BB40" s="291"/>
      <c r="BC40" s="131"/>
      <c r="BD40" s="131"/>
      <c r="BE40" s="131"/>
      <c r="BF40" s="352"/>
      <c r="BG40" s="357"/>
      <c r="BH40" s="357"/>
      <c r="BI40" s="351"/>
      <c r="BJ40" s="352"/>
      <c r="BK40" s="357"/>
      <c r="BL40" s="357"/>
      <c r="BM40" s="351"/>
      <c r="BN40" s="352"/>
      <c r="BO40" s="357"/>
      <c r="BP40" s="357"/>
      <c r="BQ40" s="351"/>
      <c r="BR40" s="129"/>
      <c r="BS40" s="116"/>
    </row>
    <row r="41" spans="1:71" ht="15.65" customHeight="1">
      <c r="A41" s="134"/>
      <c r="B41" s="134"/>
      <c r="C41" s="124"/>
      <c r="D41" s="144"/>
      <c r="E41" s="144"/>
      <c r="F41" s="144"/>
      <c r="G41" s="144"/>
      <c r="H41" s="144"/>
      <c r="I41" s="144"/>
      <c r="J41" s="144"/>
      <c r="K41" s="144"/>
      <c r="L41" s="144"/>
      <c r="M41" s="144"/>
      <c r="N41" s="145"/>
      <c r="O41" s="145"/>
      <c r="P41" s="145"/>
      <c r="Q41" s="145"/>
      <c r="R41" s="146"/>
      <c r="S41" s="146"/>
      <c r="T41" s="146"/>
      <c r="U41" s="366"/>
      <c r="V41" s="367"/>
      <c r="W41" s="367"/>
      <c r="X41" s="367"/>
      <c r="Y41" s="367"/>
      <c r="Z41" s="367"/>
      <c r="AA41" s="367"/>
      <c r="AB41" s="367"/>
      <c r="AC41" s="367"/>
      <c r="AD41" s="367"/>
      <c r="AE41" s="367"/>
      <c r="AF41" s="367"/>
      <c r="AG41" s="367"/>
      <c r="AH41" s="367"/>
      <c r="AI41" s="367"/>
      <c r="AJ41" s="368"/>
      <c r="AK41" s="143"/>
      <c r="AL41" s="143"/>
      <c r="AM41" s="143"/>
      <c r="AN41" s="143"/>
      <c r="AO41" s="143"/>
      <c r="AP41" s="143"/>
      <c r="AQ41" s="143"/>
      <c r="AR41" s="143"/>
      <c r="AS41" s="143"/>
      <c r="AT41" s="143"/>
      <c r="AU41" s="143"/>
      <c r="AV41" s="143"/>
      <c r="AW41" s="143"/>
      <c r="AX41" s="143"/>
      <c r="AY41" s="143"/>
      <c r="AZ41" s="143"/>
      <c r="BA41" s="143"/>
      <c r="BB41" s="143"/>
      <c r="BC41" s="131"/>
      <c r="BD41" s="131"/>
      <c r="BE41" s="131"/>
      <c r="BF41" s="352"/>
      <c r="BG41" s="357"/>
      <c r="BH41" s="357"/>
      <c r="BI41" s="351"/>
      <c r="BJ41" s="352"/>
      <c r="BK41" s="357"/>
      <c r="BL41" s="357"/>
      <c r="BM41" s="351"/>
      <c r="BN41" s="352"/>
      <c r="BO41" s="357"/>
      <c r="BP41" s="357"/>
      <c r="BQ41" s="351"/>
      <c r="BR41" s="129"/>
      <c r="BS41" s="116"/>
    </row>
    <row r="42" spans="1:71" ht="15.65" customHeight="1">
      <c r="A42" s="134"/>
      <c r="B42" s="134"/>
      <c r="C42" s="124"/>
      <c r="D42" s="144"/>
      <c r="E42" s="144"/>
      <c r="F42" s="144"/>
      <c r="G42" s="144"/>
      <c r="H42" s="144"/>
      <c r="I42" s="144"/>
      <c r="J42" s="144"/>
      <c r="K42" s="144"/>
      <c r="L42" s="144"/>
      <c r="M42" s="144"/>
      <c r="N42" s="145"/>
      <c r="O42" s="145"/>
      <c r="P42" s="145"/>
      <c r="Q42" s="145"/>
      <c r="R42" s="146"/>
      <c r="S42" s="146"/>
      <c r="T42" s="146"/>
      <c r="U42" s="366"/>
      <c r="V42" s="367"/>
      <c r="W42" s="367"/>
      <c r="X42" s="367"/>
      <c r="Y42" s="367"/>
      <c r="Z42" s="367"/>
      <c r="AA42" s="367"/>
      <c r="AB42" s="367"/>
      <c r="AC42" s="367"/>
      <c r="AD42" s="367"/>
      <c r="AE42" s="367"/>
      <c r="AF42" s="367"/>
      <c r="AG42" s="367"/>
      <c r="AH42" s="367"/>
      <c r="AI42" s="367"/>
      <c r="AJ42" s="368"/>
      <c r="AK42" s="143"/>
      <c r="AL42" s="143"/>
      <c r="AM42" s="346" t="str">
        <f>IF([6]回答表!X49="●",[6]回答表!O79,IF([6]回答表!AA49="●",[6]回答表!O110,""))</f>
        <v/>
      </c>
      <c r="AN42" s="347"/>
      <c r="AO42" s="342" t="s">
        <v>43</v>
      </c>
      <c r="AP42" s="342"/>
      <c r="AQ42" s="342"/>
      <c r="AR42" s="342"/>
      <c r="AS42" s="342"/>
      <c r="AT42" s="342"/>
      <c r="AU42" s="342"/>
      <c r="AV42" s="342"/>
      <c r="AW42" s="342"/>
      <c r="AX42" s="342"/>
      <c r="AY42" s="342"/>
      <c r="AZ42" s="342"/>
      <c r="BA42" s="342"/>
      <c r="BB42" s="343"/>
      <c r="BC42" s="131"/>
      <c r="BD42" s="131"/>
      <c r="BE42" s="131"/>
      <c r="BF42" s="352"/>
      <c r="BG42" s="357"/>
      <c r="BH42" s="357"/>
      <c r="BI42" s="351"/>
      <c r="BJ42" s="352"/>
      <c r="BK42" s="357"/>
      <c r="BL42" s="357"/>
      <c r="BM42" s="351"/>
      <c r="BN42" s="352"/>
      <c r="BO42" s="357"/>
      <c r="BP42" s="357"/>
      <c r="BQ42" s="351"/>
      <c r="BR42" s="129"/>
      <c r="BS42" s="116"/>
    </row>
    <row r="43" spans="1:71" ht="23.15" customHeight="1">
      <c r="A43" s="134"/>
      <c r="B43" s="134"/>
      <c r="C43" s="124"/>
      <c r="D43" s="144"/>
      <c r="E43" s="144"/>
      <c r="F43" s="144"/>
      <c r="G43" s="144"/>
      <c r="H43" s="144"/>
      <c r="I43" s="144"/>
      <c r="J43" s="144"/>
      <c r="K43" s="144"/>
      <c r="L43" s="144"/>
      <c r="M43" s="144"/>
      <c r="N43" s="145"/>
      <c r="O43" s="145"/>
      <c r="P43" s="145"/>
      <c r="Q43" s="145"/>
      <c r="R43" s="146"/>
      <c r="S43" s="146"/>
      <c r="T43" s="146"/>
      <c r="U43" s="366"/>
      <c r="V43" s="367"/>
      <c r="W43" s="367"/>
      <c r="X43" s="367"/>
      <c r="Y43" s="367"/>
      <c r="Z43" s="367"/>
      <c r="AA43" s="367"/>
      <c r="AB43" s="367"/>
      <c r="AC43" s="367"/>
      <c r="AD43" s="367"/>
      <c r="AE43" s="367"/>
      <c r="AF43" s="367"/>
      <c r="AG43" s="367"/>
      <c r="AH43" s="367"/>
      <c r="AI43" s="367"/>
      <c r="AJ43" s="368"/>
      <c r="AK43" s="143"/>
      <c r="AL43" s="143"/>
      <c r="AM43" s="346" t="str">
        <f>IF([6]回答表!X49="●",[6]回答表!O80,IF([6]回答表!AA49="●",[6]回答表!O111,""))</f>
        <v/>
      </c>
      <c r="AN43" s="347"/>
      <c r="AO43" s="348" t="s">
        <v>106</v>
      </c>
      <c r="AP43" s="348"/>
      <c r="AQ43" s="348"/>
      <c r="AR43" s="348"/>
      <c r="AS43" s="348"/>
      <c r="AT43" s="348"/>
      <c r="AU43" s="348"/>
      <c r="AV43" s="348"/>
      <c r="AW43" s="348"/>
      <c r="AX43" s="348"/>
      <c r="AY43" s="348"/>
      <c r="AZ43" s="348"/>
      <c r="BA43" s="348"/>
      <c r="BB43" s="349"/>
      <c r="BC43" s="131"/>
      <c r="BD43" s="126"/>
      <c r="BE43" s="126"/>
      <c r="BF43" s="217" t="s">
        <v>9</v>
      </c>
      <c r="BG43" s="350"/>
      <c r="BH43" s="350"/>
      <c r="BI43" s="351"/>
      <c r="BJ43" s="217" t="s">
        <v>10</v>
      </c>
      <c r="BK43" s="350"/>
      <c r="BL43" s="350"/>
      <c r="BM43" s="351"/>
      <c r="BN43" s="217" t="s">
        <v>11</v>
      </c>
      <c r="BO43" s="350"/>
      <c r="BP43" s="350"/>
      <c r="BQ43" s="351"/>
      <c r="BR43" s="129"/>
      <c r="BS43" s="116"/>
    </row>
    <row r="44" spans="1:71" ht="15.75" customHeight="1">
      <c r="A44" s="134"/>
      <c r="B44" s="134"/>
      <c r="C44" s="124"/>
      <c r="D44" s="243" t="s">
        <v>8</v>
      </c>
      <c r="E44" s="244"/>
      <c r="F44" s="244"/>
      <c r="G44" s="244"/>
      <c r="H44" s="244"/>
      <c r="I44" s="244"/>
      <c r="J44" s="244"/>
      <c r="K44" s="244"/>
      <c r="L44" s="244"/>
      <c r="M44" s="245"/>
      <c r="N44" s="208" t="str">
        <f>IF([6]回答表!AA49="●","●","")</f>
        <v/>
      </c>
      <c r="O44" s="209"/>
      <c r="P44" s="209"/>
      <c r="Q44" s="210"/>
      <c r="R44" s="130"/>
      <c r="S44" s="130"/>
      <c r="T44" s="130"/>
      <c r="U44" s="366"/>
      <c r="V44" s="367"/>
      <c r="W44" s="367"/>
      <c r="X44" s="367"/>
      <c r="Y44" s="367"/>
      <c r="Z44" s="367"/>
      <c r="AA44" s="367"/>
      <c r="AB44" s="367"/>
      <c r="AC44" s="367"/>
      <c r="AD44" s="367"/>
      <c r="AE44" s="367"/>
      <c r="AF44" s="367"/>
      <c r="AG44" s="367"/>
      <c r="AH44" s="367"/>
      <c r="AI44" s="367"/>
      <c r="AJ44" s="368"/>
      <c r="AK44" s="143"/>
      <c r="AL44" s="143"/>
      <c r="AM44" s="346" t="str">
        <f>IF([6]回答表!X49="●",[6]回答表!O81,IF([6]回答表!AA49="●",[6]回答表!O112,""))</f>
        <v/>
      </c>
      <c r="AN44" s="347"/>
      <c r="AO44" s="356" t="s">
        <v>90</v>
      </c>
      <c r="AP44" s="342"/>
      <c r="AQ44" s="342"/>
      <c r="AR44" s="342"/>
      <c r="AS44" s="342"/>
      <c r="AT44" s="342"/>
      <c r="AU44" s="342"/>
      <c r="AV44" s="342"/>
      <c r="AW44" s="342"/>
      <c r="AX44" s="342"/>
      <c r="AY44" s="342"/>
      <c r="AZ44" s="342"/>
      <c r="BA44" s="342"/>
      <c r="BB44" s="343"/>
      <c r="BC44" s="131"/>
      <c r="BD44" s="147"/>
      <c r="BE44" s="147"/>
      <c r="BF44" s="352"/>
      <c r="BG44" s="350"/>
      <c r="BH44" s="350"/>
      <c r="BI44" s="351"/>
      <c r="BJ44" s="352"/>
      <c r="BK44" s="350"/>
      <c r="BL44" s="350"/>
      <c r="BM44" s="351"/>
      <c r="BN44" s="352"/>
      <c r="BO44" s="350"/>
      <c r="BP44" s="350"/>
      <c r="BQ44" s="351"/>
      <c r="BR44" s="129"/>
      <c r="BS44" s="116"/>
    </row>
    <row r="45" spans="1:71" ht="15.75" customHeight="1">
      <c r="A45" s="134"/>
      <c r="B45" s="134"/>
      <c r="C45" s="124"/>
      <c r="D45" s="246"/>
      <c r="E45" s="247"/>
      <c r="F45" s="247"/>
      <c r="G45" s="247"/>
      <c r="H45" s="247"/>
      <c r="I45" s="247"/>
      <c r="J45" s="247"/>
      <c r="K45" s="247"/>
      <c r="L45" s="247"/>
      <c r="M45" s="248"/>
      <c r="N45" s="211"/>
      <c r="O45" s="212"/>
      <c r="P45" s="212"/>
      <c r="Q45" s="213"/>
      <c r="R45" s="130"/>
      <c r="S45" s="130"/>
      <c r="T45" s="130"/>
      <c r="U45" s="366"/>
      <c r="V45" s="367"/>
      <c r="W45" s="367"/>
      <c r="X45" s="367"/>
      <c r="Y45" s="367"/>
      <c r="Z45" s="367"/>
      <c r="AA45" s="367"/>
      <c r="AB45" s="367"/>
      <c r="AC45" s="367"/>
      <c r="AD45" s="367"/>
      <c r="AE45" s="367"/>
      <c r="AF45" s="367"/>
      <c r="AG45" s="367"/>
      <c r="AH45" s="367"/>
      <c r="AI45" s="367"/>
      <c r="AJ45" s="368"/>
      <c r="AK45" s="143"/>
      <c r="AL45" s="143"/>
      <c r="AM45" s="344" t="str">
        <f>IF([6]回答表!X49="●",[6]回答表!O82,IF([6]回答表!AA49="●",[6]回答表!O113,""))</f>
        <v/>
      </c>
      <c r="AN45" s="345"/>
      <c r="AO45" s="342" t="s">
        <v>45</v>
      </c>
      <c r="AP45" s="342"/>
      <c r="AQ45" s="342"/>
      <c r="AR45" s="342"/>
      <c r="AS45" s="342"/>
      <c r="AT45" s="342"/>
      <c r="AU45" s="342"/>
      <c r="AV45" s="342"/>
      <c r="AW45" s="342"/>
      <c r="AX45" s="342"/>
      <c r="AY45" s="342"/>
      <c r="AZ45" s="342"/>
      <c r="BA45" s="342"/>
      <c r="BB45" s="343"/>
      <c r="BC45" s="131"/>
      <c r="BD45" s="147"/>
      <c r="BE45" s="147"/>
      <c r="BF45" s="353"/>
      <c r="BG45" s="354"/>
      <c r="BH45" s="354"/>
      <c r="BI45" s="355"/>
      <c r="BJ45" s="353"/>
      <c r="BK45" s="354"/>
      <c r="BL45" s="354"/>
      <c r="BM45" s="355"/>
      <c r="BN45" s="353"/>
      <c r="BO45" s="354"/>
      <c r="BP45" s="354"/>
      <c r="BQ45" s="355"/>
      <c r="BR45" s="129"/>
      <c r="BS45" s="116"/>
    </row>
    <row r="46" spans="1:71" ht="15.65" customHeight="1">
      <c r="A46" s="134"/>
      <c r="B46" s="134"/>
      <c r="C46" s="124"/>
      <c r="D46" s="246"/>
      <c r="E46" s="247"/>
      <c r="F46" s="247"/>
      <c r="G46" s="247"/>
      <c r="H46" s="247"/>
      <c r="I46" s="247"/>
      <c r="J46" s="247"/>
      <c r="K46" s="247"/>
      <c r="L46" s="247"/>
      <c r="M46" s="248"/>
      <c r="N46" s="211"/>
      <c r="O46" s="212"/>
      <c r="P46" s="212"/>
      <c r="Q46" s="213"/>
      <c r="R46" s="130"/>
      <c r="S46" s="130"/>
      <c r="T46" s="130"/>
      <c r="U46" s="366"/>
      <c r="V46" s="367"/>
      <c r="W46" s="367"/>
      <c r="X46" s="367"/>
      <c r="Y46" s="367"/>
      <c r="Z46" s="367"/>
      <c r="AA46" s="367"/>
      <c r="AB46" s="367"/>
      <c r="AC46" s="367"/>
      <c r="AD46" s="367"/>
      <c r="AE46" s="367"/>
      <c r="AF46" s="367"/>
      <c r="AG46" s="367"/>
      <c r="AH46" s="367"/>
      <c r="AI46" s="367"/>
      <c r="AJ46" s="368"/>
      <c r="AK46" s="143"/>
      <c r="AL46" s="143"/>
      <c r="AM46" s="344" t="str">
        <f>IF([6]回答表!X49="●",[6]回答表!AG79,IF([6]回答表!AA49="●",[6]回答表!AG110,""))</f>
        <v/>
      </c>
      <c r="AN46" s="345"/>
      <c r="AO46" s="342" t="s">
        <v>46</v>
      </c>
      <c r="AP46" s="342"/>
      <c r="AQ46" s="342"/>
      <c r="AR46" s="342"/>
      <c r="AS46" s="342"/>
      <c r="AT46" s="342"/>
      <c r="AU46" s="342"/>
      <c r="AV46" s="342"/>
      <c r="AW46" s="342"/>
      <c r="AX46" s="342"/>
      <c r="AY46" s="342"/>
      <c r="AZ46" s="342"/>
      <c r="BA46" s="342"/>
      <c r="BB46" s="343"/>
      <c r="BC46" s="131"/>
      <c r="BD46" s="147"/>
      <c r="BE46" s="147"/>
      <c r="BF46" s="110"/>
      <c r="BG46" s="110"/>
      <c r="BH46" s="110"/>
      <c r="BI46" s="110"/>
      <c r="BJ46" s="110"/>
      <c r="BK46" s="110"/>
      <c r="BL46" s="110"/>
      <c r="BM46" s="110"/>
      <c r="BN46" s="110"/>
      <c r="BO46" s="110"/>
      <c r="BP46" s="110"/>
      <c r="BQ46" s="110"/>
      <c r="BR46" s="129"/>
      <c r="BS46" s="116"/>
    </row>
    <row r="47" spans="1:71" ht="15.65" customHeight="1">
      <c r="A47" s="134"/>
      <c r="B47" s="134"/>
      <c r="C47" s="124"/>
      <c r="D47" s="249"/>
      <c r="E47" s="250"/>
      <c r="F47" s="250"/>
      <c r="G47" s="250"/>
      <c r="H47" s="250"/>
      <c r="I47" s="250"/>
      <c r="J47" s="250"/>
      <c r="K47" s="250"/>
      <c r="L47" s="250"/>
      <c r="M47" s="251"/>
      <c r="N47" s="214"/>
      <c r="O47" s="215"/>
      <c r="P47" s="215"/>
      <c r="Q47" s="216"/>
      <c r="R47" s="130"/>
      <c r="S47" s="130"/>
      <c r="T47" s="130"/>
      <c r="U47" s="369"/>
      <c r="V47" s="370"/>
      <c r="W47" s="370"/>
      <c r="X47" s="370"/>
      <c r="Y47" s="370"/>
      <c r="Z47" s="370"/>
      <c r="AA47" s="370"/>
      <c r="AB47" s="370"/>
      <c r="AC47" s="370"/>
      <c r="AD47" s="370"/>
      <c r="AE47" s="370"/>
      <c r="AF47" s="370"/>
      <c r="AG47" s="370"/>
      <c r="AH47" s="370"/>
      <c r="AI47" s="370"/>
      <c r="AJ47" s="371"/>
      <c r="AK47" s="143"/>
      <c r="AL47" s="143"/>
      <c r="AM47" s="344" t="str">
        <f>IF([6]回答表!X49="●",[6]回答表!AG80,IF([6]回答表!AA49="●",[6]回答表!AG111,""))</f>
        <v/>
      </c>
      <c r="AN47" s="345"/>
      <c r="AO47" s="342" t="s">
        <v>47</v>
      </c>
      <c r="AP47" s="342"/>
      <c r="AQ47" s="342"/>
      <c r="AR47" s="342"/>
      <c r="AS47" s="342"/>
      <c r="AT47" s="342"/>
      <c r="AU47" s="342"/>
      <c r="AV47" s="342"/>
      <c r="AW47" s="342"/>
      <c r="AX47" s="342"/>
      <c r="AY47" s="342"/>
      <c r="AZ47" s="342"/>
      <c r="BA47" s="342"/>
      <c r="BB47" s="343"/>
      <c r="BC47" s="131"/>
      <c r="BD47" s="147"/>
      <c r="BE47" s="147"/>
      <c r="BF47" s="110"/>
      <c r="BG47" s="110"/>
      <c r="BH47" s="110"/>
      <c r="BI47" s="110"/>
      <c r="BJ47" s="110"/>
      <c r="BK47" s="110"/>
      <c r="BL47" s="110"/>
      <c r="BM47" s="110"/>
      <c r="BN47" s="110"/>
      <c r="BO47" s="110"/>
      <c r="BP47" s="110"/>
      <c r="BQ47" s="110"/>
      <c r="BR47" s="129"/>
      <c r="BS47" s="116"/>
    </row>
    <row r="48" spans="1:71" ht="15.65" customHeight="1">
      <c r="A48" s="134"/>
      <c r="B48" s="134"/>
      <c r="C48" s="124"/>
      <c r="D48" s="144"/>
      <c r="E48" s="144"/>
      <c r="F48" s="144"/>
      <c r="G48" s="144"/>
      <c r="H48" s="144"/>
      <c r="I48" s="144"/>
      <c r="J48" s="144"/>
      <c r="K48" s="144"/>
      <c r="L48" s="144"/>
      <c r="M48" s="144"/>
      <c r="N48" s="144"/>
      <c r="O48" s="144"/>
      <c r="P48" s="144"/>
      <c r="Q48" s="144"/>
      <c r="R48" s="130"/>
      <c r="S48" s="130"/>
      <c r="T48" s="130"/>
      <c r="U48" s="130"/>
      <c r="V48" s="130"/>
      <c r="W48" s="130"/>
      <c r="X48" s="130"/>
      <c r="Y48" s="130"/>
      <c r="Z48" s="130"/>
      <c r="AA48" s="130"/>
      <c r="AB48" s="130"/>
      <c r="AC48" s="130"/>
      <c r="AD48" s="130"/>
      <c r="AE48" s="130"/>
      <c r="AF48" s="130"/>
      <c r="AG48" s="130"/>
      <c r="AH48" s="130"/>
      <c r="AI48" s="130"/>
      <c r="AJ48" s="130"/>
      <c r="AK48" s="143"/>
      <c r="AL48" s="143"/>
      <c r="AM48" s="148"/>
      <c r="AN48" s="148"/>
      <c r="AO48" s="148"/>
      <c r="AP48" s="148"/>
      <c r="AQ48" s="148"/>
      <c r="AR48" s="148"/>
      <c r="AS48" s="148"/>
      <c r="AT48" s="148"/>
      <c r="AU48" s="148"/>
      <c r="AV48" s="148"/>
      <c r="AW48" s="148"/>
      <c r="AX48" s="148"/>
      <c r="AY48" s="148"/>
      <c r="AZ48" s="148"/>
      <c r="BA48" s="148"/>
      <c r="BB48" s="148"/>
      <c r="BC48" s="131"/>
      <c r="BD48" s="147"/>
      <c r="BE48" s="147"/>
      <c r="BF48" s="110"/>
      <c r="BG48" s="110"/>
      <c r="BH48" s="110"/>
      <c r="BI48" s="110"/>
      <c r="BJ48" s="110"/>
      <c r="BK48" s="110"/>
      <c r="BL48" s="110"/>
      <c r="BM48" s="110"/>
      <c r="BN48" s="110"/>
      <c r="BO48" s="110"/>
      <c r="BP48" s="110"/>
      <c r="BQ48" s="110"/>
      <c r="BR48" s="129"/>
      <c r="BS48" s="116"/>
    </row>
    <row r="49" spans="1:71" ht="15.65" customHeight="1">
      <c r="A49" s="134"/>
      <c r="B49" s="134"/>
      <c r="C49" s="124"/>
      <c r="D49" s="144"/>
      <c r="E49" s="144"/>
      <c r="F49" s="144"/>
      <c r="G49" s="144"/>
      <c r="H49" s="144"/>
      <c r="I49" s="144"/>
      <c r="J49" s="144"/>
      <c r="K49" s="144"/>
      <c r="L49" s="144"/>
      <c r="M49" s="144"/>
      <c r="N49" s="144"/>
      <c r="O49" s="144"/>
      <c r="P49" s="144"/>
      <c r="Q49" s="144"/>
      <c r="R49" s="130"/>
      <c r="S49" s="130"/>
      <c r="T49" s="130"/>
      <c r="U49" s="135" t="s">
        <v>91</v>
      </c>
      <c r="V49" s="130"/>
      <c r="W49" s="130"/>
      <c r="X49" s="130"/>
      <c r="Y49" s="130"/>
      <c r="Z49" s="130"/>
      <c r="AA49" s="130"/>
      <c r="AB49" s="130"/>
      <c r="AC49" s="130"/>
      <c r="AD49" s="130"/>
      <c r="AE49" s="130"/>
      <c r="AF49" s="130"/>
      <c r="AG49" s="130"/>
      <c r="AH49" s="130"/>
      <c r="AI49" s="130"/>
      <c r="AJ49" s="130"/>
      <c r="AK49" s="143"/>
      <c r="AL49" s="143"/>
      <c r="AM49" s="135" t="s">
        <v>92</v>
      </c>
      <c r="AN49" s="127"/>
      <c r="AO49" s="127"/>
      <c r="AP49" s="127"/>
      <c r="AQ49" s="127"/>
      <c r="AR49" s="127"/>
      <c r="AS49" s="127"/>
      <c r="AT49" s="127"/>
      <c r="AU49" s="127"/>
      <c r="AV49" s="127"/>
      <c r="AW49" s="127"/>
      <c r="AX49" s="126"/>
      <c r="AY49" s="126"/>
      <c r="AZ49" s="126"/>
      <c r="BA49" s="126"/>
      <c r="BB49" s="126"/>
      <c r="BC49" s="126"/>
      <c r="BD49" s="126"/>
      <c r="BE49" s="126"/>
      <c r="BF49" s="126"/>
      <c r="BG49" s="126"/>
      <c r="BH49" s="126"/>
      <c r="BI49" s="126"/>
      <c r="BJ49" s="126"/>
      <c r="BK49" s="126"/>
      <c r="BL49" s="126"/>
      <c r="BM49" s="126"/>
      <c r="BN49" s="126"/>
      <c r="BO49" s="126"/>
      <c r="BP49" s="126"/>
      <c r="BQ49" s="110"/>
      <c r="BR49" s="129"/>
      <c r="BS49" s="116"/>
    </row>
    <row r="50" spans="1:71" ht="15.65" customHeight="1">
      <c r="A50" s="134"/>
      <c r="B50" s="134"/>
      <c r="C50" s="124"/>
      <c r="D50" s="144"/>
      <c r="E50" s="144"/>
      <c r="F50" s="144"/>
      <c r="G50" s="144"/>
      <c r="H50" s="144"/>
      <c r="I50" s="144"/>
      <c r="J50" s="144"/>
      <c r="K50" s="144"/>
      <c r="L50" s="144"/>
      <c r="M50" s="144"/>
      <c r="N50" s="144"/>
      <c r="O50" s="144"/>
      <c r="P50" s="144"/>
      <c r="Q50" s="144"/>
      <c r="R50" s="130"/>
      <c r="S50" s="130"/>
      <c r="T50" s="130"/>
      <c r="U50" s="182" t="str">
        <f>IF([6]回答表!X49="●",[6]回答表!E85,IF([6]回答表!AA49="●",[6]回答表!E116,""))</f>
        <v/>
      </c>
      <c r="V50" s="183"/>
      <c r="W50" s="183"/>
      <c r="X50" s="183"/>
      <c r="Y50" s="183"/>
      <c r="Z50" s="183"/>
      <c r="AA50" s="183"/>
      <c r="AB50" s="183"/>
      <c r="AC50" s="183"/>
      <c r="AD50" s="183"/>
      <c r="AE50" s="186" t="s">
        <v>93</v>
      </c>
      <c r="AF50" s="186"/>
      <c r="AG50" s="186"/>
      <c r="AH50" s="186"/>
      <c r="AI50" s="186"/>
      <c r="AJ50" s="187"/>
      <c r="AK50" s="143"/>
      <c r="AL50" s="143"/>
      <c r="AM50" s="190" t="str">
        <f>IF([6]回答表!X49="●",[6]回答表!B87,IF([6]回答表!AA49="●",[6]回答表!B118,""))</f>
        <v/>
      </c>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2"/>
      <c r="BR50" s="129"/>
      <c r="BS50" s="116"/>
    </row>
    <row r="51" spans="1:71" ht="15.65" customHeight="1">
      <c r="A51" s="134"/>
      <c r="B51" s="134"/>
      <c r="C51" s="124"/>
      <c r="D51" s="144"/>
      <c r="E51" s="144"/>
      <c r="F51" s="144"/>
      <c r="G51" s="144"/>
      <c r="H51" s="144"/>
      <c r="I51" s="144"/>
      <c r="J51" s="144"/>
      <c r="K51" s="144"/>
      <c r="L51" s="144"/>
      <c r="M51" s="144"/>
      <c r="N51" s="144"/>
      <c r="O51" s="144"/>
      <c r="P51" s="144"/>
      <c r="Q51" s="144"/>
      <c r="R51" s="130"/>
      <c r="S51" s="130"/>
      <c r="T51" s="130"/>
      <c r="U51" s="184"/>
      <c r="V51" s="185"/>
      <c r="W51" s="185"/>
      <c r="X51" s="185"/>
      <c r="Y51" s="185"/>
      <c r="Z51" s="185"/>
      <c r="AA51" s="185"/>
      <c r="AB51" s="185"/>
      <c r="AC51" s="185"/>
      <c r="AD51" s="185"/>
      <c r="AE51" s="188"/>
      <c r="AF51" s="188"/>
      <c r="AG51" s="188"/>
      <c r="AH51" s="188"/>
      <c r="AI51" s="188"/>
      <c r="AJ51" s="189"/>
      <c r="AK51" s="143"/>
      <c r="AL51" s="143"/>
      <c r="AM51" s="193"/>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5"/>
      <c r="BR51" s="129"/>
      <c r="BS51" s="116"/>
    </row>
    <row r="52" spans="1:71" ht="15.65" customHeight="1">
      <c r="A52" s="134"/>
      <c r="B52" s="134"/>
      <c r="C52" s="124"/>
      <c r="D52" s="144"/>
      <c r="E52" s="144"/>
      <c r="F52" s="144"/>
      <c r="G52" s="144"/>
      <c r="H52" s="144"/>
      <c r="I52" s="144"/>
      <c r="J52" s="144"/>
      <c r="K52" s="144"/>
      <c r="L52" s="144"/>
      <c r="M52" s="144"/>
      <c r="N52" s="144"/>
      <c r="O52" s="144"/>
      <c r="P52" s="144"/>
      <c r="Q52" s="144"/>
      <c r="R52" s="130"/>
      <c r="S52" s="130"/>
      <c r="T52" s="130"/>
      <c r="U52" s="130"/>
      <c r="V52" s="130"/>
      <c r="W52" s="130"/>
      <c r="X52" s="130"/>
      <c r="Y52" s="130"/>
      <c r="Z52" s="130"/>
      <c r="AA52" s="130"/>
      <c r="AB52" s="130"/>
      <c r="AC52" s="130"/>
      <c r="AD52" s="130"/>
      <c r="AE52" s="130"/>
      <c r="AF52" s="130"/>
      <c r="AG52" s="130"/>
      <c r="AH52" s="130"/>
      <c r="AI52" s="130"/>
      <c r="AJ52" s="130"/>
      <c r="AK52" s="143"/>
      <c r="AL52" s="143"/>
      <c r="AM52" s="193"/>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5"/>
      <c r="BR52" s="129"/>
      <c r="BS52" s="116"/>
    </row>
    <row r="53" spans="1:71" ht="15.65" customHeight="1">
      <c r="A53" s="134"/>
      <c r="B53" s="134"/>
      <c r="C53" s="124"/>
      <c r="D53" s="144"/>
      <c r="E53" s="144"/>
      <c r="F53" s="144"/>
      <c r="G53" s="144"/>
      <c r="H53" s="144"/>
      <c r="I53" s="144"/>
      <c r="J53" s="144"/>
      <c r="K53" s="144"/>
      <c r="L53" s="144"/>
      <c r="M53" s="144"/>
      <c r="N53" s="144"/>
      <c r="O53" s="144"/>
      <c r="P53" s="144"/>
      <c r="Q53" s="144"/>
      <c r="R53" s="130"/>
      <c r="S53" s="130"/>
      <c r="T53" s="130"/>
      <c r="U53" s="130"/>
      <c r="V53" s="130"/>
      <c r="W53" s="130"/>
      <c r="X53" s="130"/>
      <c r="Y53" s="130"/>
      <c r="Z53" s="130"/>
      <c r="AA53" s="130"/>
      <c r="AB53" s="130"/>
      <c r="AC53" s="130"/>
      <c r="AD53" s="130"/>
      <c r="AE53" s="130"/>
      <c r="AF53" s="130"/>
      <c r="AG53" s="130"/>
      <c r="AH53" s="130"/>
      <c r="AI53" s="130"/>
      <c r="AJ53" s="130"/>
      <c r="AK53" s="143"/>
      <c r="AL53" s="143"/>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c r="BQ53" s="195"/>
      <c r="BR53" s="129"/>
      <c r="BS53" s="116"/>
    </row>
    <row r="54" spans="1:71" ht="15.65" customHeight="1">
      <c r="A54" s="134"/>
      <c r="B54" s="134"/>
      <c r="C54" s="124"/>
      <c r="D54" s="144"/>
      <c r="E54" s="144"/>
      <c r="F54" s="144"/>
      <c r="G54" s="144"/>
      <c r="H54" s="144"/>
      <c r="I54" s="144"/>
      <c r="J54" s="144"/>
      <c r="K54" s="144"/>
      <c r="L54" s="144"/>
      <c r="M54" s="144"/>
      <c r="N54" s="144"/>
      <c r="O54" s="144"/>
      <c r="P54" s="144"/>
      <c r="Q54" s="144"/>
      <c r="R54" s="130"/>
      <c r="S54" s="130"/>
      <c r="T54" s="130"/>
      <c r="U54" s="130"/>
      <c r="V54" s="130"/>
      <c r="W54" s="130"/>
      <c r="X54" s="130"/>
      <c r="Y54" s="130"/>
      <c r="Z54" s="130"/>
      <c r="AA54" s="130"/>
      <c r="AB54" s="130"/>
      <c r="AC54" s="130"/>
      <c r="AD54" s="130"/>
      <c r="AE54" s="130"/>
      <c r="AF54" s="130"/>
      <c r="AG54" s="130"/>
      <c r="AH54" s="130"/>
      <c r="AI54" s="130"/>
      <c r="AJ54" s="130"/>
      <c r="AK54" s="143"/>
      <c r="AL54" s="143"/>
      <c r="AM54" s="196"/>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8"/>
      <c r="BR54" s="129"/>
      <c r="BS54" s="116"/>
    </row>
    <row r="55" spans="1:71" ht="15.75" customHeight="1">
      <c r="A55" s="134"/>
      <c r="B55" s="134"/>
      <c r="C55" s="124"/>
      <c r="D55" s="144"/>
      <c r="E55" s="144"/>
      <c r="F55" s="144"/>
      <c r="G55" s="144"/>
      <c r="H55" s="144"/>
      <c r="I55" s="144"/>
      <c r="J55" s="144"/>
      <c r="K55" s="144"/>
      <c r="L55" s="144"/>
      <c r="M55" s="144"/>
      <c r="N55" s="149"/>
      <c r="O55" s="149"/>
      <c r="P55" s="149"/>
      <c r="Q55" s="149"/>
      <c r="R55" s="130"/>
      <c r="S55" s="130"/>
      <c r="T55" s="130"/>
      <c r="U55" s="130"/>
      <c r="V55" s="130"/>
      <c r="W55" s="130"/>
      <c r="X55" s="110"/>
      <c r="Y55" s="110"/>
      <c r="Z55" s="110"/>
      <c r="AA55" s="127"/>
      <c r="AB55" s="127"/>
      <c r="AC55" s="127"/>
      <c r="AD55" s="127"/>
      <c r="AE55" s="127"/>
      <c r="AF55" s="127"/>
      <c r="AG55" s="127"/>
      <c r="AH55" s="127"/>
      <c r="AI55" s="127"/>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29"/>
      <c r="BS55" s="116"/>
    </row>
    <row r="56" spans="1:71" ht="18.649999999999999" customHeight="1">
      <c r="A56" s="134"/>
      <c r="B56" s="134"/>
      <c r="C56" s="124"/>
      <c r="D56" s="144"/>
      <c r="E56" s="144"/>
      <c r="F56" s="144"/>
      <c r="G56" s="144"/>
      <c r="H56" s="144"/>
      <c r="I56" s="144"/>
      <c r="J56" s="144"/>
      <c r="K56" s="144"/>
      <c r="L56" s="144"/>
      <c r="M56" s="144"/>
      <c r="N56" s="149"/>
      <c r="O56" s="149"/>
      <c r="P56" s="149"/>
      <c r="Q56" s="149"/>
      <c r="R56" s="130"/>
      <c r="S56" s="130"/>
      <c r="T56" s="130"/>
      <c r="U56" s="135" t="s">
        <v>27</v>
      </c>
      <c r="V56" s="130"/>
      <c r="W56" s="130"/>
      <c r="X56" s="136"/>
      <c r="Y56" s="136"/>
      <c r="Z56" s="136"/>
      <c r="AA56" s="127"/>
      <c r="AB56" s="137"/>
      <c r="AC56" s="127"/>
      <c r="AD56" s="127"/>
      <c r="AE56" s="127"/>
      <c r="AF56" s="127"/>
      <c r="AG56" s="127"/>
      <c r="AH56" s="127"/>
      <c r="AI56" s="127"/>
      <c r="AJ56" s="127"/>
      <c r="AK56" s="127"/>
      <c r="AL56" s="127"/>
      <c r="AM56" s="135" t="s">
        <v>12</v>
      </c>
      <c r="AN56" s="127"/>
      <c r="AO56" s="127"/>
      <c r="AP56" s="127"/>
      <c r="AQ56" s="127"/>
      <c r="AR56" s="127"/>
      <c r="AS56" s="127"/>
      <c r="AT56" s="127"/>
      <c r="AU56" s="127"/>
      <c r="AV56" s="127"/>
      <c r="AW56" s="127"/>
      <c r="AX56" s="126"/>
      <c r="AY56" s="126"/>
      <c r="AZ56" s="126"/>
      <c r="BA56" s="126"/>
      <c r="BB56" s="126"/>
      <c r="BC56" s="126"/>
      <c r="BD56" s="126"/>
      <c r="BE56" s="126"/>
      <c r="BF56" s="126"/>
      <c r="BG56" s="126"/>
      <c r="BH56" s="126"/>
      <c r="BI56" s="126"/>
      <c r="BJ56" s="126"/>
      <c r="BK56" s="126"/>
      <c r="BL56" s="126"/>
      <c r="BM56" s="126"/>
      <c r="BN56" s="126"/>
      <c r="BO56" s="126"/>
      <c r="BP56" s="126"/>
      <c r="BQ56" s="110"/>
      <c r="BR56" s="129"/>
      <c r="BS56" s="116"/>
    </row>
    <row r="57" spans="1:71" ht="15.65" customHeight="1">
      <c r="A57" s="134"/>
      <c r="B57" s="134"/>
      <c r="C57" s="124"/>
      <c r="D57" s="199" t="s">
        <v>13</v>
      </c>
      <c r="E57" s="200"/>
      <c r="F57" s="200"/>
      <c r="G57" s="200"/>
      <c r="H57" s="200"/>
      <c r="I57" s="200"/>
      <c r="J57" s="200"/>
      <c r="K57" s="200"/>
      <c r="L57" s="200"/>
      <c r="M57" s="201"/>
      <c r="N57" s="208" t="str">
        <f>IF([6]回答表!AD49="●","●","")</f>
        <v/>
      </c>
      <c r="O57" s="209"/>
      <c r="P57" s="209"/>
      <c r="Q57" s="210"/>
      <c r="R57" s="130"/>
      <c r="S57" s="130"/>
      <c r="T57" s="130"/>
      <c r="U57" s="190" t="str">
        <f>IF([6]回答表!AD49="●",[6]回答表!B129,"")</f>
        <v/>
      </c>
      <c r="V57" s="191"/>
      <c r="W57" s="191"/>
      <c r="X57" s="191"/>
      <c r="Y57" s="191"/>
      <c r="Z57" s="191"/>
      <c r="AA57" s="191"/>
      <c r="AB57" s="191"/>
      <c r="AC57" s="191"/>
      <c r="AD57" s="191"/>
      <c r="AE57" s="191"/>
      <c r="AF57" s="191"/>
      <c r="AG57" s="191"/>
      <c r="AH57" s="191"/>
      <c r="AI57" s="191"/>
      <c r="AJ57" s="192"/>
      <c r="AK57" s="150"/>
      <c r="AL57" s="150"/>
      <c r="AM57" s="190" t="str">
        <f>IF([6]回答表!AD49="●",[6]回答表!B134,"")</f>
        <v/>
      </c>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2"/>
      <c r="BR57" s="129"/>
      <c r="BS57" s="116"/>
    </row>
    <row r="58" spans="1:71" ht="15.65" customHeight="1">
      <c r="A58" s="134"/>
      <c r="B58" s="134"/>
      <c r="C58" s="124"/>
      <c r="D58" s="202"/>
      <c r="E58" s="203"/>
      <c r="F58" s="203"/>
      <c r="G58" s="203"/>
      <c r="H58" s="203"/>
      <c r="I58" s="203"/>
      <c r="J58" s="203"/>
      <c r="K58" s="203"/>
      <c r="L58" s="203"/>
      <c r="M58" s="204"/>
      <c r="N58" s="211"/>
      <c r="O58" s="212"/>
      <c r="P58" s="212"/>
      <c r="Q58" s="213"/>
      <c r="R58" s="130"/>
      <c r="S58" s="130"/>
      <c r="T58" s="130"/>
      <c r="U58" s="193"/>
      <c r="V58" s="194"/>
      <c r="W58" s="194"/>
      <c r="X58" s="194"/>
      <c r="Y58" s="194"/>
      <c r="Z58" s="194"/>
      <c r="AA58" s="194"/>
      <c r="AB58" s="194"/>
      <c r="AC58" s="194"/>
      <c r="AD58" s="194"/>
      <c r="AE58" s="194"/>
      <c r="AF58" s="194"/>
      <c r="AG58" s="194"/>
      <c r="AH58" s="194"/>
      <c r="AI58" s="194"/>
      <c r="AJ58" s="195"/>
      <c r="AK58" s="150"/>
      <c r="AL58" s="150"/>
      <c r="AM58" s="193"/>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5"/>
      <c r="BR58" s="129"/>
      <c r="BS58" s="116"/>
    </row>
    <row r="59" spans="1:71" ht="15.65" customHeight="1">
      <c r="A59" s="134"/>
      <c r="B59" s="134"/>
      <c r="C59" s="124"/>
      <c r="D59" s="202"/>
      <c r="E59" s="203"/>
      <c r="F59" s="203"/>
      <c r="G59" s="203"/>
      <c r="H59" s="203"/>
      <c r="I59" s="203"/>
      <c r="J59" s="203"/>
      <c r="K59" s="203"/>
      <c r="L59" s="203"/>
      <c r="M59" s="204"/>
      <c r="N59" s="211"/>
      <c r="O59" s="212"/>
      <c r="P59" s="212"/>
      <c r="Q59" s="213"/>
      <c r="R59" s="130"/>
      <c r="S59" s="130"/>
      <c r="T59" s="130"/>
      <c r="U59" s="193"/>
      <c r="V59" s="194"/>
      <c r="W59" s="194"/>
      <c r="X59" s="194"/>
      <c r="Y59" s="194"/>
      <c r="Z59" s="194"/>
      <c r="AA59" s="194"/>
      <c r="AB59" s="194"/>
      <c r="AC59" s="194"/>
      <c r="AD59" s="194"/>
      <c r="AE59" s="194"/>
      <c r="AF59" s="194"/>
      <c r="AG59" s="194"/>
      <c r="AH59" s="194"/>
      <c r="AI59" s="194"/>
      <c r="AJ59" s="195"/>
      <c r="AK59" s="150"/>
      <c r="AL59" s="150"/>
      <c r="AM59" s="193"/>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5"/>
      <c r="BR59" s="129"/>
      <c r="BS59" s="116"/>
    </row>
    <row r="60" spans="1:71" ht="15.65" customHeight="1">
      <c r="C60" s="124"/>
      <c r="D60" s="205"/>
      <c r="E60" s="206"/>
      <c r="F60" s="206"/>
      <c r="G60" s="206"/>
      <c r="H60" s="206"/>
      <c r="I60" s="206"/>
      <c r="J60" s="206"/>
      <c r="K60" s="206"/>
      <c r="L60" s="206"/>
      <c r="M60" s="207"/>
      <c r="N60" s="214"/>
      <c r="O60" s="215"/>
      <c r="P60" s="215"/>
      <c r="Q60" s="216"/>
      <c r="R60" s="130"/>
      <c r="S60" s="130"/>
      <c r="T60" s="130"/>
      <c r="U60" s="196"/>
      <c r="V60" s="197"/>
      <c r="W60" s="197"/>
      <c r="X60" s="197"/>
      <c r="Y60" s="197"/>
      <c r="Z60" s="197"/>
      <c r="AA60" s="197"/>
      <c r="AB60" s="197"/>
      <c r="AC60" s="197"/>
      <c r="AD60" s="197"/>
      <c r="AE60" s="197"/>
      <c r="AF60" s="197"/>
      <c r="AG60" s="197"/>
      <c r="AH60" s="197"/>
      <c r="AI60" s="197"/>
      <c r="AJ60" s="198"/>
      <c r="AK60" s="150"/>
      <c r="AL60" s="150"/>
      <c r="AM60" s="196"/>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8"/>
      <c r="BR60" s="129"/>
      <c r="BS60" s="116"/>
    </row>
    <row r="61" spans="1:71" ht="15.65" customHeight="1">
      <c r="C61" s="151"/>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3"/>
      <c r="BS61" s="116"/>
    </row>
    <row r="62" spans="1:71" ht="15.65" customHeight="1">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16"/>
    </row>
    <row r="63" spans="1:71" ht="15.65" customHeight="1">
      <c r="C63" s="118"/>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340"/>
      <c r="AS63" s="340"/>
      <c r="AT63" s="340"/>
      <c r="AU63" s="340"/>
      <c r="AV63" s="340"/>
      <c r="AW63" s="340"/>
      <c r="AX63" s="340"/>
      <c r="AY63" s="340"/>
      <c r="AZ63" s="340"/>
      <c r="BA63" s="340"/>
      <c r="BB63" s="340"/>
      <c r="BC63" s="120"/>
      <c r="BD63" s="121"/>
      <c r="BE63" s="121"/>
      <c r="BF63" s="121"/>
      <c r="BG63" s="121"/>
      <c r="BH63" s="121"/>
      <c r="BI63" s="121"/>
      <c r="BJ63" s="121"/>
      <c r="BK63" s="121"/>
      <c r="BL63" s="121"/>
      <c r="BM63" s="121"/>
      <c r="BN63" s="121"/>
      <c r="BO63" s="121"/>
      <c r="BP63" s="121"/>
      <c r="BQ63" s="121"/>
      <c r="BR63" s="122"/>
      <c r="BS63" s="116"/>
    </row>
    <row r="64" spans="1:71" ht="15.65" customHeight="1">
      <c r="C64" s="124"/>
      <c r="D64" s="258" t="s">
        <v>4</v>
      </c>
      <c r="E64" s="259"/>
      <c r="F64" s="259"/>
      <c r="G64" s="259"/>
      <c r="H64" s="259"/>
      <c r="I64" s="259"/>
      <c r="J64" s="259"/>
      <c r="K64" s="259"/>
      <c r="L64" s="259"/>
      <c r="M64" s="259"/>
      <c r="N64" s="259"/>
      <c r="O64" s="259"/>
      <c r="P64" s="259"/>
      <c r="Q64" s="260"/>
      <c r="R64" s="199" t="s">
        <v>48</v>
      </c>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1"/>
      <c r="BC64" s="125"/>
      <c r="BD64" s="126"/>
      <c r="BE64" s="126"/>
      <c r="BF64" s="126"/>
      <c r="BG64" s="126"/>
      <c r="BH64" s="126"/>
      <c r="BI64" s="126"/>
      <c r="BJ64" s="126"/>
      <c r="BK64" s="126"/>
      <c r="BL64" s="126"/>
      <c r="BM64" s="126"/>
      <c r="BN64" s="127"/>
      <c r="BO64" s="127"/>
      <c r="BP64" s="127"/>
      <c r="BQ64" s="128"/>
      <c r="BR64" s="129"/>
      <c r="BS64" s="116"/>
    </row>
    <row r="65" spans="1:71" ht="15.65" customHeight="1">
      <c r="C65" s="124"/>
      <c r="D65" s="261"/>
      <c r="E65" s="262"/>
      <c r="F65" s="262"/>
      <c r="G65" s="262"/>
      <c r="H65" s="262"/>
      <c r="I65" s="262"/>
      <c r="J65" s="262"/>
      <c r="K65" s="262"/>
      <c r="L65" s="262"/>
      <c r="M65" s="262"/>
      <c r="N65" s="262"/>
      <c r="O65" s="262"/>
      <c r="P65" s="262"/>
      <c r="Q65" s="263"/>
      <c r="R65" s="205"/>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7"/>
      <c r="BC65" s="125"/>
      <c r="BD65" s="126"/>
      <c r="BE65" s="126"/>
      <c r="BF65" s="126"/>
      <c r="BG65" s="126"/>
      <c r="BH65" s="126"/>
      <c r="BI65" s="126"/>
      <c r="BJ65" s="126"/>
      <c r="BK65" s="126"/>
      <c r="BL65" s="126"/>
      <c r="BM65" s="126"/>
      <c r="BN65" s="127"/>
      <c r="BO65" s="127"/>
      <c r="BP65" s="127"/>
      <c r="BQ65" s="128"/>
      <c r="BR65" s="129"/>
      <c r="BS65" s="116"/>
    </row>
    <row r="66" spans="1:71" ht="15.65" customHeight="1">
      <c r="C66" s="124"/>
      <c r="D66" s="130"/>
      <c r="E66" s="130"/>
      <c r="F66" s="130"/>
      <c r="G66" s="130"/>
      <c r="H66" s="130"/>
      <c r="I66" s="130"/>
      <c r="J66" s="130"/>
      <c r="K66" s="130"/>
      <c r="L66" s="130"/>
      <c r="M66" s="130"/>
      <c r="N66" s="130"/>
      <c r="O66" s="130"/>
      <c r="P66" s="130"/>
      <c r="Q66" s="130"/>
      <c r="R66" s="130"/>
      <c r="S66" s="130"/>
      <c r="T66" s="130"/>
      <c r="U66" s="130"/>
      <c r="V66" s="130"/>
      <c r="W66" s="130"/>
      <c r="X66" s="110"/>
      <c r="Y66" s="110"/>
      <c r="Z66" s="110"/>
      <c r="AA66" s="126"/>
      <c r="AB66" s="131"/>
      <c r="AC66" s="131"/>
      <c r="AD66" s="131"/>
      <c r="AE66" s="131"/>
      <c r="AF66" s="131"/>
      <c r="AG66" s="131"/>
      <c r="AH66" s="131"/>
      <c r="AI66" s="131"/>
      <c r="AJ66" s="131"/>
      <c r="AK66" s="131"/>
      <c r="AL66" s="131"/>
      <c r="AM66" s="131"/>
      <c r="AN66" s="128"/>
      <c r="AO66" s="131"/>
      <c r="AP66" s="132"/>
      <c r="AQ66" s="132"/>
      <c r="AR66" s="133"/>
      <c r="AS66" s="133"/>
      <c r="AT66" s="133"/>
      <c r="AU66" s="133"/>
      <c r="AV66" s="133"/>
      <c r="AW66" s="133"/>
      <c r="AX66" s="133"/>
      <c r="AY66" s="133"/>
      <c r="AZ66" s="133"/>
      <c r="BA66" s="133"/>
      <c r="BB66" s="133"/>
      <c r="BC66" s="125"/>
      <c r="BD66" s="126"/>
      <c r="BE66" s="126"/>
      <c r="BF66" s="126"/>
      <c r="BG66" s="126"/>
      <c r="BH66" s="126"/>
      <c r="BI66" s="126"/>
      <c r="BJ66" s="126"/>
      <c r="BK66" s="126"/>
      <c r="BL66" s="126"/>
      <c r="BM66" s="126"/>
      <c r="BN66" s="127"/>
      <c r="BO66" s="127"/>
      <c r="BP66" s="127"/>
      <c r="BQ66" s="128"/>
      <c r="BR66" s="129"/>
      <c r="BS66" s="116"/>
    </row>
    <row r="67" spans="1:71" ht="19">
      <c r="C67" s="124"/>
      <c r="D67" s="130"/>
      <c r="E67" s="130"/>
      <c r="F67" s="130"/>
      <c r="G67" s="130"/>
      <c r="H67" s="130"/>
      <c r="I67" s="130"/>
      <c r="J67" s="130"/>
      <c r="K67" s="130"/>
      <c r="L67" s="130"/>
      <c r="M67" s="130"/>
      <c r="N67" s="130"/>
      <c r="O67" s="130"/>
      <c r="P67" s="130"/>
      <c r="Q67" s="130"/>
      <c r="R67" s="130"/>
      <c r="S67" s="130"/>
      <c r="T67" s="130"/>
      <c r="U67" s="135" t="s">
        <v>27</v>
      </c>
      <c r="V67" s="130"/>
      <c r="W67" s="130"/>
      <c r="X67" s="136"/>
      <c r="Y67" s="136"/>
      <c r="Z67" s="136"/>
      <c r="AA67" s="127"/>
      <c r="AB67" s="137"/>
      <c r="AC67" s="137"/>
      <c r="AD67" s="137"/>
      <c r="AE67" s="137"/>
      <c r="AF67" s="137"/>
      <c r="AG67" s="137"/>
      <c r="AH67" s="137"/>
      <c r="AI67" s="137"/>
      <c r="AJ67" s="137"/>
      <c r="AK67" s="137"/>
      <c r="AL67" s="137"/>
      <c r="AM67" s="135" t="s">
        <v>5</v>
      </c>
      <c r="AN67" s="138"/>
      <c r="AO67" s="137"/>
      <c r="AP67" s="139"/>
      <c r="AQ67" s="139"/>
      <c r="AR67" s="140"/>
      <c r="AS67" s="140"/>
      <c r="AT67" s="140"/>
      <c r="AU67" s="140"/>
      <c r="AV67" s="140"/>
      <c r="AW67" s="140"/>
      <c r="AX67" s="140"/>
      <c r="AY67" s="140"/>
      <c r="AZ67" s="140"/>
      <c r="BA67" s="140"/>
      <c r="BB67" s="140"/>
      <c r="BC67" s="141"/>
      <c r="BD67" s="127"/>
      <c r="BE67" s="127"/>
      <c r="BF67" s="142" t="s">
        <v>6</v>
      </c>
      <c r="BG67" s="155"/>
      <c r="BH67" s="155"/>
      <c r="BI67" s="155"/>
      <c r="BJ67" s="155"/>
      <c r="BK67" s="155"/>
      <c r="BL67" s="155"/>
      <c r="BM67" s="127"/>
      <c r="BN67" s="127"/>
      <c r="BO67" s="127"/>
      <c r="BP67" s="127"/>
      <c r="BQ67" s="138"/>
      <c r="BR67" s="129"/>
      <c r="BS67" s="116"/>
    </row>
    <row r="68" spans="1:71" ht="15.65" customHeight="1">
      <c r="C68" s="124"/>
      <c r="D68" s="199" t="s">
        <v>7</v>
      </c>
      <c r="E68" s="200"/>
      <c r="F68" s="200"/>
      <c r="G68" s="200"/>
      <c r="H68" s="200"/>
      <c r="I68" s="200"/>
      <c r="J68" s="200"/>
      <c r="K68" s="200"/>
      <c r="L68" s="200"/>
      <c r="M68" s="201"/>
      <c r="N68" s="208" t="str">
        <f>IF([6]回答表!X50="●","●","")</f>
        <v/>
      </c>
      <c r="O68" s="209"/>
      <c r="P68" s="209"/>
      <c r="Q68" s="210"/>
      <c r="R68" s="130"/>
      <c r="S68" s="130"/>
      <c r="T68" s="130"/>
      <c r="U68" s="190" t="str">
        <f>IF([6]回答表!X50="●",[6]回答表!B144,IF([6]回答表!AA50="●",[6]回答表!B168,""))</f>
        <v/>
      </c>
      <c r="V68" s="191"/>
      <c r="W68" s="191"/>
      <c r="X68" s="191"/>
      <c r="Y68" s="191"/>
      <c r="Z68" s="191"/>
      <c r="AA68" s="191"/>
      <c r="AB68" s="191"/>
      <c r="AC68" s="191"/>
      <c r="AD68" s="191"/>
      <c r="AE68" s="191"/>
      <c r="AF68" s="191"/>
      <c r="AG68" s="191"/>
      <c r="AH68" s="191"/>
      <c r="AI68" s="191"/>
      <c r="AJ68" s="192"/>
      <c r="AK68" s="143"/>
      <c r="AL68" s="143"/>
      <c r="AM68" s="341" t="s">
        <v>49</v>
      </c>
      <c r="AN68" s="341"/>
      <c r="AO68" s="341"/>
      <c r="AP68" s="341"/>
      <c r="AQ68" s="341"/>
      <c r="AR68" s="341"/>
      <c r="AS68" s="341"/>
      <c r="AT68" s="341"/>
      <c r="AU68" s="341" t="s">
        <v>50</v>
      </c>
      <c r="AV68" s="341"/>
      <c r="AW68" s="341"/>
      <c r="AX68" s="341"/>
      <c r="AY68" s="341"/>
      <c r="AZ68" s="341"/>
      <c r="BA68" s="341"/>
      <c r="BB68" s="341"/>
      <c r="BC68" s="131"/>
      <c r="BD68" s="126"/>
      <c r="BE68" s="126"/>
      <c r="BF68" s="253" t="str">
        <f>IF([6]回答表!X50="●",[6]回答表!S150,IF([6]回答表!AA50="●",[6]回答表!S174,""))</f>
        <v/>
      </c>
      <c r="BG68" s="254"/>
      <c r="BH68" s="254"/>
      <c r="BI68" s="254"/>
      <c r="BJ68" s="253"/>
      <c r="BK68" s="254"/>
      <c r="BL68" s="254"/>
      <c r="BM68" s="254"/>
      <c r="BN68" s="253"/>
      <c r="BO68" s="254"/>
      <c r="BP68" s="254"/>
      <c r="BQ68" s="255"/>
      <c r="BR68" s="129"/>
      <c r="BS68" s="116"/>
    </row>
    <row r="69" spans="1:71" ht="15.65" customHeight="1">
      <c r="C69" s="124"/>
      <c r="D69" s="202"/>
      <c r="E69" s="203"/>
      <c r="F69" s="203"/>
      <c r="G69" s="203"/>
      <c r="H69" s="203"/>
      <c r="I69" s="203"/>
      <c r="J69" s="203"/>
      <c r="K69" s="203"/>
      <c r="L69" s="203"/>
      <c r="M69" s="204"/>
      <c r="N69" s="211"/>
      <c r="O69" s="212"/>
      <c r="P69" s="212"/>
      <c r="Q69" s="213"/>
      <c r="R69" s="130"/>
      <c r="S69" s="130"/>
      <c r="T69" s="130"/>
      <c r="U69" s="193"/>
      <c r="V69" s="194"/>
      <c r="W69" s="194"/>
      <c r="X69" s="194"/>
      <c r="Y69" s="194"/>
      <c r="Z69" s="194"/>
      <c r="AA69" s="194"/>
      <c r="AB69" s="194"/>
      <c r="AC69" s="194"/>
      <c r="AD69" s="194"/>
      <c r="AE69" s="194"/>
      <c r="AF69" s="194"/>
      <c r="AG69" s="194"/>
      <c r="AH69" s="194"/>
      <c r="AI69" s="194"/>
      <c r="AJ69" s="195"/>
      <c r="AK69" s="143"/>
      <c r="AL69" s="143"/>
      <c r="AM69" s="341"/>
      <c r="AN69" s="341"/>
      <c r="AO69" s="341"/>
      <c r="AP69" s="341"/>
      <c r="AQ69" s="341"/>
      <c r="AR69" s="341"/>
      <c r="AS69" s="341"/>
      <c r="AT69" s="341"/>
      <c r="AU69" s="341"/>
      <c r="AV69" s="341"/>
      <c r="AW69" s="341"/>
      <c r="AX69" s="341"/>
      <c r="AY69" s="341"/>
      <c r="AZ69" s="341"/>
      <c r="BA69" s="341"/>
      <c r="BB69" s="341"/>
      <c r="BC69" s="131"/>
      <c r="BD69" s="126"/>
      <c r="BE69" s="126"/>
      <c r="BF69" s="217"/>
      <c r="BG69" s="218"/>
      <c r="BH69" s="218"/>
      <c r="BI69" s="218"/>
      <c r="BJ69" s="217"/>
      <c r="BK69" s="218"/>
      <c r="BL69" s="218"/>
      <c r="BM69" s="218"/>
      <c r="BN69" s="217"/>
      <c r="BO69" s="218"/>
      <c r="BP69" s="218"/>
      <c r="BQ69" s="221"/>
      <c r="BR69" s="129"/>
      <c r="BS69" s="116"/>
    </row>
    <row r="70" spans="1:71" ht="15.65" customHeight="1">
      <c r="C70" s="124"/>
      <c r="D70" s="202"/>
      <c r="E70" s="203"/>
      <c r="F70" s="203"/>
      <c r="G70" s="203"/>
      <c r="H70" s="203"/>
      <c r="I70" s="203"/>
      <c r="J70" s="203"/>
      <c r="K70" s="203"/>
      <c r="L70" s="203"/>
      <c r="M70" s="204"/>
      <c r="N70" s="211"/>
      <c r="O70" s="212"/>
      <c r="P70" s="212"/>
      <c r="Q70" s="213"/>
      <c r="R70" s="130"/>
      <c r="S70" s="130"/>
      <c r="T70" s="130"/>
      <c r="U70" s="193"/>
      <c r="V70" s="194"/>
      <c r="W70" s="194"/>
      <c r="X70" s="194"/>
      <c r="Y70" s="194"/>
      <c r="Z70" s="194"/>
      <c r="AA70" s="194"/>
      <c r="AB70" s="194"/>
      <c r="AC70" s="194"/>
      <c r="AD70" s="194"/>
      <c r="AE70" s="194"/>
      <c r="AF70" s="194"/>
      <c r="AG70" s="194"/>
      <c r="AH70" s="194"/>
      <c r="AI70" s="194"/>
      <c r="AJ70" s="195"/>
      <c r="AK70" s="143"/>
      <c r="AL70" s="143"/>
      <c r="AM70" s="341"/>
      <c r="AN70" s="341"/>
      <c r="AO70" s="341"/>
      <c r="AP70" s="341"/>
      <c r="AQ70" s="341"/>
      <c r="AR70" s="341"/>
      <c r="AS70" s="341"/>
      <c r="AT70" s="341"/>
      <c r="AU70" s="341"/>
      <c r="AV70" s="341"/>
      <c r="AW70" s="341"/>
      <c r="AX70" s="341"/>
      <c r="AY70" s="341"/>
      <c r="AZ70" s="341"/>
      <c r="BA70" s="341"/>
      <c r="BB70" s="341"/>
      <c r="BC70" s="131"/>
      <c r="BD70" s="126"/>
      <c r="BE70" s="126"/>
      <c r="BF70" s="217"/>
      <c r="BG70" s="218"/>
      <c r="BH70" s="218"/>
      <c r="BI70" s="218"/>
      <c r="BJ70" s="217"/>
      <c r="BK70" s="218"/>
      <c r="BL70" s="218"/>
      <c r="BM70" s="218"/>
      <c r="BN70" s="217"/>
      <c r="BO70" s="218"/>
      <c r="BP70" s="218"/>
      <c r="BQ70" s="221"/>
      <c r="BR70" s="129"/>
      <c r="BS70" s="116"/>
    </row>
    <row r="71" spans="1:71" ht="15.65" customHeight="1">
      <c r="C71" s="124"/>
      <c r="D71" s="205"/>
      <c r="E71" s="206"/>
      <c r="F71" s="206"/>
      <c r="G71" s="206"/>
      <c r="H71" s="206"/>
      <c r="I71" s="206"/>
      <c r="J71" s="206"/>
      <c r="K71" s="206"/>
      <c r="L71" s="206"/>
      <c r="M71" s="207"/>
      <c r="N71" s="214"/>
      <c r="O71" s="215"/>
      <c r="P71" s="215"/>
      <c r="Q71" s="216"/>
      <c r="R71" s="130"/>
      <c r="S71" s="130"/>
      <c r="T71" s="130"/>
      <c r="U71" s="193"/>
      <c r="V71" s="194"/>
      <c r="W71" s="194"/>
      <c r="X71" s="194"/>
      <c r="Y71" s="194"/>
      <c r="Z71" s="194"/>
      <c r="AA71" s="194"/>
      <c r="AB71" s="194"/>
      <c r="AC71" s="194"/>
      <c r="AD71" s="194"/>
      <c r="AE71" s="194"/>
      <c r="AF71" s="194"/>
      <c r="AG71" s="194"/>
      <c r="AH71" s="194"/>
      <c r="AI71" s="194"/>
      <c r="AJ71" s="195"/>
      <c r="AK71" s="143"/>
      <c r="AL71" s="143"/>
      <c r="AM71" s="283" t="str">
        <f>IF([6]回答表!X50="●",[6]回答表!J150,IF([6]回答表!AA50="●",[6]回答表!J174,""))</f>
        <v/>
      </c>
      <c r="AN71" s="284"/>
      <c r="AO71" s="284"/>
      <c r="AP71" s="284"/>
      <c r="AQ71" s="284"/>
      <c r="AR71" s="284"/>
      <c r="AS71" s="284"/>
      <c r="AT71" s="285"/>
      <c r="AU71" s="283" t="str">
        <f>IF([6]回答表!X50="●",[6]回答表!J151,IF([6]回答表!AA50="●",[6]回答表!J175,""))</f>
        <v/>
      </c>
      <c r="AV71" s="284"/>
      <c r="AW71" s="284"/>
      <c r="AX71" s="284"/>
      <c r="AY71" s="284"/>
      <c r="AZ71" s="284"/>
      <c r="BA71" s="284"/>
      <c r="BB71" s="285"/>
      <c r="BC71" s="131"/>
      <c r="BD71" s="126"/>
      <c r="BE71" s="126"/>
      <c r="BF71" s="217" t="str">
        <f>IF([6]回答表!X50="●",[6]回答表!V150,IF([6]回答表!AA50="●",[6]回答表!V174,""))</f>
        <v/>
      </c>
      <c r="BG71" s="218"/>
      <c r="BH71" s="218"/>
      <c r="BI71" s="218"/>
      <c r="BJ71" s="217" t="str">
        <f>IF([6]回答表!X50="●",[6]回答表!V151,IF([6]回答表!AA50="●",[6]回答表!V175,""))</f>
        <v/>
      </c>
      <c r="BK71" s="218"/>
      <c r="BL71" s="218"/>
      <c r="BM71" s="218"/>
      <c r="BN71" s="217" t="str">
        <f>IF([6]回答表!X50="●",[6]回答表!V152,IF([6]回答表!AA50="●",[6]回答表!V176,""))</f>
        <v/>
      </c>
      <c r="BO71" s="218"/>
      <c r="BP71" s="218"/>
      <c r="BQ71" s="221"/>
      <c r="BR71" s="129"/>
      <c r="BS71" s="116"/>
    </row>
    <row r="72" spans="1:71" ht="15.65" customHeight="1">
      <c r="C72" s="124"/>
      <c r="D72" s="144"/>
      <c r="E72" s="144"/>
      <c r="F72" s="144"/>
      <c r="G72" s="144"/>
      <c r="H72" s="144"/>
      <c r="I72" s="144"/>
      <c r="J72" s="144"/>
      <c r="K72" s="144"/>
      <c r="L72" s="144"/>
      <c r="M72" s="144"/>
      <c r="N72" s="145"/>
      <c r="O72" s="145"/>
      <c r="P72" s="145"/>
      <c r="Q72" s="145"/>
      <c r="R72" s="146"/>
      <c r="S72" s="146"/>
      <c r="T72" s="146"/>
      <c r="U72" s="193"/>
      <c r="V72" s="194"/>
      <c r="W72" s="194"/>
      <c r="X72" s="194"/>
      <c r="Y72" s="194"/>
      <c r="Z72" s="194"/>
      <c r="AA72" s="194"/>
      <c r="AB72" s="194"/>
      <c r="AC72" s="194"/>
      <c r="AD72" s="194"/>
      <c r="AE72" s="194"/>
      <c r="AF72" s="194"/>
      <c r="AG72" s="194"/>
      <c r="AH72" s="194"/>
      <c r="AI72" s="194"/>
      <c r="AJ72" s="195"/>
      <c r="AK72" s="143"/>
      <c r="AL72" s="143"/>
      <c r="AM72" s="286"/>
      <c r="AN72" s="287"/>
      <c r="AO72" s="287"/>
      <c r="AP72" s="287"/>
      <c r="AQ72" s="287"/>
      <c r="AR72" s="287"/>
      <c r="AS72" s="287"/>
      <c r="AT72" s="288"/>
      <c r="AU72" s="286"/>
      <c r="AV72" s="287"/>
      <c r="AW72" s="287"/>
      <c r="AX72" s="287"/>
      <c r="AY72" s="287"/>
      <c r="AZ72" s="287"/>
      <c r="BA72" s="287"/>
      <c r="BB72" s="288"/>
      <c r="BC72" s="131"/>
      <c r="BD72" s="131"/>
      <c r="BE72" s="131"/>
      <c r="BF72" s="217"/>
      <c r="BG72" s="218"/>
      <c r="BH72" s="218"/>
      <c r="BI72" s="218"/>
      <c r="BJ72" s="217"/>
      <c r="BK72" s="218"/>
      <c r="BL72" s="218"/>
      <c r="BM72" s="218"/>
      <c r="BN72" s="217"/>
      <c r="BO72" s="218"/>
      <c r="BP72" s="218"/>
      <c r="BQ72" s="221"/>
      <c r="BR72" s="129"/>
      <c r="BS72" s="116"/>
    </row>
    <row r="73" spans="1:71" ht="15.65" customHeight="1">
      <c r="C73" s="124"/>
      <c r="D73" s="144"/>
      <c r="E73" s="144"/>
      <c r="F73" s="144"/>
      <c r="G73" s="144"/>
      <c r="H73" s="144"/>
      <c r="I73" s="144"/>
      <c r="J73" s="144"/>
      <c r="K73" s="144"/>
      <c r="L73" s="144"/>
      <c r="M73" s="144"/>
      <c r="N73" s="145"/>
      <c r="O73" s="145"/>
      <c r="P73" s="145"/>
      <c r="Q73" s="145"/>
      <c r="R73" s="146"/>
      <c r="S73" s="146"/>
      <c r="T73" s="146"/>
      <c r="U73" s="193"/>
      <c r="V73" s="194"/>
      <c r="W73" s="194"/>
      <c r="X73" s="194"/>
      <c r="Y73" s="194"/>
      <c r="Z73" s="194"/>
      <c r="AA73" s="194"/>
      <c r="AB73" s="194"/>
      <c r="AC73" s="194"/>
      <c r="AD73" s="194"/>
      <c r="AE73" s="194"/>
      <c r="AF73" s="194"/>
      <c r="AG73" s="194"/>
      <c r="AH73" s="194"/>
      <c r="AI73" s="194"/>
      <c r="AJ73" s="195"/>
      <c r="AK73" s="143"/>
      <c r="AL73" s="143"/>
      <c r="AM73" s="289"/>
      <c r="AN73" s="290"/>
      <c r="AO73" s="290"/>
      <c r="AP73" s="290"/>
      <c r="AQ73" s="290"/>
      <c r="AR73" s="290"/>
      <c r="AS73" s="290"/>
      <c r="AT73" s="291"/>
      <c r="AU73" s="289"/>
      <c r="AV73" s="290"/>
      <c r="AW73" s="290"/>
      <c r="AX73" s="290"/>
      <c r="AY73" s="290"/>
      <c r="AZ73" s="290"/>
      <c r="BA73" s="290"/>
      <c r="BB73" s="291"/>
      <c r="BC73" s="131"/>
      <c r="BD73" s="126"/>
      <c r="BE73" s="126"/>
      <c r="BF73" s="217"/>
      <c r="BG73" s="218"/>
      <c r="BH73" s="218"/>
      <c r="BI73" s="218"/>
      <c r="BJ73" s="217"/>
      <c r="BK73" s="218"/>
      <c r="BL73" s="218"/>
      <c r="BM73" s="218"/>
      <c r="BN73" s="217"/>
      <c r="BO73" s="218"/>
      <c r="BP73" s="218"/>
      <c r="BQ73" s="221"/>
      <c r="BR73" s="129"/>
      <c r="BS73" s="116"/>
    </row>
    <row r="74" spans="1:71" ht="15.65" customHeight="1">
      <c r="C74" s="124"/>
      <c r="D74" s="243" t="s">
        <v>8</v>
      </c>
      <c r="E74" s="244"/>
      <c r="F74" s="244"/>
      <c r="G74" s="244"/>
      <c r="H74" s="244"/>
      <c r="I74" s="244"/>
      <c r="J74" s="244"/>
      <c r="K74" s="244"/>
      <c r="L74" s="244"/>
      <c r="M74" s="245"/>
      <c r="N74" s="208" t="str">
        <f>IF([6]回答表!AA50="●","●","")</f>
        <v/>
      </c>
      <c r="O74" s="209"/>
      <c r="P74" s="209"/>
      <c r="Q74" s="210"/>
      <c r="R74" s="130"/>
      <c r="S74" s="130"/>
      <c r="T74" s="130"/>
      <c r="U74" s="193"/>
      <c r="V74" s="194"/>
      <c r="W74" s="194"/>
      <c r="X74" s="194"/>
      <c r="Y74" s="194"/>
      <c r="Z74" s="194"/>
      <c r="AA74" s="194"/>
      <c r="AB74" s="194"/>
      <c r="AC74" s="194"/>
      <c r="AD74" s="194"/>
      <c r="AE74" s="194"/>
      <c r="AF74" s="194"/>
      <c r="AG74" s="194"/>
      <c r="AH74" s="194"/>
      <c r="AI74" s="194"/>
      <c r="AJ74" s="195"/>
      <c r="AK74" s="143"/>
      <c r="AL74" s="143"/>
      <c r="AM74" s="126"/>
      <c r="AN74" s="126"/>
      <c r="AO74" s="126"/>
      <c r="AP74" s="126"/>
      <c r="AQ74" s="126"/>
      <c r="AR74" s="126"/>
      <c r="AS74" s="126"/>
      <c r="AT74" s="126"/>
      <c r="AU74" s="126"/>
      <c r="AV74" s="126"/>
      <c r="AW74" s="126"/>
      <c r="AX74" s="126"/>
      <c r="AY74" s="126"/>
      <c r="AZ74" s="126"/>
      <c r="BA74" s="126"/>
      <c r="BB74" s="126"/>
      <c r="BC74" s="131"/>
      <c r="BD74" s="147"/>
      <c r="BE74" s="147"/>
      <c r="BF74" s="217"/>
      <c r="BG74" s="218"/>
      <c r="BH74" s="218"/>
      <c r="BI74" s="218"/>
      <c r="BJ74" s="217"/>
      <c r="BK74" s="218"/>
      <c r="BL74" s="218"/>
      <c r="BM74" s="218"/>
      <c r="BN74" s="217"/>
      <c r="BO74" s="218"/>
      <c r="BP74" s="218"/>
      <c r="BQ74" s="221"/>
      <c r="BR74" s="129"/>
      <c r="BS74" s="116"/>
    </row>
    <row r="75" spans="1:71" ht="15.65" customHeight="1">
      <c r="C75" s="124"/>
      <c r="D75" s="246"/>
      <c r="E75" s="247"/>
      <c r="F75" s="247"/>
      <c r="G75" s="247"/>
      <c r="H75" s="247"/>
      <c r="I75" s="247"/>
      <c r="J75" s="247"/>
      <c r="K75" s="247"/>
      <c r="L75" s="247"/>
      <c r="M75" s="248"/>
      <c r="N75" s="211"/>
      <c r="O75" s="212"/>
      <c r="P75" s="212"/>
      <c r="Q75" s="213"/>
      <c r="R75" s="130"/>
      <c r="S75" s="130"/>
      <c r="T75" s="130"/>
      <c r="U75" s="193"/>
      <c r="V75" s="194"/>
      <c r="W75" s="194"/>
      <c r="X75" s="194"/>
      <c r="Y75" s="194"/>
      <c r="Z75" s="194"/>
      <c r="AA75" s="194"/>
      <c r="AB75" s="194"/>
      <c r="AC75" s="194"/>
      <c r="AD75" s="194"/>
      <c r="AE75" s="194"/>
      <c r="AF75" s="194"/>
      <c r="AG75" s="194"/>
      <c r="AH75" s="194"/>
      <c r="AI75" s="194"/>
      <c r="AJ75" s="195"/>
      <c r="AK75" s="143"/>
      <c r="AL75" s="143"/>
      <c r="AM75" s="126"/>
      <c r="AN75" s="126"/>
      <c r="AO75" s="126"/>
      <c r="AP75" s="126"/>
      <c r="AQ75" s="126"/>
      <c r="AR75" s="126"/>
      <c r="AS75" s="126"/>
      <c r="AT75" s="126"/>
      <c r="AU75" s="126"/>
      <c r="AV75" s="126"/>
      <c r="AW75" s="126"/>
      <c r="AX75" s="126"/>
      <c r="AY75" s="126"/>
      <c r="AZ75" s="126"/>
      <c r="BA75" s="126"/>
      <c r="BB75" s="126"/>
      <c r="BC75" s="131"/>
      <c r="BD75" s="147"/>
      <c r="BE75" s="147"/>
      <c r="BF75" s="217" t="s">
        <v>9</v>
      </c>
      <c r="BG75" s="218"/>
      <c r="BH75" s="218"/>
      <c r="BI75" s="218"/>
      <c r="BJ75" s="217" t="s">
        <v>10</v>
      </c>
      <c r="BK75" s="218"/>
      <c r="BL75" s="218"/>
      <c r="BM75" s="218"/>
      <c r="BN75" s="217" t="s">
        <v>11</v>
      </c>
      <c r="BO75" s="218"/>
      <c r="BP75" s="218"/>
      <c r="BQ75" s="221"/>
      <c r="BR75" s="129"/>
      <c r="BS75" s="116"/>
    </row>
    <row r="76" spans="1:71" ht="15.65" customHeight="1">
      <c r="C76" s="124"/>
      <c r="D76" s="246"/>
      <c r="E76" s="247"/>
      <c r="F76" s="247"/>
      <c r="G76" s="247"/>
      <c r="H76" s="247"/>
      <c r="I76" s="247"/>
      <c r="J76" s="247"/>
      <c r="K76" s="247"/>
      <c r="L76" s="247"/>
      <c r="M76" s="248"/>
      <c r="N76" s="211"/>
      <c r="O76" s="212"/>
      <c r="P76" s="212"/>
      <c r="Q76" s="213"/>
      <c r="R76" s="130"/>
      <c r="S76" s="130"/>
      <c r="T76" s="130"/>
      <c r="U76" s="193"/>
      <c r="V76" s="194"/>
      <c r="W76" s="194"/>
      <c r="X76" s="194"/>
      <c r="Y76" s="194"/>
      <c r="Z76" s="194"/>
      <c r="AA76" s="194"/>
      <c r="AB76" s="194"/>
      <c r="AC76" s="194"/>
      <c r="AD76" s="194"/>
      <c r="AE76" s="194"/>
      <c r="AF76" s="194"/>
      <c r="AG76" s="194"/>
      <c r="AH76" s="194"/>
      <c r="AI76" s="194"/>
      <c r="AJ76" s="195"/>
      <c r="AK76" s="143"/>
      <c r="AL76" s="143"/>
      <c r="AM76" s="126"/>
      <c r="AN76" s="126"/>
      <c r="AO76" s="126"/>
      <c r="AP76" s="126"/>
      <c r="AQ76" s="126"/>
      <c r="AR76" s="126"/>
      <c r="AS76" s="126"/>
      <c r="AT76" s="126"/>
      <c r="AU76" s="126"/>
      <c r="AV76" s="126"/>
      <c r="AW76" s="126"/>
      <c r="AX76" s="126"/>
      <c r="AY76" s="126"/>
      <c r="AZ76" s="126"/>
      <c r="BA76" s="126"/>
      <c r="BB76" s="126"/>
      <c r="BC76" s="131"/>
      <c r="BD76" s="147"/>
      <c r="BE76" s="147"/>
      <c r="BF76" s="217"/>
      <c r="BG76" s="218"/>
      <c r="BH76" s="218"/>
      <c r="BI76" s="218"/>
      <c r="BJ76" s="217"/>
      <c r="BK76" s="218"/>
      <c r="BL76" s="218"/>
      <c r="BM76" s="218"/>
      <c r="BN76" s="217"/>
      <c r="BO76" s="218"/>
      <c r="BP76" s="218"/>
      <c r="BQ76" s="221"/>
      <c r="BR76" s="129"/>
      <c r="BS76" s="116"/>
    </row>
    <row r="77" spans="1:71" ht="15.65" customHeight="1">
      <c r="C77" s="124"/>
      <c r="D77" s="249"/>
      <c r="E77" s="250"/>
      <c r="F77" s="250"/>
      <c r="G77" s="250"/>
      <c r="H77" s="250"/>
      <c r="I77" s="250"/>
      <c r="J77" s="250"/>
      <c r="K77" s="250"/>
      <c r="L77" s="250"/>
      <c r="M77" s="251"/>
      <c r="N77" s="214"/>
      <c r="O77" s="215"/>
      <c r="P77" s="215"/>
      <c r="Q77" s="216"/>
      <c r="R77" s="130"/>
      <c r="S77" s="130"/>
      <c r="T77" s="130"/>
      <c r="U77" s="196"/>
      <c r="V77" s="197"/>
      <c r="W77" s="197"/>
      <c r="X77" s="197"/>
      <c r="Y77" s="197"/>
      <c r="Z77" s="197"/>
      <c r="AA77" s="197"/>
      <c r="AB77" s="197"/>
      <c r="AC77" s="197"/>
      <c r="AD77" s="197"/>
      <c r="AE77" s="197"/>
      <c r="AF77" s="197"/>
      <c r="AG77" s="197"/>
      <c r="AH77" s="197"/>
      <c r="AI77" s="197"/>
      <c r="AJ77" s="198"/>
      <c r="AK77" s="143"/>
      <c r="AL77" s="143"/>
      <c r="AM77" s="126"/>
      <c r="AN77" s="126"/>
      <c r="AO77" s="126"/>
      <c r="AP77" s="126"/>
      <c r="AQ77" s="126"/>
      <c r="AR77" s="126"/>
      <c r="AS77" s="126"/>
      <c r="AT77" s="126"/>
      <c r="AU77" s="126"/>
      <c r="AV77" s="126"/>
      <c r="AW77" s="126"/>
      <c r="AX77" s="126"/>
      <c r="AY77" s="126"/>
      <c r="AZ77" s="126"/>
      <c r="BA77" s="126"/>
      <c r="BB77" s="126"/>
      <c r="BC77" s="131"/>
      <c r="BD77" s="147"/>
      <c r="BE77" s="147"/>
      <c r="BF77" s="219"/>
      <c r="BG77" s="220"/>
      <c r="BH77" s="220"/>
      <c r="BI77" s="220"/>
      <c r="BJ77" s="219"/>
      <c r="BK77" s="220"/>
      <c r="BL77" s="220"/>
      <c r="BM77" s="220"/>
      <c r="BN77" s="219"/>
      <c r="BO77" s="220"/>
      <c r="BP77" s="220"/>
      <c r="BQ77" s="222"/>
      <c r="BR77" s="129"/>
      <c r="BS77" s="116"/>
    </row>
    <row r="78" spans="1:71" ht="15.65" customHeight="1">
      <c r="A78" s="134"/>
      <c r="B78" s="134"/>
      <c r="C78" s="124"/>
      <c r="D78" s="144"/>
      <c r="E78" s="144"/>
      <c r="F78" s="144"/>
      <c r="G78" s="144"/>
      <c r="H78" s="144"/>
      <c r="I78" s="144"/>
      <c r="J78" s="144"/>
      <c r="K78" s="144"/>
      <c r="L78" s="144"/>
      <c r="M78" s="144"/>
      <c r="N78" s="144"/>
      <c r="O78" s="144"/>
      <c r="P78" s="144"/>
      <c r="Q78" s="144"/>
      <c r="R78" s="130"/>
      <c r="S78" s="130"/>
      <c r="T78" s="130"/>
      <c r="U78" s="130"/>
      <c r="V78" s="130"/>
      <c r="W78" s="130"/>
      <c r="X78" s="130"/>
      <c r="Y78" s="130"/>
      <c r="Z78" s="130"/>
      <c r="AA78" s="130"/>
      <c r="AB78" s="130"/>
      <c r="AC78" s="130"/>
      <c r="AD78" s="130"/>
      <c r="AE78" s="130"/>
      <c r="AF78" s="130"/>
      <c r="AG78" s="130"/>
      <c r="AH78" s="130"/>
      <c r="AI78" s="130"/>
      <c r="AJ78" s="130"/>
      <c r="AK78" s="143"/>
      <c r="AL78" s="143"/>
      <c r="AM78" s="156"/>
      <c r="AN78" s="156"/>
      <c r="AO78" s="156"/>
      <c r="AP78" s="156"/>
      <c r="AQ78" s="156"/>
      <c r="AR78" s="156"/>
      <c r="AS78" s="156"/>
      <c r="AT78" s="156"/>
      <c r="AU78" s="156"/>
      <c r="AV78" s="156"/>
      <c r="AW78" s="156"/>
      <c r="AX78" s="156"/>
      <c r="AY78" s="156"/>
      <c r="AZ78" s="156"/>
      <c r="BA78" s="156"/>
      <c r="BB78" s="156"/>
      <c r="BC78" s="131"/>
      <c r="BD78" s="147"/>
      <c r="BE78" s="147"/>
      <c r="BF78" s="110"/>
      <c r="BG78" s="110"/>
      <c r="BH78" s="110"/>
      <c r="BI78" s="110"/>
      <c r="BJ78" s="110"/>
      <c r="BK78" s="110"/>
      <c r="BL78" s="110"/>
      <c r="BM78" s="110"/>
      <c r="BN78" s="110"/>
      <c r="BO78" s="110"/>
      <c r="BP78" s="110"/>
      <c r="BQ78" s="110"/>
      <c r="BR78" s="129"/>
      <c r="BS78" s="116"/>
    </row>
    <row r="79" spans="1:71" ht="15.65" customHeight="1">
      <c r="A79" s="134"/>
      <c r="B79" s="134"/>
      <c r="C79" s="124"/>
      <c r="D79" s="144"/>
      <c r="E79" s="144"/>
      <c r="F79" s="144"/>
      <c r="G79" s="144"/>
      <c r="H79" s="144"/>
      <c r="I79" s="144"/>
      <c r="J79" s="144"/>
      <c r="K79" s="144"/>
      <c r="L79" s="144"/>
      <c r="M79" s="144"/>
      <c r="N79" s="144"/>
      <c r="O79" s="144"/>
      <c r="P79" s="144"/>
      <c r="Q79" s="144"/>
      <c r="R79" s="130"/>
      <c r="S79" s="130"/>
      <c r="T79" s="130"/>
      <c r="U79" s="135" t="s">
        <v>91</v>
      </c>
      <c r="V79" s="130"/>
      <c r="W79" s="130"/>
      <c r="X79" s="130"/>
      <c r="Y79" s="130"/>
      <c r="Z79" s="130"/>
      <c r="AA79" s="130"/>
      <c r="AB79" s="130"/>
      <c r="AC79" s="130"/>
      <c r="AD79" s="130"/>
      <c r="AE79" s="130"/>
      <c r="AF79" s="130"/>
      <c r="AG79" s="130"/>
      <c r="AH79" s="130"/>
      <c r="AI79" s="130"/>
      <c r="AJ79" s="130"/>
      <c r="AK79" s="143"/>
      <c r="AL79" s="143"/>
      <c r="AM79" s="135" t="s">
        <v>92</v>
      </c>
      <c r="AN79" s="127"/>
      <c r="AO79" s="127"/>
      <c r="AP79" s="127"/>
      <c r="AQ79" s="127"/>
      <c r="AR79" s="127"/>
      <c r="AS79" s="127"/>
      <c r="AT79" s="127"/>
      <c r="AU79" s="127"/>
      <c r="AV79" s="127"/>
      <c r="AW79" s="127"/>
      <c r="AX79" s="126"/>
      <c r="AY79" s="126"/>
      <c r="AZ79" s="126"/>
      <c r="BA79" s="126"/>
      <c r="BB79" s="126"/>
      <c r="BC79" s="126"/>
      <c r="BD79" s="126"/>
      <c r="BE79" s="126"/>
      <c r="BF79" s="126"/>
      <c r="BG79" s="126"/>
      <c r="BH79" s="126"/>
      <c r="BI79" s="126"/>
      <c r="BJ79" s="126"/>
      <c r="BK79" s="126"/>
      <c r="BL79" s="126"/>
      <c r="BM79" s="126"/>
      <c r="BN79" s="126"/>
      <c r="BO79" s="126"/>
      <c r="BP79" s="126"/>
      <c r="BQ79" s="110"/>
      <c r="BR79" s="129"/>
      <c r="BS79" s="116"/>
    </row>
    <row r="80" spans="1:71" ht="15.65" customHeight="1">
      <c r="A80" s="134"/>
      <c r="B80" s="134"/>
      <c r="C80" s="124"/>
      <c r="D80" s="144"/>
      <c r="E80" s="144"/>
      <c r="F80" s="144"/>
      <c r="G80" s="144"/>
      <c r="H80" s="144"/>
      <c r="I80" s="144"/>
      <c r="J80" s="144"/>
      <c r="K80" s="144"/>
      <c r="L80" s="144"/>
      <c r="M80" s="144"/>
      <c r="N80" s="144"/>
      <c r="O80" s="144"/>
      <c r="P80" s="144"/>
      <c r="Q80" s="144"/>
      <c r="R80" s="130"/>
      <c r="S80" s="130"/>
      <c r="T80" s="130"/>
      <c r="U80" s="182" t="str">
        <f>IF([6]回答表!X50="●",[6]回答表!E155,IF([6]回答表!AA50="●",[6]回答表!E179,""))</f>
        <v/>
      </c>
      <c r="V80" s="183"/>
      <c r="W80" s="183"/>
      <c r="X80" s="183"/>
      <c r="Y80" s="183"/>
      <c r="Z80" s="183"/>
      <c r="AA80" s="183"/>
      <c r="AB80" s="183"/>
      <c r="AC80" s="183"/>
      <c r="AD80" s="183"/>
      <c r="AE80" s="186" t="s">
        <v>93</v>
      </c>
      <c r="AF80" s="186"/>
      <c r="AG80" s="186"/>
      <c r="AH80" s="186"/>
      <c r="AI80" s="186"/>
      <c r="AJ80" s="187"/>
      <c r="AK80" s="143"/>
      <c r="AL80" s="143"/>
      <c r="AM80" s="190" t="str">
        <f>IF([6]回答表!X50="●",[6]回答表!B157,IF([6]回答表!AA50="●",[6]回答表!B181,""))</f>
        <v/>
      </c>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2"/>
      <c r="BR80" s="129"/>
      <c r="BS80" s="116"/>
    </row>
    <row r="81" spans="1:71" ht="15.65" customHeight="1">
      <c r="A81" s="134"/>
      <c r="B81" s="134"/>
      <c r="C81" s="124"/>
      <c r="D81" s="144"/>
      <c r="E81" s="144"/>
      <c r="F81" s="144"/>
      <c r="G81" s="144"/>
      <c r="H81" s="144"/>
      <c r="I81" s="144"/>
      <c r="J81" s="144"/>
      <c r="K81" s="144"/>
      <c r="L81" s="144"/>
      <c r="M81" s="144"/>
      <c r="N81" s="144"/>
      <c r="O81" s="144"/>
      <c r="P81" s="144"/>
      <c r="Q81" s="144"/>
      <c r="R81" s="130"/>
      <c r="S81" s="130"/>
      <c r="T81" s="130"/>
      <c r="U81" s="184"/>
      <c r="V81" s="185"/>
      <c r="W81" s="185"/>
      <c r="X81" s="185"/>
      <c r="Y81" s="185"/>
      <c r="Z81" s="185"/>
      <c r="AA81" s="185"/>
      <c r="AB81" s="185"/>
      <c r="AC81" s="185"/>
      <c r="AD81" s="185"/>
      <c r="AE81" s="188"/>
      <c r="AF81" s="188"/>
      <c r="AG81" s="188"/>
      <c r="AH81" s="188"/>
      <c r="AI81" s="188"/>
      <c r="AJ81" s="189"/>
      <c r="AK81" s="143"/>
      <c r="AL81" s="143"/>
      <c r="AM81" s="193"/>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5"/>
      <c r="BR81" s="129"/>
      <c r="BS81" s="116"/>
    </row>
    <row r="82" spans="1:71" ht="15.65" customHeight="1">
      <c r="A82" s="134"/>
      <c r="B82" s="134"/>
      <c r="C82" s="124"/>
      <c r="D82" s="144"/>
      <c r="E82" s="144"/>
      <c r="F82" s="144"/>
      <c r="G82" s="144"/>
      <c r="H82" s="144"/>
      <c r="I82" s="144"/>
      <c r="J82" s="144"/>
      <c r="K82" s="144"/>
      <c r="L82" s="144"/>
      <c r="M82" s="144"/>
      <c r="N82" s="144"/>
      <c r="O82" s="144"/>
      <c r="P82" s="144"/>
      <c r="Q82" s="144"/>
      <c r="R82" s="130"/>
      <c r="S82" s="130"/>
      <c r="T82" s="130"/>
      <c r="U82" s="130"/>
      <c r="V82" s="130"/>
      <c r="W82" s="130"/>
      <c r="X82" s="130"/>
      <c r="Y82" s="130"/>
      <c r="Z82" s="130"/>
      <c r="AA82" s="130"/>
      <c r="AB82" s="130"/>
      <c r="AC82" s="130"/>
      <c r="AD82" s="130"/>
      <c r="AE82" s="130"/>
      <c r="AF82" s="130"/>
      <c r="AG82" s="130"/>
      <c r="AH82" s="130"/>
      <c r="AI82" s="130"/>
      <c r="AJ82" s="130"/>
      <c r="AK82" s="143"/>
      <c r="AL82" s="143"/>
      <c r="AM82" s="193"/>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5"/>
      <c r="BR82" s="129"/>
      <c r="BS82" s="116"/>
    </row>
    <row r="83" spans="1:71" ht="15.65" customHeight="1">
      <c r="A83" s="134"/>
      <c r="B83" s="134"/>
      <c r="C83" s="124"/>
      <c r="D83" s="144"/>
      <c r="E83" s="144"/>
      <c r="F83" s="144"/>
      <c r="G83" s="144"/>
      <c r="H83" s="144"/>
      <c r="I83" s="144"/>
      <c r="J83" s="144"/>
      <c r="K83" s="144"/>
      <c r="L83" s="144"/>
      <c r="M83" s="144"/>
      <c r="N83" s="144"/>
      <c r="O83" s="144"/>
      <c r="P83" s="144"/>
      <c r="Q83" s="144"/>
      <c r="R83" s="130"/>
      <c r="S83" s="130"/>
      <c r="T83" s="130"/>
      <c r="U83" s="130"/>
      <c r="V83" s="130"/>
      <c r="W83" s="130"/>
      <c r="X83" s="130"/>
      <c r="Y83" s="130"/>
      <c r="Z83" s="130"/>
      <c r="AA83" s="130"/>
      <c r="AB83" s="130"/>
      <c r="AC83" s="130"/>
      <c r="AD83" s="130"/>
      <c r="AE83" s="130"/>
      <c r="AF83" s="130"/>
      <c r="AG83" s="130"/>
      <c r="AH83" s="130"/>
      <c r="AI83" s="130"/>
      <c r="AJ83" s="130"/>
      <c r="AK83" s="143"/>
      <c r="AL83" s="143"/>
      <c r="AM83" s="193"/>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5"/>
      <c r="BR83" s="129"/>
      <c r="BS83" s="116"/>
    </row>
    <row r="84" spans="1:71" ht="15.65" customHeight="1">
      <c r="A84" s="134"/>
      <c r="B84" s="134"/>
      <c r="C84" s="124"/>
      <c r="D84" s="144"/>
      <c r="E84" s="144"/>
      <c r="F84" s="144"/>
      <c r="G84" s="144"/>
      <c r="H84" s="144"/>
      <c r="I84" s="144"/>
      <c r="J84" s="144"/>
      <c r="K84" s="144"/>
      <c r="L84" s="144"/>
      <c r="M84" s="144"/>
      <c r="N84" s="144"/>
      <c r="O84" s="144"/>
      <c r="P84" s="144"/>
      <c r="Q84" s="144"/>
      <c r="R84" s="130"/>
      <c r="S84" s="130"/>
      <c r="T84" s="130"/>
      <c r="U84" s="130"/>
      <c r="V84" s="130"/>
      <c r="W84" s="130"/>
      <c r="X84" s="130"/>
      <c r="Y84" s="130"/>
      <c r="Z84" s="130"/>
      <c r="AA84" s="130"/>
      <c r="AB84" s="130"/>
      <c r="AC84" s="130"/>
      <c r="AD84" s="130"/>
      <c r="AE84" s="130"/>
      <c r="AF84" s="130"/>
      <c r="AG84" s="130"/>
      <c r="AH84" s="130"/>
      <c r="AI84" s="130"/>
      <c r="AJ84" s="130"/>
      <c r="AK84" s="143"/>
      <c r="AL84" s="143"/>
      <c r="AM84" s="196"/>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8"/>
      <c r="BR84" s="129"/>
      <c r="BS84" s="116"/>
    </row>
    <row r="85" spans="1:71" ht="15.65" customHeight="1">
      <c r="C85" s="124"/>
      <c r="D85" s="144"/>
      <c r="E85" s="144"/>
      <c r="F85" s="144"/>
      <c r="G85" s="144"/>
      <c r="H85" s="144"/>
      <c r="I85" s="144"/>
      <c r="J85" s="144"/>
      <c r="K85" s="144"/>
      <c r="L85" s="144"/>
      <c r="M85" s="144"/>
      <c r="N85" s="149"/>
      <c r="O85" s="149"/>
      <c r="P85" s="149"/>
      <c r="Q85" s="149"/>
      <c r="R85" s="130"/>
      <c r="S85" s="130"/>
      <c r="T85" s="130"/>
      <c r="U85" s="130"/>
      <c r="V85" s="130"/>
      <c r="W85" s="130"/>
      <c r="X85" s="110"/>
      <c r="Y85" s="110"/>
      <c r="Z85" s="110"/>
      <c r="AA85" s="127"/>
      <c r="AB85" s="127"/>
      <c r="AC85" s="127"/>
      <c r="AD85" s="127"/>
      <c r="AE85" s="127"/>
      <c r="AF85" s="127"/>
      <c r="AG85" s="127"/>
      <c r="AH85" s="127"/>
      <c r="AI85" s="127"/>
      <c r="AJ85" s="110"/>
      <c r="AK85" s="110"/>
      <c r="AL85" s="110"/>
      <c r="AM85" s="126"/>
      <c r="AN85" s="126"/>
      <c r="AO85" s="126"/>
      <c r="AP85" s="126"/>
      <c r="AQ85" s="126"/>
      <c r="AR85" s="126"/>
      <c r="AS85" s="126"/>
      <c r="AT85" s="126"/>
      <c r="AU85" s="126"/>
      <c r="AV85" s="126"/>
      <c r="AW85" s="126"/>
      <c r="AX85" s="126"/>
      <c r="AY85" s="126"/>
      <c r="AZ85" s="126"/>
      <c r="BA85" s="126"/>
      <c r="BB85" s="126"/>
      <c r="BC85" s="110"/>
      <c r="BD85" s="110"/>
      <c r="BE85" s="110"/>
      <c r="BF85" s="110"/>
      <c r="BG85" s="110"/>
      <c r="BH85" s="110"/>
      <c r="BI85" s="110"/>
      <c r="BJ85" s="110"/>
      <c r="BK85" s="110"/>
      <c r="BL85" s="110"/>
      <c r="BM85" s="110"/>
      <c r="BN85" s="110"/>
      <c r="BO85" s="110"/>
      <c r="BP85" s="110"/>
      <c r="BQ85" s="110"/>
      <c r="BR85" s="129"/>
      <c r="BS85" s="116"/>
    </row>
    <row r="86" spans="1:71" ht="18.649999999999999" customHeight="1">
      <c r="C86" s="124"/>
      <c r="D86" s="144"/>
      <c r="E86" s="144"/>
      <c r="F86" s="144"/>
      <c r="G86" s="144"/>
      <c r="H86" s="144"/>
      <c r="I86" s="144"/>
      <c r="J86" s="144"/>
      <c r="K86" s="144"/>
      <c r="L86" s="144"/>
      <c r="M86" s="144"/>
      <c r="N86" s="149"/>
      <c r="O86" s="149"/>
      <c r="P86" s="149"/>
      <c r="Q86" s="149"/>
      <c r="R86" s="130"/>
      <c r="S86" s="130"/>
      <c r="T86" s="130"/>
      <c r="U86" s="135" t="s">
        <v>27</v>
      </c>
      <c r="V86" s="130"/>
      <c r="W86" s="130"/>
      <c r="X86" s="136"/>
      <c r="Y86" s="136"/>
      <c r="Z86" s="136"/>
      <c r="AA86" s="127"/>
      <c r="AB86" s="137"/>
      <c r="AC86" s="127"/>
      <c r="AD86" s="127"/>
      <c r="AE86" s="127"/>
      <c r="AF86" s="127"/>
      <c r="AG86" s="127"/>
      <c r="AH86" s="127"/>
      <c r="AI86" s="127"/>
      <c r="AJ86" s="127"/>
      <c r="AK86" s="127"/>
      <c r="AL86" s="127"/>
      <c r="AM86" s="135" t="s">
        <v>12</v>
      </c>
      <c r="AN86" s="127"/>
      <c r="AO86" s="127"/>
      <c r="AP86" s="127"/>
      <c r="AQ86" s="127"/>
      <c r="AR86" s="127"/>
      <c r="AS86" s="127"/>
      <c r="AT86" s="127"/>
      <c r="AU86" s="127"/>
      <c r="AV86" s="127"/>
      <c r="AW86" s="127"/>
      <c r="AX86" s="126"/>
      <c r="AY86" s="126"/>
      <c r="AZ86" s="126"/>
      <c r="BA86" s="126"/>
      <c r="BB86" s="126"/>
      <c r="BC86" s="126"/>
      <c r="BD86" s="126"/>
      <c r="BE86" s="126"/>
      <c r="BF86" s="126"/>
      <c r="BG86" s="126"/>
      <c r="BH86" s="126"/>
      <c r="BI86" s="126"/>
      <c r="BJ86" s="126"/>
      <c r="BK86" s="126"/>
      <c r="BL86" s="126"/>
      <c r="BM86" s="126"/>
      <c r="BN86" s="126"/>
      <c r="BO86" s="126"/>
      <c r="BP86" s="126"/>
      <c r="BQ86" s="110"/>
      <c r="BR86" s="129"/>
      <c r="BS86" s="116"/>
    </row>
    <row r="87" spans="1:71" ht="15.65" customHeight="1">
      <c r="C87" s="124"/>
      <c r="D87" s="199" t="s">
        <v>13</v>
      </c>
      <c r="E87" s="200"/>
      <c r="F87" s="200"/>
      <c r="G87" s="200"/>
      <c r="H87" s="200"/>
      <c r="I87" s="200"/>
      <c r="J87" s="200"/>
      <c r="K87" s="200"/>
      <c r="L87" s="200"/>
      <c r="M87" s="201"/>
      <c r="N87" s="208" t="str">
        <f>IF([6]回答表!AD50="●","●","")</f>
        <v/>
      </c>
      <c r="O87" s="209"/>
      <c r="P87" s="209"/>
      <c r="Q87" s="210"/>
      <c r="R87" s="130"/>
      <c r="S87" s="130"/>
      <c r="T87" s="130"/>
      <c r="U87" s="190" t="str">
        <f>IF([6]回答表!AD50="●",[6]回答表!B192,"")</f>
        <v/>
      </c>
      <c r="V87" s="191"/>
      <c r="W87" s="191"/>
      <c r="X87" s="191"/>
      <c r="Y87" s="191"/>
      <c r="Z87" s="191"/>
      <c r="AA87" s="191"/>
      <c r="AB87" s="191"/>
      <c r="AC87" s="191"/>
      <c r="AD87" s="191"/>
      <c r="AE87" s="191"/>
      <c r="AF87" s="191"/>
      <c r="AG87" s="191"/>
      <c r="AH87" s="191"/>
      <c r="AI87" s="191"/>
      <c r="AJ87" s="192"/>
      <c r="AK87" s="150"/>
      <c r="AL87" s="150"/>
      <c r="AM87" s="190" t="str">
        <f>IF([6]回答表!AD50="●",[6]回答表!B198,"")</f>
        <v/>
      </c>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2"/>
      <c r="BR87" s="129"/>
      <c r="BS87" s="116"/>
    </row>
    <row r="88" spans="1:71" ht="15.65" customHeight="1">
      <c r="C88" s="124"/>
      <c r="D88" s="202"/>
      <c r="E88" s="203"/>
      <c r="F88" s="203"/>
      <c r="G88" s="203"/>
      <c r="H88" s="203"/>
      <c r="I88" s="203"/>
      <c r="J88" s="203"/>
      <c r="K88" s="203"/>
      <c r="L88" s="203"/>
      <c r="M88" s="204"/>
      <c r="N88" s="211"/>
      <c r="O88" s="212"/>
      <c r="P88" s="212"/>
      <c r="Q88" s="213"/>
      <c r="R88" s="130"/>
      <c r="S88" s="130"/>
      <c r="T88" s="130"/>
      <c r="U88" s="193"/>
      <c r="V88" s="194"/>
      <c r="W88" s="194"/>
      <c r="X88" s="194"/>
      <c r="Y88" s="194"/>
      <c r="Z88" s="194"/>
      <c r="AA88" s="194"/>
      <c r="AB88" s="194"/>
      <c r="AC88" s="194"/>
      <c r="AD88" s="194"/>
      <c r="AE88" s="194"/>
      <c r="AF88" s="194"/>
      <c r="AG88" s="194"/>
      <c r="AH88" s="194"/>
      <c r="AI88" s="194"/>
      <c r="AJ88" s="195"/>
      <c r="AK88" s="150"/>
      <c r="AL88" s="150"/>
      <c r="AM88" s="193"/>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5"/>
      <c r="BR88" s="129"/>
      <c r="BS88" s="116"/>
    </row>
    <row r="89" spans="1:71" ht="15.65" customHeight="1">
      <c r="C89" s="124"/>
      <c r="D89" s="202"/>
      <c r="E89" s="203"/>
      <c r="F89" s="203"/>
      <c r="G89" s="203"/>
      <c r="H89" s="203"/>
      <c r="I89" s="203"/>
      <c r="J89" s="203"/>
      <c r="K89" s="203"/>
      <c r="L89" s="203"/>
      <c r="M89" s="204"/>
      <c r="N89" s="211"/>
      <c r="O89" s="212"/>
      <c r="P89" s="212"/>
      <c r="Q89" s="213"/>
      <c r="R89" s="130"/>
      <c r="S89" s="130"/>
      <c r="T89" s="130"/>
      <c r="U89" s="193"/>
      <c r="V89" s="194"/>
      <c r="W89" s="194"/>
      <c r="X89" s="194"/>
      <c r="Y89" s="194"/>
      <c r="Z89" s="194"/>
      <c r="AA89" s="194"/>
      <c r="AB89" s="194"/>
      <c r="AC89" s="194"/>
      <c r="AD89" s="194"/>
      <c r="AE89" s="194"/>
      <c r="AF89" s="194"/>
      <c r="AG89" s="194"/>
      <c r="AH89" s="194"/>
      <c r="AI89" s="194"/>
      <c r="AJ89" s="195"/>
      <c r="AK89" s="150"/>
      <c r="AL89" s="150"/>
      <c r="AM89" s="193"/>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5"/>
      <c r="BR89" s="129"/>
      <c r="BS89" s="116"/>
    </row>
    <row r="90" spans="1:71" ht="15.65" customHeight="1">
      <c r="C90" s="124"/>
      <c r="D90" s="205"/>
      <c r="E90" s="206"/>
      <c r="F90" s="206"/>
      <c r="G90" s="206"/>
      <c r="H90" s="206"/>
      <c r="I90" s="206"/>
      <c r="J90" s="206"/>
      <c r="K90" s="206"/>
      <c r="L90" s="206"/>
      <c r="M90" s="207"/>
      <c r="N90" s="214"/>
      <c r="O90" s="215"/>
      <c r="P90" s="215"/>
      <c r="Q90" s="216"/>
      <c r="R90" s="130"/>
      <c r="S90" s="130"/>
      <c r="T90" s="130"/>
      <c r="U90" s="196"/>
      <c r="V90" s="197"/>
      <c r="W90" s="197"/>
      <c r="X90" s="197"/>
      <c r="Y90" s="197"/>
      <c r="Z90" s="197"/>
      <c r="AA90" s="197"/>
      <c r="AB90" s="197"/>
      <c r="AC90" s="197"/>
      <c r="AD90" s="197"/>
      <c r="AE90" s="197"/>
      <c r="AF90" s="197"/>
      <c r="AG90" s="197"/>
      <c r="AH90" s="197"/>
      <c r="AI90" s="197"/>
      <c r="AJ90" s="198"/>
      <c r="AK90" s="150"/>
      <c r="AL90" s="150"/>
      <c r="AM90" s="196"/>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8"/>
      <c r="BR90" s="129"/>
      <c r="BS90" s="116"/>
    </row>
    <row r="91" spans="1:71" ht="15.65" customHeight="1">
      <c r="C91" s="151"/>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3"/>
      <c r="BS91" s="116"/>
    </row>
    <row r="92" spans="1:71" ht="15.65" customHeight="1">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16"/>
    </row>
    <row r="93" spans="1:71" ht="15.65" customHeight="1">
      <c r="C93" s="118"/>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340"/>
      <c r="AS93" s="340"/>
      <c r="AT93" s="340"/>
      <c r="AU93" s="340"/>
      <c r="AV93" s="340"/>
      <c r="AW93" s="340"/>
      <c r="AX93" s="340"/>
      <c r="AY93" s="340"/>
      <c r="AZ93" s="340"/>
      <c r="BA93" s="340"/>
      <c r="BB93" s="340"/>
      <c r="BC93" s="120"/>
      <c r="BD93" s="121"/>
      <c r="BE93" s="121"/>
      <c r="BF93" s="121"/>
      <c r="BG93" s="121"/>
      <c r="BH93" s="121"/>
      <c r="BI93" s="121"/>
      <c r="BJ93" s="121"/>
      <c r="BK93" s="121"/>
      <c r="BL93" s="121"/>
      <c r="BM93" s="121"/>
      <c r="BN93" s="121"/>
      <c r="BO93" s="121"/>
      <c r="BP93" s="121"/>
      <c r="BQ93" s="121"/>
      <c r="BR93" s="122"/>
    </row>
    <row r="94" spans="1:71" ht="15.65" customHeight="1">
      <c r="C94" s="124"/>
      <c r="D94" s="258" t="s">
        <v>4</v>
      </c>
      <c r="E94" s="259"/>
      <c r="F94" s="259"/>
      <c r="G94" s="259"/>
      <c r="H94" s="259"/>
      <c r="I94" s="259"/>
      <c r="J94" s="259"/>
      <c r="K94" s="259"/>
      <c r="L94" s="259"/>
      <c r="M94" s="259"/>
      <c r="N94" s="259"/>
      <c r="O94" s="259"/>
      <c r="P94" s="259"/>
      <c r="Q94" s="260"/>
      <c r="R94" s="199" t="s">
        <v>94</v>
      </c>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1"/>
      <c r="BC94" s="125"/>
      <c r="BD94" s="126"/>
      <c r="BE94" s="126"/>
      <c r="BF94" s="126"/>
      <c r="BG94" s="126"/>
      <c r="BH94" s="126"/>
      <c r="BI94" s="126"/>
      <c r="BJ94" s="126"/>
      <c r="BK94" s="126"/>
      <c r="BL94" s="126"/>
      <c r="BM94" s="126"/>
      <c r="BN94" s="127"/>
      <c r="BO94" s="127"/>
      <c r="BP94" s="127"/>
      <c r="BQ94" s="128"/>
      <c r="BR94" s="129"/>
    </row>
    <row r="95" spans="1:71" ht="15.65" customHeight="1">
      <c r="C95" s="124"/>
      <c r="D95" s="261"/>
      <c r="E95" s="262"/>
      <c r="F95" s="262"/>
      <c r="G95" s="262"/>
      <c r="H95" s="262"/>
      <c r="I95" s="262"/>
      <c r="J95" s="262"/>
      <c r="K95" s="262"/>
      <c r="L95" s="262"/>
      <c r="M95" s="262"/>
      <c r="N95" s="262"/>
      <c r="O95" s="262"/>
      <c r="P95" s="262"/>
      <c r="Q95" s="263"/>
      <c r="R95" s="205"/>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7"/>
      <c r="BC95" s="125"/>
      <c r="BD95" s="126"/>
      <c r="BE95" s="126"/>
      <c r="BF95" s="126"/>
      <c r="BG95" s="126"/>
      <c r="BH95" s="126"/>
      <c r="BI95" s="126"/>
      <c r="BJ95" s="126"/>
      <c r="BK95" s="126"/>
      <c r="BL95" s="126"/>
      <c r="BM95" s="126"/>
      <c r="BN95" s="127"/>
      <c r="BO95" s="127"/>
      <c r="BP95" s="127"/>
      <c r="BQ95" s="128"/>
      <c r="BR95" s="129"/>
    </row>
    <row r="96" spans="1:71" ht="15.65" customHeight="1">
      <c r="C96" s="124"/>
      <c r="D96" s="130"/>
      <c r="E96" s="130"/>
      <c r="F96" s="130"/>
      <c r="G96" s="130"/>
      <c r="H96" s="130"/>
      <c r="I96" s="130"/>
      <c r="J96" s="130"/>
      <c r="K96" s="130"/>
      <c r="L96" s="130"/>
      <c r="M96" s="130"/>
      <c r="N96" s="130"/>
      <c r="O96" s="130"/>
      <c r="P96" s="130"/>
      <c r="Q96" s="130"/>
      <c r="R96" s="130"/>
      <c r="S96" s="130"/>
      <c r="T96" s="130"/>
      <c r="U96" s="130"/>
      <c r="V96" s="130"/>
      <c r="W96" s="130"/>
      <c r="X96" s="110"/>
      <c r="Y96" s="110"/>
      <c r="Z96" s="110"/>
      <c r="AA96" s="126"/>
      <c r="AB96" s="131"/>
      <c r="AC96" s="131"/>
      <c r="AD96" s="131"/>
      <c r="AE96" s="131"/>
      <c r="AF96" s="131"/>
      <c r="AG96" s="131"/>
      <c r="AH96" s="131"/>
      <c r="AI96" s="131"/>
      <c r="AJ96" s="131"/>
      <c r="AK96" s="131"/>
      <c r="AL96" s="131"/>
      <c r="AM96" s="131"/>
      <c r="AN96" s="128"/>
      <c r="AO96" s="131"/>
      <c r="AP96" s="132"/>
      <c r="AQ96" s="132"/>
      <c r="AR96" s="133"/>
      <c r="AS96" s="133"/>
      <c r="AT96" s="133"/>
      <c r="AU96" s="133"/>
      <c r="AV96" s="133"/>
      <c r="AW96" s="133"/>
      <c r="AX96" s="133"/>
      <c r="AY96" s="133"/>
      <c r="AZ96" s="133"/>
      <c r="BA96" s="133"/>
      <c r="BB96" s="133"/>
      <c r="BC96" s="125"/>
      <c r="BD96" s="126"/>
      <c r="BE96" s="126"/>
      <c r="BF96" s="126"/>
      <c r="BG96" s="126"/>
      <c r="BH96" s="126"/>
      <c r="BI96" s="126"/>
      <c r="BJ96" s="126"/>
      <c r="BK96" s="126"/>
      <c r="BL96" s="126"/>
      <c r="BM96" s="126"/>
      <c r="BN96" s="127"/>
      <c r="BO96" s="127"/>
      <c r="BP96" s="127"/>
      <c r="BQ96" s="128"/>
      <c r="BR96" s="129"/>
    </row>
    <row r="97" spans="1:144" ht="19.399999999999999" customHeight="1">
      <c r="A97" s="134"/>
      <c r="B97" s="134"/>
      <c r="C97" s="124"/>
      <c r="D97" s="130"/>
      <c r="E97" s="130"/>
      <c r="F97" s="130"/>
      <c r="G97" s="130"/>
      <c r="H97" s="130"/>
      <c r="I97" s="130"/>
      <c r="J97" s="130"/>
      <c r="K97" s="130"/>
      <c r="L97" s="130"/>
      <c r="M97" s="130"/>
      <c r="N97" s="130"/>
      <c r="O97" s="130"/>
      <c r="P97" s="130"/>
      <c r="Q97" s="130"/>
      <c r="R97" s="130"/>
      <c r="S97" s="130"/>
      <c r="T97" s="130"/>
      <c r="U97" s="135" t="s">
        <v>27</v>
      </c>
      <c r="V97" s="130"/>
      <c r="W97" s="130"/>
      <c r="X97" s="136"/>
      <c r="Y97" s="136"/>
      <c r="Z97" s="136"/>
      <c r="AA97" s="127"/>
      <c r="AB97" s="137"/>
      <c r="AC97" s="137"/>
      <c r="AD97" s="137"/>
      <c r="AE97" s="137"/>
      <c r="AF97" s="137"/>
      <c r="AG97" s="137"/>
      <c r="AH97" s="137"/>
      <c r="AI97" s="137"/>
      <c r="AJ97" s="137"/>
      <c r="AK97" s="137"/>
      <c r="AL97" s="137"/>
      <c r="AM97" s="135" t="s">
        <v>84</v>
      </c>
      <c r="AN97" s="138"/>
      <c r="AO97" s="137"/>
      <c r="AP97" s="139"/>
      <c r="AQ97" s="139"/>
      <c r="AR97" s="140"/>
      <c r="AS97" s="140"/>
      <c r="AT97" s="140"/>
      <c r="AU97" s="140"/>
      <c r="AV97" s="140"/>
      <c r="AW97" s="140"/>
      <c r="AX97" s="140"/>
      <c r="AY97" s="140"/>
      <c r="AZ97" s="140"/>
      <c r="BA97" s="140"/>
      <c r="BB97" s="140"/>
      <c r="BC97" s="141"/>
      <c r="BD97" s="127"/>
      <c r="BE97" s="127"/>
      <c r="BF97" s="142" t="s">
        <v>6</v>
      </c>
      <c r="BG97" s="155"/>
      <c r="BH97" s="155"/>
      <c r="BI97" s="155"/>
      <c r="BJ97" s="155"/>
      <c r="BK97" s="155"/>
      <c r="BL97" s="155"/>
      <c r="BM97" s="127"/>
      <c r="BN97" s="127"/>
      <c r="BO97" s="127"/>
      <c r="BP97" s="127"/>
      <c r="BQ97" s="138"/>
      <c r="BR97" s="129"/>
      <c r="BS97" s="134"/>
    </row>
    <row r="98" spans="1:144" ht="15.65" customHeight="1">
      <c r="A98" s="134"/>
      <c r="B98" s="134"/>
      <c r="C98" s="124"/>
      <c r="D98" s="199" t="s">
        <v>7</v>
      </c>
      <c r="E98" s="200"/>
      <c r="F98" s="200"/>
      <c r="G98" s="200"/>
      <c r="H98" s="200"/>
      <c r="I98" s="200"/>
      <c r="J98" s="200"/>
      <c r="K98" s="200"/>
      <c r="L98" s="200"/>
      <c r="M98" s="201"/>
      <c r="N98" s="208" t="str">
        <f>IF([6]回答表!X51="●","●","")</f>
        <v/>
      </c>
      <c r="O98" s="209"/>
      <c r="P98" s="209"/>
      <c r="Q98" s="210"/>
      <c r="R98" s="130"/>
      <c r="S98" s="130"/>
      <c r="T98" s="130"/>
      <c r="U98" s="190" t="str">
        <f>IF([6]回答表!X51="●",[6]回答表!B209,IF([6]回答表!AA51="●",[6]回答表!B237,""))</f>
        <v/>
      </c>
      <c r="V98" s="191"/>
      <c r="W98" s="191"/>
      <c r="X98" s="191"/>
      <c r="Y98" s="191"/>
      <c r="Z98" s="191"/>
      <c r="AA98" s="191"/>
      <c r="AB98" s="191"/>
      <c r="AC98" s="191"/>
      <c r="AD98" s="191"/>
      <c r="AE98" s="191"/>
      <c r="AF98" s="191"/>
      <c r="AG98" s="191"/>
      <c r="AH98" s="191"/>
      <c r="AI98" s="191"/>
      <c r="AJ98" s="192"/>
      <c r="AK98" s="143"/>
      <c r="AL98" s="143"/>
      <c r="AM98" s="293" t="s">
        <v>85</v>
      </c>
      <c r="AN98" s="294"/>
      <c r="AO98" s="294"/>
      <c r="AP98" s="294"/>
      <c r="AQ98" s="294"/>
      <c r="AR98" s="294"/>
      <c r="AS98" s="294"/>
      <c r="AT98" s="295"/>
      <c r="AU98" s="293" t="s">
        <v>86</v>
      </c>
      <c r="AV98" s="294"/>
      <c r="AW98" s="294"/>
      <c r="AX98" s="294"/>
      <c r="AY98" s="294"/>
      <c r="AZ98" s="294"/>
      <c r="BA98" s="294"/>
      <c r="BB98" s="295"/>
      <c r="BC98" s="131"/>
      <c r="BD98" s="126"/>
      <c r="BE98" s="126"/>
      <c r="BF98" s="253" t="str">
        <f>IF([6]回答表!X51="●",[6]回答表!B219,IF([6]回答表!AA51="●",[6]回答表!B247,""))</f>
        <v/>
      </c>
      <c r="BG98" s="254"/>
      <c r="BH98" s="254"/>
      <c r="BI98" s="254"/>
      <c r="BJ98" s="253"/>
      <c r="BK98" s="254"/>
      <c r="BL98" s="254"/>
      <c r="BM98" s="254"/>
      <c r="BN98" s="253"/>
      <c r="BO98" s="254"/>
      <c r="BP98" s="254"/>
      <c r="BQ98" s="255"/>
      <c r="BR98" s="129"/>
      <c r="BS98" s="134"/>
    </row>
    <row r="99" spans="1:144" ht="15.65" customHeight="1">
      <c r="A99" s="134"/>
      <c r="B99" s="134"/>
      <c r="C99" s="124"/>
      <c r="D99" s="202"/>
      <c r="E99" s="203"/>
      <c r="F99" s="203"/>
      <c r="G99" s="203"/>
      <c r="H99" s="203"/>
      <c r="I99" s="203"/>
      <c r="J99" s="203"/>
      <c r="K99" s="203"/>
      <c r="L99" s="203"/>
      <c r="M99" s="204"/>
      <c r="N99" s="211"/>
      <c r="O99" s="212"/>
      <c r="P99" s="212"/>
      <c r="Q99" s="213"/>
      <c r="R99" s="130"/>
      <c r="S99" s="130"/>
      <c r="T99" s="130"/>
      <c r="U99" s="193"/>
      <c r="V99" s="194"/>
      <c r="W99" s="194"/>
      <c r="X99" s="194"/>
      <c r="Y99" s="194"/>
      <c r="Z99" s="194"/>
      <c r="AA99" s="194"/>
      <c r="AB99" s="194"/>
      <c r="AC99" s="194"/>
      <c r="AD99" s="194"/>
      <c r="AE99" s="194"/>
      <c r="AF99" s="194"/>
      <c r="AG99" s="194"/>
      <c r="AH99" s="194"/>
      <c r="AI99" s="194"/>
      <c r="AJ99" s="195"/>
      <c r="AK99" s="143"/>
      <c r="AL99" s="143"/>
      <c r="AM99" s="299"/>
      <c r="AN99" s="300"/>
      <c r="AO99" s="300"/>
      <c r="AP99" s="300"/>
      <c r="AQ99" s="300"/>
      <c r="AR99" s="300"/>
      <c r="AS99" s="300"/>
      <c r="AT99" s="301"/>
      <c r="AU99" s="299"/>
      <c r="AV99" s="300"/>
      <c r="AW99" s="300"/>
      <c r="AX99" s="300"/>
      <c r="AY99" s="300"/>
      <c r="AZ99" s="300"/>
      <c r="BA99" s="300"/>
      <c r="BB99" s="301"/>
      <c r="BC99" s="131"/>
      <c r="BD99" s="126"/>
      <c r="BE99" s="126"/>
      <c r="BF99" s="217"/>
      <c r="BG99" s="218"/>
      <c r="BH99" s="218"/>
      <c r="BI99" s="218"/>
      <c r="BJ99" s="217"/>
      <c r="BK99" s="218"/>
      <c r="BL99" s="218"/>
      <c r="BM99" s="218"/>
      <c r="BN99" s="217"/>
      <c r="BO99" s="218"/>
      <c r="BP99" s="218"/>
      <c r="BQ99" s="221"/>
      <c r="BR99" s="129"/>
      <c r="BS99" s="134"/>
    </row>
    <row r="100" spans="1:144" ht="15.65" customHeight="1">
      <c r="A100" s="134"/>
      <c r="B100" s="134"/>
      <c r="C100" s="124"/>
      <c r="D100" s="202"/>
      <c r="E100" s="203"/>
      <c r="F100" s="203"/>
      <c r="G100" s="203"/>
      <c r="H100" s="203"/>
      <c r="I100" s="203"/>
      <c r="J100" s="203"/>
      <c r="K100" s="203"/>
      <c r="L100" s="203"/>
      <c r="M100" s="204"/>
      <c r="N100" s="211"/>
      <c r="O100" s="212"/>
      <c r="P100" s="212"/>
      <c r="Q100" s="213"/>
      <c r="R100" s="130"/>
      <c r="S100" s="130"/>
      <c r="T100" s="130"/>
      <c r="U100" s="193"/>
      <c r="V100" s="194"/>
      <c r="W100" s="194"/>
      <c r="X100" s="194"/>
      <c r="Y100" s="194"/>
      <c r="Z100" s="194"/>
      <c r="AA100" s="194"/>
      <c r="AB100" s="194"/>
      <c r="AC100" s="194"/>
      <c r="AD100" s="194"/>
      <c r="AE100" s="194"/>
      <c r="AF100" s="194"/>
      <c r="AG100" s="194"/>
      <c r="AH100" s="194"/>
      <c r="AI100" s="194"/>
      <c r="AJ100" s="195"/>
      <c r="AK100" s="143"/>
      <c r="AL100" s="143"/>
      <c r="AM100" s="283" t="str">
        <f>IF([6]回答表!X51="●",[6]回答表!G215,IF([6]回答表!AA51="●",[6]回答表!G243,""))</f>
        <v/>
      </c>
      <c r="AN100" s="284"/>
      <c r="AO100" s="284"/>
      <c r="AP100" s="284"/>
      <c r="AQ100" s="284"/>
      <c r="AR100" s="284"/>
      <c r="AS100" s="284"/>
      <c r="AT100" s="285"/>
      <c r="AU100" s="283" t="str">
        <f>IF([6]回答表!X51="●",[6]回答表!G216,IF([6]回答表!AA51="●",[6]回答表!G244,""))</f>
        <v/>
      </c>
      <c r="AV100" s="284"/>
      <c r="AW100" s="284"/>
      <c r="AX100" s="284"/>
      <c r="AY100" s="284"/>
      <c r="AZ100" s="284"/>
      <c r="BA100" s="284"/>
      <c r="BB100" s="285"/>
      <c r="BC100" s="131"/>
      <c r="BD100" s="126"/>
      <c r="BE100" s="126"/>
      <c r="BF100" s="217"/>
      <c r="BG100" s="218"/>
      <c r="BH100" s="218"/>
      <c r="BI100" s="218"/>
      <c r="BJ100" s="217"/>
      <c r="BK100" s="218"/>
      <c r="BL100" s="218"/>
      <c r="BM100" s="218"/>
      <c r="BN100" s="217"/>
      <c r="BO100" s="218"/>
      <c r="BP100" s="218"/>
      <c r="BQ100" s="221"/>
      <c r="BR100" s="129"/>
      <c r="BS100" s="134"/>
    </row>
    <row r="101" spans="1:144" ht="15.65" customHeight="1">
      <c r="A101" s="134"/>
      <c r="B101" s="134"/>
      <c r="C101" s="124"/>
      <c r="D101" s="205"/>
      <c r="E101" s="206"/>
      <c r="F101" s="206"/>
      <c r="G101" s="206"/>
      <c r="H101" s="206"/>
      <c r="I101" s="206"/>
      <c r="J101" s="206"/>
      <c r="K101" s="206"/>
      <c r="L101" s="206"/>
      <c r="M101" s="207"/>
      <c r="N101" s="214"/>
      <c r="O101" s="215"/>
      <c r="P101" s="215"/>
      <c r="Q101" s="216"/>
      <c r="R101" s="130"/>
      <c r="S101" s="130"/>
      <c r="T101" s="130"/>
      <c r="U101" s="193"/>
      <c r="V101" s="194"/>
      <c r="W101" s="194"/>
      <c r="X101" s="194"/>
      <c r="Y101" s="194"/>
      <c r="Z101" s="194"/>
      <c r="AA101" s="194"/>
      <c r="AB101" s="194"/>
      <c r="AC101" s="194"/>
      <c r="AD101" s="194"/>
      <c r="AE101" s="194"/>
      <c r="AF101" s="194"/>
      <c r="AG101" s="194"/>
      <c r="AH101" s="194"/>
      <c r="AI101" s="194"/>
      <c r="AJ101" s="195"/>
      <c r="AK101" s="143"/>
      <c r="AL101" s="143"/>
      <c r="AM101" s="286"/>
      <c r="AN101" s="287"/>
      <c r="AO101" s="287"/>
      <c r="AP101" s="287"/>
      <c r="AQ101" s="287"/>
      <c r="AR101" s="287"/>
      <c r="AS101" s="287"/>
      <c r="AT101" s="288"/>
      <c r="AU101" s="286"/>
      <c r="AV101" s="287"/>
      <c r="AW101" s="287"/>
      <c r="AX101" s="287"/>
      <c r="AY101" s="287"/>
      <c r="AZ101" s="287"/>
      <c r="BA101" s="287"/>
      <c r="BB101" s="288"/>
      <c r="BC101" s="131"/>
      <c r="BD101" s="126"/>
      <c r="BE101" s="126"/>
      <c r="BF101" s="217" t="str">
        <f>IF([6]回答表!X51="●",[6]回答表!E219,IF([6]回答表!AA51="●",[6]回答表!E247,""))</f>
        <v/>
      </c>
      <c r="BG101" s="218"/>
      <c r="BH101" s="218"/>
      <c r="BI101" s="218"/>
      <c r="BJ101" s="217" t="str">
        <f>IF([6]回答表!X51="●",[6]回答表!E220,IF([6]回答表!AA51="●",[6]回答表!E248,""))</f>
        <v/>
      </c>
      <c r="BK101" s="218"/>
      <c r="BL101" s="218"/>
      <c r="BM101" s="221"/>
      <c r="BN101" s="217" t="str">
        <f>IF([6]回答表!X51="●",[6]回答表!E221,IF([6]回答表!AA51="●",[6]回答表!E249,""))</f>
        <v/>
      </c>
      <c r="BO101" s="218"/>
      <c r="BP101" s="218"/>
      <c r="BQ101" s="221"/>
      <c r="BR101" s="129"/>
      <c r="BS101" s="134"/>
    </row>
    <row r="102" spans="1:144" ht="15.65" customHeight="1">
      <c r="A102" s="134"/>
      <c r="B102" s="134"/>
      <c r="C102" s="124"/>
      <c r="D102" s="144"/>
      <c r="E102" s="144"/>
      <c r="F102" s="144"/>
      <c r="G102" s="144"/>
      <c r="H102" s="144"/>
      <c r="I102" s="144"/>
      <c r="J102" s="144"/>
      <c r="K102" s="144"/>
      <c r="L102" s="144"/>
      <c r="M102" s="144"/>
      <c r="N102" s="146"/>
      <c r="O102" s="146"/>
      <c r="P102" s="146"/>
      <c r="Q102" s="146"/>
      <c r="R102" s="146"/>
      <c r="S102" s="146"/>
      <c r="T102" s="146"/>
      <c r="U102" s="193"/>
      <c r="V102" s="194"/>
      <c r="W102" s="194"/>
      <c r="X102" s="194"/>
      <c r="Y102" s="194"/>
      <c r="Z102" s="194"/>
      <c r="AA102" s="194"/>
      <c r="AB102" s="194"/>
      <c r="AC102" s="194"/>
      <c r="AD102" s="194"/>
      <c r="AE102" s="194"/>
      <c r="AF102" s="194"/>
      <c r="AG102" s="194"/>
      <c r="AH102" s="194"/>
      <c r="AI102" s="194"/>
      <c r="AJ102" s="195"/>
      <c r="AK102" s="143"/>
      <c r="AL102" s="143"/>
      <c r="AM102" s="289"/>
      <c r="AN102" s="290"/>
      <c r="AO102" s="290"/>
      <c r="AP102" s="290"/>
      <c r="AQ102" s="290"/>
      <c r="AR102" s="290"/>
      <c r="AS102" s="290"/>
      <c r="AT102" s="291"/>
      <c r="AU102" s="289"/>
      <c r="AV102" s="290"/>
      <c r="AW102" s="290"/>
      <c r="AX102" s="290"/>
      <c r="AY102" s="290"/>
      <c r="AZ102" s="290"/>
      <c r="BA102" s="290"/>
      <c r="BB102" s="291"/>
      <c r="BC102" s="131"/>
      <c r="BD102" s="131"/>
      <c r="BE102" s="131"/>
      <c r="BF102" s="217"/>
      <c r="BG102" s="218"/>
      <c r="BH102" s="218"/>
      <c r="BI102" s="218"/>
      <c r="BJ102" s="217"/>
      <c r="BK102" s="218"/>
      <c r="BL102" s="218"/>
      <c r="BM102" s="221"/>
      <c r="BN102" s="217"/>
      <c r="BO102" s="218"/>
      <c r="BP102" s="218"/>
      <c r="BQ102" s="221"/>
      <c r="BR102" s="129"/>
      <c r="BS102" s="134"/>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row>
    <row r="103" spans="1:144" ht="15.65" customHeight="1">
      <c r="A103" s="134"/>
      <c r="B103" s="134"/>
      <c r="C103" s="124"/>
      <c r="D103" s="144"/>
      <c r="E103" s="144"/>
      <c r="F103" s="144"/>
      <c r="G103" s="144"/>
      <c r="H103" s="144"/>
      <c r="I103" s="144"/>
      <c r="J103" s="144"/>
      <c r="K103" s="144"/>
      <c r="L103" s="144"/>
      <c r="M103" s="144"/>
      <c r="N103" s="146"/>
      <c r="O103" s="146"/>
      <c r="P103" s="146"/>
      <c r="Q103" s="146"/>
      <c r="R103" s="146"/>
      <c r="S103" s="146"/>
      <c r="T103" s="146"/>
      <c r="U103" s="193"/>
      <c r="V103" s="194"/>
      <c r="W103" s="194"/>
      <c r="X103" s="194"/>
      <c r="Y103" s="194"/>
      <c r="Z103" s="194"/>
      <c r="AA103" s="194"/>
      <c r="AB103" s="194"/>
      <c r="AC103" s="194"/>
      <c r="AD103" s="194"/>
      <c r="AE103" s="194"/>
      <c r="AF103" s="194"/>
      <c r="AG103" s="194"/>
      <c r="AH103" s="194"/>
      <c r="AI103" s="194"/>
      <c r="AJ103" s="195"/>
      <c r="AK103" s="143"/>
      <c r="AL103" s="143"/>
      <c r="AM103" s="126"/>
      <c r="AN103" s="126"/>
      <c r="AO103" s="126"/>
      <c r="AP103" s="126"/>
      <c r="AQ103" s="126"/>
      <c r="AR103" s="126"/>
      <c r="AS103" s="126"/>
      <c r="AT103" s="126"/>
      <c r="AU103" s="126"/>
      <c r="AV103" s="126"/>
      <c r="AW103" s="126"/>
      <c r="AX103" s="126"/>
      <c r="AY103" s="126"/>
      <c r="AZ103" s="126"/>
      <c r="BA103" s="126"/>
      <c r="BB103" s="126"/>
      <c r="BC103" s="131"/>
      <c r="BD103" s="126"/>
      <c r="BE103" s="126"/>
      <c r="BF103" s="217"/>
      <c r="BG103" s="218"/>
      <c r="BH103" s="218"/>
      <c r="BI103" s="218"/>
      <c r="BJ103" s="217"/>
      <c r="BK103" s="218"/>
      <c r="BL103" s="218"/>
      <c r="BM103" s="221"/>
      <c r="BN103" s="217"/>
      <c r="BO103" s="218"/>
      <c r="BP103" s="218"/>
      <c r="BQ103" s="221"/>
      <c r="BR103" s="129"/>
      <c r="BS103" s="134"/>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row>
    <row r="104" spans="1:144" ht="15.65" customHeight="1">
      <c r="A104" s="134"/>
      <c r="B104" s="134"/>
      <c r="C104" s="124"/>
      <c r="D104" s="243" t="s">
        <v>8</v>
      </c>
      <c r="E104" s="244"/>
      <c r="F104" s="244"/>
      <c r="G104" s="244"/>
      <c r="H104" s="244"/>
      <c r="I104" s="244"/>
      <c r="J104" s="244"/>
      <c r="K104" s="244"/>
      <c r="L104" s="244"/>
      <c r="M104" s="245"/>
      <c r="N104" s="208" t="str">
        <f>IF([6]回答表!AA51="●","●","")</f>
        <v/>
      </c>
      <c r="O104" s="209"/>
      <c r="P104" s="209"/>
      <c r="Q104" s="210"/>
      <c r="R104" s="130"/>
      <c r="S104" s="130"/>
      <c r="T104" s="130"/>
      <c r="U104" s="193"/>
      <c r="V104" s="194"/>
      <c r="W104" s="194"/>
      <c r="X104" s="194"/>
      <c r="Y104" s="194"/>
      <c r="Z104" s="194"/>
      <c r="AA104" s="194"/>
      <c r="AB104" s="194"/>
      <c r="AC104" s="194"/>
      <c r="AD104" s="194"/>
      <c r="AE104" s="194"/>
      <c r="AF104" s="194"/>
      <c r="AG104" s="194"/>
      <c r="AH104" s="194"/>
      <c r="AI104" s="194"/>
      <c r="AJ104" s="195"/>
      <c r="AK104" s="143"/>
      <c r="AL104" s="143"/>
      <c r="AM104" s="126"/>
      <c r="AN104" s="126"/>
      <c r="AO104" s="126"/>
      <c r="AP104" s="126"/>
      <c r="AQ104" s="126"/>
      <c r="AR104" s="126"/>
      <c r="AS104" s="126"/>
      <c r="AT104" s="126"/>
      <c r="AU104" s="126"/>
      <c r="AV104" s="126"/>
      <c r="AW104" s="126"/>
      <c r="AX104" s="126"/>
      <c r="AY104" s="126"/>
      <c r="AZ104" s="126"/>
      <c r="BA104" s="126"/>
      <c r="BB104" s="126"/>
      <c r="BC104" s="131"/>
      <c r="BD104" s="147"/>
      <c r="BE104" s="147"/>
      <c r="BF104" s="217"/>
      <c r="BG104" s="218"/>
      <c r="BH104" s="218"/>
      <c r="BI104" s="218"/>
      <c r="BJ104" s="217"/>
      <c r="BK104" s="218"/>
      <c r="BL104" s="218"/>
      <c r="BM104" s="221"/>
      <c r="BN104" s="217"/>
      <c r="BO104" s="218"/>
      <c r="BP104" s="218"/>
      <c r="BQ104" s="221"/>
      <c r="BR104" s="129"/>
      <c r="BS104" s="134"/>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row>
    <row r="105" spans="1:144" ht="15.65" customHeight="1">
      <c r="A105" s="134"/>
      <c r="B105" s="134"/>
      <c r="C105" s="124"/>
      <c r="D105" s="246"/>
      <c r="E105" s="247"/>
      <c r="F105" s="247"/>
      <c r="G105" s="247"/>
      <c r="H105" s="247"/>
      <c r="I105" s="247"/>
      <c r="J105" s="247"/>
      <c r="K105" s="247"/>
      <c r="L105" s="247"/>
      <c r="M105" s="248"/>
      <c r="N105" s="211"/>
      <c r="O105" s="212"/>
      <c r="P105" s="212"/>
      <c r="Q105" s="213"/>
      <c r="R105" s="130"/>
      <c r="S105" s="130"/>
      <c r="T105" s="130"/>
      <c r="U105" s="193"/>
      <c r="V105" s="194"/>
      <c r="W105" s="194"/>
      <c r="X105" s="194"/>
      <c r="Y105" s="194"/>
      <c r="Z105" s="194"/>
      <c r="AA105" s="194"/>
      <c r="AB105" s="194"/>
      <c r="AC105" s="194"/>
      <c r="AD105" s="194"/>
      <c r="AE105" s="194"/>
      <c r="AF105" s="194"/>
      <c r="AG105" s="194"/>
      <c r="AH105" s="194"/>
      <c r="AI105" s="194"/>
      <c r="AJ105" s="195"/>
      <c r="AK105" s="143"/>
      <c r="AL105" s="143"/>
      <c r="AM105" s="126"/>
      <c r="AN105" s="126"/>
      <c r="AO105" s="126"/>
      <c r="AP105" s="126"/>
      <c r="AQ105" s="126"/>
      <c r="AR105" s="126"/>
      <c r="AS105" s="126"/>
      <c r="AT105" s="126"/>
      <c r="AU105" s="126"/>
      <c r="AV105" s="126"/>
      <c r="AW105" s="126"/>
      <c r="AX105" s="126"/>
      <c r="AY105" s="126"/>
      <c r="AZ105" s="126"/>
      <c r="BA105" s="126"/>
      <c r="BB105" s="126"/>
      <c r="BC105" s="131"/>
      <c r="BD105" s="147"/>
      <c r="BE105" s="147"/>
      <c r="BF105" s="217" t="s">
        <v>9</v>
      </c>
      <c r="BG105" s="218"/>
      <c r="BH105" s="218"/>
      <c r="BI105" s="218"/>
      <c r="BJ105" s="217" t="s">
        <v>10</v>
      </c>
      <c r="BK105" s="218"/>
      <c r="BL105" s="218"/>
      <c r="BM105" s="218"/>
      <c r="BN105" s="217" t="s">
        <v>11</v>
      </c>
      <c r="BO105" s="218"/>
      <c r="BP105" s="218"/>
      <c r="BQ105" s="221"/>
      <c r="BR105" s="129"/>
      <c r="BS105" s="134"/>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row>
    <row r="106" spans="1:144" ht="15.65" customHeight="1">
      <c r="A106" s="134"/>
      <c r="B106" s="134"/>
      <c r="C106" s="124"/>
      <c r="D106" s="246"/>
      <c r="E106" s="247"/>
      <c r="F106" s="247"/>
      <c r="G106" s="247"/>
      <c r="H106" s="247"/>
      <c r="I106" s="247"/>
      <c r="J106" s="247"/>
      <c r="K106" s="247"/>
      <c r="L106" s="247"/>
      <c r="M106" s="248"/>
      <c r="N106" s="211"/>
      <c r="O106" s="212"/>
      <c r="P106" s="212"/>
      <c r="Q106" s="213"/>
      <c r="R106" s="130"/>
      <c r="S106" s="130"/>
      <c r="T106" s="130"/>
      <c r="U106" s="193"/>
      <c r="V106" s="194"/>
      <c r="W106" s="194"/>
      <c r="X106" s="194"/>
      <c r="Y106" s="194"/>
      <c r="Z106" s="194"/>
      <c r="AA106" s="194"/>
      <c r="AB106" s="194"/>
      <c r="AC106" s="194"/>
      <c r="AD106" s="194"/>
      <c r="AE106" s="194"/>
      <c r="AF106" s="194"/>
      <c r="AG106" s="194"/>
      <c r="AH106" s="194"/>
      <c r="AI106" s="194"/>
      <c r="AJ106" s="195"/>
      <c r="AK106" s="143"/>
      <c r="AL106" s="143"/>
      <c r="AM106" s="126"/>
      <c r="AN106" s="126"/>
      <c r="AO106" s="126"/>
      <c r="AP106" s="126"/>
      <c r="AQ106" s="126"/>
      <c r="AR106" s="126"/>
      <c r="AS106" s="126"/>
      <c r="AT106" s="126"/>
      <c r="AU106" s="126"/>
      <c r="AV106" s="126"/>
      <c r="AW106" s="126"/>
      <c r="AX106" s="126"/>
      <c r="AY106" s="126"/>
      <c r="AZ106" s="126"/>
      <c r="BA106" s="126"/>
      <c r="BB106" s="126"/>
      <c r="BC106" s="131"/>
      <c r="BD106" s="147"/>
      <c r="BE106" s="147"/>
      <c r="BF106" s="217"/>
      <c r="BG106" s="218"/>
      <c r="BH106" s="218"/>
      <c r="BI106" s="218"/>
      <c r="BJ106" s="217"/>
      <c r="BK106" s="218"/>
      <c r="BL106" s="218"/>
      <c r="BM106" s="218"/>
      <c r="BN106" s="217"/>
      <c r="BO106" s="218"/>
      <c r="BP106" s="218"/>
      <c r="BQ106" s="221"/>
      <c r="BR106" s="129"/>
      <c r="BS106" s="134"/>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row>
    <row r="107" spans="1:144" ht="15.65" customHeight="1">
      <c r="A107" s="134"/>
      <c r="B107" s="134"/>
      <c r="C107" s="124"/>
      <c r="D107" s="249"/>
      <c r="E107" s="250"/>
      <c r="F107" s="250"/>
      <c r="G107" s="250"/>
      <c r="H107" s="250"/>
      <c r="I107" s="250"/>
      <c r="J107" s="250"/>
      <c r="K107" s="250"/>
      <c r="L107" s="250"/>
      <c r="M107" s="251"/>
      <c r="N107" s="214"/>
      <c r="O107" s="215"/>
      <c r="P107" s="215"/>
      <c r="Q107" s="216"/>
      <c r="R107" s="130"/>
      <c r="S107" s="130"/>
      <c r="T107" s="130"/>
      <c r="U107" s="196"/>
      <c r="V107" s="197"/>
      <c r="W107" s="197"/>
      <c r="X107" s="197"/>
      <c r="Y107" s="197"/>
      <c r="Z107" s="197"/>
      <c r="AA107" s="197"/>
      <c r="AB107" s="197"/>
      <c r="AC107" s="197"/>
      <c r="AD107" s="197"/>
      <c r="AE107" s="197"/>
      <c r="AF107" s="197"/>
      <c r="AG107" s="197"/>
      <c r="AH107" s="197"/>
      <c r="AI107" s="197"/>
      <c r="AJ107" s="198"/>
      <c r="AK107" s="143"/>
      <c r="AL107" s="143"/>
      <c r="AM107" s="126"/>
      <c r="AN107" s="126"/>
      <c r="AO107" s="126"/>
      <c r="AP107" s="126"/>
      <c r="AQ107" s="126"/>
      <c r="AR107" s="126"/>
      <c r="AS107" s="126"/>
      <c r="AT107" s="126"/>
      <c r="AU107" s="126"/>
      <c r="AV107" s="126"/>
      <c r="AW107" s="126"/>
      <c r="AX107" s="126"/>
      <c r="AY107" s="126"/>
      <c r="AZ107" s="126"/>
      <c r="BA107" s="126"/>
      <c r="BB107" s="126"/>
      <c r="BC107" s="131"/>
      <c r="BD107" s="147"/>
      <c r="BE107" s="147"/>
      <c r="BF107" s="219"/>
      <c r="BG107" s="220"/>
      <c r="BH107" s="220"/>
      <c r="BI107" s="220"/>
      <c r="BJ107" s="219"/>
      <c r="BK107" s="220"/>
      <c r="BL107" s="220"/>
      <c r="BM107" s="220"/>
      <c r="BN107" s="219"/>
      <c r="BO107" s="220"/>
      <c r="BP107" s="220"/>
      <c r="BQ107" s="222"/>
      <c r="BR107" s="129"/>
      <c r="BS107" s="134"/>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row>
    <row r="108" spans="1:144" ht="15.65" customHeight="1">
      <c r="A108" s="134"/>
      <c r="B108" s="134"/>
      <c r="C108" s="124"/>
      <c r="D108" s="144"/>
      <c r="E108" s="144"/>
      <c r="F108" s="144"/>
      <c r="G108" s="144"/>
      <c r="H108" s="144"/>
      <c r="I108" s="144"/>
      <c r="J108" s="144"/>
      <c r="K108" s="144"/>
      <c r="L108" s="144"/>
      <c r="M108" s="144"/>
      <c r="N108" s="144"/>
      <c r="O108" s="144"/>
      <c r="P108" s="144"/>
      <c r="Q108" s="144"/>
      <c r="R108" s="130"/>
      <c r="S108" s="130"/>
      <c r="T108" s="130"/>
      <c r="U108" s="130"/>
      <c r="V108" s="130"/>
      <c r="W108" s="130"/>
      <c r="X108" s="130"/>
      <c r="Y108" s="130"/>
      <c r="Z108" s="130"/>
      <c r="AA108" s="130"/>
      <c r="AB108" s="130"/>
      <c r="AC108" s="130"/>
      <c r="AD108" s="130"/>
      <c r="AE108" s="130"/>
      <c r="AF108" s="130"/>
      <c r="AG108" s="130"/>
      <c r="AH108" s="130"/>
      <c r="AI108" s="130"/>
      <c r="AJ108" s="130"/>
      <c r="AK108" s="143"/>
      <c r="AL108" s="143"/>
      <c r="AM108" s="156"/>
      <c r="AN108" s="156"/>
      <c r="AO108" s="156"/>
      <c r="AP108" s="156"/>
      <c r="AQ108" s="156"/>
      <c r="AR108" s="156"/>
      <c r="AS108" s="156"/>
      <c r="AT108" s="156"/>
      <c r="AU108" s="156"/>
      <c r="AV108" s="156"/>
      <c r="AW108" s="156"/>
      <c r="AX108" s="156"/>
      <c r="AY108" s="156"/>
      <c r="AZ108" s="156"/>
      <c r="BA108" s="156"/>
      <c r="BB108" s="156"/>
      <c r="BC108" s="131"/>
      <c r="BD108" s="147"/>
      <c r="BE108" s="147"/>
      <c r="BF108" s="110"/>
      <c r="BG108" s="110"/>
      <c r="BH108" s="110"/>
      <c r="BI108" s="110"/>
      <c r="BJ108" s="110"/>
      <c r="BK108" s="110"/>
      <c r="BL108" s="110"/>
      <c r="BM108" s="110"/>
      <c r="BN108" s="110"/>
      <c r="BO108" s="110"/>
      <c r="BP108" s="110"/>
      <c r="BQ108" s="110"/>
      <c r="BR108" s="129"/>
      <c r="BS108" s="116"/>
    </row>
    <row r="109" spans="1:144" ht="15.65" customHeight="1">
      <c r="A109" s="134"/>
      <c r="B109" s="134"/>
      <c r="C109" s="124"/>
      <c r="D109" s="144"/>
      <c r="E109" s="144"/>
      <c r="F109" s="144"/>
      <c r="G109" s="144"/>
      <c r="H109" s="144"/>
      <c r="I109" s="144"/>
      <c r="J109" s="144"/>
      <c r="K109" s="144"/>
      <c r="L109" s="144"/>
      <c r="M109" s="144"/>
      <c r="N109" s="144"/>
      <c r="O109" s="144"/>
      <c r="P109" s="144"/>
      <c r="Q109" s="144"/>
      <c r="R109" s="130"/>
      <c r="S109" s="130"/>
      <c r="T109" s="130"/>
      <c r="U109" s="135" t="s">
        <v>91</v>
      </c>
      <c r="V109" s="130"/>
      <c r="W109" s="130"/>
      <c r="X109" s="130"/>
      <c r="Y109" s="130"/>
      <c r="Z109" s="130"/>
      <c r="AA109" s="130"/>
      <c r="AB109" s="130"/>
      <c r="AC109" s="130"/>
      <c r="AD109" s="130"/>
      <c r="AE109" s="130"/>
      <c r="AF109" s="130"/>
      <c r="AG109" s="130"/>
      <c r="AH109" s="130"/>
      <c r="AI109" s="130"/>
      <c r="AJ109" s="130"/>
      <c r="AK109" s="143"/>
      <c r="AL109" s="143"/>
      <c r="AM109" s="135" t="s">
        <v>92</v>
      </c>
      <c r="AN109" s="127"/>
      <c r="AO109" s="127"/>
      <c r="AP109" s="127"/>
      <c r="AQ109" s="127"/>
      <c r="AR109" s="127"/>
      <c r="AS109" s="127"/>
      <c r="AT109" s="127"/>
      <c r="AU109" s="127"/>
      <c r="AV109" s="127"/>
      <c r="AW109" s="127"/>
      <c r="AX109" s="126"/>
      <c r="AY109" s="126"/>
      <c r="AZ109" s="126"/>
      <c r="BA109" s="126"/>
      <c r="BB109" s="126"/>
      <c r="BC109" s="126"/>
      <c r="BD109" s="126"/>
      <c r="BE109" s="126"/>
      <c r="BF109" s="126"/>
      <c r="BG109" s="126"/>
      <c r="BH109" s="126"/>
      <c r="BI109" s="126"/>
      <c r="BJ109" s="126"/>
      <c r="BK109" s="126"/>
      <c r="BL109" s="126"/>
      <c r="BM109" s="126"/>
      <c r="BN109" s="126"/>
      <c r="BO109" s="126"/>
      <c r="BP109" s="126"/>
      <c r="BQ109" s="110"/>
      <c r="BR109" s="129"/>
      <c r="BS109" s="116"/>
    </row>
    <row r="110" spans="1:144" ht="15.65" customHeight="1">
      <c r="A110" s="134"/>
      <c r="B110" s="134"/>
      <c r="C110" s="124"/>
      <c r="D110" s="144"/>
      <c r="E110" s="144"/>
      <c r="F110" s="144"/>
      <c r="G110" s="144"/>
      <c r="H110" s="144"/>
      <c r="I110" s="144"/>
      <c r="J110" s="144"/>
      <c r="K110" s="144"/>
      <c r="L110" s="144"/>
      <c r="M110" s="144"/>
      <c r="N110" s="144"/>
      <c r="O110" s="144"/>
      <c r="P110" s="144"/>
      <c r="Q110" s="144"/>
      <c r="R110" s="130"/>
      <c r="S110" s="130"/>
      <c r="T110" s="130"/>
      <c r="U110" s="182" t="str">
        <f>IF([6]回答表!X51="●",[6]回答表!E224,IF([6]回答表!AA51="●",[6]回答表!E252,""))</f>
        <v/>
      </c>
      <c r="V110" s="183"/>
      <c r="W110" s="183"/>
      <c r="X110" s="183"/>
      <c r="Y110" s="183"/>
      <c r="Z110" s="183"/>
      <c r="AA110" s="183"/>
      <c r="AB110" s="183"/>
      <c r="AC110" s="183"/>
      <c r="AD110" s="183"/>
      <c r="AE110" s="186" t="s">
        <v>93</v>
      </c>
      <c r="AF110" s="186"/>
      <c r="AG110" s="186"/>
      <c r="AH110" s="186"/>
      <c r="AI110" s="186"/>
      <c r="AJ110" s="187"/>
      <c r="AK110" s="143"/>
      <c r="AL110" s="143"/>
      <c r="AM110" s="190" t="str">
        <f>IF([6]回答表!X51="●",[6]回答表!B226,IF([6]回答表!AA51="●",[6]回答表!B254,""))</f>
        <v/>
      </c>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2"/>
      <c r="BR110" s="129"/>
      <c r="BS110" s="116"/>
    </row>
    <row r="111" spans="1:144" ht="15.65" customHeight="1">
      <c r="A111" s="134"/>
      <c r="B111" s="134"/>
      <c r="C111" s="124"/>
      <c r="D111" s="144"/>
      <c r="E111" s="144"/>
      <c r="F111" s="144"/>
      <c r="G111" s="144"/>
      <c r="H111" s="144"/>
      <c r="I111" s="144"/>
      <c r="J111" s="144"/>
      <c r="K111" s="144"/>
      <c r="L111" s="144"/>
      <c r="M111" s="144"/>
      <c r="N111" s="144"/>
      <c r="O111" s="144"/>
      <c r="P111" s="144"/>
      <c r="Q111" s="144"/>
      <c r="R111" s="130"/>
      <c r="S111" s="130"/>
      <c r="T111" s="130"/>
      <c r="U111" s="184"/>
      <c r="V111" s="185"/>
      <c r="W111" s="185"/>
      <c r="X111" s="185"/>
      <c r="Y111" s="185"/>
      <c r="Z111" s="185"/>
      <c r="AA111" s="185"/>
      <c r="AB111" s="185"/>
      <c r="AC111" s="185"/>
      <c r="AD111" s="185"/>
      <c r="AE111" s="188"/>
      <c r="AF111" s="188"/>
      <c r="AG111" s="188"/>
      <c r="AH111" s="188"/>
      <c r="AI111" s="188"/>
      <c r="AJ111" s="189"/>
      <c r="AK111" s="143"/>
      <c r="AL111" s="143"/>
      <c r="AM111" s="193"/>
      <c r="AN111" s="194"/>
      <c r="AO111" s="194"/>
      <c r="AP111" s="194"/>
      <c r="AQ111" s="194"/>
      <c r="AR111" s="194"/>
      <c r="AS111" s="194"/>
      <c r="AT111" s="194"/>
      <c r="AU111" s="194"/>
      <c r="AV111" s="194"/>
      <c r="AW111" s="194"/>
      <c r="AX111" s="194"/>
      <c r="AY111" s="194"/>
      <c r="AZ111" s="194"/>
      <c r="BA111" s="194"/>
      <c r="BB111" s="194"/>
      <c r="BC111" s="194"/>
      <c r="BD111" s="194"/>
      <c r="BE111" s="194"/>
      <c r="BF111" s="194"/>
      <c r="BG111" s="194"/>
      <c r="BH111" s="194"/>
      <c r="BI111" s="194"/>
      <c r="BJ111" s="194"/>
      <c r="BK111" s="194"/>
      <c r="BL111" s="194"/>
      <c r="BM111" s="194"/>
      <c r="BN111" s="194"/>
      <c r="BO111" s="194"/>
      <c r="BP111" s="194"/>
      <c r="BQ111" s="195"/>
      <c r="BR111" s="129"/>
      <c r="BS111" s="116"/>
    </row>
    <row r="112" spans="1:144" ht="15.65" customHeight="1">
      <c r="A112" s="134"/>
      <c r="B112" s="134"/>
      <c r="C112" s="124"/>
      <c r="D112" s="144"/>
      <c r="E112" s="144"/>
      <c r="F112" s="144"/>
      <c r="G112" s="144"/>
      <c r="H112" s="144"/>
      <c r="I112" s="144"/>
      <c r="J112" s="144"/>
      <c r="K112" s="144"/>
      <c r="L112" s="144"/>
      <c r="M112" s="144"/>
      <c r="N112" s="144"/>
      <c r="O112" s="144"/>
      <c r="P112" s="144"/>
      <c r="Q112" s="144"/>
      <c r="R112" s="130"/>
      <c r="S112" s="130"/>
      <c r="T112" s="130"/>
      <c r="U112" s="130"/>
      <c r="V112" s="130"/>
      <c r="W112" s="130"/>
      <c r="X112" s="130"/>
      <c r="Y112" s="130"/>
      <c r="Z112" s="130"/>
      <c r="AA112" s="130"/>
      <c r="AB112" s="130"/>
      <c r="AC112" s="130"/>
      <c r="AD112" s="130"/>
      <c r="AE112" s="130"/>
      <c r="AF112" s="130"/>
      <c r="AG112" s="130"/>
      <c r="AH112" s="130"/>
      <c r="AI112" s="130"/>
      <c r="AJ112" s="130"/>
      <c r="AK112" s="143"/>
      <c r="AL112" s="143"/>
      <c r="AM112" s="193"/>
      <c r="AN112" s="194"/>
      <c r="AO112" s="194"/>
      <c r="AP112" s="194"/>
      <c r="AQ112" s="194"/>
      <c r="AR112" s="194"/>
      <c r="AS112" s="194"/>
      <c r="AT112" s="194"/>
      <c r="AU112" s="194"/>
      <c r="AV112" s="194"/>
      <c r="AW112" s="194"/>
      <c r="AX112" s="194"/>
      <c r="AY112" s="194"/>
      <c r="AZ112" s="194"/>
      <c r="BA112" s="194"/>
      <c r="BB112" s="194"/>
      <c r="BC112" s="194"/>
      <c r="BD112" s="194"/>
      <c r="BE112" s="194"/>
      <c r="BF112" s="194"/>
      <c r="BG112" s="194"/>
      <c r="BH112" s="194"/>
      <c r="BI112" s="194"/>
      <c r="BJ112" s="194"/>
      <c r="BK112" s="194"/>
      <c r="BL112" s="194"/>
      <c r="BM112" s="194"/>
      <c r="BN112" s="194"/>
      <c r="BO112" s="194"/>
      <c r="BP112" s="194"/>
      <c r="BQ112" s="195"/>
      <c r="BR112" s="129"/>
      <c r="BS112" s="116"/>
    </row>
    <row r="113" spans="1:144" ht="15.65" customHeight="1">
      <c r="A113" s="134"/>
      <c r="B113" s="134"/>
      <c r="C113" s="124"/>
      <c r="D113" s="144"/>
      <c r="E113" s="144"/>
      <c r="F113" s="144"/>
      <c r="G113" s="144"/>
      <c r="H113" s="144"/>
      <c r="I113" s="144"/>
      <c r="J113" s="144"/>
      <c r="K113" s="144"/>
      <c r="L113" s="144"/>
      <c r="M113" s="144"/>
      <c r="N113" s="144"/>
      <c r="O113" s="144"/>
      <c r="P113" s="144"/>
      <c r="Q113" s="144"/>
      <c r="R113" s="130"/>
      <c r="S113" s="130"/>
      <c r="T113" s="130"/>
      <c r="U113" s="130"/>
      <c r="V113" s="130"/>
      <c r="W113" s="130"/>
      <c r="X113" s="130"/>
      <c r="Y113" s="130"/>
      <c r="Z113" s="130"/>
      <c r="AA113" s="130"/>
      <c r="AB113" s="130"/>
      <c r="AC113" s="130"/>
      <c r="AD113" s="130"/>
      <c r="AE113" s="130"/>
      <c r="AF113" s="130"/>
      <c r="AG113" s="130"/>
      <c r="AH113" s="130"/>
      <c r="AI113" s="130"/>
      <c r="AJ113" s="130"/>
      <c r="AK113" s="143"/>
      <c r="AL113" s="143"/>
      <c r="AM113" s="193"/>
      <c r="AN113" s="194"/>
      <c r="AO113" s="194"/>
      <c r="AP113" s="194"/>
      <c r="AQ113" s="194"/>
      <c r="AR113" s="194"/>
      <c r="AS113" s="194"/>
      <c r="AT113" s="194"/>
      <c r="AU113" s="194"/>
      <c r="AV113" s="194"/>
      <c r="AW113" s="194"/>
      <c r="AX113" s="194"/>
      <c r="AY113" s="194"/>
      <c r="AZ113" s="194"/>
      <c r="BA113" s="194"/>
      <c r="BB113" s="194"/>
      <c r="BC113" s="194"/>
      <c r="BD113" s="194"/>
      <c r="BE113" s="194"/>
      <c r="BF113" s="194"/>
      <c r="BG113" s="194"/>
      <c r="BH113" s="194"/>
      <c r="BI113" s="194"/>
      <c r="BJ113" s="194"/>
      <c r="BK113" s="194"/>
      <c r="BL113" s="194"/>
      <c r="BM113" s="194"/>
      <c r="BN113" s="194"/>
      <c r="BO113" s="194"/>
      <c r="BP113" s="194"/>
      <c r="BQ113" s="195"/>
      <c r="BR113" s="129"/>
      <c r="BS113" s="116"/>
    </row>
    <row r="114" spans="1:144" ht="15.65" customHeight="1">
      <c r="A114" s="134"/>
      <c r="B114" s="134"/>
      <c r="C114" s="124"/>
      <c r="D114" s="144"/>
      <c r="E114" s="144"/>
      <c r="F114" s="144"/>
      <c r="G114" s="144"/>
      <c r="H114" s="144"/>
      <c r="I114" s="144"/>
      <c r="J114" s="144"/>
      <c r="K114" s="144"/>
      <c r="L114" s="144"/>
      <c r="M114" s="144"/>
      <c r="N114" s="144"/>
      <c r="O114" s="144"/>
      <c r="P114" s="144"/>
      <c r="Q114" s="144"/>
      <c r="R114" s="130"/>
      <c r="S114" s="130"/>
      <c r="T114" s="130"/>
      <c r="U114" s="130"/>
      <c r="V114" s="130"/>
      <c r="W114" s="130"/>
      <c r="X114" s="130"/>
      <c r="Y114" s="130"/>
      <c r="Z114" s="130"/>
      <c r="AA114" s="130"/>
      <c r="AB114" s="130"/>
      <c r="AC114" s="130"/>
      <c r="AD114" s="130"/>
      <c r="AE114" s="130"/>
      <c r="AF114" s="130"/>
      <c r="AG114" s="130"/>
      <c r="AH114" s="130"/>
      <c r="AI114" s="130"/>
      <c r="AJ114" s="130"/>
      <c r="AK114" s="143"/>
      <c r="AL114" s="143"/>
      <c r="AM114" s="196"/>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8"/>
      <c r="BR114" s="129"/>
      <c r="BS114" s="116"/>
    </row>
    <row r="115" spans="1:144" ht="15.65" customHeight="1">
      <c r="A115" s="134"/>
      <c r="B115" s="134"/>
      <c r="C115" s="124"/>
      <c r="D115" s="144"/>
      <c r="E115" s="144"/>
      <c r="F115" s="144"/>
      <c r="G115" s="144"/>
      <c r="H115" s="144"/>
      <c r="I115" s="144"/>
      <c r="J115" s="144"/>
      <c r="K115" s="144"/>
      <c r="L115" s="144"/>
      <c r="M115" s="144"/>
      <c r="N115" s="130"/>
      <c r="O115" s="130"/>
      <c r="P115" s="130"/>
      <c r="Q115" s="130"/>
      <c r="R115" s="130"/>
      <c r="S115" s="130"/>
      <c r="T115" s="130"/>
      <c r="U115" s="130"/>
      <c r="V115" s="130"/>
      <c r="W115" s="130"/>
      <c r="X115" s="110"/>
      <c r="Y115" s="110"/>
      <c r="Z115" s="110"/>
      <c r="AA115" s="127"/>
      <c r="AB115" s="127"/>
      <c r="AC115" s="127"/>
      <c r="AD115" s="127"/>
      <c r="AE115" s="127"/>
      <c r="AF115" s="127"/>
      <c r="AG115" s="127"/>
      <c r="AH115" s="127"/>
      <c r="AI115" s="127"/>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29"/>
      <c r="BS115" s="134"/>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row>
    <row r="116" spans="1:144" ht="19.399999999999999" customHeight="1">
      <c r="A116" s="134"/>
      <c r="B116" s="134"/>
      <c r="C116" s="124"/>
      <c r="D116" s="144"/>
      <c r="E116" s="144"/>
      <c r="F116" s="144"/>
      <c r="G116" s="144"/>
      <c r="H116" s="144"/>
      <c r="I116" s="144"/>
      <c r="J116" s="144"/>
      <c r="K116" s="144"/>
      <c r="L116" s="144"/>
      <c r="M116" s="144"/>
      <c r="N116" s="130"/>
      <c r="O116" s="130"/>
      <c r="P116" s="130"/>
      <c r="Q116" s="130"/>
      <c r="R116" s="130"/>
      <c r="S116" s="130"/>
      <c r="T116" s="130"/>
      <c r="U116" s="135" t="s">
        <v>27</v>
      </c>
      <c r="V116" s="130"/>
      <c r="W116" s="130"/>
      <c r="X116" s="136"/>
      <c r="Y116" s="136"/>
      <c r="Z116" s="136"/>
      <c r="AA116" s="127"/>
      <c r="AB116" s="137"/>
      <c r="AC116" s="127"/>
      <c r="AD116" s="127"/>
      <c r="AE116" s="127"/>
      <c r="AF116" s="127"/>
      <c r="AG116" s="127"/>
      <c r="AH116" s="127"/>
      <c r="AI116" s="127"/>
      <c r="AJ116" s="127"/>
      <c r="AK116" s="127"/>
      <c r="AL116" s="127"/>
      <c r="AM116" s="135" t="s">
        <v>12</v>
      </c>
      <c r="AN116" s="127"/>
      <c r="AO116" s="127"/>
      <c r="AP116" s="127"/>
      <c r="AQ116" s="127"/>
      <c r="AR116" s="127"/>
      <c r="AS116" s="127"/>
      <c r="AT116" s="127"/>
      <c r="AU116" s="127"/>
      <c r="AV116" s="127"/>
      <c r="AW116" s="127"/>
      <c r="AX116" s="127"/>
      <c r="AY116" s="127"/>
      <c r="AZ116" s="127"/>
      <c r="BA116" s="126"/>
      <c r="BB116" s="126"/>
      <c r="BC116" s="126"/>
      <c r="BD116" s="126"/>
      <c r="BE116" s="126"/>
      <c r="BF116" s="126"/>
      <c r="BG116" s="126"/>
      <c r="BH116" s="126"/>
      <c r="BI116" s="126"/>
      <c r="BJ116" s="126"/>
      <c r="BK116" s="126"/>
      <c r="BL116" s="126"/>
      <c r="BM116" s="126"/>
      <c r="BN116" s="126"/>
      <c r="BO116" s="126"/>
      <c r="BP116" s="126"/>
      <c r="BQ116" s="110"/>
      <c r="BR116" s="129"/>
      <c r="BS116" s="134"/>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row>
    <row r="117" spans="1:144" ht="15.65" customHeight="1">
      <c r="A117" s="134"/>
      <c r="B117" s="134"/>
      <c r="C117" s="124"/>
      <c r="D117" s="199" t="s">
        <v>13</v>
      </c>
      <c r="E117" s="200"/>
      <c r="F117" s="200"/>
      <c r="G117" s="200"/>
      <c r="H117" s="200"/>
      <c r="I117" s="200"/>
      <c r="J117" s="200"/>
      <c r="K117" s="200"/>
      <c r="L117" s="200"/>
      <c r="M117" s="201"/>
      <c r="N117" s="208" t="str">
        <f>IF([6]回答表!AD51="●","●","")</f>
        <v/>
      </c>
      <c r="O117" s="209"/>
      <c r="P117" s="209"/>
      <c r="Q117" s="210"/>
      <c r="R117" s="130"/>
      <c r="S117" s="130"/>
      <c r="T117" s="130"/>
      <c r="U117" s="190" t="str">
        <f>IF([6]回答表!AD51="●",[6]回答表!B265,"")</f>
        <v/>
      </c>
      <c r="V117" s="191"/>
      <c r="W117" s="191"/>
      <c r="X117" s="191"/>
      <c r="Y117" s="191"/>
      <c r="Z117" s="191"/>
      <c r="AA117" s="191"/>
      <c r="AB117" s="191"/>
      <c r="AC117" s="191"/>
      <c r="AD117" s="191"/>
      <c r="AE117" s="191"/>
      <c r="AF117" s="191"/>
      <c r="AG117" s="191"/>
      <c r="AH117" s="191"/>
      <c r="AI117" s="191"/>
      <c r="AJ117" s="192"/>
      <c r="AK117" s="143"/>
      <c r="AL117" s="143"/>
      <c r="AM117" s="190" t="str">
        <f>IF([6]回答表!AD51="●",[6]回答表!B271,"")</f>
        <v/>
      </c>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2"/>
      <c r="BR117" s="129"/>
      <c r="BS117" s="134"/>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row>
    <row r="118" spans="1:144" ht="15.65" customHeight="1">
      <c r="A118" s="134"/>
      <c r="B118" s="134"/>
      <c r="C118" s="124"/>
      <c r="D118" s="202"/>
      <c r="E118" s="203"/>
      <c r="F118" s="203"/>
      <c r="G118" s="203"/>
      <c r="H118" s="203"/>
      <c r="I118" s="203"/>
      <c r="J118" s="203"/>
      <c r="K118" s="203"/>
      <c r="L118" s="203"/>
      <c r="M118" s="204"/>
      <c r="N118" s="211"/>
      <c r="O118" s="212"/>
      <c r="P118" s="212"/>
      <c r="Q118" s="213"/>
      <c r="R118" s="130"/>
      <c r="S118" s="130"/>
      <c r="T118" s="130"/>
      <c r="U118" s="193"/>
      <c r="V118" s="194"/>
      <c r="W118" s="194"/>
      <c r="X118" s="194"/>
      <c r="Y118" s="194"/>
      <c r="Z118" s="194"/>
      <c r="AA118" s="194"/>
      <c r="AB118" s="194"/>
      <c r="AC118" s="194"/>
      <c r="AD118" s="194"/>
      <c r="AE118" s="194"/>
      <c r="AF118" s="194"/>
      <c r="AG118" s="194"/>
      <c r="AH118" s="194"/>
      <c r="AI118" s="194"/>
      <c r="AJ118" s="195"/>
      <c r="AK118" s="143"/>
      <c r="AL118" s="143"/>
      <c r="AM118" s="193"/>
      <c r="AN118" s="194"/>
      <c r="AO118" s="194"/>
      <c r="AP118" s="194"/>
      <c r="AQ118" s="194"/>
      <c r="AR118" s="194"/>
      <c r="AS118" s="194"/>
      <c r="AT118" s="194"/>
      <c r="AU118" s="194"/>
      <c r="AV118" s="194"/>
      <c r="AW118" s="194"/>
      <c r="AX118" s="194"/>
      <c r="AY118" s="194"/>
      <c r="AZ118" s="194"/>
      <c r="BA118" s="194"/>
      <c r="BB118" s="194"/>
      <c r="BC118" s="194"/>
      <c r="BD118" s="194"/>
      <c r="BE118" s="194"/>
      <c r="BF118" s="194"/>
      <c r="BG118" s="194"/>
      <c r="BH118" s="194"/>
      <c r="BI118" s="194"/>
      <c r="BJ118" s="194"/>
      <c r="BK118" s="194"/>
      <c r="BL118" s="194"/>
      <c r="BM118" s="194"/>
      <c r="BN118" s="194"/>
      <c r="BO118" s="194"/>
      <c r="BP118" s="194"/>
      <c r="BQ118" s="195"/>
      <c r="BR118" s="129"/>
      <c r="BS118" s="134"/>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row>
    <row r="119" spans="1:144" ht="15.65" customHeight="1">
      <c r="A119" s="134"/>
      <c r="B119" s="134"/>
      <c r="C119" s="124"/>
      <c r="D119" s="202"/>
      <c r="E119" s="203"/>
      <c r="F119" s="203"/>
      <c r="G119" s="203"/>
      <c r="H119" s="203"/>
      <c r="I119" s="203"/>
      <c r="J119" s="203"/>
      <c r="K119" s="203"/>
      <c r="L119" s="203"/>
      <c r="M119" s="204"/>
      <c r="N119" s="211"/>
      <c r="O119" s="212"/>
      <c r="P119" s="212"/>
      <c r="Q119" s="213"/>
      <c r="R119" s="130"/>
      <c r="S119" s="130"/>
      <c r="T119" s="130"/>
      <c r="U119" s="193"/>
      <c r="V119" s="194"/>
      <c r="W119" s="194"/>
      <c r="X119" s="194"/>
      <c r="Y119" s="194"/>
      <c r="Z119" s="194"/>
      <c r="AA119" s="194"/>
      <c r="AB119" s="194"/>
      <c r="AC119" s="194"/>
      <c r="AD119" s="194"/>
      <c r="AE119" s="194"/>
      <c r="AF119" s="194"/>
      <c r="AG119" s="194"/>
      <c r="AH119" s="194"/>
      <c r="AI119" s="194"/>
      <c r="AJ119" s="195"/>
      <c r="AK119" s="143"/>
      <c r="AL119" s="143"/>
      <c r="AM119" s="193"/>
      <c r="AN119" s="194"/>
      <c r="AO119" s="194"/>
      <c r="AP119" s="194"/>
      <c r="AQ119" s="194"/>
      <c r="AR119" s="194"/>
      <c r="AS119" s="194"/>
      <c r="AT119" s="194"/>
      <c r="AU119" s="194"/>
      <c r="AV119" s="194"/>
      <c r="AW119" s="194"/>
      <c r="AX119" s="194"/>
      <c r="AY119" s="194"/>
      <c r="AZ119" s="194"/>
      <c r="BA119" s="194"/>
      <c r="BB119" s="194"/>
      <c r="BC119" s="194"/>
      <c r="BD119" s="194"/>
      <c r="BE119" s="194"/>
      <c r="BF119" s="194"/>
      <c r="BG119" s="194"/>
      <c r="BH119" s="194"/>
      <c r="BI119" s="194"/>
      <c r="BJ119" s="194"/>
      <c r="BK119" s="194"/>
      <c r="BL119" s="194"/>
      <c r="BM119" s="194"/>
      <c r="BN119" s="194"/>
      <c r="BO119" s="194"/>
      <c r="BP119" s="194"/>
      <c r="BQ119" s="195"/>
      <c r="BR119" s="129"/>
      <c r="BS119" s="134"/>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row>
    <row r="120" spans="1:144" ht="15.65" customHeight="1">
      <c r="C120" s="124"/>
      <c r="D120" s="205"/>
      <c r="E120" s="206"/>
      <c r="F120" s="206"/>
      <c r="G120" s="206"/>
      <c r="H120" s="206"/>
      <c r="I120" s="206"/>
      <c r="J120" s="206"/>
      <c r="K120" s="206"/>
      <c r="L120" s="206"/>
      <c r="M120" s="207"/>
      <c r="N120" s="214"/>
      <c r="O120" s="215"/>
      <c r="P120" s="215"/>
      <c r="Q120" s="216"/>
      <c r="R120" s="130"/>
      <c r="S120" s="130"/>
      <c r="T120" s="130"/>
      <c r="U120" s="196"/>
      <c r="V120" s="197"/>
      <c r="W120" s="197"/>
      <c r="X120" s="197"/>
      <c r="Y120" s="197"/>
      <c r="Z120" s="197"/>
      <c r="AA120" s="197"/>
      <c r="AB120" s="197"/>
      <c r="AC120" s="197"/>
      <c r="AD120" s="197"/>
      <c r="AE120" s="197"/>
      <c r="AF120" s="197"/>
      <c r="AG120" s="197"/>
      <c r="AH120" s="197"/>
      <c r="AI120" s="197"/>
      <c r="AJ120" s="198"/>
      <c r="AK120" s="143"/>
      <c r="AL120" s="143"/>
      <c r="AM120" s="196"/>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8"/>
      <c r="BR120" s="129"/>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row>
    <row r="121" spans="1:144" ht="15.65" customHeight="1">
      <c r="C121" s="151"/>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3"/>
      <c r="BV121" s="157"/>
      <c r="BW121" s="157"/>
      <c r="BX121" s="157"/>
      <c r="BY121" s="157"/>
      <c r="BZ121" s="157"/>
      <c r="CA121" s="157"/>
      <c r="CB121" s="157"/>
      <c r="CC121" s="157"/>
      <c r="CD121" s="15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row>
    <row r="122" spans="1:144" ht="15.65" customHeight="1">
      <c r="A122" s="116"/>
      <c r="B122" s="116"/>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16"/>
    </row>
    <row r="123" spans="1:144" ht="15.65" customHeight="1">
      <c r="C123" s="118"/>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256"/>
      <c r="AS123" s="256"/>
      <c r="AT123" s="256"/>
      <c r="AU123" s="256"/>
      <c r="AV123" s="256"/>
      <c r="AW123" s="256"/>
      <c r="AX123" s="256"/>
      <c r="AY123" s="256"/>
      <c r="AZ123" s="256"/>
      <c r="BA123" s="256"/>
      <c r="BB123" s="256"/>
      <c r="BC123" s="120"/>
      <c r="BD123" s="121"/>
      <c r="BE123" s="121"/>
      <c r="BF123" s="121"/>
      <c r="BG123" s="121"/>
      <c r="BH123" s="121"/>
      <c r="BI123" s="121"/>
      <c r="BJ123" s="121"/>
      <c r="BK123" s="121"/>
      <c r="BL123" s="121"/>
      <c r="BM123" s="121"/>
      <c r="BN123" s="121"/>
      <c r="BO123" s="121"/>
      <c r="BP123" s="121"/>
      <c r="BQ123" s="121"/>
      <c r="BR123" s="122"/>
    </row>
    <row r="124" spans="1:144" ht="15.65" customHeight="1">
      <c r="C124" s="124"/>
      <c r="D124" s="130"/>
      <c r="E124" s="130"/>
      <c r="F124" s="130"/>
      <c r="G124" s="130"/>
      <c r="H124" s="130"/>
      <c r="I124" s="130"/>
      <c r="J124" s="130"/>
      <c r="K124" s="130"/>
      <c r="L124" s="130"/>
      <c r="M124" s="130"/>
      <c r="N124" s="130"/>
      <c r="O124" s="130"/>
      <c r="P124" s="130"/>
      <c r="Q124" s="130"/>
      <c r="R124" s="130"/>
      <c r="S124" s="130"/>
      <c r="T124" s="130"/>
      <c r="U124" s="130"/>
      <c r="V124" s="130"/>
      <c r="W124" s="130"/>
      <c r="X124" s="110"/>
      <c r="Y124" s="110"/>
      <c r="Z124" s="110"/>
      <c r="AA124" s="126"/>
      <c r="AB124" s="131"/>
      <c r="AC124" s="131"/>
      <c r="AD124" s="131"/>
      <c r="AE124" s="131"/>
      <c r="AF124" s="131"/>
      <c r="AG124" s="131"/>
      <c r="AH124" s="131"/>
      <c r="AI124" s="131"/>
      <c r="AJ124" s="131"/>
      <c r="AK124" s="131"/>
      <c r="AL124" s="131"/>
      <c r="AM124" s="131"/>
      <c r="AN124" s="128"/>
      <c r="AO124" s="131"/>
      <c r="AP124" s="132"/>
      <c r="AQ124" s="132"/>
      <c r="AR124" s="292"/>
      <c r="AS124" s="292"/>
      <c r="AT124" s="292"/>
      <c r="AU124" s="292"/>
      <c r="AV124" s="292"/>
      <c r="AW124" s="292"/>
      <c r="AX124" s="292"/>
      <c r="AY124" s="292"/>
      <c r="AZ124" s="292"/>
      <c r="BA124" s="292"/>
      <c r="BB124" s="292"/>
      <c r="BC124" s="125"/>
      <c r="BD124" s="126"/>
      <c r="BE124" s="126"/>
      <c r="BF124" s="126"/>
      <c r="BG124" s="126"/>
      <c r="BH124" s="126"/>
      <c r="BI124" s="126"/>
      <c r="BJ124" s="126"/>
      <c r="BK124" s="126"/>
      <c r="BL124" s="126"/>
      <c r="BM124" s="126"/>
      <c r="BN124" s="127"/>
      <c r="BO124" s="127"/>
      <c r="BP124" s="127"/>
      <c r="BQ124" s="128"/>
      <c r="BR124" s="129"/>
    </row>
    <row r="125" spans="1:144" ht="15.65" customHeight="1">
      <c r="C125" s="124"/>
      <c r="D125" s="258" t="s">
        <v>4</v>
      </c>
      <c r="E125" s="259"/>
      <c r="F125" s="259"/>
      <c r="G125" s="259"/>
      <c r="H125" s="259"/>
      <c r="I125" s="259"/>
      <c r="J125" s="259"/>
      <c r="K125" s="259"/>
      <c r="L125" s="259"/>
      <c r="M125" s="259"/>
      <c r="N125" s="259"/>
      <c r="O125" s="259"/>
      <c r="P125" s="259"/>
      <c r="Q125" s="260"/>
      <c r="R125" s="199" t="s">
        <v>30</v>
      </c>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1"/>
      <c r="BC125" s="125"/>
      <c r="BD125" s="126"/>
      <c r="BE125" s="126"/>
      <c r="BF125" s="126"/>
      <c r="BG125" s="126"/>
      <c r="BH125" s="126"/>
      <c r="BI125" s="126"/>
      <c r="BJ125" s="126"/>
      <c r="BK125" s="126"/>
      <c r="BL125" s="126"/>
      <c r="BM125" s="126"/>
      <c r="BN125" s="127"/>
      <c r="BO125" s="127"/>
      <c r="BP125" s="127"/>
      <c r="BQ125" s="128"/>
      <c r="BR125" s="129"/>
    </row>
    <row r="126" spans="1:144" ht="15.65" customHeight="1">
      <c r="C126" s="124"/>
      <c r="D126" s="261"/>
      <c r="E126" s="262"/>
      <c r="F126" s="262"/>
      <c r="G126" s="262"/>
      <c r="H126" s="262"/>
      <c r="I126" s="262"/>
      <c r="J126" s="262"/>
      <c r="K126" s="262"/>
      <c r="L126" s="262"/>
      <c r="M126" s="262"/>
      <c r="N126" s="262"/>
      <c r="O126" s="262"/>
      <c r="P126" s="262"/>
      <c r="Q126" s="263"/>
      <c r="R126" s="205"/>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7"/>
      <c r="BC126" s="125"/>
      <c r="BD126" s="126"/>
      <c r="BE126" s="126"/>
      <c r="BF126" s="126"/>
      <c r="BG126" s="126"/>
      <c r="BH126" s="126"/>
      <c r="BI126" s="126"/>
      <c r="BJ126" s="126"/>
      <c r="BK126" s="126"/>
      <c r="BL126" s="126"/>
      <c r="BM126" s="126"/>
      <c r="BN126" s="127"/>
      <c r="BO126" s="127"/>
      <c r="BP126" s="127"/>
      <c r="BQ126" s="128"/>
      <c r="BR126" s="129"/>
    </row>
    <row r="127" spans="1:144" ht="15.65" customHeight="1">
      <c r="C127" s="124"/>
      <c r="D127" s="130"/>
      <c r="E127" s="130"/>
      <c r="F127" s="130"/>
      <c r="G127" s="130"/>
      <c r="H127" s="130"/>
      <c r="I127" s="130"/>
      <c r="J127" s="130"/>
      <c r="K127" s="130"/>
      <c r="L127" s="130"/>
      <c r="M127" s="130"/>
      <c r="N127" s="130"/>
      <c r="O127" s="130"/>
      <c r="P127" s="130"/>
      <c r="Q127" s="130"/>
      <c r="R127" s="130"/>
      <c r="S127" s="130"/>
      <c r="T127" s="130"/>
      <c r="U127" s="130"/>
      <c r="V127" s="130"/>
      <c r="W127" s="130"/>
      <c r="X127" s="110"/>
      <c r="Y127" s="110"/>
      <c r="Z127" s="110"/>
      <c r="AA127" s="126"/>
      <c r="AB127" s="131"/>
      <c r="AC127" s="131"/>
      <c r="AD127" s="131"/>
      <c r="AE127" s="131"/>
      <c r="AF127" s="131"/>
      <c r="AG127" s="131"/>
      <c r="AH127" s="131"/>
      <c r="AI127" s="131"/>
      <c r="AJ127" s="131"/>
      <c r="AK127" s="131"/>
      <c r="AL127" s="131"/>
      <c r="AM127" s="131"/>
      <c r="AN127" s="128"/>
      <c r="AO127" s="131"/>
      <c r="AP127" s="132"/>
      <c r="AQ127" s="132"/>
      <c r="AR127" s="133"/>
      <c r="AS127" s="133"/>
      <c r="AT127" s="133"/>
      <c r="AU127" s="133"/>
      <c r="AV127" s="133"/>
      <c r="AW127" s="133"/>
      <c r="AX127" s="133"/>
      <c r="AY127" s="133"/>
      <c r="AZ127" s="133"/>
      <c r="BA127" s="133"/>
      <c r="BB127" s="133"/>
      <c r="BC127" s="125"/>
      <c r="BD127" s="126"/>
      <c r="BE127" s="126"/>
      <c r="BF127" s="126"/>
      <c r="BG127" s="126"/>
      <c r="BH127" s="126"/>
      <c r="BI127" s="126"/>
      <c r="BJ127" s="126"/>
      <c r="BK127" s="126"/>
      <c r="BL127" s="126"/>
      <c r="BM127" s="126"/>
      <c r="BN127" s="127"/>
      <c r="BO127" s="127"/>
      <c r="BP127" s="127"/>
      <c r="BQ127" s="128"/>
      <c r="BR127" s="129"/>
    </row>
    <row r="128" spans="1:144" ht="19">
      <c r="C128" s="124"/>
      <c r="D128" s="130"/>
      <c r="E128" s="130"/>
      <c r="F128" s="130"/>
      <c r="G128" s="130"/>
      <c r="H128" s="130"/>
      <c r="I128" s="130"/>
      <c r="J128" s="130"/>
      <c r="K128" s="130"/>
      <c r="L128" s="130"/>
      <c r="M128" s="130"/>
      <c r="N128" s="130"/>
      <c r="O128" s="130"/>
      <c r="P128" s="130"/>
      <c r="Q128" s="130"/>
      <c r="R128" s="130"/>
      <c r="S128" s="130"/>
      <c r="T128" s="130"/>
      <c r="U128" s="135" t="s">
        <v>31</v>
      </c>
      <c r="V128" s="138"/>
      <c r="W128" s="137"/>
      <c r="X128" s="139"/>
      <c r="Y128" s="139"/>
      <c r="Z128" s="140"/>
      <c r="AA128" s="140"/>
      <c r="AB128" s="140"/>
      <c r="AC128" s="140"/>
      <c r="AD128" s="140"/>
      <c r="AE128" s="140"/>
      <c r="AF128" s="140"/>
      <c r="AG128" s="140"/>
      <c r="AH128" s="140"/>
      <c r="AI128" s="140"/>
      <c r="AJ128" s="140"/>
      <c r="AK128" s="137"/>
      <c r="AL128" s="137"/>
      <c r="AM128" s="135" t="s">
        <v>27</v>
      </c>
      <c r="AN128" s="130"/>
      <c r="AO128" s="130"/>
      <c r="AP128" s="136"/>
      <c r="AQ128" s="136"/>
      <c r="AR128" s="136"/>
      <c r="AS128" s="127"/>
      <c r="AT128" s="137"/>
      <c r="AU128" s="137"/>
      <c r="AV128" s="137"/>
      <c r="AW128" s="137"/>
      <c r="AX128" s="137"/>
      <c r="AY128" s="137"/>
      <c r="AZ128" s="137"/>
      <c r="BA128" s="137"/>
      <c r="BB128" s="137"/>
      <c r="BC128" s="141"/>
      <c r="BD128" s="127"/>
      <c r="BE128" s="127"/>
      <c r="BF128" s="142" t="s">
        <v>6</v>
      </c>
      <c r="BG128" s="155"/>
      <c r="BH128" s="155"/>
      <c r="BI128" s="155"/>
      <c r="BJ128" s="155"/>
      <c r="BK128" s="155"/>
      <c r="BL128" s="155"/>
      <c r="BM128" s="127"/>
      <c r="BN128" s="127"/>
      <c r="BO128" s="127"/>
      <c r="BP128" s="127"/>
      <c r="BQ128" s="128"/>
      <c r="BR128" s="129"/>
    </row>
    <row r="129" spans="1:71" ht="19.399999999999999" customHeight="1">
      <c r="C129" s="124"/>
      <c r="D129" s="281" t="s">
        <v>7</v>
      </c>
      <c r="E129" s="281"/>
      <c r="F129" s="281"/>
      <c r="G129" s="281"/>
      <c r="H129" s="281"/>
      <c r="I129" s="281"/>
      <c r="J129" s="281"/>
      <c r="K129" s="281"/>
      <c r="L129" s="281"/>
      <c r="M129" s="281"/>
      <c r="N129" s="208" t="str">
        <f>IF([6]回答表!F18="水道事業",IF([6]回答表!X52="●","●",""),"")</f>
        <v/>
      </c>
      <c r="O129" s="209"/>
      <c r="P129" s="209"/>
      <c r="Q129" s="210"/>
      <c r="R129" s="130"/>
      <c r="S129" s="130"/>
      <c r="T129" s="130"/>
      <c r="U129" s="326" t="s">
        <v>51</v>
      </c>
      <c r="V129" s="327"/>
      <c r="W129" s="327"/>
      <c r="X129" s="327"/>
      <c r="Y129" s="327"/>
      <c r="Z129" s="327"/>
      <c r="AA129" s="327"/>
      <c r="AB129" s="327"/>
      <c r="AC129" s="318" t="s">
        <v>52</v>
      </c>
      <c r="AD129" s="319"/>
      <c r="AE129" s="319"/>
      <c r="AF129" s="319"/>
      <c r="AG129" s="319"/>
      <c r="AH129" s="319"/>
      <c r="AI129" s="319"/>
      <c r="AJ129" s="322"/>
      <c r="AK129" s="143"/>
      <c r="AL129" s="143"/>
      <c r="AM129" s="190" t="str">
        <f>IF([6]回答表!F18="水道事業",IF([6]回答表!X52="●",[6]回答表!B282,IF([6]回答表!AA52="●",[6]回答表!B352,"")),"")</f>
        <v/>
      </c>
      <c r="AN129" s="191"/>
      <c r="AO129" s="191"/>
      <c r="AP129" s="191"/>
      <c r="AQ129" s="191"/>
      <c r="AR129" s="191"/>
      <c r="AS129" s="191"/>
      <c r="AT129" s="191"/>
      <c r="AU129" s="191"/>
      <c r="AV129" s="191"/>
      <c r="AW129" s="191"/>
      <c r="AX129" s="191"/>
      <c r="AY129" s="191"/>
      <c r="AZ129" s="191"/>
      <c r="BA129" s="191"/>
      <c r="BB129" s="191"/>
      <c r="BC129" s="192"/>
      <c r="BD129" s="126"/>
      <c r="BE129" s="126"/>
      <c r="BF129" s="253" t="str">
        <f>IF([6]回答表!F18="水道事業",IF([6]回答表!X52="●",[6]回答表!B330,IF([6]回答表!AA52="●",[6]回答表!B399,"")),"")</f>
        <v/>
      </c>
      <c r="BG129" s="254"/>
      <c r="BH129" s="254"/>
      <c r="BI129" s="254"/>
      <c r="BJ129" s="253"/>
      <c r="BK129" s="254"/>
      <c r="BL129" s="254"/>
      <c r="BM129" s="254"/>
      <c r="BN129" s="253"/>
      <c r="BO129" s="254"/>
      <c r="BP129" s="254"/>
      <c r="BQ129" s="255"/>
      <c r="BR129" s="129"/>
    </row>
    <row r="130" spans="1:71" ht="19.399999999999999" customHeight="1">
      <c r="C130" s="124"/>
      <c r="D130" s="281"/>
      <c r="E130" s="281"/>
      <c r="F130" s="281"/>
      <c r="G130" s="281"/>
      <c r="H130" s="281"/>
      <c r="I130" s="281"/>
      <c r="J130" s="281"/>
      <c r="K130" s="281"/>
      <c r="L130" s="281"/>
      <c r="M130" s="281"/>
      <c r="N130" s="211"/>
      <c r="O130" s="212"/>
      <c r="P130" s="212"/>
      <c r="Q130" s="213"/>
      <c r="R130" s="130"/>
      <c r="S130" s="130"/>
      <c r="T130" s="130"/>
      <c r="U130" s="336"/>
      <c r="V130" s="337"/>
      <c r="W130" s="337"/>
      <c r="X130" s="337"/>
      <c r="Y130" s="337"/>
      <c r="Z130" s="337"/>
      <c r="AA130" s="337"/>
      <c r="AB130" s="337"/>
      <c r="AC130" s="320"/>
      <c r="AD130" s="321"/>
      <c r="AE130" s="321"/>
      <c r="AF130" s="321"/>
      <c r="AG130" s="321"/>
      <c r="AH130" s="321"/>
      <c r="AI130" s="321"/>
      <c r="AJ130" s="339"/>
      <c r="AK130" s="143"/>
      <c r="AL130" s="143"/>
      <c r="AM130" s="193"/>
      <c r="AN130" s="194"/>
      <c r="AO130" s="194"/>
      <c r="AP130" s="194"/>
      <c r="AQ130" s="194"/>
      <c r="AR130" s="194"/>
      <c r="AS130" s="194"/>
      <c r="AT130" s="194"/>
      <c r="AU130" s="194"/>
      <c r="AV130" s="194"/>
      <c r="AW130" s="194"/>
      <c r="AX130" s="194"/>
      <c r="AY130" s="194"/>
      <c r="AZ130" s="194"/>
      <c r="BA130" s="194"/>
      <c r="BB130" s="194"/>
      <c r="BC130" s="195"/>
      <c r="BD130" s="126"/>
      <c r="BE130" s="126"/>
      <c r="BF130" s="217"/>
      <c r="BG130" s="218"/>
      <c r="BH130" s="218"/>
      <c r="BI130" s="218"/>
      <c r="BJ130" s="217"/>
      <c r="BK130" s="218"/>
      <c r="BL130" s="218"/>
      <c r="BM130" s="218"/>
      <c r="BN130" s="217"/>
      <c r="BO130" s="218"/>
      <c r="BP130" s="218"/>
      <c r="BQ130" s="221"/>
      <c r="BR130" s="129"/>
    </row>
    <row r="131" spans="1:71" ht="15.65" customHeight="1">
      <c r="C131" s="124"/>
      <c r="D131" s="281"/>
      <c r="E131" s="281"/>
      <c r="F131" s="281"/>
      <c r="G131" s="281"/>
      <c r="H131" s="281"/>
      <c r="I131" s="281"/>
      <c r="J131" s="281"/>
      <c r="K131" s="281"/>
      <c r="L131" s="281"/>
      <c r="M131" s="281"/>
      <c r="N131" s="211"/>
      <c r="O131" s="212"/>
      <c r="P131" s="212"/>
      <c r="Q131" s="213"/>
      <c r="R131" s="130"/>
      <c r="S131" s="130"/>
      <c r="T131" s="130"/>
      <c r="U131" s="283" t="str">
        <f>IF([6]回答表!F18="水道事業",IF([6]回答表!X52="●",[6]回答表!J290,IF([6]回答表!AA52="●",[6]回答表!J360,"")),"")</f>
        <v/>
      </c>
      <c r="V131" s="284"/>
      <c r="W131" s="284"/>
      <c r="X131" s="284"/>
      <c r="Y131" s="284"/>
      <c r="Z131" s="284"/>
      <c r="AA131" s="284"/>
      <c r="AB131" s="285"/>
      <c r="AC131" s="283" t="str">
        <f>IF([6]回答表!F18="水道事業",IF([6]回答表!X52="●",[6]回答表!J292,IF([6]回答表!AA52="●",[6]回答表!J362,"")),"")</f>
        <v/>
      </c>
      <c r="AD131" s="284"/>
      <c r="AE131" s="284"/>
      <c r="AF131" s="284"/>
      <c r="AG131" s="284"/>
      <c r="AH131" s="284"/>
      <c r="AI131" s="284"/>
      <c r="AJ131" s="285"/>
      <c r="AK131" s="143"/>
      <c r="AL131" s="143"/>
      <c r="AM131" s="193"/>
      <c r="AN131" s="194"/>
      <c r="AO131" s="194"/>
      <c r="AP131" s="194"/>
      <c r="AQ131" s="194"/>
      <c r="AR131" s="194"/>
      <c r="AS131" s="194"/>
      <c r="AT131" s="194"/>
      <c r="AU131" s="194"/>
      <c r="AV131" s="194"/>
      <c r="AW131" s="194"/>
      <c r="AX131" s="194"/>
      <c r="AY131" s="194"/>
      <c r="AZ131" s="194"/>
      <c r="BA131" s="194"/>
      <c r="BB131" s="194"/>
      <c r="BC131" s="195"/>
      <c r="BD131" s="126"/>
      <c r="BE131" s="126"/>
      <c r="BF131" s="217"/>
      <c r="BG131" s="218"/>
      <c r="BH131" s="218"/>
      <c r="BI131" s="218"/>
      <c r="BJ131" s="217"/>
      <c r="BK131" s="218"/>
      <c r="BL131" s="218"/>
      <c r="BM131" s="218"/>
      <c r="BN131" s="217"/>
      <c r="BO131" s="218"/>
      <c r="BP131" s="218"/>
      <c r="BQ131" s="221"/>
      <c r="BR131" s="129"/>
    </row>
    <row r="132" spans="1:71" ht="15.65" customHeight="1">
      <c r="C132" s="124"/>
      <c r="D132" s="281"/>
      <c r="E132" s="281"/>
      <c r="F132" s="281"/>
      <c r="G132" s="281"/>
      <c r="H132" s="281"/>
      <c r="I132" s="281"/>
      <c r="J132" s="281"/>
      <c r="K132" s="281"/>
      <c r="L132" s="281"/>
      <c r="M132" s="281"/>
      <c r="N132" s="214"/>
      <c r="O132" s="215"/>
      <c r="P132" s="215"/>
      <c r="Q132" s="216"/>
      <c r="R132" s="130"/>
      <c r="S132" s="130"/>
      <c r="T132" s="130"/>
      <c r="U132" s="286"/>
      <c r="V132" s="287"/>
      <c r="W132" s="287"/>
      <c r="X132" s="287"/>
      <c r="Y132" s="287"/>
      <c r="Z132" s="287"/>
      <c r="AA132" s="287"/>
      <c r="AB132" s="288"/>
      <c r="AC132" s="286"/>
      <c r="AD132" s="287"/>
      <c r="AE132" s="287"/>
      <c r="AF132" s="287"/>
      <c r="AG132" s="287"/>
      <c r="AH132" s="287"/>
      <c r="AI132" s="287"/>
      <c r="AJ132" s="288"/>
      <c r="AK132" s="143"/>
      <c r="AL132" s="143"/>
      <c r="AM132" s="193"/>
      <c r="AN132" s="194"/>
      <c r="AO132" s="194"/>
      <c r="AP132" s="194"/>
      <c r="AQ132" s="194"/>
      <c r="AR132" s="194"/>
      <c r="AS132" s="194"/>
      <c r="AT132" s="194"/>
      <c r="AU132" s="194"/>
      <c r="AV132" s="194"/>
      <c r="AW132" s="194"/>
      <c r="AX132" s="194"/>
      <c r="AY132" s="194"/>
      <c r="AZ132" s="194"/>
      <c r="BA132" s="194"/>
      <c r="BB132" s="194"/>
      <c r="BC132" s="195"/>
      <c r="BD132" s="126"/>
      <c r="BE132" s="126"/>
      <c r="BF132" s="217" t="str">
        <f>IF([6]回答表!F18="水道事業",IF([6]回答表!X52="●",[6]回答表!E330,IF([6]回答表!AA52="●",[6]回答表!E399,"")),"")</f>
        <v/>
      </c>
      <c r="BG132" s="218"/>
      <c r="BH132" s="218"/>
      <c r="BI132" s="218"/>
      <c r="BJ132" s="217" t="str">
        <f>IF([6]回答表!F18="水道事業",IF([6]回答表!X52="●",[6]回答表!E331,IF([6]回答表!AA52="●",[6]回答表!E400,"")),"")</f>
        <v/>
      </c>
      <c r="BK132" s="218"/>
      <c r="BL132" s="218"/>
      <c r="BM132" s="218"/>
      <c r="BN132" s="217" t="str">
        <f>IF([6]回答表!F18="水道事業",IF([6]回答表!X52="●",[6]回答表!E332,IF([6]回答表!AA52="●",[6]回答表!E401,"")),"")</f>
        <v/>
      </c>
      <c r="BO132" s="218"/>
      <c r="BP132" s="218"/>
      <c r="BQ132" s="221"/>
      <c r="BR132" s="129"/>
    </row>
    <row r="133" spans="1:71" ht="15.65" customHeight="1">
      <c r="C133" s="124"/>
      <c r="D133" s="144"/>
      <c r="E133" s="144"/>
      <c r="F133" s="144"/>
      <c r="G133" s="144"/>
      <c r="H133" s="144"/>
      <c r="I133" s="144"/>
      <c r="J133" s="144"/>
      <c r="K133" s="144"/>
      <c r="L133" s="144"/>
      <c r="M133" s="144"/>
      <c r="N133" s="145"/>
      <c r="O133" s="145"/>
      <c r="P133" s="145"/>
      <c r="Q133" s="145"/>
      <c r="R133" s="146"/>
      <c r="S133" s="146"/>
      <c r="T133" s="146"/>
      <c r="U133" s="289"/>
      <c r="V133" s="290"/>
      <c r="W133" s="290"/>
      <c r="X133" s="290"/>
      <c r="Y133" s="290"/>
      <c r="Z133" s="290"/>
      <c r="AA133" s="290"/>
      <c r="AB133" s="291"/>
      <c r="AC133" s="289"/>
      <c r="AD133" s="290"/>
      <c r="AE133" s="290"/>
      <c r="AF133" s="290"/>
      <c r="AG133" s="290"/>
      <c r="AH133" s="290"/>
      <c r="AI133" s="290"/>
      <c r="AJ133" s="291"/>
      <c r="AK133" s="143"/>
      <c r="AL133" s="143"/>
      <c r="AM133" s="193"/>
      <c r="AN133" s="194"/>
      <c r="AO133" s="194"/>
      <c r="AP133" s="194"/>
      <c r="AQ133" s="194"/>
      <c r="AR133" s="194"/>
      <c r="AS133" s="194"/>
      <c r="AT133" s="194"/>
      <c r="AU133" s="194"/>
      <c r="AV133" s="194"/>
      <c r="AW133" s="194"/>
      <c r="AX133" s="194"/>
      <c r="AY133" s="194"/>
      <c r="AZ133" s="194"/>
      <c r="BA133" s="194"/>
      <c r="BB133" s="194"/>
      <c r="BC133" s="195"/>
      <c r="BD133" s="131"/>
      <c r="BE133" s="131"/>
      <c r="BF133" s="217"/>
      <c r="BG133" s="218"/>
      <c r="BH133" s="218"/>
      <c r="BI133" s="218"/>
      <c r="BJ133" s="217"/>
      <c r="BK133" s="218"/>
      <c r="BL133" s="218"/>
      <c r="BM133" s="218"/>
      <c r="BN133" s="217"/>
      <c r="BO133" s="218"/>
      <c r="BP133" s="218"/>
      <c r="BQ133" s="221"/>
      <c r="BR133" s="129"/>
    </row>
    <row r="134" spans="1:71" ht="19.399999999999999" customHeight="1">
      <c r="C134" s="124"/>
      <c r="D134" s="144"/>
      <c r="E134" s="144"/>
      <c r="F134" s="144"/>
      <c r="G134" s="144"/>
      <c r="H134" s="144"/>
      <c r="I134" s="144"/>
      <c r="J134" s="144"/>
      <c r="K134" s="144"/>
      <c r="L134" s="144"/>
      <c r="M134" s="144"/>
      <c r="N134" s="145"/>
      <c r="O134" s="145"/>
      <c r="P134" s="145"/>
      <c r="Q134" s="145"/>
      <c r="R134" s="146"/>
      <c r="S134" s="146"/>
      <c r="T134" s="146"/>
      <c r="U134" s="326" t="s">
        <v>32</v>
      </c>
      <c r="V134" s="327"/>
      <c r="W134" s="327"/>
      <c r="X134" s="327"/>
      <c r="Y134" s="327"/>
      <c r="Z134" s="327"/>
      <c r="AA134" s="327"/>
      <c r="AB134" s="327"/>
      <c r="AC134" s="326" t="s">
        <v>33</v>
      </c>
      <c r="AD134" s="327"/>
      <c r="AE134" s="327"/>
      <c r="AF134" s="327"/>
      <c r="AG134" s="327"/>
      <c r="AH134" s="327"/>
      <c r="AI134" s="327"/>
      <c r="AJ134" s="328"/>
      <c r="AK134" s="143"/>
      <c r="AL134" s="143"/>
      <c r="AM134" s="193"/>
      <c r="AN134" s="194"/>
      <c r="AO134" s="194"/>
      <c r="AP134" s="194"/>
      <c r="AQ134" s="194"/>
      <c r="AR134" s="194"/>
      <c r="AS134" s="194"/>
      <c r="AT134" s="194"/>
      <c r="AU134" s="194"/>
      <c r="AV134" s="194"/>
      <c r="AW134" s="194"/>
      <c r="AX134" s="194"/>
      <c r="AY134" s="194"/>
      <c r="AZ134" s="194"/>
      <c r="BA134" s="194"/>
      <c r="BB134" s="194"/>
      <c r="BC134" s="195"/>
      <c r="BD134" s="126"/>
      <c r="BE134" s="126"/>
      <c r="BF134" s="217"/>
      <c r="BG134" s="218"/>
      <c r="BH134" s="218"/>
      <c r="BI134" s="218"/>
      <c r="BJ134" s="217"/>
      <c r="BK134" s="218"/>
      <c r="BL134" s="218"/>
      <c r="BM134" s="218"/>
      <c r="BN134" s="217"/>
      <c r="BO134" s="218"/>
      <c r="BP134" s="218"/>
      <c r="BQ134" s="221"/>
      <c r="BR134" s="129"/>
    </row>
    <row r="135" spans="1:71" ht="19.399999999999999" customHeight="1">
      <c r="C135" s="124"/>
      <c r="D135" s="302" t="s">
        <v>8</v>
      </c>
      <c r="E135" s="281"/>
      <c r="F135" s="281"/>
      <c r="G135" s="281"/>
      <c r="H135" s="281"/>
      <c r="I135" s="281"/>
      <c r="J135" s="281"/>
      <c r="K135" s="281"/>
      <c r="L135" s="281"/>
      <c r="M135" s="282"/>
      <c r="N135" s="208" t="str">
        <f>IF([6]回答表!F18="水道事業",IF([6]回答表!AA52="●","●",""),"")</f>
        <v/>
      </c>
      <c r="O135" s="209"/>
      <c r="P135" s="209"/>
      <c r="Q135" s="210"/>
      <c r="R135" s="130"/>
      <c r="S135" s="130"/>
      <c r="T135" s="130"/>
      <c r="U135" s="336"/>
      <c r="V135" s="337"/>
      <c r="W135" s="337"/>
      <c r="X135" s="337"/>
      <c r="Y135" s="337"/>
      <c r="Z135" s="337"/>
      <c r="AA135" s="337"/>
      <c r="AB135" s="337"/>
      <c r="AC135" s="336"/>
      <c r="AD135" s="337"/>
      <c r="AE135" s="337"/>
      <c r="AF135" s="337"/>
      <c r="AG135" s="337"/>
      <c r="AH135" s="337"/>
      <c r="AI135" s="337"/>
      <c r="AJ135" s="338"/>
      <c r="AK135" s="143"/>
      <c r="AL135" s="143"/>
      <c r="AM135" s="193"/>
      <c r="AN135" s="194"/>
      <c r="AO135" s="194"/>
      <c r="AP135" s="194"/>
      <c r="AQ135" s="194"/>
      <c r="AR135" s="194"/>
      <c r="AS135" s="194"/>
      <c r="AT135" s="194"/>
      <c r="AU135" s="194"/>
      <c r="AV135" s="194"/>
      <c r="AW135" s="194"/>
      <c r="AX135" s="194"/>
      <c r="AY135" s="194"/>
      <c r="AZ135" s="194"/>
      <c r="BA135" s="194"/>
      <c r="BB135" s="194"/>
      <c r="BC135" s="195"/>
      <c r="BD135" s="147"/>
      <c r="BE135" s="147"/>
      <c r="BF135" s="217"/>
      <c r="BG135" s="218"/>
      <c r="BH135" s="218"/>
      <c r="BI135" s="218"/>
      <c r="BJ135" s="217"/>
      <c r="BK135" s="218"/>
      <c r="BL135" s="218"/>
      <c r="BM135" s="218"/>
      <c r="BN135" s="217"/>
      <c r="BO135" s="218"/>
      <c r="BP135" s="218"/>
      <c r="BQ135" s="221"/>
      <c r="BR135" s="129"/>
    </row>
    <row r="136" spans="1:71" ht="15.65" customHeight="1">
      <c r="C136" s="124"/>
      <c r="D136" s="281"/>
      <c r="E136" s="281"/>
      <c r="F136" s="281"/>
      <c r="G136" s="281"/>
      <c r="H136" s="281"/>
      <c r="I136" s="281"/>
      <c r="J136" s="281"/>
      <c r="K136" s="281"/>
      <c r="L136" s="281"/>
      <c r="M136" s="282"/>
      <c r="N136" s="211"/>
      <c r="O136" s="212"/>
      <c r="P136" s="212"/>
      <c r="Q136" s="213"/>
      <c r="R136" s="130"/>
      <c r="S136" s="130"/>
      <c r="T136" s="130"/>
      <c r="U136" s="283" t="str">
        <f>IF([6]回答表!F18="水道事業",IF([6]回答表!X52="●",[6]回答表!J294,IF([6]回答表!AA52="●",[6]回答表!J364,"")),"")</f>
        <v/>
      </c>
      <c r="V136" s="284"/>
      <c r="W136" s="284"/>
      <c r="X136" s="284"/>
      <c r="Y136" s="284"/>
      <c r="Z136" s="284"/>
      <c r="AA136" s="284"/>
      <c r="AB136" s="285"/>
      <c r="AC136" s="283" t="str">
        <f>IF([6]回答表!F18="水道事業",IF([6]回答表!X52="●",[6]回答表!J296,IF([6]回答表!AA52="●",[6]回答表!J366,"")),"")</f>
        <v/>
      </c>
      <c r="AD136" s="284"/>
      <c r="AE136" s="284"/>
      <c r="AF136" s="284"/>
      <c r="AG136" s="284"/>
      <c r="AH136" s="284"/>
      <c r="AI136" s="284"/>
      <c r="AJ136" s="285"/>
      <c r="AK136" s="143"/>
      <c r="AL136" s="143"/>
      <c r="AM136" s="193"/>
      <c r="AN136" s="194"/>
      <c r="AO136" s="194"/>
      <c r="AP136" s="194"/>
      <c r="AQ136" s="194"/>
      <c r="AR136" s="194"/>
      <c r="AS136" s="194"/>
      <c r="AT136" s="194"/>
      <c r="AU136" s="194"/>
      <c r="AV136" s="194"/>
      <c r="AW136" s="194"/>
      <c r="AX136" s="194"/>
      <c r="AY136" s="194"/>
      <c r="AZ136" s="194"/>
      <c r="BA136" s="194"/>
      <c r="BB136" s="194"/>
      <c r="BC136" s="195"/>
      <c r="BD136" s="147"/>
      <c r="BE136" s="147"/>
      <c r="BF136" s="217" t="s">
        <v>9</v>
      </c>
      <c r="BG136" s="218"/>
      <c r="BH136" s="218"/>
      <c r="BI136" s="218"/>
      <c r="BJ136" s="217" t="s">
        <v>10</v>
      </c>
      <c r="BK136" s="218"/>
      <c r="BL136" s="218"/>
      <c r="BM136" s="218"/>
      <c r="BN136" s="217" t="s">
        <v>11</v>
      </c>
      <c r="BO136" s="218"/>
      <c r="BP136" s="218"/>
      <c r="BQ136" s="221"/>
      <c r="BR136" s="129"/>
    </row>
    <row r="137" spans="1:71" ht="15.65" customHeight="1">
      <c r="C137" s="124"/>
      <c r="D137" s="281"/>
      <c r="E137" s="281"/>
      <c r="F137" s="281"/>
      <c r="G137" s="281"/>
      <c r="H137" s="281"/>
      <c r="I137" s="281"/>
      <c r="J137" s="281"/>
      <c r="K137" s="281"/>
      <c r="L137" s="281"/>
      <c r="M137" s="282"/>
      <c r="N137" s="211"/>
      <c r="O137" s="212"/>
      <c r="P137" s="212"/>
      <c r="Q137" s="213"/>
      <c r="R137" s="130"/>
      <c r="S137" s="130"/>
      <c r="T137" s="130"/>
      <c r="U137" s="286"/>
      <c r="V137" s="287"/>
      <c r="W137" s="287"/>
      <c r="X137" s="287"/>
      <c r="Y137" s="287"/>
      <c r="Z137" s="287"/>
      <c r="AA137" s="287"/>
      <c r="AB137" s="288"/>
      <c r="AC137" s="286"/>
      <c r="AD137" s="287"/>
      <c r="AE137" s="287"/>
      <c r="AF137" s="287"/>
      <c r="AG137" s="287"/>
      <c r="AH137" s="287"/>
      <c r="AI137" s="287"/>
      <c r="AJ137" s="288"/>
      <c r="AK137" s="143"/>
      <c r="AL137" s="143"/>
      <c r="AM137" s="193"/>
      <c r="AN137" s="194"/>
      <c r="AO137" s="194"/>
      <c r="AP137" s="194"/>
      <c r="AQ137" s="194"/>
      <c r="AR137" s="194"/>
      <c r="AS137" s="194"/>
      <c r="AT137" s="194"/>
      <c r="AU137" s="194"/>
      <c r="AV137" s="194"/>
      <c r="AW137" s="194"/>
      <c r="AX137" s="194"/>
      <c r="AY137" s="194"/>
      <c r="AZ137" s="194"/>
      <c r="BA137" s="194"/>
      <c r="BB137" s="194"/>
      <c r="BC137" s="195"/>
      <c r="BD137" s="147"/>
      <c r="BE137" s="147"/>
      <c r="BF137" s="217"/>
      <c r="BG137" s="218"/>
      <c r="BH137" s="218"/>
      <c r="BI137" s="218"/>
      <c r="BJ137" s="217"/>
      <c r="BK137" s="218"/>
      <c r="BL137" s="218"/>
      <c r="BM137" s="218"/>
      <c r="BN137" s="217"/>
      <c r="BO137" s="218"/>
      <c r="BP137" s="218"/>
      <c r="BQ137" s="221"/>
      <c r="BR137" s="129"/>
    </row>
    <row r="138" spans="1:71" ht="15.65" customHeight="1">
      <c r="C138" s="124"/>
      <c r="D138" s="281"/>
      <c r="E138" s="281"/>
      <c r="F138" s="281"/>
      <c r="G138" s="281"/>
      <c r="H138" s="281"/>
      <c r="I138" s="281"/>
      <c r="J138" s="281"/>
      <c r="K138" s="281"/>
      <c r="L138" s="281"/>
      <c r="M138" s="282"/>
      <c r="N138" s="214"/>
      <c r="O138" s="215"/>
      <c r="P138" s="215"/>
      <c r="Q138" s="216"/>
      <c r="R138" s="130"/>
      <c r="S138" s="130"/>
      <c r="T138" s="130"/>
      <c r="U138" s="289"/>
      <c r="V138" s="290"/>
      <c r="W138" s="290"/>
      <c r="X138" s="290"/>
      <c r="Y138" s="290"/>
      <c r="Z138" s="290"/>
      <c r="AA138" s="290"/>
      <c r="AB138" s="291"/>
      <c r="AC138" s="289"/>
      <c r="AD138" s="290"/>
      <c r="AE138" s="290"/>
      <c r="AF138" s="290"/>
      <c r="AG138" s="290"/>
      <c r="AH138" s="290"/>
      <c r="AI138" s="290"/>
      <c r="AJ138" s="291"/>
      <c r="AK138" s="143"/>
      <c r="AL138" s="143"/>
      <c r="AM138" s="196"/>
      <c r="AN138" s="197"/>
      <c r="AO138" s="197"/>
      <c r="AP138" s="197"/>
      <c r="AQ138" s="197"/>
      <c r="AR138" s="197"/>
      <c r="AS138" s="197"/>
      <c r="AT138" s="197"/>
      <c r="AU138" s="197"/>
      <c r="AV138" s="197"/>
      <c r="AW138" s="197"/>
      <c r="AX138" s="197"/>
      <c r="AY138" s="197"/>
      <c r="AZ138" s="197"/>
      <c r="BA138" s="197"/>
      <c r="BB138" s="197"/>
      <c r="BC138" s="198"/>
      <c r="BD138" s="147"/>
      <c r="BE138" s="147"/>
      <c r="BF138" s="219"/>
      <c r="BG138" s="220"/>
      <c r="BH138" s="220"/>
      <c r="BI138" s="220"/>
      <c r="BJ138" s="219"/>
      <c r="BK138" s="220"/>
      <c r="BL138" s="220"/>
      <c r="BM138" s="220"/>
      <c r="BN138" s="219"/>
      <c r="BO138" s="220"/>
      <c r="BP138" s="220"/>
      <c r="BQ138" s="222"/>
      <c r="BR138" s="129"/>
    </row>
    <row r="139" spans="1:71" ht="15.65" customHeight="1">
      <c r="A139" s="134"/>
      <c r="B139" s="134"/>
      <c r="C139" s="124"/>
      <c r="D139" s="144"/>
      <c r="E139" s="144"/>
      <c r="F139" s="144"/>
      <c r="G139" s="144"/>
      <c r="H139" s="144"/>
      <c r="I139" s="144"/>
      <c r="J139" s="144"/>
      <c r="K139" s="144"/>
      <c r="L139" s="144"/>
      <c r="M139" s="144"/>
      <c r="N139" s="144"/>
      <c r="O139" s="144"/>
      <c r="P139" s="144"/>
      <c r="Q139" s="144"/>
      <c r="R139" s="130"/>
      <c r="S139" s="130"/>
      <c r="T139" s="130"/>
      <c r="U139" s="130"/>
      <c r="V139" s="130"/>
      <c r="W139" s="130"/>
      <c r="X139" s="130"/>
      <c r="Y139" s="130"/>
      <c r="Z139" s="130"/>
      <c r="AA139" s="130"/>
      <c r="AB139" s="130"/>
      <c r="AC139" s="130"/>
      <c r="AD139" s="130"/>
      <c r="AE139" s="130"/>
      <c r="AF139" s="130"/>
      <c r="AG139" s="130"/>
      <c r="AH139" s="130"/>
      <c r="AI139" s="130"/>
      <c r="AJ139" s="130"/>
      <c r="AK139" s="143"/>
      <c r="AL139" s="143"/>
      <c r="AM139" s="156"/>
      <c r="AN139" s="156"/>
      <c r="AO139" s="156"/>
      <c r="AP139" s="156"/>
      <c r="AQ139" s="156"/>
      <c r="AR139" s="156"/>
      <c r="AS139" s="156"/>
      <c r="AT139" s="156"/>
      <c r="AU139" s="156"/>
      <c r="AV139" s="156"/>
      <c r="AW139" s="156"/>
      <c r="AX139" s="156"/>
      <c r="AY139" s="156"/>
      <c r="AZ139" s="156"/>
      <c r="BA139" s="156"/>
      <c r="BB139" s="156"/>
      <c r="BC139" s="131"/>
      <c r="BD139" s="147"/>
      <c r="BE139" s="147"/>
      <c r="BF139" s="110"/>
      <c r="BG139" s="110"/>
      <c r="BH139" s="110"/>
      <c r="BI139" s="110"/>
      <c r="BJ139" s="110"/>
      <c r="BK139" s="110"/>
      <c r="BL139" s="110"/>
      <c r="BM139" s="110"/>
      <c r="BN139" s="110"/>
      <c r="BO139" s="110"/>
      <c r="BP139" s="110"/>
      <c r="BQ139" s="110"/>
      <c r="BR139" s="129"/>
      <c r="BS139" s="116"/>
    </row>
    <row r="140" spans="1:71" ht="15.65" customHeight="1">
      <c r="A140" s="134"/>
      <c r="B140" s="134"/>
      <c r="C140" s="124"/>
      <c r="D140" s="144"/>
      <c r="E140" s="144"/>
      <c r="F140" s="144"/>
      <c r="G140" s="144"/>
      <c r="H140" s="144"/>
      <c r="I140" s="144"/>
      <c r="J140" s="144"/>
      <c r="K140" s="144"/>
      <c r="L140" s="144"/>
      <c r="M140" s="144"/>
      <c r="N140" s="144"/>
      <c r="O140" s="144"/>
      <c r="P140" s="144"/>
      <c r="Q140" s="144"/>
      <c r="R140" s="130"/>
      <c r="S140" s="130"/>
      <c r="T140" s="130"/>
      <c r="U140" s="135" t="s">
        <v>91</v>
      </c>
      <c r="V140" s="130"/>
      <c r="W140" s="130"/>
      <c r="X140" s="130"/>
      <c r="Y140" s="130"/>
      <c r="Z140" s="130"/>
      <c r="AA140" s="130"/>
      <c r="AB140" s="130"/>
      <c r="AC140" s="130"/>
      <c r="AD140" s="130"/>
      <c r="AE140" s="130"/>
      <c r="AF140" s="130"/>
      <c r="AG140" s="130"/>
      <c r="AH140" s="130"/>
      <c r="AI140" s="130"/>
      <c r="AJ140" s="130"/>
      <c r="AK140" s="143"/>
      <c r="AL140" s="143"/>
      <c r="AM140" s="135" t="s">
        <v>92</v>
      </c>
      <c r="AN140" s="127"/>
      <c r="AO140" s="127"/>
      <c r="AP140" s="127"/>
      <c r="AQ140" s="127"/>
      <c r="AR140" s="127"/>
      <c r="AS140" s="127"/>
      <c r="AT140" s="127"/>
      <c r="AU140" s="127"/>
      <c r="AV140" s="127"/>
      <c r="AW140" s="127"/>
      <c r="AX140" s="126"/>
      <c r="AY140" s="126"/>
      <c r="AZ140" s="126"/>
      <c r="BA140" s="126"/>
      <c r="BB140" s="126"/>
      <c r="BC140" s="126"/>
      <c r="BD140" s="126"/>
      <c r="BE140" s="126"/>
      <c r="BF140" s="126"/>
      <c r="BG140" s="126"/>
      <c r="BH140" s="126"/>
      <c r="BI140" s="126"/>
      <c r="BJ140" s="126"/>
      <c r="BK140" s="126"/>
      <c r="BL140" s="126"/>
      <c r="BM140" s="126"/>
      <c r="BN140" s="126"/>
      <c r="BO140" s="126"/>
      <c r="BP140" s="126"/>
      <c r="BQ140" s="110"/>
      <c r="BR140" s="129"/>
      <c r="BS140" s="116"/>
    </row>
    <row r="141" spans="1:71" ht="15.65" customHeight="1">
      <c r="A141" s="134"/>
      <c r="B141" s="134"/>
      <c r="C141" s="124"/>
      <c r="D141" s="144"/>
      <c r="E141" s="144"/>
      <c r="F141" s="144"/>
      <c r="G141" s="144"/>
      <c r="H141" s="144"/>
      <c r="I141" s="144"/>
      <c r="J141" s="144"/>
      <c r="K141" s="144"/>
      <c r="L141" s="144"/>
      <c r="M141" s="144"/>
      <c r="N141" s="144"/>
      <c r="O141" s="144"/>
      <c r="P141" s="144"/>
      <c r="Q141" s="144"/>
      <c r="R141" s="130"/>
      <c r="S141" s="130"/>
      <c r="T141" s="130"/>
      <c r="U141" s="182" t="str">
        <f>IF([6]回答表!F18="水道事業",IF([6]回答表!X52="●",[6]回答表!E339,IF([6]回答表!AA52="●",[6]回答表!E408,"")),"")</f>
        <v/>
      </c>
      <c r="V141" s="183"/>
      <c r="W141" s="183"/>
      <c r="X141" s="183"/>
      <c r="Y141" s="183"/>
      <c r="Z141" s="183"/>
      <c r="AA141" s="183"/>
      <c r="AB141" s="183"/>
      <c r="AC141" s="183"/>
      <c r="AD141" s="183"/>
      <c r="AE141" s="186" t="s">
        <v>93</v>
      </c>
      <c r="AF141" s="186"/>
      <c r="AG141" s="186"/>
      <c r="AH141" s="186"/>
      <c r="AI141" s="186"/>
      <c r="AJ141" s="187"/>
      <c r="AK141" s="143"/>
      <c r="AL141" s="143"/>
      <c r="AM141" s="190" t="str">
        <f>IF([6]回答表!F18="水道事業",IF([6]回答表!X52="●",[6]回答表!B341,IF([6]回答表!AA52="●",[6]回答表!B410,"")),"")</f>
        <v/>
      </c>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2"/>
      <c r="BR141" s="129"/>
      <c r="BS141" s="116"/>
    </row>
    <row r="142" spans="1:71" ht="15.65" customHeight="1">
      <c r="A142" s="134"/>
      <c r="B142" s="134"/>
      <c r="C142" s="124"/>
      <c r="D142" s="144"/>
      <c r="E142" s="144"/>
      <c r="F142" s="144"/>
      <c r="G142" s="144"/>
      <c r="H142" s="144"/>
      <c r="I142" s="144"/>
      <c r="J142" s="144"/>
      <c r="K142" s="144"/>
      <c r="L142" s="144"/>
      <c r="M142" s="144"/>
      <c r="N142" s="144"/>
      <c r="O142" s="144"/>
      <c r="P142" s="144"/>
      <c r="Q142" s="144"/>
      <c r="R142" s="130"/>
      <c r="S142" s="130"/>
      <c r="T142" s="130"/>
      <c r="U142" s="184"/>
      <c r="V142" s="185"/>
      <c r="W142" s="185"/>
      <c r="X142" s="185"/>
      <c r="Y142" s="185"/>
      <c r="Z142" s="185"/>
      <c r="AA142" s="185"/>
      <c r="AB142" s="185"/>
      <c r="AC142" s="185"/>
      <c r="AD142" s="185"/>
      <c r="AE142" s="188"/>
      <c r="AF142" s="188"/>
      <c r="AG142" s="188"/>
      <c r="AH142" s="188"/>
      <c r="AI142" s="188"/>
      <c r="AJ142" s="189"/>
      <c r="AK142" s="143"/>
      <c r="AL142" s="143"/>
      <c r="AM142" s="193"/>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5"/>
      <c r="BR142" s="129"/>
      <c r="BS142" s="116"/>
    </row>
    <row r="143" spans="1:71" ht="15.65" customHeight="1">
      <c r="A143" s="134"/>
      <c r="B143" s="134"/>
      <c r="C143" s="124"/>
      <c r="D143" s="144"/>
      <c r="E143" s="144"/>
      <c r="F143" s="144"/>
      <c r="G143" s="144"/>
      <c r="H143" s="144"/>
      <c r="I143" s="144"/>
      <c r="J143" s="144"/>
      <c r="K143" s="144"/>
      <c r="L143" s="144"/>
      <c r="M143" s="144"/>
      <c r="N143" s="144"/>
      <c r="O143" s="144"/>
      <c r="P143" s="144"/>
      <c r="Q143" s="144"/>
      <c r="R143" s="130"/>
      <c r="S143" s="130"/>
      <c r="T143" s="130"/>
      <c r="U143" s="130"/>
      <c r="V143" s="130"/>
      <c r="W143" s="130"/>
      <c r="X143" s="130"/>
      <c r="Y143" s="130"/>
      <c r="Z143" s="130"/>
      <c r="AA143" s="130"/>
      <c r="AB143" s="130"/>
      <c r="AC143" s="130"/>
      <c r="AD143" s="130"/>
      <c r="AE143" s="130"/>
      <c r="AF143" s="130"/>
      <c r="AG143" s="130"/>
      <c r="AH143" s="130"/>
      <c r="AI143" s="130"/>
      <c r="AJ143" s="130"/>
      <c r="AK143" s="143"/>
      <c r="AL143" s="143"/>
      <c r="AM143" s="193"/>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c r="BJ143" s="194"/>
      <c r="BK143" s="194"/>
      <c r="BL143" s="194"/>
      <c r="BM143" s="194"/>
      <c r="BN143" s="194"/>
      <c r="BO143" s="194"/>
      <c r="BP143" s="194"/>
      <c r="BQ143" s="195"/>
      <c r="BR143" s="129"/>
      <c r="BS143" s="116"/>
    </row>
    <row r="144" spans="1:71" ht="15.65" customHeight="1">
      <c r="A144" s="134"/>
      <c r="B144" s="134"/>
      <c r="C144" s="124"/>
      <c r="D144" s="144"/>
      <c r="E144" s="144"/>
      <c r="F144" s="144"/>
      <c r="G144" s="144"/>
      <c r="H144" s="144"/>
      <c r="I144" s="144"/>
      <c r="J144" s="144"/>
      <c r="K144" s="144"/>
      <c r="L144" s="144"/>
      <c r="M144" s="144"/>
      <c r="N144" s="144"/>
      <c r="O144" s="144"/>
      <c r="P144" s="144"/>
      <c r="Q144" s="144"/>
      <c r="R144" s="130"/>
      <c r="S144" s="130"/>
      <c r="T144" s="130"/>
      <c r="U144" s="130"/>
      <c r="V144" s="130"/>
      <c r="W144" s="130"/>
      <c r="X144" s="130"/>
      <c r="Y144" s="130"/>
      <c r="Z144" s="130"/>
      <c r="AA144" s="130"/>
      <c r="AB144" s="130"/>
      <c r="AC144" s="130"/>
      <c r="AD144" s="130"/>
      <c r="AE144" s="130"/>
      <c r="AF144" s="130"/>
      <c r="AG144" s="130"/>
      <c r="AH144" s="130"/>
      <c r="AI144" s="130"/>
      <c r="AJ144" s="130"/>
      <c r="AK144" s="143"/>
      <c r="AL144" s="143"/>
      <c r="AM144" s="193"/>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5"/>
      <c r="BR144" s="129"/>
      <c r="BS144" s="116"/>
    </row>
    <row r="145" spans="1:71" ht="15.65" customHeight="1">
      <c r="A145" s="134"/>
      <c r="B145" s="134"/>
      <c r="C145" s="124"/>
      <c r="D145" s="144"/>
      <c r="E145" s="144"/>
      <c r="F145" s="144"/>
      <c r="G145" s="144"/>
      <c r="H145" s="144"/>
      <c r="I145" s="144"/>
      <c r="J145" s="144"/>
      <c r="K145" s="144"/>
      <c r="L145" s="144"/>
      <c r="M145" s="144"/>
      <c r="N145" s="144"/>
      <c r="O145" s="144"/>
      <c r="P145" s="144"/>
      <c r="Q145" s="144"/>
      <c r="R145" s="130"/>
      <c r="S145" s="130"/>
      <c r="T145" s="130"/>
      <c r="U145" s="130"/>
      <c r="V145" s="130"/>
      <c r="W145" s="130"/>
      <c r="X145" s="130"/>
      <c r="Y145" s="130"/>
      <c r="Z145" s="130"/>
      <c r="AA145" s="130"/>
      <c r="AB145" s="130"/>
      <c r="AC145" s="130"/>
      <c r="AD145" s="130"/>
      <c r="AE145" s="130"/>
      <c r="AF145" s="130"/>
      <c r="AG145" s="130"/>
      <c r="AH145" s="130"/>
      <c r="AI145" s="130"/>
      <c r="AJ145" s="130"/>
      <c r="AK145" s="143"/>
      <c r="AL145" s="143"/>
      <c r="AM145" s="196"/>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8"/>
      <c r="BR145" s="129"/>
      <c r="BS145" s="116"/>
    </row>
    <row r="146" spans="1:71" ht="15.65" customHeight="1">
      <c r="C146" s="124"/>
      <c r="D146" s="144"/>
      <c r="E146" s="144"/>
      <c r="F146" s="144"/>
      <c r="G146" s="144"/>
      <c r="H146" s="144"/>
      <c r="I146" s="144"/>
      <c r="J146" s="144"/>
      <c r="K146" s="144"/>
      <c r="L146" s="144"/>
      <c r="M146" s="144"/>
      <c r="N146" s="149"/>
      <c r="O146" s="149"/>
      <c r="P146" s="149"/>
      <c r="Q146" s="149"/>
      <c r="R146" s="130"/>
      <c r="S146" s="130"/>
      <c r="T146" s="130"/>
      <c r="U146" s="130"/>
      <c r="V146" s="130"/>
      <c r="W146" s="130"/>
      <c r="X146" s="110"/>
      <c r="Y146" s="110"/>
      <c r="Z146" s="110"/>
      <c r="AA146" s="127"/>
      <c r="AB146" s="127"/>
      <c r="AC146" s="127"/>
      <c r="AD146" s="127"/>
      <c r="AE146" s="127"/>
      <c r="AF146" s="127"/>
      <c r="AG146" s="127"/>
      <c r="AH146" s="127"/>
      <c r="AI146" s="127"/>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29"/>
    </row>
    <row r="147" spans="1:71" ht="18.649999999999999" customHeight="1">
      <c r="C147" s="124"/>
      <c r="D147" s="144"/>
      <c r="E147" s="144"/>
      <c r="F147" s="144"/>
      <c r="G147" s="144"/>
      <c r="H147" s="144"/>
      <c r="I147" s="144"/>
      <c r="J147" s="144"/>
      <c r="K147" s="144"/>
      <c r="L147" s="144"/>
      <c r="M147" s="144"/>
      <c r="N147" s="149"/>
      <c r="O147" s="149"/>
      <c r="P147" s="149"/>
      <c r="Q147" s="149"/>
      <c r="R147" s="130"/>
      <c r="S147" s="130"/>
      <c r="T147" s="130"/>
      <c r="U147" s="135" t="s">
        <v>27</v>
      </c>
      <c r="V147" s="130"/>
      <c r="W147" s="130"/>
      <c r="X147" s="136"/>
      <c r="Y147" s="136"/>
      <c r="Z147" s="136"/>
      <c r="AA147" s="127"/>
      <c r="AB147" s="137"/>
      <c r="AC147" s="127"/>
      <c r="AD147" s="127"/>
      <c r="AE147" s="127"/>
      <c r="AF147" s="127"/>
      <c r="AG147" s="127"/>
      <c r="AH147" s="127"/>
      <c r="AI147" s="127"/>
      <c r="AJ147" s="127"/>
      <c r="AK147" s="127"/>
      <c r="AL147" s="127"/>
      <c r="AM147" s="135" t="s">
        <v>12</v>
      </c>
      <c r="AN147" s="127"/>
      <c r="AO147" s="127"/>
      <c r="AP147" s="127"/>
      <c r="AQ147" s="127"/>
      <c r="AR147" s="127"/>
      <c r="AS147" s="127"/>
      <c r="AT147" s="127"/>
      <c r="AU147" s="127"/>
      <c r="AV147" s="127"/>
      <c r="AW147" s="127"/>
      <c r="AX147" s="127"/>
      <c r="AY147" s="126"/>
      <c r="AZ147" s="126"/>
      <c r="BA147" s="126"/>
      <c r="BB147" s="126"/>
      <c r="BC147" s="126"/>
      <c r="BD147" s="126"/>
      <c r="BE147" s="126"/>
      <c r="BF147" s="126"/>
      <c r="BG147" s="126"/>
      <c r="BH147" s="126"/>
      <c r="BI147" s="126"/>
      <c r="BJ147" s="126"/>
      <c r="BK147" s="126"/>
      <c r="BL147" s="126"/>
      <c r="BM147" s="126"/>
      <c r="BN147" s="126"/>
      <c r="BO147" s="126"/>
      <c r="BP147" s="126"/>
      <c r="BQ147" s="110"/>
      <c r="BR147" s="129"/>
    </row>
    <row r="148" spans="1:71" ht="15.65" customHeight="1">
      <c r="C148" s="124"/>
      <c r="D148" s="281" t="s">
        <v>13</v>
      </c>
      <c r="E148" s="281"/>
      <c r="F148" s="281"/>
      <c r="G148" s="281"/>
      <c r="H148" s="281"/>
      <c r="I148" s="281"/>
      <c r="J148" s="281"/>
      <c r="K148" s="281"/>
      <c r="L148" s="281"/>
      <c r="M148" s="282"/>
      <c r="N148" s="208" t="str">
        <f>IF([6]回答表!F18="水道事業",IF([6]回答表!AD52="●","●",""),"")</f>
        <v/>
      </c>
      <c r="O148" s="209"/>
      <c r="P148" s="209"/>
      <c r="Q148" s="210"/>
      <c r="R148" s="130"/>
      <c r="S148" s="130"/>
      <c r="T148" s="130"/>
      <c r="U148" s="190" t="str">
        <f>IF([6]回答表!F18="水道事業",IF([6]回答表!AD52="●",[6]回答表!B421,""),"")</f>
        <v/>
      </c>
      <c r="V148" s="191"/>
      <c r="W148" s="191"/>
      <c r="X148" s="191"/>
      <c r="Y148" s="191"/>
      <c r="Z148" s="191"/>
      <c r="AA148" s="191"/>
      <c r="AB148" s="191"/>
      <c r="AC148" s="191"/>
      <c r="AD148" s="191"/>
      <c r="AE148" s="191"/>
      <c r="AF148" s="191"/>
      <c r="AG148" s="191"/>
      <c r="AH148" s="191"/>
      <c r="AI148" s="191"/>
      <c r="AJ148" s="192"/>
      <c r="AK148" s="150"/>
      <c r="AL148" s="150"/>
      <c r="AM148" s="190" t="str">
        <f>IF([6]回答表!F18="水道事業",IF([6]回答表!AD52="●",[6]回答表!B427,""),"")</f>
        <v/>
      </c>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2"/>
      <c r="BR148" s="129"/>
    </row>
    <row r="149" spans="1:71" ht="15.65" customHeight="1">
      <c r="C149" s="124"/>
      <c r="D149" s="281"/>
      <c r="E149" s="281"/>
      <c r="F149" s="281"/>
      <c r="G149" s="281"/>
      <c r="H149" s="281"/>
      <c r="I149" s="281"/>
      <c r="J149" s="281"/>
      <c r="K149" s="281"/>
      <c r="L149" s="281"/>
      <c r="M149" s="282"/>
      <c r="N149" s="211"/>
      <c r="O149" s="212"/>
      <c r="P149" s="212"/>
      <c r="Q149" s="213"/>
      <c r="R149" s="130"/>
      <c r="S149" s="130"/>
      <c r="T149" s="130"/>
      <c r="U149" s="193"/>
      <c r="V149" s="194"/>
      <c r="W149" s="194"/>
      <c r="X149" s="194"/>
      <c r="Y149" s="194"/>
      <c r="Z149" s="194"/>
      <c r="AA149" s="194"/>
      <c r="AB149" s="194"/>
      <c r="AC149" s="194"/>
      <c r="AD149" s="194"/>
      <c r="AE149" s="194"/>
      <c r="AF149" s="194"/>
      <c r="AG149" s="194"/>
      <c r="AH149" s="194"/>
      <c r="AI149" s="194"/>
      <c r="AJ149" s="195"/>
      <c r="AK149" s="150"/>
      <c r="AL149" s="150"/>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4"/>
      <c r="BQ149" s="195"/>
      <c r="BR149" s="129"/>
    </row>
    <row r="150" spans="1:71" ht="15.65" customHeight="1">
      <c r="C150" s="124"/>
      <c r="D150" s="281"/>
      <c r="E150" s="281"/>
      <c r="F150" s="281"/>
      <c r="G150" s="281"/>
      <c r="H150" s="281"/>
      <c r="I150" s="281"/>
      <c r="J150" s="281"/>
      <c r="K150" s="281"/>
      <c r="L150" s="281"/>
      <c r="M150" s="282"/>
      <c r="N150" s="211"/>
      <c r="O150" s="212"/>
      <c r="P150" s="212"/>
      <c r="Q150" s="213"/>
      <c r="R150" s="130"/>
      <c r="S150" s="130"/>
      <c r="T150" s="130"/>
      <c r="U150" s="193"/>
      <c r="V150" s="194"/>
      <c r="W150" s="194"/>
      <c r="X150" s="194"/>
      <c r="Y150" s="194"/>
      <c r="Z150" s="194"/>
      <c r="AA150" s="194"/>
      <c r="AB150" s="194"/>
      <c r="AC150" s="194"/>
      <c r="AD150" s="194"/>
      <c r="AE150" s="194"/>
      <c r="AF150" s="194"/>
      <c r="AG150" s="194"/>
      <c r="AH150" s="194"/>
      <c r="AI150" s="194"/>
      <c r="AJ150" s="195"/>
      <c r="AK150" s="150"/>
      <c r="AL150" s="150"/>
      <c r="AM150" s="193"/>
      <c r="AN150" s="194"/>
      <c r="AO150" s="194"/>
      <c r="AP150" s="194"/>
      <c r="AQ150" s="194"/>
      <c r="AR150" s="194"/>
      <c r="AS150" s="194"/>
      <c r="AT150" s="194"/>
      <c r="AU150" s="194"/>
      <c r="AV150" s="194"/>
      <c r="AW150" s="194"/>
      <c r="AX150" s="194"/>
      <c r="AY150" s="194"/>
      <c r="AZ150" s="194"/>
      <c r="BA150" s="194"/>
      <c r="BB150" s="194"/>
      <c r="BC150" s="194"/>
      <c r="BD150" s="194"/>
      <c r="BE150" s="194"/>
      <c r="BF150" s="194"/>
      <c r="BG150" s="194"/>
      <c r="BH150" s="194"/>
      <c r="BI150" s="194"/>
      <c r="BJ150" s="194"/>
      <c r="BK150" s="194"/>
      <c r="BL150" s="194"/>
      <c r="BM150" s="194"/>
      <c r="BN150" s="194"/>
      <c r="BO150" s="194"/>
      <c r="BP150" s="194"/>
      <c r="BQ150" s="195"/>
      <c r="BR150" s="129"/>
    </row>
    <row r="151" spans="1:71" ht="15.65" customHeight="1">
      <c r="C151" s="124"/>
      <c r="D151" s="281"/>
      <c r="E151" s="281"/>
      <c r="F151" s="281"/>
      <c r="G151" s="281"/>
      <c r="H151" s="281"/>
      <c r="I151" s="281"/>
      <c r="J151" s="281"/>
      <c r="K151" s="281"/>
      <c r="L151" s="281"/>
      <c r="M151" s="282"/>
      <c r="N151" s="214"/>
      <c r="O151" s="215"/>
      <c r="P151" s="215"/>
      <c r="Q151" s="216"/>
      <c r="R151" s="130"/>
      <c r="S151" s="130"/>
      <c r="T151" s="130"/>
      <c r="U151" s="196"/>
      <c r="V151" s="197"/>
      <c r="W151" s="197"/>
      <c r="X151" s="197"/>
      <c r="Y151" s="197"/>
      <c r="Z151" s="197"/>
      <c r="AA151" s="197"/>
      <c r="AB151" s="197"/>
      <c r="AC151" s="197"/>
      <c r="AD151" s="197"/>
      <c r="AE151" s="197"/>
      <c r="AF151" s="197"/>
      <c r="AG151" s="197"/>
      <c r="AH151" s="197"/>
      <c r="AI151" s="197"/>
      <c r="AJ151" s="198"/>
      <c r="AK151" s="150"/>
      <c r="AL151" s="150"/>
      <c r="AM151" s="196"/>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8"/>
      <c r="BR151" s="129"/>
    </row>
    <row r="152" spans="1:71" ht="15.65" customHeight="1">
      <c r="C152" s="151"/>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c r="BP152" s="152"/>
      <c r="BQ152" s="152"/>
      <c r="BR152" s="153"/>
    </row>
    <row r="153" spans="1:71" s="97" customFormat="1" ht="15.65" customHeight="1">
      <c r="A153" s="116"/>
      <c r="B153" s="116"/>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16"/>
    </row>
    <row r="154" spans="1:71" ht="15.65" customHeight="1">
      <c r="C154" s="118"/>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256"/>
      <c r="AS154" s="256"/>
      <c r="AT154" s="256"/>
      <c r="AU154" s="256"/>
      <c r="AV154" s="256"/>
      <c r="AW154" s="256"/>
      <c r="AX154" s="256"/>
      <c r="AY154" s="256"/>
      <c r="AZ154" s="256"/>
      <c r="BA154" s="256"/>
      <c r="BB154" s="256"/>
      <c r="BC154" s="120"/>
      <c r="BD154" s="121"/>
      <c r="BE154" s="121"/>
      <c r="BF154" s="121"/>
      <c r="BG154" s="121"/>
      <c r="BH154" s="121"/>
      <c r="BI154" s="121"/>
      <c r="BJ154" s="121"/>
      <c r="BK154" s="121"/>
      <c r="BL154" s="121"/>
      <c r="BM154" s="121"/>
      <c r="BN154" s="121"/>
      <c r="BO154" s="121"/>
      <c r="BP154" s="121"/>
      <c r="BQ154" s="121"/>
      <c r="BR154" s="122"/>
    </row>
    <row r="155" spans="1:71" ht="15.65" customHeight="1">
      <c r="C155" s="124"/>
      <c r="D155" s="130"/>
      <c r="E155" s="130"/>
      <c r="F155" s="130"/>
      <c r="G155" s="130"/>
      <c r="H155" s="130"/>
      <c r="I155" s="130"/>
      <c r="J155" s="130"/>
      <c r="K155" s="130"/>
      <c r="L155" s="130"/>
      <c r="M155" s="130"/>
      <c r="N155" s="130"/>
      <c r="O155" s="130"/>
      <c r="P155" s="130"/>
      <c r="Q155" s="130"/>
      <c r="R155" s="130"/>
      <c r="S155" s="130"/>
      <c r="T155" s="130"/>
      <c r="U155" s="130"/>
      <c r="V155" s="130"/>
      <c r="W155" s="130"/>
      <c r="X155" s="110"/>
      <c r="Y155" s="110"/>
      <c r="Z155" s="110"/>
      <c r="AA155" s="126"/>
      <c r="AB155" s="131"/>
      <c r="AC155" s="131"/>
      <c r="AD155" s="131"/>
      <c r="AE155" s="131"/>
      <c r="AF155" s="131"/>
      <c r="AG155" s="131"/>
      <c r="AH155" s="131"/>
      <c r="AI155" s="131"/>
      <c r="AJ155" s="131"/>
      <c r="AK155" s="131"/>
      <c r="AL155" s="131"/>
      <c r="AM155" s="131"/>
      <c r="AN155" s="128"/>
      <c r="AO155" s="131"/>
      <c r="AP155" s="132"/>
      <c r="AQ155" s="132"/>
      <c r="AR155" s="292"/>
      <c r="AS155" s="292"/>
      <c r="AT155" s="292"/>
      <c r="AU155" s="292"/>
      <c r="AV155" s="292"/>
      <c r="AW155" s="292"/>
      <c r="AX155" s="292"/>
      <c r="AY155" s="292"/>
      <c r="AZ155" s="292"/>
      <c r="BA155" s="292"/>
      <c r="BB155" s="292"/>
      <c r="BC155" s="125"/>
      <c r="BD155" s="126"/>
      <c r="BE155" s="126"/>
      <c r="BF155" s="126"/>
      <c r="BG155" s="126"/>
      <c r="BH155" s="126"/>
      <c r="BI155" s="126"/>
      <c r="BJ155" s="126"/>
      <c r="BK155" s="126"/>
      <c r="BL155" s="126"/>
      <c r="BM155" s="126"/>
      <c r="BN155" s="127"/>
      <c r="BO155" s="127"/>
      <c r="BP155" s="127"/>
      <c r="BQ155" s="128"/>
      <c r="BR155" s="129"/>
    </row>
    <row r="156" spans="1:71" ht="15.65" customHeight="1">
      <c r="C156" s="124"/>
      <c r="D156" s="258" t="s">
        <v>4</v>
      </c>
      <c r="E156" s="259"/>
      <c r="F156" s="259"/>
      <c r="G156" s="259"/>
      <c r="H156" s="259"/>
      <c r="I156" s="259"/>
      <c r="J156" s="259"/>
      <c r="K156" s="259"/>
      <c r="L156" s="259"/>
      <c r="M156" s="259"/>
      <c r="N156" s="259"/>
      <c r="O156" s="259"/>
      <c r="P156" s="259"/>
      <c r="Q156" s="260"/>
      <c r="R156" s="199" t="s">
        <v>53</v>
      </c>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1"/>
      <c r="BC156" s="125"/>
      <c r="BD156" s="126"/>
      <c r="BE156" s="126"/>
      <c r="BF156" s="126"/>
      <c r="BG156" s="126"/>
      <c r="BH156" s="126"/>
      <c r="BI156" s="126"/>
      <c r="BJ156" s="126"/>
      <c r="BK156" s="126"/>
      <c r="BL156" s="126"/>
      <c r="BM156" s="126"/>
      <c r="BN156" s="127"/>
      <c r="BO156" s="127"/>
      <c r="BP156" s="127"/>
      <c r="BQ156" s="128"/>
      <c r="BR156" s="129"/>
    </row>
    <row r="157" spans="1:71" ht="15.65" customHeight="1">
      <c r="C157" s="124"/>
      <c r="D157" s="261"/>
      <c r="E157" s="262"/>
      <c r="F157" s="262"/>
      <c r="G157" s="262"/>
      <c r="H157" s="262"/>
      <c r="I157" s="262"/>
      <c r="J157" s="262"/>
      <c r="K157" s="262"/>
      <c r="L157" s="262"/>
      <c r="M157" s="262"/>
      <c r="N157" s="262"/>
      <c r="O157" s="262"/>
      <c r="P157" s="262"/>
      <c r="Q157" s="263"/>
      <c r="R157" s="205"/>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7"/>
      <c r="BC157" s="125"/>
      <c r="BD157" s="126"/>
      <c r="BE157" s="126"/>
      <c r="BF157" s="126"/>
      <c r="BG157" s="126"/>
      <c r="BH157" s="126"/>
      <c r="BI157" s="126"/>
      <c r="BJ157" s="126"/>
      <c r="BK157" s="126"/>
      <c r="BL157" s="126"/>
      <c r="BM157" s="126"/>
      <c r="BN157" s="127"/>
      <c r="BO157" s="127"/>
      <c r="BP157" s="127"/>
      <c r="BQ157" s="128"/>
      <c r="BR157" s="129"/>
    </row>
    <row r="158" spans="1:71" ht="15.65" customHeight="1">
      <c r="C158" s="124"/>
      <c r="D158" s="130"/>
      <c r="E158" s="130"/>
      <c r="F158" s="130"/>
      <c r="G158" s="130"/>
      <c r="H158" s="130"/>
      <c r="I158" s="130"/>
      <c r="J158" s="130"/>
      <c r="K158" s="130"/>
      <c r="L158" s="130"/>
      <c r="M158" s="130"/>
      <c r="N158" s="130"/>
      <c r="O158" s="130"/>
      <c r="P158" s="130"/>
      <c r="Q158" s="130"/>
      <c r="R158" s="130"/>
      <c r="S158" s="130"/>
      <c r="T158" s="130"/>
      <c r="U158" s="130"/>
      <c r="V158" s="130"/>
      <c r="W158" s="130"/>
      <c r="X158" s="110"/>
      <c r="Y158" s="110"/>
      <c r="Z158" s="110"/>
      <c r="AA158" s="126"/>
      <c r="AB158" s="131"/>
      <c r="AC158" s="131"/>
      <c r="AD158" s="131"/>
      <c r="AE158" s="131"/>
      <c r="AF158" s="131"/>
      <c r="AG158" s="131"/>
      <c r="AH158" s="131"/>
      <c r="AI158" s="131"/>
      <c r="AJ158" s="131"/>
      <c r="AK158" s="131"/>
      <c r="AL158" s="131"/>
      <c r="AM158" s="131"/>
      <c r="AN158" s="128"/>
      <c r="AO158" s="131"/>
      <c r="AP158" s="132"/>
      <c r="AQ158" s="132"/>
      <c r="AR158" s="133"/>
      <c r="AS158" s="133"/>
      <c r="AT158" s="133"/>
      <c r="AU158" s="133"/>
      <c r="AV158" s="133"/>
      <c r="AW158" s="133"/>
      <c r="AX158" s="133"/>
      <c r="AY158" s="133"/>
      <c r="AZ158" s="133"/>
      <c r="BA158" s="133"/>
      <c r="BB158" s="133"/>
      <c r="BC158" s="125"/>
      <c r="BD158" s="126"/>
      <c r="BE158" s="126"/>
      <c r="BF158" s="126"/>
      <c r="BG158" s="126"/>
      <c r="BH158" s="126"/>
      <c r="BI158" s="126"/>
      <c r="BJ158" s="126"/>
      <c r="BK158" s="126"/>
      <c r="BL158" s="126"/>
      <c r="BM158" s="126"/>
      <c r="BN158" s="127"/>
      <c r="BO158" s="127"/>
      <c r="BP158" s="127"/>
      <c r="BQ158" s="128"/>
      <c r="BR158" s="129"/>
    </row>
    <row r="159" spans="1:71" ht="19">
      <c r="C159" s="124"/>
      <c r="D159" s="130"/>
      <c r="E159" s="130"/>
      <c r="F159" s="130"/>
      <c r="G159" s="130"/>
      <c r="H159" s="130"/>
      <c r="I159" s="130"/>
      <c r="J159" s="130"/>
      <c r="K159" s="130"/>
      <c r="L159" s="130"/>
      <c r="M159" s="130"/>
      <c r="N159" s="130"/>
      <c r="O159" s="130"/>
      <c r="P159" s="130"/>
      <c r="Q159" s="130"/>
      <c r="R159" s="130"/>
      <c r="S159" s="130"/>
      <c r="T159" s="130"/>
      <c r="U159" s="135" t="s">
        <v>31</v>
      </c>
      <c r="V159" s="138"/>
      <c r="W159" s="137"/>
      <c r="X159" s="139"/>
      <c r="Y159" s="139"/>
      <c r="Z159" s="140"/>
      <c r="AA159" s="140"/>
      <c r="AB159" s="140"/>
      <c r="AC159" s="140"/>
      <c r="AD159" s="140"/>
      <c r="AE159" s="140"/>
      <c r="AF159" s="140"/>
      <c r="AG159" s="140"/>
      <c r="AH159" s="140"/>
      <c r="AI159" s="140"/>
      <c r="AJ159" s="140"/>
      <c r="AK159" s="137"/>
      <c r="AL159" s="137"/>
      <c r="AM159" s="135" t="s">
        <v>27</v>
      </c>
      <c r="AN159" s="130"/>
      <c r="AO159" s="130"/>
      <c r="AP159" s="136"/>
      <c r="AQ159" s="136"/>
      <c r="AR159" s="136"/>
      <c r="AS159" s="127"/>
      <c r="AT159" s="137"/>
      <c r="AU159" s="137"/>
      <c r="AV159" s="137"/>
      <c r="AW159" s="137"/>
      <c r="AX159" s="137"/>
      <c r="AY159" s="137"/>
      <c r="AZ159" s="137"/>
      <c r="BA159" s="137"/>
      <c r="BB159" s="137"/>
      <c r="BC159" s="141"/>
      <c r="BD159" s="127"/>
      <c r="BE159" s="127"/>
      <c r="BF159" s="142" t="s">
        <v>6</v>
      </c>
      <c r="BG159" s="155"/>
      <c r="BH159" s="155"/>
      <c r="BI159" s="155"/>
      <c r="BJ159" s="155"/>
      <c r="BK159" s="155"/>
      <c r="BL159" s="155"/>
      <c r="BM159" s="127"/>
      <c r="BN159" s="127"/>
      <c r="BO159" s="127"/>
      <c r="BP159" s="127"/>
      <c r="BQ159" s="128"/>
      <c r="BR159" s="129"/>
    </row>
    <row r="160" spans="1:71" ht="19.399999999999999" customHeight="1">
      <c r="C160" s="124"/>
      <c r="D160" s="110"/>
      <c r="E160" s="110"/>
      <c r="F160" s="110"/>
      <c r="G160" s="110"/>
      <c r="H160" s="110"/>
      <c r="I160" s="110"/>
      <c r="J160" s="110"/>
      <c r="K160" s="110"/>
      <c r="L160" s="110"/>
      <c r="M160" s="110"/>
      <c r="N160" s="110"/>
      <c r="O160" s="110"/>
      <c r="P160" s="110"/>
      <c r="Q160" s="110"/>
      <c r="R160" s="130"/>
      <c r="S160" s="130"/>
      <c r="T160" s="130"/>
      <c r="U160" s="326" t="s">
        <v>54</v>
      </c>
      <c r="V160" s="327"/>
      <c r="W160" s="327"/>
      <c r="X160" s="327"/>
      <c r="Y160" s="327"/>
      <c r="Z160" s="327"/>
      <c r="AA160" s="327"/>
      <c r="AB160" s="327"/>
      <c r="AC160" s="327"/>
      <c r="AD160" s="327"/>
      <c r="AE160" s="327"/>
      <c r="AF160" s="327"/>
      <c r="AG160" s="327"/>
      <c r="AH160" s="327"/>
      <c r="AI160" s="327"/>
      <c r="AJ160" s="328"/>
      <c r="AK160" s="143"/>
      <c r="AL160" s="143"/>
      <c r="AM160" s="190" t="str">
        <f>IF([6]回答表!F18="簡易水道事業",IF([6]回答表!X52="●",[6]回答表!B282,IF([6]回答表!AA52="●",[6]回答表!B352,"")),"")</f>
        <v/>
      </c>
      <c r="AN160" s="191"/>
      <c r="AO160" s="191"/>
      <c r="AP160" s="191"/>
      <c r="AQ160" s="191"/>
      <c r="AR160" s="191"/>
      <c r="AS160" s="191"/>
      <c r="AT160" s="191"/>
      <c r="AU160" s="191"/>
      <c r="AV160" s="191"/>
      <c r="AW160" s="191"/>
      <c r="AX160" s="191"/>
      <c r="AY160" s="191"/>
      <c r="AZ160" s="191"/>
      <c r="BA160" s="191"/>
      <c r="BB160" s="192"/>
      <c r="BC160" s="131"/>
      <c r="BD160" s="126"/>
      <c r="BE160" s="126"/>
      <c r="BF160" s="253" t="str">
        <f>IF([6]回答表!F18="簡易水道事業",IF([6]回答表!X52="●",[6]回答表!B330,IF([6]回答表!AA52="●",[6]回答表!B399,"")),"")</f>
        <v/>
      </c>
      <c r="BG160" s="254"/>
      <c r="BH160" s="254"/>
      <c r="BI160" s="254"/>
      <c r="BJ160" s="253"/>
      <c r="BK160" s="254"/>
      <c r="BL160" s="254"/>
      <c r="BM160" s="254"/>
      <c r="BN160" s="253"/>
      <c r="BO160" s="254"/>
      <c r="BP160" s="254"/>
      <c r="BQ160" s="255"/>
      <c r="BR160" s="129"/>
    </row>
    <row r="161" spans="1:83" ht="19.399999999999999" customHeight="1">
      <c r="C161" s="124"/>
      <c r="D161" s="110"/>
      <c r="E161" s="110"/>
      <c r="F161" s="110"/>
      <c r="G161" s="110"/>
      <c r="H161" s="110"/>
      <c r="I161" s="110"/>
      <c r="J161" s="110"/>
      <c r="K161" s="110"/>
      <c r="L161" s="110"/>
      <c r="M161" s="110"/>
      <c r="N161" s="110"/>
      <c r="O161" s="110"/>
      <c r="P161" s="110"/>
      <c r="Q161" s="110"/>
      <c r="R161" s="130"/>
      <c r="S161" s="130"/>
      <c r="T161" s="130"/>
      <c r="U161" s="329"/>
      <c r="V161" s="330"/>
      <c r="W161" s="330"/>
      <c r="X161" s="330"/>
      <c r="Y161" s="330"/>
      <c r="Z161" s="330"/>
      <c r="AA161" s="330"/>
      <c r="AB161" s="330"/>
      <c r="AC161" s="330"/>
      <c r="AD161" s="330"/>
      <c r="AE161" s="330"/>
      <c r="AF161" s="330"/>
      <c r="AG161" s="330"/>
      <c r="AH161" s="330"/>
      <c r="AI161" s="330"/>
      <c r="AJ161" s="331"/>
      <c r="AK161" s="143"/>
      <c r="AL161" s="143"/>
      <c r="AM161" s="193"/>
      <c r="AN161" s="194"/>
      <c r="AO161" s="194"/>
      <c r="AP161" s="194"/>
      <c r="AQ161" s="194"/>
      <c r="AR161" s="194"/>
      <c r="AS161" s="194"/>
      <c r="AT161" s="194"/>
      <c r="AU161" s="194"/>
      <c r="AV161" s="194"/>
      <c r="AW161" s="194"/>
      <c r="AX161" s="194"/>
      <c r="AY161" s="194"/>
      <c r="AZ161" s="194"/>
      <c r="BA161" s="194"/>
      <c r="BB161" s="195"/>
      <c r="BC161" s="131"/>
      <c r="BD161" s="126"/>
      <c r="BE161" s="126"/>
      <c r="BF161" s="217"/>
      <c r="BG161" s="218"/>
      <c r="BH161" s="218"/>
      <c r="BI161" s="218"/>
      <c r="BJ161" s="217"/>
      <c r="BK161" s="218"/>
      <c r="BL161" s="218"/>
      <c r="BM161" s="218"/>
      <c r="BN161" s="217"/>
      <c r="BO161" s="218"/>
      <c r="BP161" s="218"/>
      <c r="BQ161" s="221"/>
      <c r="BR161" s="129"/>
    </row>
    <row r="162" spans="1:83" ht="15.65" customHeight="1">
      <c r="C162" s="124"/>
      <c r="D162" s="199" t="s">
        <v>7</v>
      </c>
      <c r="E162" s="200"/>
      <c r="F162" s="200"/>
      <c r="G162" s="200"/>
      <c r="H162" s="200"/>
      <c r="I162" s="200"/>
      <c r="J162" s="200"/>
      <c r="K162" s="200"/>
      <c r="L162" s="200"/>
      <c r="M162" s="201"/>
      <c r="N162" s="208" t="str">
        <f>IF([6]回答表!F18="簡易水道事業",IF([6]回答表!X52="●","●",""),"")</f>
        <v/>
      </c>
      <c r="O162" s="209"/>
      <c r="P162" s="209"/>
      <c r="Q162" s="210"/>
      <c r="R162" s="130"/>
      <c r="S162" s="130"/>
      <c r="T162" s="130"/>
      <c r="U162" s="283" t="str">
        <f>IF([6]回答表!F18="簡易水道事業",IF([6]回答表!X52="●",[6]回答表!S301,IF([6]回答表!AA52="●",[6]回答表!S371,"")),"")</f>
        <v/>
      </c>
      <c r="V162" s="284"/>
      <c r="W162" s="284"/>
      <c r="X162" s="284"/>
      <c r="Y162" s="284"/>
      <c r="Z162" s="284"/>
      <c r="AA162" s="284"/>
      <c r="AB162" s="284"/>
      <c r="AC162" s="284"/>
      <c r="AD162" s="284"/>
      <c r="AE162" s="284"/>
      <c r="AF162" s="284"/>
      <c r="AG162" s="284"/>
      <c r="AH162" s="284"/>
      <c r="AI162" s="284"/>
      <c r="AJ162" s="285"/>
      <c r="AK162" s="143"/>
      <c r="AL162" s="143"/>
      <c r="AM162" s="193"/>
      <c r="AN162" s="194"/>
      <c r="AO162" s="194"/>
      <c r="AP162" s="194"/>
      <c r="AQ162" s="194"/>
      <c r="AR162" s="194"/>
      <c r="AS162" s="194"/>
      <c r="AT162" s="194"/>
      <c r="AU162" s="194"/>
      <c r="AV162" s="194"/>
      <c r="AW162" s="194"/>
      <c r="AX162" s="194"/>
      <c r="AY162" s="194"/>
      <c r="AZ162" s="194"/>
      <c r="BA162" s="194"/>
      <c r="BB162" s="195"/>
      <c r="BC162" s="131"/>
      <c r="BD162" s="126"/>
      <c r="BE162" s="126"/>
      <c r="BF162" s="217"/>
      <c r="BG162" s="218"/>
      <c r="BH162" s="218"/>
      <c r="BI162" s="218"/>
      <c r="BJ162" s="217"/>
      <c r="BK162" s="218"/>
      <c r="BL162" s="218"/>
      <c r="BM162" s="218"/>
      <c r="BN162" s="217"/>
      <c r="BO162" s="218"/>
      <c r="BP162" s="218"/>
      <c r="BQ162" s="221"/>
      <c r="BR162" s="129"/>
    </row>
    <row r="163" spans="1:83" ht="15.65" customHeight="1">
      <c r="C163" s="124"/>
      <c r="D163" s="202"/>
      <c r="E163" s="203"/>
      <c r="F163" s="203"/>
      <c r="G163" s="203"/>
      <c r="H163" s="203"/>
      <c r="I163" s="203"/>
      <c r="J163" s="203"/>
      <c r="K163" s="203"/>
      <c r="L163" s="203"/>
      <c r="M163" s="204"/>
      <c r="N163" s="211"/>
      <c r="O163" s="212"/>
      <c r="P163" s="212"/>
      <c r="Q163" s="213"/>
      <c r="R163" s="130"/>
      <c r="S163" s="130"/>
      <c r="T163" s="130"/>
      <c r="U163" s="286"/>
      <c r="V163" s="287"/>
      <c r="W163" s="287"/>
      <c r="X163" s="287"/>
      <c r="Y163" s="287"/>
      <c r="Z163" s="287"/>
      <c r="AA163" s="287"/>
      <c r="AB163" s="287"/>
      <c r="AC163" s="287"/>
      <c r="AD163" s="287"/>
      <c r="AE163" s="287"/>
      <c r="AF163" s="287"/>
      <c r="AG163" s="287"/>
      <c r="AH163" s="287"/>
      <c r="AI163" s="287"/>
      <c r="AJ163" s="288"/>
      <c r="AK163" s="143"/>
      <c r="AL163" s="143"/>
      <c r="AM163" s="193"/>
      <c r="AN163" s="194"/>
      <c r="AO163" s="194"/>
      <c r="AP163" s="194"/>
      <c r="AQ163" s="194"/>
      <c r="AR163" s="194"/>
      <c r="AS163" s="194"/>
      <c r="AT163" s="194"/>
      <c r="AU163" s="194"/>
      <c r="AV163" s="194"/>
      <c r="AW163" s="194"/>
      <c r="AX163" s="194"/>
      <c r="AY163" s="194"/>
      <c r="AZ163" s="194"/>
      <c r="BA163" s="194"/>
      <c r="BB163" s="195"/>
      <c r="BC163" s="131"/>
      <c r="BD163" s="126"/>
      <c r="BE163" s="126"/>
      <c r="BF163" s="217" t="str">
        <f>IF([6]回答表!F18="簡易水道事業",IF([6]回答表!X52="●",[6]回答表!E330,IF([6]回答表!AA52="●",[6]回答表!E399,"")),"")</f>
        <v/>
      </c>
      <c r="BG163" s="218"/>
      <c r="BH163" s="218"/>
      <c r="BI163" s="218"/>
      <c r="BJ163" s="217" t="str">
        <f>IF([6]回答表!F18="簡易水道事業",IF([6]回答表!X52="●",[6]回答表!E331,IF([6]回答表!AA52="●",[6]回答表!E400,"")),"")</f>
        <v/>
      </c>
      <c r="BK163" s="218"/>
      <c r="BL163" s="218"/>
      <c r="BM163" s="218"/>
      <c r="BN163" s="217" t="str">
        <f>IF([6]回答表!F18="簡易水道事業",IF([6]回答表!X52="●",[6]回答表!E332,IF([6]回答表!AA52="●",[6]回答表!E401,"")),"")</f>
        <v/>
      </c>
      <c r="BO163" s="218"/>
      <c r="BP163" s="218"/>
      <c r="BQ163" s="221"/>
      <c r="BR163" s="129"/>
    </row>
    <row r="164" spans="1:83" ht="15.65" customHeight="1">
      <c r="C164" s="124"/>
      <c r="D164" s="202"/>
      <c r="E164" s="203"/>
      <c r="F164" s="203"/>
      <c r="G164" s="203"/>
      <c r="H164" s="203"/>
      <c r="I164" s="203"/>
      <c r="J164" s="203"/>
      <c r="K164" s="203"/>
      <c r="L164" s="203"/>
      <c r="M164" s="204"/>
      <c r="N164" s="211"/>
      <c r="O164" s="212"/>
      <c r="P164" s="212"/>
      <c r="Q164" s="213"/>
      <c r="R164" s="146"/>
      <c r="S164" s="146"/>
      <c r="T164" s="146"/>
      <c r="U164" s="289"/>
      <c r="V164" s="290"/>
      <c r="W164" s="290"/>
      <c r="X164" s="290"/>
      <c r="Y164" s="290"/>
      <c r="Z164" s="290"/>
      <c r="AA164" s="290"/>
      <c r="AB164" s="290"/>
      <c r="AC164" s="290"/>
      <c r="AD164" s="290"/>
      <c r="AE164" s="290"/>
      <c r="AF164" s="290"/>
      <c r="AG164" s="290"/>
      <c r="AH164" s="290"/>
      <c r="AI164" s="290"/>
      <c r="AJ164" s="291"/>
      <c r="AK164" s="143"/>
      <c r="AL164" s="143"/>
      <c r="AM164" s="193"/>
      <c r="AN164" s="194"/>
      <c r="AO164" s="194"/>
      <c r="AP164" s="194"/>
      <c r="AQ164" s="194"/>
      <c r="AR164" s="194"/>
      <c r="AS164" s="194"/>
      <c r="AT164" s="194"/>
      <c r="AU164" s="194"/>
      <c r="AV164" s="194"/>
      <c r="AW164" s="194"/>
      <c r="AX164" s="194"/>
      <c r="AY164" s="194"/>
      <c r="AZ164" s="194"/>
      <c r="BA164" s="194"/>
      <c r="BB164" s="195"/>
      <c r="BC164" s="131"/>
      <c r="BD164" s="131"/>
      <c r="BE164" s="131"/>
      <c r="BF164" s="217"/>
      <c r="BG164" s="218"/>
      <c r="BH164" s="218"/>
      <c r="BI164" s="218"/>
      <c r="BJ164" s="217"/>
      <c r="BK164" s="218"/>
      <c r="BL164" s="218"/>
      <c r="BM164" s="218"/>
      <c r="BN164" s="217"/>
      <c r="BO164" s="218"/>
      <c r="BP164" s="218"/>
      <c r="BQ164" s="221"/>
      <c r="BR164" s="129"/>
    </row>
    <row r="165" spans="1:83" ht="19.399999999999999" customHeight="1">
      <c r="C165" s="124"/>
      <c r="D165" s="205"/>
      <c r="E165" s="206"/>
      <c r="F165" s="206"/>
      <c r="G165" s="206"/>
      <c r="H165" s="206"/>
      <c r="I165" s="206"/>
      <c r="J165" s="206"/>
      <c r="K165" s="206"/>
      <c r="L165" s="206"/>
      <c r="M165" s="207"/>
      <c r="N165" s="214"/>
      <c r="O165" s="215"/>
      <c r="P165" s="215"/>
      <c r="Q165" s="216"/>
      <c r="R165" s="146"/>
      <c r="S165" s="146"/>
      <c r="T165" s="146"/>
      <c r="U165" s="326" t="s">
        <v>55</v>
      </c>
      <c r="V165" s="327"/>
      <c r="W165" s="327"/>
      <c r="X165" s="327"/>
      <c r="Y165" s="327"/>
      <c r="Z165" s="327"/>
      <c r="AA165" s="327"/>
      <c r="AB165" s="327"/>
      <c r="AC165" s="327"/>
      <c r="AD165" s="327"/>
      <c r="AE165" s="327"/>
      <c r="AF165" s="327"/>
      <c r="AG165" s="327"/>
      <c r="AH165" s="327"/>
      <c r="AI165" s="327"/>
      <c r="AJ165" s="328"/>
      <c r="AK165" s="143"/>
      <c r="AL165" s="143"/>
      <c r="AM165" s="193"/>
      <c r="AN165" s="194"/>
      <c r="AO165" s="194"/>
      <c r="AP165" s="194"/>
      <c r="AQ165" s="194"/>
      <c r="AR165" s="194"/>
      <c r="AS165" s="194"/>
      <c r="AT165" s="194"/>
      <c r="AU165" s="194"/>
      <c r="AV165" s="194"/>
      <c r="AW165" s="194"/>
      <c r="AX165" s="194"/>
      <c r="AY165" s="194"/>
      <c r="AZ165" s="194"/>
      <c r="BA165" s="194"/>
      <c r="BB165" s="195"/>
      <c r="BC165" s="131"/>
      <c r="BD165" s="126"/>
      <c r="BE165" s="126"/>
      <c r="BF165" s="217"/>
      <c r="BG165" s="218"/>
      <c r="BH165" s="218"/>
      <c r="BI165" s="218"/>
      <c r="BJ165" s="217"/>
      <c r="BK165" s="218"/>
      <c r="BL165" s="218"/>
      <c r="BM165" s="218"/>
      <c r="BN165" s="217"/>
      <c r="BO165" s="218"/>
      <c r="BP165" s="218"/>
      <c r="BQ165" s="221"/>
      <c r="BR165" s="129"/>
    </row>
    <row r="166" spans="1:83" ht="19.399999999999999" customHeight="1">
      <c r="C166" s="124"/>
      <c r="D166" s="130"/>
      <c r="E166" s="130"/>
      <c r="F166" s="130"/>
      <c r="G166" s="130"/>
      <c r="H166" s="130"/>
      <c r="I166" s="130"/>
      <c r="J166" s="130"/>
      <c r="K166" s="130"/>
      <c r="L166" s="130"/>
      <c r="M166" s="130"/>
      <c r="N166" s="130"/>
      <c r="O166" s="130"/>
      <c r="P166" s="130"/>
      <c r="Q166" s="130"/>
      <c r="R166" s="130"/>
      <c r="S166" s="130"/>
      <c r="T166" s="130"/>
      <c r="U166" s="329"/>
      <c r="V166" s="330"/>
      <c r="W166" s="330"/>
      <c r="X166" s="330"/>
      <c r="Y166" s="330"/>
      <c r="Z166" s="330"/>
      <c r="AA166" s="330"/>
      <c r="AB166" s="330"/>
      <c r="AC166" s="330"/>
      <c r="AD166" s="330"/>
      <c r="AE166" s="330"/>
      <c r="AF166" s="330"/>
      <c r="AG166" s="330"/>
      <c r="AH166" s="330"/>
      <c r="AI166" s="330"/>
      <c r="AJ166" s="331"/>
      <c r="AK166" s="143"/>
      <c r="AL166" s="143"/>
      <c r="AM166" s="193"/>
      <c r="AN166" s="194"/>
      <c r="AO166" s="194"/>
      <c r="AP166" s="194"/>
      <c r="AQ166" s="194"/>
      <c r="AR166" s="194"/>
      <c r="AS166" s="194"/>
      <c r="AT166" s="194"/>
      <c r="AU166" s="194"/>
      <c r="AV166" s="194"/>
      <c r="AW166" s="194"/>
      <c r="AX166" s="194"/>
      <c r="AY166" s="194"/>
      <c r="AZ166" s="194"/>
      <c r="BA166" s="194"/>
      <c r="BB166" s="195"/>
      <c r="BC166" s="131"/>
      <c r="BD166" s="147"/>
      <c r="BE166" s="147"/>
      <c r="BF166" s="217"/>
      <c r="BG166" s="218"/>
      <c r="BH166" s="218"/>
      <c r="BI166" s="218"/>
      <c r="BJ166" s="217"/>
      <c r="BK166" s="218"/>
      <c r="BL166" s="218"/>
      <c r="BM166" s="218"/>
      <c r="BN166" s="217"/>
      <c r="BO166" s="218"/>
      <c r="BP166" s="218"/>
      <c r="BQ166" s="221"/>
      <c r="BR166" s="129"/>
    </row>
    <row r="167" spans="1:83" ht="15.65" customHeight="1">
      <c r="C167" s="124"/>
      <c r="D167" s="110"/>
      <c r="E167" s="110"/>
      <c r="F167" s="110"/>
      <c r="G167" s="110"/>
      <c r="H167" s="110"/>
      <c r="I167" s="110"/>
      <c r="J167" s="110"/>
      <c r="K167" s="110"/>
      <c r="L167" s="110"/>
      <c r="M167" s="110"/>
      <c r="N167" s="110"/>
      <c r="O167" s="110"/>
      <c r="P167" s="110"/>
      <c r="Q167" s="110"/>
      <c r="R167" s="130"/>
      <c r="S167" s="130"/>
      <c r="T167" s="130"/>
      <c r="U167" s="283" t="str">
        <f>IF([6]回答表!F18="簡易水道事業",IF([6]回答表!X52="●",[6]回答表!S302,IF([6]回答表!AA52="●",[6]回答表!S372,"")),"")</f>
        <v/>
      </c>
      <c r="V167" s="284"/>
      <c r="W167" s="284"/>
      <c r="X167" s="284"/>
      <c r="Y167" s="284"/>
      <c r="Z167" s="284"/>
      <c r="AA167" s="284"/>
      <c r="AB167" s="284"/>
      <c r="AC167" s="284"/>
      <c r="AD167" s="284"/>
      <c r="AE167" s="284"/>
      <c r="AF167" s="284"/>
      <c r="AG167" s="284"/>
      <c r="AH167" s="284"/>
      <c r="AI167" s="284"/>
      <c r="AJ167" s="285"/>
      <c r="AK167" s="143"/>
      <c r="AL167" s="143"/>
      <c r="AM167" s="193"/>
      <c r="AN167" s="194"/>
      <c r="AO167" s="194"/>
      <c r="AP167" s="194"/>
      <c r="AQ167" s="194"/>
      <c r="AR167" s="194"/>
      <c r="AS167" s="194"/>
      <c r="AT167" s="194"/>
      <c r="AU167" s="194"/>
      <c r="AV167" s="194"/>
      <c r="AW167" s="194"/>
      <c r="AX167" s="194"/>
      <c r="AY167" s="194"/>
      <c r="AZ167" s="194"/>
      <c r="BA167" s="194"/>
      <c r="BB167" s="195"/>
      <c r="BC167" s="131"/>
      <c r="BD167" s="147"/>
      <c r="BE167" s="147"/>
      <c r="BF167" s="217" t="s">
        <v>9</v>
      </c>
      <c r="BG167" s="218"/>
      <c r="BH167" s="218"/>
      <c r="BI167" s="218"/>
      <c r="BJ167" s="217" t="s">
        <v>10</v>
      </c>
      <c r="BK167" s="218"/>
      <c r="BL167" s="218"/>
      <c r="BM167" s="218"/>
      <c r="BN167" s="217" t="s">
        <v>11</v>
      </c>
      <c r="BO167" s="218"/>
      <c r="BP167" s="218"/>
      <c r="BQ167" s="221"/>
      <c r="BR167" s="129"/>
    </row>
    <row r="168" spans="1:83" ht="15.65" customHeight="1">
      <c r="C168" s="124"/>
      <c r="D168" s="110"/>
      <c r="E168" s="110"/>
      <c r="F168" s="110"/>
      <c r="G168" s="110"/>
      <c r="H168" s="110"/>
      <c r="I168" s="110"/>
      <c r="J168" s="110"/>
      <c r="K168" s="110"/>
      <c r="L168" s="110"/>
      <c r="M168" s="110"/>
      <c r="N168" s="110"/>
      <c r="O168" s="110"/>
      <c r="P168" s="110"/>
      <c r="Q168" s="110"/>
      <c r="R168" s="130"/>
      <c r="S168" s="130"/>
      <c r="T168" s="130"/>
      <c r="U168" s="286"/>
      <c r="V168" s="287"/>
      <c r="W168" s="287"/>
      <c r="X168" s="287"/>
      <c r="Y168" s="287"/>
      <c r="Z168" s="287"/>
      <c r="AA168" s="287"/>
      <c r="AB168" s="287"/>
      <c r="AC168" s="287"/>
      <c r="AD168" s="287"/>
      <c r="AE168" s="287"/>
      <c r="AF168" s="287"/>
      <c r="AG168" s="287"/>
      <c r="AH168" s="287"/>
      <c r="AI168" s="287"/>
      <c r="AJ168" s="288"/>
      <c r="AK168" s="143"/>
      <c r="AL168" s="143"/>
      <c r="AM168" s="196"/>
      <c r="AN168" s="197"/>
      <c r="AO168" s="197"/>
      <c r="AP168" s="197"/>
      <c r="AQ168" s="197"/>
      <c r="AR168" s="197"/>
      <c r="AS168" s="197"/>
      <c r="AT168" s="197"/>
      <c r="AU168" s="197"/>
      <c r="AV168" s="197"/>
      <c r="AW168" s="197"/>
      <c r="AX168" s="197"/>
      <c r="AY168" s="197"/>
      <c r="AZ168" s="197"/>
      <c r="BA168" s="197"/>
      <c r="BB168" s="198"/>
      <c r="BC168" s="131"/>
      <c r="BD168" s="147"/>
      <c r="BE168" s="147"/>
      <c r="BF168" s="217"/>
      <c r="BG168" s="218"/>
      <c r="BH168" s="218"/>
      <c r="BI168" s="218"/>
      <c r="BJ168" s="217"/>
      <c r="BK168" s="218"/>
      <c r="BL168" s="218"/>
      <c r="BM168" s="218"/>
      <c r="BN168" s="217"/>
      <c r="BO168" s="218"/>
      <c r="BP168" s="218"/>
      <c r="BQ168" s="221"/>
      <c r="BR168" s="129"/>
    </row>
    <row r="169" spans="1:83" ht="15.65" customHeight="1">
      <c r="C169" s="124"/>
      <c r="D169" s="243" t="s">
        <v>8</v>
      </c>
      <c r="E169" s="244"/>
      <c r="F169" s="244"/>
      <c r="G169" s="244"/>
      <c r="H169" s="244"/>
      <c r="I169" s="244"/>
      <c r="J169" s="244"/>
      <c r="K169" s="244"/>
      <c r="L169" s="244"/>
      <c r="M169" s="245"/>
      <c r="N169" s="208" t="str">
        <f>IF([6]回答表!F18="簡易水道事業",IF([6]回答表!AA52="●","●",""),"")</f>
        <v/>
      </c>
      <c r="O169" s="209"/>
      <c r="P169" s="209"/>
      <c r="Q169" s="210"/>
      <c r="R169" s="130"/>
      <c r="S169" s="130"/>
      <c r="T169" s="130"/>
      <c r="U169" s="289"/>
      <c r="V169" s="290"/>
      <c r="W169" s="290"/>
      <c r="X169" s="290"/>
      <c r="Y169" s="290"/>
      <c r="Z169" s="290"/>
      <c r="AA169" s="290"/>
      <c r="AB169" s="290"/>
      <c r="AC169" s="290"/>
      <c r="AD169" s="290"/>
      <c r="AE169" s="290"/>
      <c r="AF169" s="290"/>
      <c r="AG169" s="290"/>
      <c r="AH169" s="290"/>
      <c r="AI169" s="290"/>
      <c r="AJ169" s="291"/>
      <c r="AK169" s="143"/>
      <c r="AL169" s="143"/>
      <c r="AM169" s="110"/>
      <c r="AN169" s="110"/>
      <c r="AO169" s="110"/>
      <c r="AP169" s="110"/>
      <c r="AQ169" s="110"/>
      <c r="AR169" s="110"/>
      <c r="AS169" s="110"/>
      <c r="AT169" s="110"/>
      <c r="AU169" s="110"/>
      <c r="AV169" s="110"/>
      <c r="AW169" s="110"/>
      <c r="AX169" s="110"/>
      <c r="AY169" s="110"/>
      <c r="AZ169" s="110"/>
      <c r="BA169" s="110"/>
      <c r="BB169" s="110"/>
      <c r="BC169" s="131"/>
      <c r="BD169" s="147"/>
      <c r="BE169" s="147"/>
      <c r="BF169" s="219"/>
      <c r="BG169" s="220"/>
      <c r="BH169" s="220"/>
      <c r="BI169" s="220"/>
      <c r="BJ169" s="219"/>
      <c r="BK169" s="220"/>
      <c r="BL169" s="220"/>
      <c r="BM169" s="220"/>
      <c r="BN169" s="219"/>
      <c r="BO169" s="220"/>
      <c r="BP169" s="220"/>
      <c r="BQ169" s="222"/>
      <c r="BR169" s="129"/>
    </row>
    <row r="170" spans="1:83" ht="15.65" customHeight="1">
      <c r="C170" s="124"/>
      <c r="D170" s="246"/>
      <c r="E170" s="247"/>
      <c r="F170" s="247"/>
      <c r="G170" s="247"/>
      <c r="H170" s="247"/>
      <c r="I170" s="247"/>
      <c r="J170" s="247"/>
      <c r="K170" s="247"/>
      <c r="L170" s="247"/>
      <c r="M170" s="248"/>
      <c r="N170" s="211"/>
      <c r="O170" s="212"/>
      <c r="P170" s="212"/>
      <c r="Q170" s="213"/>
      <c r="R170" s="130"/>
      <c r="S170" s="130"/>
      <c r="T170" s="130"/>
      <c r="U170" s="326" t="s">
        <v>56</v>
      </c>
      <c r="V170" s="327"/>
      <c r="W170" s="327"/>
      <c r="X170" s="327"/>
      <c r="Y170" s="327"/>
      <c r="Z170" s="327"/>
      <c r="AA170" s="327"/>
      <c r="AB170" s="327"/>
      <c r="AC170" s="327"/>
      <c r="AD170" s="327"/>
      <c r="AE170" s="327"/>
      <c r="AF170" s="327"/>
      <c r="AG170" s="327"/>
      <c r="AH170" s="327"/>
      <c r="AI170" s="327"/>
      <c r="AJ170" s="328"/>
      <c r="AK170" s="110"/>
      <c r="AL170" s="110"/>
      <c r="AM170" s="311" t="s">
        <v>57</v>
      </c>
      <c r="AN170" s="312"/>
      <c r="AO170" s="312"/>
      <c r="AP170" s="312"/>
      <c r="AQ170" s="312"/>
      <c r="AR170" s="315"/>
      <c r="AS170" s="311" t="s">
        <v>58</v>
      </c>
      <c r="AT170" s="312"/>
      <c r="AU170" s="312"/>
      <c r="AV170" s="312"/>
      <c r="AW170" s="312"/>
      <c r="AX170" s="315"/>
      <c r="AY170" s="225" t="s">
        <v>59</v>
      </c>
      <c r="AZ170" s="226"/>
      <c r="BA170" s="226"/>
      <c r="BB170" s="226"/>
      <c r="BC170" s="226"/>
      <c r="BD170" s="227"/>
      <c r="BE170" s="110"/>
      <c r="BF170" s="110"/>
      <c r="BG170" s="110"/>
      <c r="BH170" s="110"/>
      <c r="BI170" s="110"/>
      <c r="BJ170" s="110"/>
      <c r="BK170" s="110"/>
      <c r="BL170" s="110"/>
      <c r="BM170" s="110"/>
      <c r="BN170" s="110"/>
      <c r="BO170" s="110"/>
      <c r="BP170" s="110"/>
      <c r="BQ170" s="110"/>
      <c r="BR170" s="129"/>
    </row>
    <row r="171" spans="1:83" ht="15.65" customHeight="1">
      <c r="C171" s="124"/>
      <c r="D171" s="246"/>
      <c r="E171" s="247"/>
      <c r="F171" s="247"/>
      <c r="G171" s="247"/>
      <c r="H171" s="247"/>
      <c r="I171" s="247"/>
      <c r="J171" s="247"/>
      <c r="K171" s="247"/>
      <c r="L171" s="247"/>
      <c r="M171" s="248"/>
      <c r="N171" s="211"/>
      <c r="O171" s="212"/>
      <c r="P171" s="212"/>
      <c r="Q171" s="213"/>
      <c r="R171" s="130"/>
      <c r="S171" s="130"/>
      <c r="T171" s="130"/>
      <c r="U171" s="329"/>
      <c r="V171" s="330"/>
      <c r="W171" s="330"/>
      <c r="X171" s="330"/>
      <c r="Y171" s="330"/>
      <c r="Z171" s="330"/>
      <c r="AA171" s="330"/>
      <c r="AB171" s="330"/>
      <c r="AC171" s="330"/>
      <c r="AD171" s="330"/>
      <c r="AE171" s="330"/>
      <c r="AF171" s="330"/>
      <c r="AG171" s="330"/>
      <c r="AH171" s="330"/>
      <c r="AI171" s="330"/>
      <c r="AJ171" s="331"/>
      <c r="AK171" s="110"/>
      <c r="AL171" s="110"/>
      <c r="AM171" s="332"/>
      <c r="AN171" s="333"/>
      <c r="AO171" s="333"/>
      <c r="AP171" s="333"/>
      <c r="AQ171" s="333"/>
      <c r="AR171" s="334"/>
      <c r="AS171" s="332"/>
      <c r="AT171" s="333"/>
      <c r="AU171" s="333"/>
      <c r="AV171" s="333"/>
      <c r="AW171" s="333"/>
      <c r="AX171" s="334"/>
      <c r="AY171" s="228"/>
      <c r="AZ171" s="229"/>
      <c r="BA171" s="229"/>
      <c r="BB171" s="229"/>
      <c r="BC171" s="229"/>
      <c r="BD171" s="230"/>
      <c r="BE171" s="110"/>
      <c r="BF171" s="110"/>
      <c r="BG171" s="110"/>
      <c r="BH171" s="110"/>
      <c r="BI171" s="110"/>
      <c r="BJ171" s="110"/>
      <c r="BK171" s="110"/>
      <c r="BL171" s="110"/>
      <c r="BM171" s="110"/>
      <c r="BN171" s="110"/>
      <c r="BO171" s="110"/>
      <c r="BP171" s="110"/>
      <c r="BQ171" s="110"/>
      <c r="BR171" s="129"/>
    </row>
    <row r="172" spans="1:83" ht="15.65" customHeight="1">
      <c r="C172" s="124"/>
      <c r="D172" s="249"/>
      <c r="E172" s="250"/>
      <c r="F172" s="250"/>
      <c r="G172" s="250"/>
      <c r="H172" s="250"/>
      <c r="I172" s="250"/>
      <c r="J172" s="250"/>
      <c r="K172" s="250"/>
      <c r="L172" s="250"/>
      <c r="M172" s="251"/>
      <c r="N172" s="214"/>
      <c r="O172" s="215"/>
      <c r="P172" s="215"/>
      <c r="Q172" s="216"/>
      <c r="R172" s="130"/>
      <c r="S172" s="130"/>
      <c r="T172" s="130"/>
      <c r="U172" s="283" t="str">
        <f>IF([6]回答表!F18="簡易水道事業",IF([6]回答表!X52="●",[6]回答表!S303,IF([6]回答表!AA52="●",[6]回答表!S373,"")),"")</f>
        <v/>
      </c>
      <c r="V172" s="284"/>
      <c r="W172" s="284"/>
      <c r="X172" s="284"/>
      <c r="Y172" s="284"/>
      <c r="Z172" s="284"/>
      <c r="AA172" s="284"/>
      <c r="AB172" s="284"/>
      <c r="AC172" s="284"/>
      <c r="AD172" s="284"/>
      <c r="AE172" s="284"/>
      <c r="AF172" s="284"/>
      <c r="AG172" s="284"/>
      <c r="AH172" s="284"/>
      <c r="AI172" s="284"/>
      <c r="AJ172" s="285"/>
      <c r="AK172" s="110"/>
      <c r="AL172" s="110"/>
      <c r="AM172" s="335" t="str">
        <f>IF([6]回答表!F18="簡易水道事業",IF([6]回答表!X52="●",[6]回答表!Y305,IF([6]回答表!AA52="●",[6]回答表!Y375,"")),"")</f>
        <v/>
      </c>
      <c r="AN172" s="335"/>
      <c r="AO172" s="335"/>
      <c r="AP172" s="335"/>
      <c r="AQ172" s="335"/>
      <c r="AR172" s="335"/>
      <c r="AS172" s="335" t="str">
        <f>IF([6]回答表!F18="簡易水道事業",IF([6]回答表!X52="●",[6]回答表!Y306,IF([6]回答表!AA52="●",[6]回答表!Y376,"")),"")</f>
        <v/>
      </c>
      <c r="AT172" s="335"/>
      <c r="AU172" s="335"/>
      <c r="AV172" s="335"/>
      <c r="AW172" s="335"/>
      <c r="AX172" s="335"/>
      <c r="AY172" s="335" t="str">
        <f>IF([6]回答表!F18="簡易水道事業",IF([6]回答表!X52="●",[6]回答表!Y307,IF([6]回答表!AA52="●",[6]回答表!Y377,"")),"")</f>
        <v/>
      </c>
      <c r="AZ172" s="335"/>
      <c r="BA172" s="335"/>
      <c r="BB172" s="335"/>
      <c r="BC172" s="335"/>
      <c r="BD172" s="335"/>
      <c r="BE172" s="110"/>
      <c r="BF172" s="110"/>
      <c r="BG172" s="110"/>
      <c r="BH172" s="110"/>
      <c r="BI172" s="110"/>
      <c r="BJ172" s="110"/>
      <c r="BK172" s="110"/>
      <c r="BL172" s="110"/>
      <c r="BM172" s="110"/>
      <c r="BN172" s="110"/>
      <c r="BO172" s="110"/>
      <c r="BP172" s="110"/>
      <c r="BQ172" s="110"/>
      <c r="BR172" s="129"/>
    </row>
    <row r="173" spans="1:83" ht="15.65" customHeight="1">
      <c r="C173" s="124"/>
      <c r="D173" s="110"/>
      <c r="E173" s="110"/>
      <c r="F173" s="110"/>
      <c r="G173" s="110"/>
      <c r="H173" s="110"/>
      <c r="I173" s="110"/>
      <c r="J173" s="110"/>
      <c r="K173" s="110"/>
      <c r="L173" s="110"/>
      <c r="M173" s="110"/>
      <c r="N173" s="110"/>
      <c r="O173" s="110"/>
      <c r="P173" s="110"/>
      <c r="Q173" s="110"/>
      <c r="R173" s="130"/>
      <c r="S173" s="130"/>
      <c r="T173" s="130"/>
      <c r="U173" s="286"/>
      <c r="V173" s="287"/>
      <c r="W173" s="287"/>
      <c r="X173" s="287"/>
      <c r="Y173" s="287"/>
      <c r="Z173" s="287"/>
      <c r="AA173" s="287"/>
      <c r="AB173" s="287"/>
      <c r="AC173" s="287"/>
      <c r="AD173" s="287"/>
      <c r="AE173" s="287"/>
      <c r="AF173" s="287"/>
      <c r="AG173" s="287"/>
      <c r="AH173" s="287"/>
      <c r="AI173" s="287"/>
      <c r="AJ173" s="288"/>
      <c r="AK173" s="110"/>
      <c r="AL173" s="110"/>
      <c r="AM173" s="335"/>
      <c r="AN173" s="335"/>
      <c r="AO173" s="335"/>
      <c r="AP173" s="335"/>
      <c r="AQ173" s="335"/>
      <c r="AR173" s="335"/>
      <c r="AS173" s="335"/>
      <c r="AT173" s="335"/>
      <c r="AU173" s="335"/>
      <c r="AV173" s="335"/>
      <c r="AW173" s="335"/>
      <c r="AX173" s="335"/>
      <c r="AY173" s="335"/>
      <c r="AZ173" s="335"/>
      <c r="BA173" s="335"/>
      <c r="BB173" s="335"/>
      <c r="BC173" s="335"/>
      <c r="BD173" s="335"/>
      <c r="BE173" s="110"/>
      <c r="BF173" s="110"/>
      <c r="BG173" s="110"/>
      <c r="BH173" s="110"/>
      <c r="BI173" s="110"/>
      <c r="BJ173" s="110"/>
      <c r="BK173" s="110"/>
      <c r="BL173" s="110"/>
      <c r="BM173" s="110"/>
      <c r="BN173" s="110"/>
      <c r="BO173" s="110"/>
      <c r="BP173" s="110"/>
      <c r="BQ173" s="110"/>
      <c r="BR173" s="129"/>
    </row>
    <row r="174" spans="1:83" ht="15.65" customHeight="1">
      <c r="C174" s="124"/>
      <c r="D174" s="144"/>
      <c r="E174" s="144"/>
      <c r="F174" s="144"/>
      <c r="G174" s="144"/>
      <c r="H174" s="144"/>
      <c r="I174" s="144"/>
      <c r="J174" s="144"/>
      <c r="K174" s="144"/>
      <c r="L174" s="144"/>
      <c r="M174" s="144"/>
      <c r="N174" s="149"/>
      <c r="O174" s="149"/>
      <c r="P174" s="149"/>
      <c r="Q174" s="149"/>
      <c r="R174" s="130"/>
      <c r="S174" s="130"/>
      <c r="T174" s="158"/>
      <c r="U174" s="289"/>
      <c r="V174" s="290"/>
      <c r="W174" s="290"/>
      <c r="X174" s="290"/>
      <c r="Y174" s="290"/>
      <c r="Z174" s="290"/>
      <c r="AA174" s="290"/>
      <c r="AB174" s="290"/>
      <c r="AC174" s="290"/>
      <c r="AD174" s="290"/>
      <c r="AE174" s="290"/>
      <c r="AF174" s="290"/>
      <c r="AG174" s="290"/>
      <c r="AH174" s="290"/>
      <c r="AI174" s="290"/>
      <c r="AJ174" s="291"/>
      <c r="AK174" s="110"/>
      <c r="AL174" s="129"/>
      <c r="AM174" s="335"/>
      <c r="AN174" s="335"/>
      <c r="AO174" s="335"/>
      <c r="AP174" s="335"/>
      <c r="AQ174" s="335"/>
      <c r="AR174" s="335"/>
      <c r="AS174" s="335"/>
      <c r="AT174" s="335"/>
      <c r="AU174" s="335"/>
      <c r="AV174" s="335"/>
      <c r="AW174" s="335"/>
      <c r="AX174" s="335"/>
      <c r="AY174" s="335"/>
      <c r="AZ174" s="335"/>
      <c r="BA174" s="335"/>
      <c r="BB174" s="335"/>
      <c r="BC174" s="335"/>
      <c r="BD174" s="335"/>
      <c r="BE174" s="110"/>
      <c r="BF174" s="110"/>
      <c r="BG174" s="110"/>
      <c r="BH174" s="110"/>
      <c r="BI174" s="110"/>
      <c r="BJ174" s="110"/>
      <c r="BK174" s="110"/>
      <c r="BL174" s="110"/>
      <c r="BM174" s="110"/>
      <c r="BN174" s="110"/>
      <c r="BO174" s="110"/>
      <c r="BP174" s="110"/>
      <c r="BQ174" s="110"/>
      <c r="BR174" s="129"/>
      <c r="BW174" s="92"/>
      <c r="CE174" s="92"/>
    </row>
    <row r="175" spans="1:83" ht="15.65" customHeight="1">
      <c r="A175" s="134"/>
      <c r="B175" s="134"/>
      <c r="C175" s="124"/>
      <c r="D175" s="144"/>
      <c r="E175" s="144"/>
      <c r="F175" s="144"/>
      <c r="G175" s="144"/>
      <c r="H175" s="144"/>
      <c r="I175" s="144"/>
      <c r="J175" s="144"/>
      <c r="K175" s="144"/>
      <c r="L175" s="144"/>
      <c r="M175" s="144"/>
      <c r="N175" s="144"/>
      <c r="O175" s="144"/>
      <c r="P175" s="144"/>
      <c r="Q175" s="144"/>
      <c r="R175" s="130"/>
      <c r="S175" s="130"/>
      <c r="T175" s="130"/>
      <c r="U175" s="130"/>
      <c r="V175" s="130"/>
      <c r="W175" s="130"/>
      <c r="X175" s="130"/>
      <c r="Y175" s="130"/>
      <c r="Z175" s="130"/>
      <c r="AA175" s="130"/>
      <c r="AB175" s="130"/>
      <c r="AC175" s="130"/>
      <c r="AD175" s="130"/>
      <c r="AE175" s="130"/>
      <c r="AF175" s="130"/>
      <c r="AG175" s="130"/>
      <c r="AH175" s="130"/>
      <c r="AI175" s="130"/>
      <c r="AJ175" s="130"/>
      <c r="AK175" s="143"/>
      <c r="AL175" s="143"/>
      <c r="AM175" s="156"/>
      <c r="AN175" s="156"/>
      <c r="AO175" s="156"/>
      <c r="AP175" s="156"/>
      <c r="AQ175" s="156"/>
      <c r="AR175" s="156"/>
      <c r="AS175" s="156"/>
      <c r="AT175" s="156"/>
      <c r="AU175" s="156"/>
      <c r="AV175" s="156"/>
      <c r="AW175" s="156"/>
      <c r="AX175" s="156"/>
      <c r="AY175" s="156"/>
      <c r="AZ175" s="156"/>
      <c r="BA175" s="156"/>
      <c r="BB175" s="156"/>
      <c r="BC175" s="131"/>
      <c r="BD175" s="147"/>
      <c r="BE175" s="147"/>
      <c r="BF175" s="110"/>
      <c r="BG175" s="110"/>
      <c r="BH175" s="110"/>
      <c r="BI175" s="110"/>
      <c r="BJ175" s="110"/>
      <c r="BK175" s="110"/>
      <c r="BL175" s="110"/>
      <c r="BM175" s="110"/>
      <c r="BN175" s="110"/>
      <c r="BO175" s="110"/>
      <c r="BP175" s="110"/>
      <c r="BQ175" s="110"/>
      <c r="BR175" s="129"/>
      <c r="BS175" s="116"/>
    </row>
    <row r="176" spans="1:83" ht="15.65" customHeight="1">
      <c r="A176" s="134"/>
      <c r="B176" s="134"/>
      <c r="C176" s="124"/>
      <c r="D176" s="144"/>
      <c r="E176" s="144"/>
      <c r="F176" s="144"/>
      <c r="G176" s="144"/>
      <c r="H176" s="144"/>
      <c r="I176" s="144"/>
      <c r="J176" s="144"/>
      <c r="K176" s="144"/>
      <c r="L176" s="144"/>
      <c r="M176" s="144"/>
      <c r="N176" s="144"/>
      <c r="O176" s="144"/>
      <c r="P176" s="144"/>
      <c r="Q176" s="144"/>
      <c r="R176" s="130"/>
      <c r="S176" s="130"/>
      <c r="T176" s="130"/>
      <c r="U176" s="135" t="s">
        <v>91</v>
      </c>
      <c r="V176" s="130"/>
      <c r="W176" s="130"/>
      <c r="X176" s="130"/>
      <c r="Y176" s="130"/>
      <c r="Z176" s="130"/>
      <c r="AA176" s="130"/>
      <c r="AB176" s="130"/>
      <c r="AC176" s="130"/>
      <c r="AD176" s="130"/>
      <c r="AE176" s="130"/>
      <c r="AF176" s="130"/>
      <c r="AG176" s="130"/>
      <c r="AH176" s="130"/>
      <c r="AI176" s="130"/>
      <c r="AJ176" s="130"/>
      <c r="AK176" s="143"/>
      <c r="AL176" s="143"/>
      <c r="AM176" s="135" t="s">
        <v>92</v>
      </c>
      <c r="AN176" s="127"/>
      <c r="AO176" s="127"/>
      <c r="AP176" s="127"/>
      <c r="AQ176" s="127"/>
      <c r="AR176" s="127"/>
      <c r="AS176" s="127"/>
      <c r="AT176" s="127"/>
      <c r="AU176" s="127"/>
      <c r="AV176" s="127"/>
      <c r="AW176" s="127"/>
      <c r="AX176" s="126"/>
      <c r="AY176" s="126"/>
      <c r="AZ176" s="126"/>
      <c r="BA176" s="126"/>
      <c r="BB176" s="126"/>
      <c r="BC176" s="126"/>
      <c r="BD176" s="126"/>
      <c r="BE176" s="126"/>
      <c r="BF176" s="126"/>
      <c r="BG176" s="126"/>
      <c r="BH176" s="126"/>
      <c r="BI176" s="126"/>
      <c r="BJ176" s="126"/>
      <c r="BK176" s="126"/>
      <c r="BL176" s="126"/>
      <c r="BM176" s="126"/>
      <c r="BN176" s="126"/>
      <c r="BO176" s="126"/>
      <c r="BP176" s="126"/>
      <c r="BQ176" s="110"/>
      <c r="BR176" s="129"/>
      <c r="BS176" s="116"/>
    </row>
    <row r="177" spans="1:71" ht="15.65" customHeight="1">
      <c r="A177" s="134"/>
      <c r="B177" s="134"/>
      <c r="C177" s="124"/>
      <c r="D177" s="144"/>
      <c r="E177" s="144"/>
      <c r="F177" s="144"/>
      <c r="G177" s="144"/>
      <c r="H177" s="144"/>
      <c r="I177" s="144"/>
      <c r="J177" s="144"/>
      <c r="K177" s="144"/>
      <c r="L177" s="144"/>
      <c r="M177" s="144"/>
      <c r="N177" s="144"/>
      <c r="O177" s="144"/>
      <c r="P177" s="144"/>
      <c r="Q177" s="144"/>
      <c r="R177" s="130"/>
      <c r="S177" s="130"/>
      <c r="T177" s="130"/>
      <c r="U177" s="182" t="str">
        <f>IF([6]回答表!F18="簡易水道事業",IF([6]回答表!X52="●",[6]回答表!E339,IF([6]回答表!AA52="●",[6]回答表!E408,"")),"")</f>
        <v/>
      </c>
      <c r="V177" s="183"/>
      <c r="W177" s="183"/>
      <c r="X177" s="183"/>
      <c r="Y177" s="183"/>
      <c r="Z177" s="183"/>
      <c r="AA177" s="183"/>
      <c r="AB177" s="183"/>
      <c r="AC177" s="183"/>
      <c r="AD177" s="183"/>
      <c r="AE177" s="186" t="s">
        <v>93</v>
      </c>
      <c r="AF177" s="186"/>
      <c r="AG177" s="186"/>
      <c r="AH177" s="186"/>
      <c r="AI177" s="186"/>
      <c r="AJ177" s="187"/>
      <c r="AK177" s="143"/>
      <c r="AL177" s="143"/>
      <c r="AM177" s="190" t="str">
        <f>IF([6]回答表!F18="簡易水道事業",IF([6]回答表!X52="●",[6]回答表!B341,IF([6]回答表!AA52="●",[6]回答表!B410,"")),"")</f>
        <v/>
      </c>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2"/>
      <c r="BR177" s="129"/>
      <c r="BS177" s="116"/>
    </row>
    <row r="178" spans="1:71" ht="15.65" customHeight="1">
      <c r="A178" s="134"/>
      <c r="B178" s="134"/>
      <c r="C178" s="124"/>
      <c r="D178" s="144"/>
      <c r="E178" s="144"/>
      <c r="F178" s="144"/>
      <c r="G178" s="144"/>
      <c r="H178" s="144"/>
      <c r="I178" s="144"/>
      <c r="J178" s="144"/>
      <c r="K178" s="144"/>
      <c r="L178" s="144"/>
      <c r="M178" s="144"/>
      <c r="N178" s="144"/>
      <c r="O178" s="144"/>
      <c r="P178" s="144"/>
      <c r="Q178" s="144"/>
      <c r="R178" s="130"/>
      <c r="S178" s="130"/>
      <c r="T178" s="130"/>
      <c r="U178" s="184"/>
      <c r="V178" s="185"/>
      <c r="W178" s="185"/>
      <c r="X178" s="185"/>
      <c r="Y178" s="185"/>
      <c r="Z178" s="185"/>
      <c r="AA178" s="185"/>
      <c r="AB178" s="185"/>
      <c r="AC178" s="185"/>
      <c r="AD178" s="185"/>
      <c r="AE178" s="188"/>
      <c r="AF178" s="188"/>
      <c r="AG178" s="188"/>
      <c r="AH178" s="188"/>
      <c r="AI178" s="188"/>
      <c r="AJ178" s="189"/>
      <c r="AK178" s="143"/>
      <c r="AL178" s="143"/>
      <c r="AM178" s="193"/>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5"/>
      <c r="BR178" s="129"/>
      <c r="BS178" s="116"/>
    </row>
    <row r="179" spans="1:71" ht="15.65" customHeight="1">
      <c r="A179" s="134"/>
      <c r="B179" s="134"/>
      <c r="C179" s="124"/>
      <c r="D179" s="144"/>
      <c r="E179" s="144"/>
      <c r="F179" s="144"/>
      <c r="G179" s="144"/>
      <c r="H179" s="144"/>
      <c r="I179" s="144"/>
      <c r="J179" s="144"/>
      <c r="K179" s="144"/>
      <c r="L179" s="144"/>
      <c r="M179" s="144"/>
      <c r="N179" s="144"/>
      <c r="O179" s="144"/>
      <c r="P179" s="144"/>
      <c r="Q179" s="144"/>
      <c r="R179" s="130"/>
      <c r="S179" s="130"/>
      <c r="T179" s="130"/>
      <c r="U179" s="130"/>
      <c r="V179" s="130"/>
      <c r="W179" s="130"/>
      <c r="X179" s="130"/>
      <c r="Y179" s="130"/>
      <c r="Z179" s="130"/>
      <c r="AA179" s="130"/>
      <c r="AB179" s="130"/>
      <c r="AC179" s="130"/>
      <c r="AD179" s="130"/>
      <c r="AE179" s="130"/>
      <c r="AF179" s="130"/>
      <c r="AG179" s="130"/>
      <c r="AH179" s="130"/>
      <c r="AI179" s="130"/>
      <c r="AJ179" s="130"/>
      <c r="AK179" s="143"/>
      <c r="AL179" s="143"/>
      <c r="AM179" s="193"/>
      <c r="AN179" s="194"/>
      <c r="AO179" s="194"/>
      <c r="AP179" s="194"/>
      <c r="AQ179" s="194"/>
      <c r="AR179" s="194"/>
      <c r="AS179" s="194"/>
      <c r="AT179" s="194"/>
      <c r="AU179" s="194"/>
      <c r="AV179" s="194"/>
      <c r="AW179" s="194"/>
      <c r="AX179" s="194"/>
      <c r="AY179" s="194"/>
      <c r="AZ179" s="194"/>
      <c r="BA179" s="194"/>
      <c r="BB179" s="194"/>
      <c r="BC179" s="194"/>
      <c r="BD179" s="194"/>
      <c r="BE179" s="194"/>
      <c r="BF179" s="194"/>
      <c r="BG179" s="194"/>
      <c r="BH179" s="194"/>
      <c r="BI179" s="194"/>
      <c r="BJ179" s="194"/>
      <c r="BK179" s="194"/>
      <c r="BL179" s="194"/>
      <c r="BM179" s="194"/>
      <c r="BN179" s="194"/>
      <c r="BO179" s="194"/>
      <c r="BP179" s="194"/>
      <c r="BQ179" s="195"/>
      <c r="BR179" s="129"/>
      <c r="BS179" s="116"/>
    </row>
    <row r="180" spans="1:71" ht="15.65" customHeight="1">
      <c r="A180" s="134"/>
      <c r="B180" s="134"/>
      <c r="C180" s="124"/>
      <c r="D180" s="144"/>
      <c r="E180" s="144"/>
      <c r="F180" s="144"/>
      <c r="G180" s="144"/>
      <c r="H180" s="144"/>
      <c r="I180" s="144"/>
      <c r="J180" s="144"/>
      <c r="K180" s="144"/>
      <c r="L180" s="144"/>
      <c r="M180" s="144"/>
      <c r="N180" s="144"/>
      <c r="O180" s="144"/>
      <c r="P180" s="144"/>
      <c r="Q180" s="144"/>
      <c r="R180" s="130"/>
      <c r="S180" s="130"/>
      <c r="T180" s="130"/>
      <c r="U180" s="130"/>
      <c r="V180" s="130"/>
      <c r="W180" s="130"/>
      <c r="X180" s="130"/>
      <c r="Y180" s="130"/>
      <c r="Z180" s="130"/>
      <c r="AA180" s="130"/>
      <c r="AB180" s="130"/>
      <c r="AC180" s="130"/>
      <c r="AD180" s="130"/>
      <c r="AE180" s="130"/>
      <c r="AF180" s="130"/>
      <c r="AG180" s="130"/>
      <c r="AH180" s="130"/>
      <c r="AI180" s="130"/>
      <c r="AJ180" s="130"/>
      <c r="AK180" s="143"/>
      <c r="AL180" s="143"/>
      <c r="AM180" s="193"/>
      <c r="AN180" s="194"/>
      <c r="AO180" s="194"/>
      <c r="AP180" s="194"/>
      <c r="AQ180" s="194"/>
      <c r="AR180" s="194"/>
      <c r="AS180" s="194"/>
      <c r="AT180" s="194"/>
      <c r="AU180" s="194"/>
      <c r="AV180" s="194"/>
      <c r="AW180" s="194"/>
      <c r="AX180" s="194"/>
      <c r="AY180" s="194"/>
      <c r="AZ180" s="194"/>
      <c r="BA180" s="194"/>
      <c r="BB180" s="194"/>
      <c r="BC180" s="194"/>
      <c r="BD180" s="194"/>
      <c r="BE180" s="194"/>
      <c r="BF180" s="194"/>
      <c r="BG180" s="194"/>
      <c r="BH180" s="194"/>
      <c r="BI180" s="194"/>
      <c r="BJ180" s="194"/>
      <c r="BK180" s="194"/>
      <c r="BL180" s="194"/>
      <c r="BM180" s="194"/>
      <c r="BN180" s="194"/>
      <c r="BO180" s="194"/>
      <c r="BP180" s="194"/>
      <c r="BQ180" s="195"/>
      <c r="BR180" s="129"/>
      <c r="BS180" s="116"/>
    </row>
    <row r="181" spans="1:71" ht="15.65" customHeight="1">
      <c r="A181" s="134"/>
      <c r="B181" s="134"/>
      <c r="C181" s="124"/>
      <c r="D181" s="144"/>
      <c r="E181" s="144"/>
      <c r="F181" s="144"/>
      <c r="G181" s="144"/>
      <c r="H181" s="144"/>
      <c r="I181" s="144"/>
      <c r="J181" s="144"/>
      <c r="K181" s="144"/>
      <c r="L181" s="144"/>
      <c r="M181" s="144"/>
      <c r="N181" s="144"/>
      <c r="O181" s="144"/>
      <c r="P181" s="144"/>
      <c r="Q181" s="144"/>
      <c r="R181" s="130"/>
      <c r="S181" s="130"/>
      <c r="T181" s="130"/>
      <c r="U181" s="130"/>
      <c r="V181" s="130"/>
      <c r="W181" s="130"/>
      <c r="X181" s="130"/>
      <c r="Y181" s="130"/>
      <c r="Z181" s="130"/>
      <c r="AA181" s="130"/>
      <c r="AB181" s="130"/>
      <c r="AC181" s="130"/>
      <c r="AD181" s="130"/>
      <c r="AE181" s="130"/>
      <c r="AF181" s="130"/>
      <c r="AG181" s="130"/>
      <c r="AH181" s="130"/>
      <c r="AI181" s="130"/>
      <c r="AJ181" s="130"/>
      <c r="AK181" s="143"/>
      <c r="AL181" s="143"/>
      <c r="AM181" s="196"/>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8"/>
      <c r="BR181" s="129"/>
      <c r="BS181" s="116"/>
    </row>
    <row r="182" spans="1:71" ht="15.65" customHeight="1">
      <c r="C182" s="124"/>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25"/>
      <c r="BD182" s="131"/>
      <c r="BE182" s="131"/>
      <c r="BF182" s="131"/>
      <c r="BG182" s="131"/>
      <c r="BH182" s="131"/>
      <c r="BI182" s="131"/>
      <c r="BJ182" s="131"/>
      <c r="BK182" s="131"/>
      <c r="BL182" s="131"/>
      <c r="BM182" s="131"/>
      <c r="BN182" s="131"/>
      <c r="BO182" s="131"/>
      <c r="BP182" s="131"/>
      <c r="BQ182" s="131"/>
      <c r="BR182" s="129"/>
    </row>
    <row r="183" spans="1:71" ht="18.649999999999999" customHeight="1">
      <c r="C183" s="124"/>
      <c r="D183" s="159"/>
      <c r="E183" s="144"/>
      <c r="F183" s="144"/>
      <c r="G183" s="144"/>
      <c r="H183" s="144"/>
      <c r="I183" s="144"/>
      <c r="J183" s="144"/>
      <c r="K183" s="144"/>
      <c r="L183" s="144"/>
      <c r="M183" s="144"/>
      <c r="N183" s="149"/>
      <c r="O183" s="149"/>
      <c r="P183" s="149"/>
      <c r="Q183" s="149"/>
      <c r="R183" s="130"/>
      <c r="S183" s="130"/>
      <c r="T183" s="130"/>
      <c r="U183" s="135" t="s">
        <v>27</v>
      </c>
      <c r="V183" s="130"/>
      <c r="W183" s="130"/>
      <c r="X183" s="136"/>
      <c r="Y183" s="136"/>
      <c r="Z183" s="136"/>
      <c r="AA183" s="127"/>
      <c r="AB183" s="137"/>
      <c r="AC183" s="127"/>
      <c r="AD183" s="127"/>
      <c r="AE183" s="127"/>
      <c r="AF183" s="127"/>
      <c r="AG183" s="127"/>
      <c r="AH183" s="127"/>
      <c r="AI183" s="127"/>
      <c r="AJ183" s="127"/>
      <c r="AK183" s="127"/>
      <c r="AL183" s="127"/>
      <c r="AM183" s="135" t="s">
        <v>12</v>
      </c>
      <c r="AN183" s="127"/>
      <c r="AO183" s="127"/>
      <c r="AP183" s="127"/>
      <c r="AQ183" s="127"/>
      <c r="AR183" s="127"/>
      <c r="AS183" s="127"/>
      <c r="AT183" s="127"/>
      <c r="AU183" s="127"/>
      <c r="AV183" s="127"/>
      <c r="AW183" s="127"/>
      <c r="AX183" s="127"/>
      <c r="AY183" s="126"/>
      <c r="AZ183" s="126"/>
      <c r="BA183" s="126"/>
      <c r="BB183" s="126"/>
      <c r="BC183" s="126"/>
      <c r="BD183" s="126"/>
      <c r="BE183" s="126"/>
      <c r="BF183" s="126"/>
      <c r="BG183" s="126"/>
      <c r="BH183" s="126"/>
      <c r="BI183" s="126"/>
      <c r="BJ183" s="126"/>
      <c r="BK183" s="126"/>
      <c r="BL183" s="126"/>
      <c r="BM183" s="126"/>
      <c r="BN183" s="126"/>
      <c r="BO183" s="126"/>
      <c r="BP183" s="126"/>
      <c r="BQ183" s="110"/>
      <c r="BR183" s="129"/>
    </row>
    <row r="184" spans="1:71" ht="15.65" customHeight="1">
      <c r="C184" s="124"/>
      <c r="D184" s="281" t="s">
        <v>13</v>
      </c>
      <c r="E184" s="281"/>
      <c r="F184" s="281"/>
      <c r="G184" s="281"/>
      <c r="H184" s="281"/>
      <c r="I184" s="281"/>
      <c r="J184" s="281"/>
      <c r="K184" s="281"/>
      <c r="L184" s="281"/>
      <c r="M184" s="282"/>
      <c r="N184" s="208" t="str">
        <f>IF([6]回答表!F18="簡易水道事業",IF([6]回答表!AD52="●","●",""),"")</f>
        <v/>
      </c>
      <c r="O184" s="209"/>
      <c r="P184" s="209"/>
      <c r="Q184" s="210"/>
      <c r="R184" s="130"/>
      <c r="S184" s="130"/>
      <c r="T184" s="130"/>
      <c r="U184" s="190" t="str">
        <f>IF([6]回答表!F18="簡易水道事業",IF([6]回答表!AD52="●",[6]回答表!B421,""),"")</f>
        <v/>
      </c>
      <c r="V184" s="191"/>
      <c r="W184" s="191"/>
      <c r="X184" s="191"/>
      <c r="Y184" s="191"/>
      <c r="Z184" s="191"/>
      <c r="AA184" s="191"/>
      <c r="AB184" s="191"/>
      <c r="AC184" s="191"/>
      <c r="AD184" s="191"/>
      <c r="AE184" s="191"/>
      <c r="AF184" s="191"/>
      <c r="AG184" s="191"/>
      <c r="AH184" s="191"/>
      <c r="AI184" s="191"/>
      <c r="AJ184" s="192"/>
      <c r="AK184" s="150"/>
      <c r="AL184" s="150"/>
      <c r="AM184" s="190" t="str">
        <f>IF([6]回答表!F18="簡易水道事業",IF([6]回答表!AD52="●",[6]回答表!B427,""),"")</f>
        <v/>
      </c>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2"/>
      <c r="BR184" s="129"/>
    </row>
    <row r="185" spans="1:71" ht="15.65" customHeight="1">
      <c r="C185" s="124"/>
      <c r="D185" s="281"/>
      <c r="E185" s="281"/>
      <c r="F185" s="281"/>
      <c r="G185" s="281"/>
      <c r="H185" s="281"/>
      <c r="I185" s="281"/>
      <c r="J185" s="281"/>
      <c r="K185" s="281"/>
      <c r="L185" s="281"/>
      <c r="M185" s="282"/>
      <c r="N185" s="211"/>
      <c r="O185" s="212"/>
      <c r="P185" s="212"/>
      <c r="Q185" s="213"/>
      <c r="R185" s="130"/>
      <c r="S185" s="130"/>
      <c r="T185" s="130"/>
      <c r="U185" s="193"/>
      <c r="V185" s="194"/>
      <c r="W185" s="194"/>
      <c r="X185" s="194"/>
      <c r="Y185" s="194"/>
      <c r="Z185" s="194"/>
      <c r="AA185" s="194"/>
      <c r="AB185" s="194"/>
      <c r="AC185" s="194"/>
      <c r="AD185" s="194"/>
      <c r="AE185" s="194"/>
      <c r="AF185" s="194"/>
      <c r="AG185" s="194"/>
      <c r="AH185" s="194"/>
      <c r="AI185" s="194"/>
      <c r="AJ185" s="195"/>
      <c r="AK185" s="150"/>
      <c r="AL185" s="150"/>
      <c r="AM185" s="193"/>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c r="BJ185" s="194"/>
      <c r="BK185" s="194"/>
      <c r="BL185" s="194"/>
      <c r="BM185" s="194"/>
      <c r="BN185" s="194"/>
      <c r="BO185" s="194"/>
      <c r="BP185" s="194"/>
      <c r="BQ185" s="195"/>
      <c r="BR185" s="129"/>
    </row>
    <row r="186" spans="1:71" ht="15.65" customHeight="1">
      <c r="C186" s="124"/>
      <c r="D186" s="281"/>
      <c r="E186" s="281"/>
      <c r="F186" s="281"/>
      <c r="G186" s="281"/>
      <c r="H186" s="281"/>
      <c r="I186" s="281"/>
      <c r="J186" s="281"/>
      <c r="K186" s="281"/>
      <c r="L186" s="281"/>
      <c r="M186" s="282"/>
      <c r="N186" s="211"/>
      <c r="O186" s="212"/>
      <c r="P186" s="212"/>
      <c r="Q186" s="213"/>
      <c r="R186" s="130"/>
      <c r="S186" s="130"/>
      <c r="T186" s="130"/>
      <c r="U186" s="193"/>
      <c r="V186" s="194"/>
      <c r="W186" s="194"/>
      <c r="X186" s="194"/>
      <c r="Y186" s="194"/>
      <c r="Z186" s="194"/>
      <c r="AA186" s="194"/>
      <c r="AB186" s="194"/>
      <c r="AC186" s="194"/>
      <c r="AD186" s="194"/>
      <c r="AE186" s="194"/>
      <c r="AF186" s="194"/>
      <c r="AG186" s="194"/>
      <c r="AH186" s="194"/>
      <c r="AI186" s="194"/>
      <c r="AJ186" s="195"/>
      <c r="AK186" s="150"/>
      <c r="AL186" s="150"/>
      <c r="AM186" s="193"/>
      <c r="AN186" s="194"/>
      <c r="AO186" s="194"/>
      <c r="AP186" s="194"/>
      <c r="AQ186" s="194"/>
      <c r="AR186" s="194"/>
      <c r="AS186" s="194"/>
      <c r="AT186" s="194"/>
      <c r="AU186" s="194"/>
      <c r="AV186" s="194"/>
      <c r="AW186" s="194"/>
      <c r="AX186" s="194"/>
      <c r="AY186" s="194"/>
      <c r="AZ186" s="194"/>
      <c r="BA186" s="194"/>
      <c r="BB186" s="194"/>
      <c r="BC186" s="194"/>
      <c r="BD186" s="194"/>
      <c r="BE186" s="194"/>
      <c r="BF186" s="194"/>
      <c r="BG186" s="194"/>
      <c r="BH186" s="194"/>
      <c r="BI186" s="194"/>
      <c r="BJ186" s="194"/>
      <c r="BK186" s="194"/>
      <c r="BL186" s="194"/>
      <c r="BM186" s="194"/>
      <c r="BN186" s="194"/>
      <c r="BO186" s="194"/>
      <c r="BP186" s="194"/>
      <c r="BQ186" s="195"/>
      <c r="BR186" s="129"/>
    </row>
    <row r="187" spans="1:71" ht="15.65" customHeight="1">
      <c r="C187" s="124"/>
      <c r="D187" s="281"/>
      <c r="E187" s="281"/>
      <c r="F187" s="281"/>
      <c r="G187" s="281"/>
      <c r="H187" s="281"/>
      <c r="I187" s="281"/>
      <c r="J187" s="281"/>
      <c r="K187" s="281"/>
      <c r="L187" s="281"/>
      <c r="M187" s="282"/>
      <c r="N187" s="214"/>
      <c r="O187" s="215"/>
      <c r="P187" s="215"/>
      <c r="Q187" s="216"/>
      <c r="R187" s="130"/>
      <c r="S187" s="130"/>
      <c r="T187" s="130"/>
      <c r="U187" s="196"/>
      <c r="V187" s="197"/>
      <c r="W187" s="197"/>
      <c r="X187" s="197"/>
      <c r="Y187" s="197"/>
      <c r="Z187" s="197"/>
      <c r="AA187" s="197"/>
      <c r="AB187" s="197"/>
      <c r="AC187" s="197"/>
      <c r="AD187" s="197"/>
      <c r="AE187" s="197"/>
      <c r="AF187" s="197"/>
      <c r="AG187" s="197"/>
      <c r="AH187" s="197"/>
      <c r="AI187" s="197"/>
      <c r="AJ187" s="198"/>
      <c r="AK187" s="150"/>
      <c r="AL187" s="150"/>
      <c r="AM187" s="196"/>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8"/>
      <c r="BR187" s="129"/>
    </row>
    <row r="188" spans="1:71" ht="15.65" customHeight="1">
      <c r="C188" s="151"/>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3"/>
    </row>
    <row r="189" spans="1:71" s="97" customFormat="1" ht="15.65" customHeight="1">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row>
    <row r="190" spans="1:71" ht="15.65" customHeight="1">
      <c r="C190" s="118"/>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256"/>
      <c r="AS190" s="256"/>
      <c r="AT190" s="256"/>
      <c r="AU190" s="256"/>
      <c r="AV190" s="256"/>
      <c r="AW190" s="256"/>
      <c r="AX190" s="256"/>
      <c r="AY190" s="256"/>
      <c r="AZ190" s="256"/>
      <c r="BA190" s="256"/>
      <c r="BB190" s="256"/>
      <c r="BC190" s="120"/>
      <c r="BD190" s="121"/>
      <c r="BE190" s="121"/>
      <c r="BF190" s="121"/>
      <c r="BG190" s="121"/>
      <c r="BH190" s="121"/>
      <c r="BI190" s="121"/>
      <c r="BJ190" s="121"/>
      <c r="BK190" s="121"/>
      <c r="BL190" s="121"/>
      <c r="BM190" s="121"/>
      <c r="BN190" s="121"/>
      <c r="BO190" s="121"/>
      <c r="BP190" s="121"/>
      <c r="BQ190" s="121"/>
      <c r="BR190" s="122"/>
    </row>
    <row r="191" spans="1:71" ht="15.65" customHeight="1">
      <c r="C191" s="124"/>
      <c r="D191" s="130"/>
      <c r="E191" s="130"/>
      <c r="F191" s="130"/>
      <c r="G191" s="130"/>
      <c r="H191" s="130"/>
      <c r="I191" s="130"/>
      <c r="J191" s="130"/>
      <c r="K191" s="130"/>
      <c r="L191" s="130"/>
      <c r="M191" s="130"/>
      <c r="N191" s="130"/>
      <c r="O191" s="130"/>
      <c r="P191" s="130"/>
      <c r="Q191" s="130"/>
      <c r="R191" s="130"/>
      <c r="S191" s="130"/>
      <c r="T191" s="130"/>
      <c r="U191" s="130"/>
      <c r="V191" s="130"/>
      <c r="W191" s="130"/>
      <c r="X191" s="110"/>
      <c r="Y191" s="110"/>
      <c r="Z191" s="110"/>
      <c r="AA191" s="126"/>
      <c r="AB191" s="131"/>
      <c r="AC191" s="131"/>
      <c r="AD191" s="131"/>
      <c r="AE191" s="131"/>
      <c r="AF191" s="131"/>
      <c r="AG191" s="131"/>
      <c r="AH191" s="131"/>
      <c r="AI191" s="131"/>
      <c r="AJ191" s="131"/>
      <c r="AK191" s="131"/>
      <c r="AL191" s="131"/>
      <c r="AM191" s="131"/>
      <c r="AN191" s="128"/>
      <c r="AO191" s="131"/>
      <c r="AP191" s="132"/>
      <c r="AQ191" s="132"/>
      <c r="AR191" s="292"/>
      <c r="AS191" s="292"/>
      <c r="AT191" s="292"/>
      <c r="AU191" s="292"/>
      <c r="AV191" s="292"/>
      <c r="AW191" s="292"/>
      <c r="AX191" s="292"/>
      <c r="AY191" s="292"/>
      <c r="AZ191" s="292"/>
      <c r="BA191" s="292"/>
      <c r="BB191" s="292"/>
      <c r="BC191" s="125"/>
      <c r="BD191" s="126"/>
      <c r="BE191" s="126"/>
      <c r="BF191" s="126"/>
      <c r="BG191" s="126"/>
      <c r="BH191" s="126"/>
      <c r="BI191" s="126"/>
      <c r="BJ191" s="126"/>
      <c r="BK191" s="126"/>
      <c r="BL191" s="126"/>
      <c r="BM191" s="126"/>
      <c r="BN191" s="127"/>
      <c r="BO191" s="127"/>
      <c r="BP191" s="127"/>
      <c r="BQ191" s="128"/>
      <c r="BR191" s="129"/>
    </row>
    <row r="192" spans="1:71" ht="15.65" customHeight="1">
      <c r="C192" s="124"/>
      <c r="D192" s="258" t="s">
        <v>4</v>
      </c>
      <c r="E192" s="259"/>
      <c r="F192" s="259"/>
      <c r="G192" s="259"/>
      <c r="H192" s="259"/>
      <c r="I192" s="259"/>
      <c r="J192" s="259"/>
      <c r="K192" s="259"/>
      <c r="L192" s="259"/>
      <c r="M192" s="259"/>
      <c r="N192" s="259"/>
      <c r="O192" s="259"/>
      <c r="P192" s="259"/>
      <c r="Q192" s="260"/>
      <c r="R192" s="199" t="s">
        <v>60</v>
      </c>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1"/>
      <c r="BC192" s="125"/>
      <c r="BD192" s="126"/>
      <c r="BE192" s="126"/>
      <c r="BF192" s="126"/>
      <c r="BG192" s="126"/>
      <c r="BH192" s="126"/>
      <c r="BI192" s="126"/>
      <c r="BJ192" s="126"/>
      <c r="BK192" s="126"/>
      <c r="BL192" s="126"/>
      <c r="BM192" s="126"/>
      <c r="BN192" s="127"/>
      <c r="BO192" s="127"/>
      <c r="BP192" s="127"/>
      <c r="BQ192" s="128"/>
      <c r="BR192" s="129"/>
    </row>
    <row r="193" spans="3:100" ht="15.65" customHeight="1">
      <c r="C193" s="124"/>
      <c r="D193" s="261"/>
      <c r="E193" s="262"/>
      <c r="F193" s="262"/>
      <c r="G193" s="262"/>
      <c r="H193" s="262"/>
      <c r="I193" s="262"/>
      <c r="J193" s="262"/>
      <c r="K193" s="262"/>
      <c r="L193" s="262"/>
      <c r="M193" s="262"/>
      <c r="N193" s="262"/>
      <c r="O193" s="262"/>
      <c r="P193" s="262"/>
      <c r="Q193" s="263"/>
      <c r="R193" s="205"/>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7"/>
      <c r="BC193" s="125"/>
      <c r="BD193" s="126"/>
      <c r="BE193" s="126"/>
      <c r="BF193" s="126"/>
      <c r="BG193" s="126"/>
      <c r="BH193" s="126"/>
      <c r="BI193" s="126"/>
      <c r="BJ193" s="126"/>
      <c r="BK193" s="126"/>
      <c r="BL193" s="126"/>
      <c r="BM193" s="126"/>
      <c r="BN193" s="127"/>
      <c r="BO193" s="127"/>
      <c r="BP193" s="127"/>
      <c r="BQ193" s="128"/>
      <c r="BR193" s="129"/>
    </row>
    <row r="194" spans="3:100" ht="15.65" customHeight="1">
      <c r="C194" s="124"/>
      <c r="D194" s="130"/>
      <c r="E194" s="130"/>
      <c r="F194" s="130"/>
      <c r="G194" s="130"/>
      <c r="H194" s="130"/>
      <c r="I194" s="130"/>
      <c r="J194" s="130"/>
      <c r="K194" s="130"/>
      <c r="L194" s="130"/>
      <c r="M194" s="130"/>
      <c r="N194" s="130"/>
      <c r="O194" s="130"/>
      <c r="P194" s="130"/>
      <c r="Q194" s="130"/>
      <c r="R194" s="130"/>
      <c r="S194" s="130"/>
      <c r="T194" s="130"/>
      <c r="U194" s="130"/>
      <c r="V194" s="130"/>
      <c r="W194" s="130"/>
      <c r="X194" s="110"/>
      <c r="Y194" s="110"/>
      <c r="Z194" s="110"/>
      <c r="AA194" s="126"/>
      <c r="AB194" s="131"/>
      <c r="AC194" s="131"/>
      <c r="AD194" s="131"/>
      <c r="AE194" s="131"/>
      <c r="AF194" s="131"/>
      <c r="AG194" s="131"/>
      <c r="AH194" s="131"/>
      <c r="AI194" s="131"/>
      <c r="AJ194" s="131"/>
      <c r="AK194" s="131"/>
      <c r="AL194" s="131"/>
      <c r="AM194" s="131"/>
      <c r="AN194" s="128"/>
      <c r="AO194" s="131"/>
      <c r="AP194" s="132"/>
      <c r="AQ194" s="132"/>
      <c r="AR194" s="133"/>
      <c r="AS194" s="133"/>
      <c r="AT194" s="133"/>
      <c r="AU194" s="133"/>
      <c r="AV194" s="133"/>
      <c r="AW194" s="133"/>
      <c r="AX194" s="133"/>
      <c r="AY194" s="133"/>
      <c r="AZ194" s="133"/>
      <c r="BA194" s="133"/>
      <c r="BB194" s="133"/>
      <c r="BC194" s="125"/>
      <c r="BD194" s="126"/>
      <c r="BE194" s="126"/>
      <c r="BF194" s="126"/>
      <c r="BG194" s="126"/>
      <c r="BH194" s="126"/>
      <c r="BI194" s="126"/>
      <c r="BJ194" s="126"/>
      <c r="BK194" s="126"/>
      <c r="BL194" s="126"/>
      <c r="BM194" s="126"/>
      <c r="BN194" s="127"/>
      <c r="BO194" s="127"/>
      <c r="BP194" s="127"/>
      <c r="BQ194" s="128"/>
      <c r="BR194" s="129"/>
    </row>
    <row r="195" spans="3:100" ht="19">
      <c r="C195" s="124"/>
      <c r="D195" s="130"/>
      <c r="E195" s="130"/>
      <c r="F195" s="130"/>
      <c r="G195" s="130"/>
      <c r="H195" s="130"/>
      <c r="I195" s="130"/>
      <c r="J195" s="130"/>
      <c r="K195" s="130"/>
      <c r="L195" s="130"/>
      <c r="M195" s="130"/>
      <c r="N195" s="130"/>
      <c r="O195" s="130"/>
      <c r="P195" s="130"/>
      <c r="Q195" s="130"/>
      <c r="R195" s="130"/>
      <c r="S195" s="130"/>
      <c r="T195" s="130"/>
      <c r="U195" s="135" t="s">
        <v>31</v>
      </c>
      <c r="V195" s="138"/>
      <c r="W195" s="137"/>
      <c r="X195" s="139"/>
      <c r="Y195" s="139"/>
      <c r="Z195" s="140"/>
      <c r="AA195" s="140"/>
      <c r="AB195" s="140"/>
      <c r="AC195" s="141"/>
      <c r="AD195" s="141"/>
      <c r="AE195" s="141"/>
      <c r="AF195" s="141"/>
      <c r="AG195" s="141"/>
      <c r="AH195" s="141"/>
      <c r="AI195" s="141"/>
      <c r="AJ195" s="141"/>
      <c r="AK195" s="137"/>
      <c r="AL195" s="137"/>
      <c r="AM195" s="135" t="s">
        <v>27</v>
      </c>
      <c r="AN195" s="130"/>
      <c r="AO195" s="130"/>
      <c r="AP195" s="136"/>
      <c r="AQ195" s="136"/>
      <c r="AR195" s="136"/>
      <c r="AS195" s="127"/>
      <c r="AT195" s="137"/>
      <c r="AU195" s="137"/>
      <c r="AV195" s="137"/>
      <c r="AW195" s="137"/>
      <c r="AX195" s="137"/>
      <c r="AY195" s="137"/>
      <c r="AZ195" s="137"/>
      <c r="BA195" s="137"/>
      <c r="BB195" s="137"/>
      <c r="BC195" s="141"/>
      <c r="BD195" s="127"/>
      <c r="BE195" s="127"/>
      <c r="BF195" s="142" t="s">
        <v>6</v>
      </c>
      <c r="BG195" s="155"/>
      <c r="BH195" s="155"/>
      <c r="BI195" s="155"/>
      <c r="BJ195" s="155"/>
      <c r="BK195" s="155"/>
      <c r="BL195" s="155"/>
      <c r="BM195" s="127"/>
      <c r="BN195" s="127"/>
      <c r="BO195" s="127"/>
      <c r="BP195" s="127"/>
      <c r="BQ195" s="128"/>
      <c r="BR195" s="129"/>
    </row>
    <row r="196" spans="3:100" ht="19.399999999999999" customHeight="1">
      <c r="C196" s="124"/>
      <c r="D196" s="281" t="s">
        <v>7</v>
      </c>
      <c r="E196" s="281"/>
      <c r="F196" s="281"/>
      <c r="G196" s="281"/>
      <c r="H196" s="281"/>
      <c r="I196" s="281"/>
      <c r="J196" s="281"/>
      <c r="K196" s="281"/>
      <c r="L196" s="281"/>
      <c r="M196" s="281"/>
      <c r="N196" s="208" t="str">
        <f>IF([6]回答表!F18="下水道事業",IF([6]回答表!X52="●","●",""),"")</f>
        <v/>
      </c>
      <c r="O196" s="209"/>
      <c r="P196" s="209"/>
      <c r="Q196" s="210"/>
      <c r="R196" s="130"/>
      <c r="S196" s="130"/>
      <c r="T196" s="130"/>
      <c r="U196" s="318" t="s">
        <v>61</v>
      </c>
      <c r="V196" s="319"/>
      <c r="W196" s="319"/>
      <c r="X196" s="319"/>
      <c r="Y196" s="319"/>
      <c r="Z196" s="319"/>
      <c r="AA196" s="319"/>
      <c r="AB196" s="319"/>
      <c r="AC196" s="124"/>
      <c r="AD196" s="110"/>
      <c r="AE196" s="110"/>
      <c r="AF196" s="110"/>
      <c r="AG196" s="110"/>
      <c r="AH196" s="110"/>
      <c r="AI196" s="110"/>
      <c r="AJ196" s="110"/>
      <c r="AK196" s="143"/>
      <c r="AL196" s="110"/>
      <c r="AM196" s="190" t="str">
        <f>IF([6]回答表!F18="下水道事業",IF([6]回答表!X52="●",[6]回答表!B282,IF([6]回答表!AA52="●",[6]回答表!B352,"")),"")</f>
        <v/>
      </c>
      <c r="AN196" s="191"/>
      <c r="AO196" s="191"/>
      <c r="AP196" s="191"/>
      <c r="AQ196" s="191"/>
      <c r="AR196" s="191"/>
      <c r="AS196" s="191"/>
      <c r="AT196" s="191"/>
      <c r="AU196" s="191"/>
      <c r="AV196" s="191"/>
      <c r="AW196" s="191"/>
      <c r="AX196" s="191"/>
      <c r="AY196" s="191"/>
      <c r="AZ196" s="191"/>
      <c r="BA196" s="191"/>
      <c r="BB196" s="191"/>
      <c r="BC196" s="192"/>
      <c r="BD196" s="126"/>
      <c r="BE196" s="126"/>
      <c r="BF196" s="253" t="str">
        <f>IF([6]回答表!F18="下水道事業",IF([6]回答表!X52="●",[6]回答表!B330,IF([6]回答表!AA52="●",[6]回答表!B399,"")),"")</f>
        <v/>
      </c>
      <c r="BG196" s="254"/>
      <c r="BH196" s="254"/>
      <c r="BI196" s="254"/>
      <c r="BJ196" s="253"/>
      <c r="BK196" s="254"/>
      <c r="BL196" s="254"/>
      <c r="BM196" s="254"/>
      <c r="BN196" s="253"/>
      <c r="BO196" s="254"/>
      <c r="BP196" s="254"/>
      <c r="BQ196" s="255"/>
      <c r="BR196" s="129"/>
      <c r="BW196" s="92"/>
      <c r="BX196" s="92"/>
      <c r="BY196" s="92"/>
      <c r="BZ196" s="92"/>
      <c r="CA196" s="92"/>
      <c r="CB196" s="92"/>
      <c r="CC196" s="92"/>
      <c r="CD196" s="92"/>
      <c r="CE196" s="92"/>
      <c r="CF196" s="92"/>
      <c r="CG196" s="92"/>
      <c r="CH196" s="92"/>
      <c r="CI196" s="92"/>
      <c r="CJ196" s="92"/>
      <c r="CK196" s="92"/>
      <c r="CL196" s="92"/>
      <c r="CM196" s="92"/>
      <c r="CN196" s="92"/>
      <c r="CO196" s="92"/>
      <c r="CP196" s="92"/>
      <c r="CV196" s="92"/>
    </row>
    <row r="197" spans="3:100" ht="19.399999999999999" customHeight="1">
      <c r="C197" s="124"/>
      <c r="D197" s="281"/>
      <c r="E197" s="281"/>
      <c r="F197" s="281"/>
      <c r="G197" s="281"/>
      <c r="H197" s="281"/>
      <c r="I197" s="281"/>
      <c r="J197" s="281"/>
      <c r="K197" s="281"/>
      <c r="L197" s="281"/>
      <c r="M197" s="281"/>
      <c r="N197" s="211"/>
      <c r="O197" s="212"/>
      <c r="P197" s="212"/>
      <c r="Q197" s="213"/>
      <c r="R197" s="130"/>
      <c r="S197" s="130"/>
      <c r="T197" s="130"/>
      <c r="U197" s="320"/>
      <c r="V197" s="321"/>
      <c r="W197" s="321"/>
      <c r="X197" s="321"/>
      <c r="Y197" s="321"/>
      <c r="Z197" s="321"/>
      <c r="AA197" s="321"/>
      <c r="AB197" s="321"/>
      <c r="AC197" s="124"/>
      <c r="AD197" s="110"/>
      <c r="AE197" s="110"/>
      <c r="AF197" s="110"/>
      <c r="AG197" s="110"/>
      <c r="AH197" s="110"/>
      <c r="AI197" s="110"/>
      <c r="AJ197" s="110"/>
      <c r="AK197" s="143"/>
      <c r="AL197" s="110"/>
      <c r="AM197" s="193"/>
      <c r="AN197" s="194"/>
      <c r="AO197" s="194"/>
      <c r="AP197" s="194"/>
      <c r="AQ197" s="194"/>
      <c r="AR197" s="194"/>
      <c r="AS197" s="194"/>
      <c r="AT197" s="194"/>
      <c r="AU197" s="194"/>
      <c r="AV197" s="194"/>
      <c r="AW197" s="194"/>
      <c r="AX197" s="194"/>
      <c r="AY197" s="194"/>
      <c r="AZ197" s="194"/>
      <c r="BA197" s="194"/>
      <c r="BB197" s="194"/>
      <c r="BC197" s="195"/>
      <c r="BD197" s="126"/>
      <c r="BE197" s="126"/>
      <c r="BF197" s="217"/>
      <c r="BG197" s="218"/>
      <c r="BH197" s="218"/>
      <c r="BI197" s="218"/>
      <c r="BJ197" s="217"/>
      <c r="BK197" s="218"/>
      <c r="BL197" s="218"/>
      <c r="BM197" s="218"/>
      <c r="BN197" s="217"/>
      <c r="BO197" s="218"/>
      <c r="BP197" s="218"/>
      <c r="BQ197" s="221"/>
      <c r="BR197" s="129"/>
      <c r="BW197" s="92"/>
      <c r="BX197" s="92"/>
      <c r="BY197" s="92"/>
      <c r="BZ197" s="92"/>
      <c r="CA197" s="92"/>
      <c r="CB197" s="92"/>
      <c r="CC197" s="92"/>
      <c r="CD197" s="92"/>
      <c r="CE197" s="92"/>
      <c r="CF197" s="92"/>
      <c r="CG197" s="92"/>
      <c r="CH197" s="92"/>
      <c r="CI197" s="92"/>
      <c r="CJ197" s="92"/>
      <c r="CK197" s="92"/>
      <c r="CL197" s="92"/>
      <c r="CM197" s="92"/>
      <c r="CN197" s="92"/>
      <c r="CO197" s="92"/>
      <c r="CP197" s="92"/>
    </row>
    <row r="198" spans="3:100" ht="15.65" customHeight="1">
      <c r="C198" s="124"/>
      <c r="D198" s="281"/>
      <c r="E198" s="281"/>
      <c r="F198" s="281"/>
      <c r="G198" s="281"/>
      <c r="H198" s="281"/>
      <c r="I198" s="281"/>
      <c r="J198" s="281"/>
      <c r="K198" s="281"/>
      <c r="L198" s="281"/>
      <c r="M198" s="281"/>
      <c r="N198" s="211"/>
      <c r="O198" s="212"/>
      <c r="P198" s="212"/>
      <c r="Q198" s="213"/>
      <c r="R198" s="130"/>
      <c r="S198" s="130"/>
      <c r="T198" s="130"/>
      <c r="U198" s="283" t="str">
        <f>IF([6]回答表!F18="下水道事業",IF([6]回答表!X52="●",[6]回答表!N311,IF([6]回答表!AA52="●",[6]回答表!N381,"")),"")</f>
        <v/>
      </c>
      <c r="V198" s="284"/>
      <c r="W198" s="284"/>
      <c r="X198" s="284"/>
      <c r="Y198" s="284"/>
      <c r="Z198" s="284"/>
      <c r="AA198" s="284"/>
      <c r="AB198" s="285"/>
      <c r="AC198" s="110"/>
      <c r="AD198" s="110"/>
      <c r="AE198" s="110"/>
      <c r="AF198" s="110"/>
      <c r="AG198" s="110"/>
      <c r="AH198" s="110"/>
      <c r="AI198" s="110"/>
      <c r="AJ198" s="110"/>
      <c r="AK198" s="143"/>
      <c r="AL198" s="110"/>
      <c r="AM198" s="193"/>
      <c r="AN198" s="194"/>
      <c r="AO198" s="194"/>
      <c r="AP198" s="194"/>
      <c r="AQ198" s="194"/>
      <c r="AR198" s="194"/>
      <c r="AS198" s="194"/>
      <c r="AT198" s="194"/>
      <c r="AU198" s="194"/>
      <c r="AV198" s="194"/>
      <c r="AW198" s="194"/>
      <c r="AX198" s="194"/>
      <c r="AY198" s="194"/>
      <c r="AZ198" s="194"/>
      <c r="BA198" s="194"/>
      <c r="BB198" s="194"/>
      <c r="BC198" s="195"/>
      <c r="BD198" s="126"/>
      <c r="BE198" s="126"/>
      <c r="BF198" s="217"/>
      <c r="BG198" s="218"/>
      <c r="BH198" s="218"/>
      <c r="BI198" s="218"/>
      <c r="BJ198" s="217"/>
      <c r="BK198" s="218"/>
      <c r="BL198" s="218"/>
      <c r="BM198" s="218"/>
      <c r="BN198" s="217"/>
      <c r="BO198" s="218"/>
      <c r="BP198" s="218"/>
      <c r="BQ198" s="221"/>
      <c r="BR198" s="129"/>
      <c r="BW198" s="92"/>
      <c r="BX198" s="92"/>
      <c r="BY198" s="92"/>
      <c r="BZ198" s="92"/>
      <c r="CA198" s="92"/>
      <c r="CB198" s="92"/>
      <c r="CC198" s="92"/>
      <c r="CD198" s="92"/>
      <c r="CE198" s="92"/>
      <c r="CF198" s="92"/>
      <c r="CG198" s="92"/>
      <c r="CH198" s="92"/>
      <c r="CI198" s="92"/>
      <c r="CJ198" s="92"/>
      <c r="CK198" s="92"/>
      <c r="CL198" s="92"/>
      <c r="CM198" s="92"/>
      <c r="CN198" s="92"/>
      <c r="CO198" s="92"/>
      <c r="CP198" s="92"/>
    </row>
    <row r="199" spans="3:100" ht="15.65" customHeight="1">
      <c r="C199" s="124"/>
      <c r="D199" s="281"/>
      <c r="E199" s="281"/>
      <c r="F199" s="281"/>
      <c r="G199" s="281"/>
      <c r="H199" s="281"/>
      <c r="I199" s="281"/>
      <c r="J199" s="281"/>
      <c r="K199" s="281"/>
      <c r="L199" s="281"/>
      <c r="M199" s="281"/>
      <c r="N199" s="214"/>
      <c r="O199" s="215"/>
      <c r="P199" s="215"/>
      <c r="Q199" s="216"/>
      <c r="R199" s="130"/>
      <c r="S199" s="130"/>
      <c r="T199" s="130"/>
      <c r="U199" s="286"/>
      <c r="V199" s="287"/>
      <c r="W199" s="287"/>
      <c r="X199" s="287"/>
      <c r="Y199" s="287"/>
      <c r="Z199" s="287"/>
      <c r="AA199" s="287"/>
      <c r="AB199" s="288"/>
      <c r="AC199" s="126"/>
      <c r="AD199" s="126"/>
      <c r="AE199" s="126"/>
      <c r="AF199" s="126"/>
      <c r="AG199" s="126"/>
      <c r="AH199" s="126"/>
      <c r="AI199" s="126"/>
      <c r="AJ199" s="127"/>
      <c r="AK199" s="143"/>
      <c r="AL199" s="110"/>
      <c r="AM199" s="193"/>
      <c r="AN199" s="194"/>
      <c r="AO199" s="194"/>
      <c r="AP199" s="194"/>
      <c r="AQ199" s="194"/>
      <c r="AR199" s="194"/>
      <c r="AS199" s="194"/>
      <c r="AT199" s="194"/>
      <c r="AU199" s="194"/>
      <c r="AV199" s="194"/>
      <c r="AW199" s="194"/>
      <c r="AX199" s="194"/>
      <c r="AY199" s="194"/>
      <c r="AZ199" s="194"/>
      <c r="BA199" s="194"/>
      <c r="BB199" s="194"/>
      <c r="BC199" s="195"/>
      <c r="BD199" s="126"/>
      <c r="BE199" s="126"/>
      <c r="BF199" s="217" t="str">
        <f>IF([6]回答表!F18="下水道事業",IF([6]回答表!X52="●",[6]回答表!E330,IF([6]回答表!AA52="●",[6]回答表!E399,"")),"")</f>
        <v/>
      </c>
      <c r="BG199" s="218"/>
      <c r="BH199" s="218"/>
      <c r="BI199" s="218"/>
      <c r="BJ199" s="217" t="str">
        <f>IF([6]回答表!F18="下水道事業",IF([6]回答表!X52="●",[6]回答表!E331,IF([6]回答表!AA52="●",[6]回答表!E400,"")),"")</f>
        <v/>
      </c>
      <c r="BK199" s="218"/>
      <c r="BL199" s="218"/>
      <c r="BM199" s="218"/>
      <c r="BN199" s="217" t="str">
        <f>IF([6]回答表!F18="下水道事業",IF([6]回答表!X52="●",[6]回答表!E332,IF([6]回答表!AA52="●",[6]回答表!E401,"")),"")</f>
        <v/>
      </c>
      <c r="BO199" s="218"/>
      <c r="BP199" s="218"/>
      <c r="BQ199" s="221"/>
      <c r="BR199" s="129"/>
      <c r="BW199" s="92"/>
      <c r="BX199" s="317" t="str">
        <f>IF([6]回答表!AQ21="下水道事業",IF([6]回答表!BI54="○",[6]回答表!AM285,IF([6]回答表!BL54="○",[6]回答表!AM355,"")),"")</f>
        <v/>
      </c>
      <c r="BY199" s="317"/>
      <c r="BZ199" s="317"/>
      <c r="CA199" s="317"/>
      <c r="CB199" s="317"/>
      <c r="CC199" s="317"/>
      <c r="CD199" s="317"/>
      <c r="CE199" s="317"/>
      <c r="CF199" s="317"/>
      <c r="CG199" s="317"/>
      <c r="CH199" s="317"/>
      <c r="CI199" s="317"/>
      <c r="CJ199" s="317"/>
      <c r="CK199" s="317"/>
      <c r="CL199" s="317"/>
      <c r="CM199" s="317"/>
      <c r="CN199" s="317"/>
      <c r="CO199" s="92"/>
      <c r="CP199" s="92"/>
    </row>
    <row r="200" spans="3:100" ht="15.65" customHeight="1">
      <c r="C200" s="124"/>
      <c r="D200" s="144"/>
      <c r="E200" s="144"/>
      <c r="F200" s="144"/>
      <c r="G200" s="144"/>
      <c r="H200" s="144"/>
      <c r="I200" s="144"/>
      <c r="J200" s="144"/>
      <c r="K200" s="144"/>
      <c r="L200" s="144"/>
      <c r="M200" s="144"/>
      <c r="N200" s="145"/>
      <c r="O200" s="145"/>
      <c r="P200" s="145"/>
      <c r="Q200" s="145"/>
      <c r="R200" s="146"/>
      <c r="S200" s="146"/>
      <c r="T200" s="146"/>
      <c r="U200" s="289"/>
      <c r="V200" s="290"/>
      <c r="W200" s="290"/>
      <c r="X200" s="290"/>
      <c r="Y200" s="290"/>
      <c r="Z200" s="290"/>
      <c r="AA200" s="290"/>
      <c r="AB200" s="291"/>
      <c r="AC200" s="126"/>
      <c r="AD200" s="126"/>
      <c r="AE200" s="126"/>
      <c r="AF200" s="126"/>
      <c r="AG200" s="126"/>
      <c r="AH200" s="126"/>
      <c r="AI200" s="126"/>
      <c r="AJ200" s="127"/>
      <c r="AK200" s="143"/>
      <c r="AL200" s="126"/>
      <c r="AM200" s="193"/>
      <c r="AN200" s="194"/>
      <c r="AO200" s="194"/>
      <c r="AP200" s="194"/>
      <c r="AQ200" s="194"/>
      <c r="AR200" s="194"/>
      <c r="AS200" s="194"/>
      <c r="AT200" s="194"/>
      <c r="AU200" s="194"/>
      <c r="AV200" s="194"/>
      <c r="AW200" s="194"/>
      <c r="AX200" s="194"/>
      <c r="AY200" s="194"/>
      <c r="AZ200" s="194"/>
      <c r="BA200" s="194"/>
      <c r="BB200" s="194"/>
      <c r="BC200" s="195"/>
      <c r="BD200" s="131"/>
      <c r="BE200" s="131"/>
      <c r="BF200" s="217"/>
      <c r="BG200" s="218"/>
      <c r="BH200" s="218"/>
      <c r="BI200" s="218"/>
      <c r="BJ200" s="217"/>
      <c r="BK200" s="218"/>
      <c r="BL200" s="218"/>
      <c r="BM200" s="218"/>
      <c r="BN200" s="217"/>
      <c r="BO200" s="218"/>
      <c r="BP200" s="218"/>
      <c r="BQ200" s="221"/>
      <c r="BR200" s="129"/>
      <c r="BW200" s="92"/>
      <c r="BX200" s="317"/>
      <c r="BY200" s="317"/>
      <c r="BZ200" s="317"/>
      <c r="CA200" s="317"/>
      <c r="CB200" s="317"/>
      <c r="CC200" s="317"/>
      <c r="CD200" s="317"/>
      <c r="CE200" s="317"/>
      <c r="CF200" s="317"/>
      <c r="CG200" s="317"/>
      <c r="CH200" s="317"/>
      <c r="CI200" s="317"/>
      <c r="CJ200" s="317"/>
      <c r="CK200" s="317"/>
      <c r="CL200" s="317"/>
      <c r="CM200" s="317"/>
      <c r="CN200" s="317"/>
      <c r="CO200" s="92"/>
      <c r="CP200" s="92"/>
    </row>
    <row r="201" spans="3:100" ht="18" customHeight="1">
      <c r="C201" s="124"/>
      <c r="D201" s="110"/>
      <c r="E201" s="110"/>
      <c r="F201" s="110"/>
      <c r="G201" s="110"/>
      <c r="H201" s="110"/>
      <c r="I201" s="110"/>
      <c r="J201" s="110"/>
      <c r="K201" s="110"/>
      <c r="L201" s="110"/>
      <c r="M201" s="110"/>
      <c r="N201" s="110"/>
      <c r="O201" s="110"/>
      <c r="P201" s="126"/>
      <c r="Q201" s="126"/>
      <c r="R201" s="130"/>
      <c r="S201" s="130"/>
      <c r="T201" s="130"/>
      <c r="U201" s="110"/>
      <c r="V201" s="110"/>
      <c r="W201" s="110"/>
      <c r="X201" s="110"/>
      <c r="Y201" s="110"/>
      <c r="Z201" s="110"/>
      <c r="AA201" s="110"/>
      <c r="AB201" s="110"/>
      <c r="AC201" s="110"/>
      <c r="AD201" s="125"/>
      <c r="AE201" s="126"/>
      <c r="AF201" s="126"/>
      <c r="AG201" s="126"/>
      <c r="AH201" s="126"/>
      <c r="AI201" s="126"/>
      <c r="AJ201" s="126"/>
      <c r="AK201" s="126"/>
      <c r="AL201" s="126"/>
      <c r="AM201" s="193"/>
      <c r="AN201" s="194"/>
      <c r="AO201" s="194"/>
      <c r="AP201" s="194"/>
      <c r="AQ201" s="194"/>
      <c r="AR201" s="194"/>
      <c r="AS201" s="194"/>
      <c r="AT201" s="194"/>
      <c r="AU201" s="194"/>
      <c r="AV201" s="194"/>
      <c r="AW201" s="194"/>
      <c r="AX201" s="194"/>
      <c r="AY201" s="194"/>
      <c r="AZ201" s="194"/>
      <c r="BA201" s="194"/>
      <c r="BB201" s="194"/>
      <c r="BC201" s="195"/>
      <c r="BD201" s="110"/>
      <c r="BE201" s="110"/>
      <c r="BF201" s="217"/>
      <c r="BG201" s="218"/>
      <c r="BH201" s="218"/>
      <c r="BI201" s="218"/>
      <c r="BJ201" s="217"/>
      <c r="BK201" s="218"/>
      <c r="BL201" s="218"/>
      <c r="BM201" s="218"/>
      <c r="BN201" s="217"/>
      <c r="BO201" s="218"/>
      <c r="BP201" s="218"/>
      <c r="BQ201" s="221"/>
      <c r="BR201" s="129"/>
      <c r="BS201" s="154"/>
      <c r="BT201" s="110"/>
      <c r="BU201" s="110"/>
      <c r="BV201" s="110"/>
      <c r="BW201" s="110"/>
      <c r="BX201" s="317"/>
      <c r="BY201" s="317"/>
      <c r="BZ201" s="317"/>
      <c r="CA201" s="317"/>
      <c r="CB201" s="317"/>
      <c r="CC201" s="317"/>
      <c r="CD201" s="317"/>
      <c r="CE201" s="317"/>
      <c r="CF201" s="317"/>
      <c r="CG201" s="317"/>
      <c r="CH201" s="317"/>
      <c r="CI201" s="317"/>
      <c r="CJ201" s="317"/>
      <c r="CK201" s="317"/>
      <c r="CL201" s="317"/>
      <c r="CM201" s="317"/>
      <c r="CN201" s="317"/>
      <c r="CO201" s="92"/>
      <c r="CP201" s="92"/>
    </row>
    <row r="202" spans="3:100" ht="19.399999999999999" customHeight="1">
      <c r="C202" s="124"/>
      <c r="D202" s="144"/>
      <c r="E202" s="144"/>
      <c r="F202" s="144"/>
      <c r="G202" s="144"/>
      <c r="H202" s="144"/>
      <c r="I202" s="144"/>
      <c r="J202" s="144"/>
      <c r="K202" s="144"/>
      <c r="L202" s="144"/>
      <c r="M202" s="144"/>
      <c r="N202" s="145"/>
      <c r="O202" s="145"/>
      <c r="P202" s="145"/>
      <c r="Q202" s="145"/>
      <c r="R202" s="146"/>
      <c r="S202" s="146"/>
      <c r="T202" s="146"/>
      <c r="U202" s="318" t="s">
        <v>62</v>
      </c>
      <c r="V202" s="319"/>
      <c r="W202" s="319"/>
      <c r="X202" s="319"/>
      <c r="Y202" s="319"/>
      <c r="Z202" s="319"/>
      <c r="AA202" s="319"/>
      <c r="AB202" s="319"/>
      <c r="AC202" s="318" t="s">
        <v>63</v>
      </c>
      <c r="AD202" s="319"/>
      <c r="AE202" s="319"/>
      <c r="AF202" s="319"/>
      <c r="AG202" s="319"/>
      <c r="AH202" s="319"/>
      <c r="AI202" s="319"/>
      <c r="AJ202" s="322"/>
      <c r="AK202" s="143"/>
      <c r="AL202" s="126"/>
      <c r="AM202" s="193"/>
      <c r="AN202" s="194"/>
      <c r="AO202" s="194"/>
      <c r="AP202" s="194"/>
      <c r="AQ202" s="194"/>
      <c r="AR202" s="194"/>
      <c r="AS202" s="194"/>
      <c r="AT202" s="194"/>
      <c r="AU202" s="194"/>
      <c r="AV202" s="194"/>
      <c r="AW202" s="194"/>
      <c r="AX202" s="194"/>
      <c r="AY202" s="194"/>
      <c r="AZ202" s="194"/>
      <c r="BA202" s="194"/>
      <c r="BB202" s="194"/>
      <c r="BC202" s="195"/>
      <c r="BD202" s="126"/>
      <c r="BE202" s="126"/>
      <c r="BF202" s="217"/>
      <c r="BG202" s="218"/>
      <c r="BH202" s="218"/>
      <c r="BI202" s="218"/>
      <c r="BJ202" s="217"/>
      <c r="BK202" s="218"/>
      <c r="BL202" s="218"/>
      <c r="BM202" s="218"/>
      <c r="BN202" s="217"/>
      <c r="BO202" s="218"/>
      <c r="BP202" s="218"/>
      <c r="BQ202" s="221"/>
      <c r="BR202" s="129"/>
      <c r="BW202" s="92"/>
      <c r="BX202" s="317"/>
      <c r="BY202" s="317"/>
      <c r="BZ202" s="317"/>
      <c r="CA202" s="317"/>
      <c r="CB202" s="317"/>
      <c r="CC202" s="317"/>
      <c r="CD202" s="317"/>
      <c r="CE202" s="317"/>
      <c r="CF202" s="317"/>
      <c r="CG202" s="317"/>
      <c r="CH202" s="317"/>
      <c r="CI202" s="317"/>
      <c r="CJ202" s="317"/>
      <c r="CK202" s="317"/>
      <c r="CL202" s="317"/>
      <c r="CM202" s="317"/>
      <c r="CN202" s="317"/>
      <c r="CO202" s="92"/>
      <c r="CP202" s="92"/>
    </row>
    <row r="203" spans="3:100" ht="19.399999999999999" customHeight="1">
      <c r="C203" s="124"/>
      <c r="D203" s="110"/>
      <c r="E203" s="110"/>
      <c r="F203" s="110"/>
      <c r="G203" s="110"/>
      <c r="H203" s="110"/>
      <c r="I203" s="110"/>
      <c r="J203" s="110"/>
      <c r="K203" s="110"/>
      <c r="L203" s="110"/>
      <c r="M203" s="110"/>
      <c r="N203" s="110"/>
      <c r="O203" s="110"/>
      <c r="P203" s="126"/>
      <c r="Q203" s="126"/>
      <c r="R203" s="126"/>
      <c r="S203" s="130"/>
      <c r="T203" s="130"/>
      <c r="U203" s="320"/>
      <c r="V203" s="321"/>
      <c r="W203" s="321"/>
      <c r="X203" s="321"/>
      <c r="Y203" s="321"/>
      <c r="Z203" s="321"/>
      <c r="AA203" s="321"/>
      <c r="AB203" s="321"/>
      <c r="AC203" s="323"/>
      <c r="AD203" s="324"/>
      <c r="AE203" s="324"/>
      <c r="AF203" s="324"/>
      <c r="AG203" s="324"/>
      <c r="AH203" s="324"/>
      <c r="AI203" s="324"/>
      <c r="AJ203" s="325"/>
      <c r="AK203" s="143"/>
      <c r="AL203" s="126"/>
      <c r="AM203" s="193"/>
      <c r="AN203" s="194"/>
      <c r="AO203" s="194"/>
      <c r="AP203" s="194"/>
      <c r="AQ203" s="194"/>
      <c r="AR203" s="194"/>
      <c r="AS203" s="194"/>
      <c r="AT203" s="194"/>
      <c r="AU203" s="194"/>
      <c r="AV203" s="194"/>
      <c r="AW203" s="194"/>
      <c r="AX203" s="194"/>
      <c r="AY203" s="194"/>
      <c r="AZ203" s="194"/>
      <c r="BA203" s="194"/>
      <c r="BB203" s="194"/>
      <c r="BC203" s="195"/>
      <c r="BD203" s="147"/>
      <c r="BE203" s="147"/>
      <c r="BF203" s="217"/>
      <c r="BG203" s="218"/>
      <c r="BH203" s="218"/>
      <c r="BI203" s="218"/>
      <c r="BJ203" s="217"/>
      <c r="BK203" s="218"/>
      <c r="BL203" s="218"/>
      <c r="BM203" s="218"/>
      <c r="BN203" s="217"/>
      <c r="BO203" s="218"/>
      <c r="BP203" s="218"/>
      <c r="BQ203" s="221"/>
      <c r="BR203" s="129"/>
      <c r="BW203" s="92"/>
      <c r="BX203" s="317"/>
      <c r="BY203" s="317"/>
      <c r="BZ203" s="317"/>
      <c r="CA203" s="317"/>
      <c r="CB203" s="317"/>
      <c r="CC203" s="317"/>
      <c r="CD203" s="317"/>
      <c r="CE203" s="317"/>
      <c r="CF203" s="317"/>
      <c r="CG203" s="317"/>
      <c r="CH203" s="317"/>
      <c r="CI203" s="317"/>
      <c r="CJ203" s="317"/>
      <c r="CK203" s="317"/>
      <c r="CL203" s="317"/>
      <c r="CM203" s="317"/>
      <c r="CN203" s="317"/>
      <c r="CO203" s="92"/>
      <c r="CP203" s="92"/>
    </row>
    <row r="204" spans="3:100" ht="15.65" customHeight="1">
      <c r="C204" s="124"/>
      <c r="D204" s="110"/>
      <c r="E204" s="110"/>
      <c r="F204" s="110"/>
      <c r="G204" s="110"/>
      <c r="H204" s="110"/>
      <c r="I204" s="110"/>
      <c r="J204" s="110"/>
      <c r="K204" s="110"/>
      <c r="L204" s="110"/>
      <c r="M204" s="110"/>
      <c r="N204" s="110"/>
      <c r="O204" s="110"/>
      <c r="P204" s="126"/>
      <c r="Q204" s="126"/>
      <c r="R204" s="126"/>
      <c r="S204" s="130"/>
      <c r="T204" s="130"/>
      <c r="U204" s="283" t="str">
        <f>IF([6]回答表!F18="下水道事業",IF([6]回答表!X52="●",[6]回答表!Y313,IF([6]回答表!AA52="●",[6]回答表!Y383,"")),"")</f>
        <v/>
      </c>
      <c r="V204" s="284"/>
      <c r="W204" s="284"/>
      <c r="X204" s="284"/>
      <c r="Y204" s="284"/>
      <c r="Z204" s="284"/>
      <c r="AA204" s="284"/>
      <c r="AB204" s="285"/>
      <c r="AC204" s="283" t="str">
        <f>IF([6]回答表!F18="下水道事業",IF([6]回答表!X52="●",[6]回答表!Y314,IF([6]回答表!AA52="●",[6]回答表!Y384,"")),"")</f>
        <v/>
      </c>
      <c r="AD204" s="284"/>
      <c r="AE204" s="284"/>
      <c r="AF204" s="284"/>
      <c r="AG204" s="284"/>
      <c r="AH204" s="284"/>
      <c r="AI204" s="284"/>
      <c r="AJ204" s="285"/>
      <c r="AK204" s="143"/>
      <c r="AL204" s="126"/>
      <c r="AM204" s="193"/>
      <c r="AN204" s="194"/>
      <c r="AO204" s="194"/>
      <c r="AP204" s="194"/>
      <c r="AQ204" s="194"/>
      <c r="AR204" s="194"/>
      <c r="AS204" s="194"/>
      <c r="AT204" s="194"/>
      <c r="AU204" s="194"/>
      <c r="AV204" s="194"/>
      <c r="AW204" s="194"/>
      <c r="AX204" s="194"/>
      <c r="AY204" s="194"/>
      <c r="AZ204" s="194"/>
      <c r="BA204" s="194"/>
      <c r="BB204" s="194"/>
      <c r="BC204" s="195"/>
      <c r="BD204" s="147"/>
      <c r="BE204" s="147"/>
      <c r="BF204" s="217" t="s">
        <v>9</v>
      </c>
      <c r="BG204" s="218"/>
      <c r="BH204" s="218"/>
      <c r="BI204" s="218"/>
      <c r="BJ204" s="217" t="s">
        <v>10</v>
      </c>
      <c r="BK204" s="218"/>
      <c r="BL204" s="218"/>
      <c r="BM204" s="218"/>
      <c r="BN204" s="217" t="s">
        <v>11</v>
      </c>
      <c r="BO204" s="218"/>
      <c r="BP204" s="218"/>
      <c r="BQ204" s="221"/>
      <c r="BR204" s="129"/>
      <c r="BW204" s="92"/>
      <c r="BX204" s="317"/>
      <c r="BY204" s="317"/>
      <c r="BZ204" s="317"/>
      <c r="CA204" s="317"/>
      <c r="CB204" s="317"/>
      <c r="CC204" s="317"/>
      <c r="CD204" s="317"/>
      <c r="CE204" s="317"/>
      <c r="CF204" s="317"/>
      <c r="CG204" s="317"/>
      <c r="CH204" s="317"/>
      <c r="CI204" s="317"/>
      <c r="CJ204" s="317"/>
      <c r="CK204" s="317"/>
      <c r="CL204" s="317"/>
      <c r="CM204" s="317"/>
      <c r="CN204" s="317"/>
      <c r="CO204" s="92"/>
      <c r="CP204" s="92"/>
    </row>
    <row r="205" spans="3:100" ht="15.65" customHeight="1">
      <c r="C205" s="124"/>
      <c r="D205" s="110"/>
      <c r="E205" s="110"/>
      <c r="F205" s="110"/>
      <c r="G205" s="110"/>
      <c r="H205" s="110"/>
      <c r="I205" s="110"/>
      <c r="J205" s="110"/>
      <c r="K205" s="110"/>
      <c r="L205" s="110"/>
      <c r="M205" s="110"/>
      <c r="N205" s="110"/>
      <c r="O205" s="110"/>
      <c r="P205" s="126"/>
      <c r="Q205" s="126"/>
      <c r="R205" s="126"/>
      <c r="S205" s="130"/>
      <c r="T205" s="130"/>
      <c r="U205" s="286"/>
      <c r="V205" s="287"/>
      <c r="W205" s="287"/>
      <c r="X205" s="287"/>
      <c r="Y205" s="287"/>
      <c r="Z205" s="287"/>
      <c r="AA205" s="287"/>
      <c r="AB205" s="288"/>
      <c r="AC205" s="286"/>
      <c r="AD205" s="287"/>
      <c r="AE205" s="287"/>
      <c r="AF205" s="287"/>
      <c r="AG205" s="287"/>
      <c r="AH205" s="287"/>
      <c r="AI205" s="287"/>
      <c r="AJ205" s="288"/>
      <c r="AK205" s="143"/>
      <c r="AL205" s="126"/>
      <c r="AM205" s="196"/>
      <c r="AN205" s="197"/>
      <c r="AO205" s="197"/>
      <c r="AP205" s="197"/>
      <c r="AQ205" s="197"/>
      <c r="AR205" s="197"/>
      <c r="AS205" s="197"/>
      <c r="AT205" s="197"/>
      <c r="AU205" s="197"/>
      <c r="AV205" s="197"/>
      <c r="AW205" s="197"/>
      <c r="AX205" s="197"/>
      <c r="AY205" s="197"/>
      <c r="AZ205" s="197"/>
      <c r="BA205" s="197"/>
      <c r="BB205" s="197"/>
      <c r="BC205" s="198"/>
      <c r="BD205" s="147"/>
      <c r="BE205" s="147"/>
      <c r="BF205" s="217"/>
      <c r="BG205" s="218"/>
      <c r="BH205" s="218"/>
      <c r="BI205" s="218"/>
      <c r="BJ205" s="217"/>
      <c r="BK205" s="218"/>
      <c r="BL205" s="218"/>
      <c r="BM205" s="218"/>
      <c r="BN205" s="217"/>
      <c r="BO205" s="218"/>
      <c r="BP205" s="218"/>
      <c r="BQ205" s="221"/>
      <c r="BR205" s="129"/>
      <c r="BW205" s="92"/>
      <c r="BX205" s="317"/>
      <c r="BY205" s="317"/>
      <c r="BZ205" s="317"/>
      <c r="CA205" s="317"/>
      <c r="CB205" s="317"/>
      <c r="CC205" s="317"/>
      <c r="CD205" s="317"/>
      <c r="CE205" s="317"/>
      <c r="CF205" s="317"/>
      <c r="CG205" s="317"/>
      <c r="CH205" s="317"/>
      <c r="CI205" s="317"/>
      <c r="CJ205" s="317"/>
      <c r="CK205" s="317"/>
      <c r="CL205" s="317"/>
      <c r="CM205" s="317"/>
      <c r="CN205" s="317"/>
      <c r="CO205" s="92"/>
      <c r="CP205" s="92"/>
    </row>
    <row r="206" spans="3:100" ht="15.65" customHeight="1">
      <c r="C206" s="124"/>
      <c r="D206" s="110"/>
      <c r="E206" s="110"/>
      <c r="F206" s="110"/>
      <c r="G206" s="110"/>
      <c r="H206" s="110"/>
      <c r="I206" s="110"/>
      <c r="J206" s="110"/>
      <c r="K206" s="110"/>
      <c r="L206" s="110"/>
      <c r="M206" s="110"/>
      <c r="N206" s="110"/>
      <c r="O206" s="110"/>
      <c r="P206" s="126"/>
      <c r="Q206" s="126"/>
      <c r="R206" s="126"/>
      <c r="S206" s="130"/>
      <c r="T206" s="130"/>
      <c r="U206" s="289"/>
      <c r="V206" s="290"/>
      <c r="W206" s="290"/>
      <c r="X206" s="290"/>
      <c r="Y206" s="290"/>
      <c r="Z206" s="290"/>
      <c r="AA206" s="290"/>
      <c r="AB206" s="291"/>
      <c r="AC206" s="289"/>
      <c r="AD206" s="290"/>
      <c r="AE206" s="290"/>
      <c r="AF206" s="290"/>
      <c r="AG206" s="290"/>
      <c r="AH206" s="290"/>
      <c r="AI206" s="290"/>
      <c r="AJ206" s="291"/>
      <c r="AK206" s="143"/>
      <c r="AL206" s="126"/>
      <c r="AM206" s="110"/>
      <c r="AN206" s="110"/>
      <c r="AO206" s="110"/>
      <c r="AP206" s="110"/>
      <c r="AQ206" s="110"/>
      <c r="AR206" s="110"/>
      <c r="AS206" s="110"/>
      <c r="AT206" s="110"/>
      <c r="AU206" s="110"/>
      <c r="AV206" s="110"/>
      <c r="AW206" s="110"/>
      <c r="AX206" s="110"/>
      <c r="AY206" s="110"/>
      <c r="AZ206" s="110"/>
      <c r="BA206" s="110"/>
      <c r="BB206" s="110"/>
      <c r="BC206" s="131"/>
      <c r="BD206" s="147"/>
      <c r="BE206" s="147"/>
      <c r="BF206" s="219"/>
      <c r="BG206" s="220"/>
      <c r="BH206" s="220"/>
      <c r="BI206" s="220"/>
      <c r="BJ206" s="219"/>
      <c r="BK206" s="220"/>
      <c r="BL206" s="220"/>
      <c r="BM206" s="220"/>
      <c r="BN206" s="219"/>
      <c r="BO206" s="220"/>
      <c r="BP206" s="220"/>
      <c r="BQ206" s="222"/>
      <c r="BR206" s="129"/>
      <c r="BW206" s="92"/>
      <c r="BX206" s="317"/>
      <c r="BY206" s="317"/>
      <c r="BZ206" s="317"/>
      <c r="CA206" s="317"/>
      <c r="CB206" s="317"/>
      <c r="CC206" s="317"/>
      <c r="CD206" s="317"/>
      <c r="CE206" s="317"/>
      <c r="CF206" s="317"/>
      <c r="CG206" s="317"/>
      <c r="CH206" s="317"/>
      <c r="CI206" s="317"/>
      <c r="CJ206" s="317"/>
      <c r="CK206" s="317"/>
      <c r="CL206" s="317"/>
      <c r="CM206" s="317"/>
      <c r="CN206" s="317"/>
      <c r="CO206" s="92"/>
      <c r="CP206" s="92"/>
    </row>
    <row r="207" spans="3:100" ht="18" customHeight="1">
      <c r="C207" s="124"/>
      <c r="D207" s="110"/>
      <c r="E207" s="110"/>
      <c r="F207" s="110"/>
      <c r="G207" s="110"/>
      <c r="H207" s="110"/>
      <c r="I207" s="110"/>
      <c r="J207" s="110"/>
      <c r="K207" s="110"/>
      <c r="L207" s="110"/>
      <c r="M207" s="110"/>
      <c r="N207" s="110"/>
      <c r="O207" s="110"/>
      <c r="P207" s="126"/>
      <c r="Q207" s="126"/>
      <c r="R207" s="130"/>
      <c r="S207" s="130"/>
      <c r="T207" s="130"/>
      <c r="U207" s="110"/>
      <c r="V207" s="110"/>
      <c r="W207" s="110"/>
      <c r="X207" s="110"/>
      <c r="Y207" s="110"/>
      <c r="Z207" s="110"/>
      <c r="AA207" s="110"/>
      <c r="AB207" s="110"/>
      <c r="AC207" s="110"/>
      <c r="AD207" s="125"/>
      <c r="AE207" s="126"/>
      <c r="AF207" s="126"/>
      <c r="AG207" s="126"/>
      <c r="AH207" s="126"/>
      <c r="AI207" s="126"/>
      <c r="AJ207" s="126"/>
      <c r="AK207" s="126"/>
      <c r="AL207" s="126"/>
      <c r="AM207" s="126"/>
      <c r="AN207" s="127"/>
      <c r="AO207" s="127"/>
      <c r="AP207" s="127"/>
      <c r="AQ207" s="128"/>
      <c r="AR207" s="110"/>
      <c r="AS207" s="152"/>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29"/>
      <c r="BS207" s="154"/>
      <c r="BT207" s="110"/>
      <c r="BU207" s="110"/>
      <c r="BV207" s="110"/>
      <c r="BW207" s="110"/>
      <c r="BX207" s="317"/>
      <c r="BY207" s="317"/>
      <c r="BZ207" s="317"/>
      <c r="CA207" s="317"/>
      <c r="CB207" s="317"/>
      <c r="CC207" s="317"/>
      <c r="CD207" s="317"/>
      <c r="CE207" s="317"/>
      <c r="CF207" s="317"/>
      <c r="CG207" s="317"/>
      <c r="CH207" s="317"/>
      <c r="CI207" s="317"/>
      <c r="CJ207" s="317"/>
      <c r="CK207" s="317"/>
      <c r="CL207" s="317"/>
      <c r="CM207" s="317"/>
      <c r="CN207" s="317"/>
      <c r="CO207" s="92"/>
      <c r="CP207" s="92"/>
    </row>
    <row r="208" spans="3:100" ht="19" customHeight="1">
      <c r="C208" s="124"/>
      <c r="D208" s="144"/>
      <c r="E208" s="144"/>
      <c r="F208" s="144"/>
      <c r="G208" s="144"/>
      <c r="H208" s="144"/>
      <c r="I208" s="144"/>
      <c r="J208" s="144"/>
      <c r="K208" s="144"/>
      <c r="L208" s="144"/>
      <c r="M208" s="144"/>
      <c r="N208" s="145"/>
      <c r="O208" s="145"/>
      <c r="P208" s="145"/>
      <c r="Q208" s="145"/>
      <c r="R208" s="130"/>
      <c r="S208" s="130"/>
      <c r="T208" s="130"/>
      <c r="U208" s="311" t="s">
        <v>64</v>
      </c>
      <c r="V208" s="312"/>
      <c r="W208" s="312"/>
      <c r="X208" s="312"/>
      <c r="Y208" s="312"/>
      <c r="Z208" s="312"/>
      <c r="AA208" s="312"/>
      <c r="AB208" s="312"/>
      <c r="AC208" s="311" t="s">
        <v>65</v>
      </c>
      <c r="AD208" s="312"/>
      <c r="AE208" s="312"/>
      <c r="AF208" s="312"/>
      <c r="AG208" s="312"/>
      <c r="AH208" s="312"/>
      <c r="AI208" s="312"/>
      <c r="AJ208" s="315"/>
      <c r="AK208" s="311" t="s">
        <v>66</v>
      </c>
      <c r="AL208" s="312"/>
      <c r="AM208" s="312"/>
      <c r="AN208" s="312"/>
      <c r="AO208" s="312"/>
      <c r="AP208" s="312"/>
      <c r="AQ208" s="312"/>
      <c r="AR208" s="312"/>
      <c r="AS208" s="311" t="s">
        <v>107</v>
      </c>
      <c r="AT208" s="312"/>
      <c r="AU208" s="312"/>
      <c r="AV208" s="312"/>
      <c r="AW208" s="312"/>
      <c r="AX208" s="312"/>
      <c r="AY208" s="312"/>
      <c r="AZ208" s="315"/>
      <c r="BA208" s="311" t="s">
        <v>67</v>
      </c>
      <c r="BB208" s="312"/>
      <c r="BC208" s="312"/>
      <c r="BD208" s="312"/>
      <c r="BE208" s="312"/>
      <c r="BF208" s="312"/>
      <c r="BG208" s="312"/>
      <c r="BH208" s="315"/>
      <c r="BI208" s="110"/>
      <c r="BJ208" s="110"/>
      <c r="BK208" s="110"/>
      <c r="BL208" s="110"/>
      <c r="BM208" s="110"/>
      <c r="BN208" s="110"/>
      <c r="BO208" s="110"/>
      <c r="BP208" s="110"/>
      <c r="BQ208" s="110"/>
      <c r="BR208" s="129"/>
      <c r="BS208" s="154"/>
      <c r="BT208" s="110"/>
      <c r="BU208" s="110"/>
      <c r="BV208" s="110"/>
      <c r="BW208" s="110"/>
      <c r="BX208" s="317"/>
      <c r="BY208" s="317"/>
      <c r="BZ208" s="317"/>
      <c r="CA208" s="317"/>
      <c r="CB208" s="317"/>
      <c r="CC208" s="317"/>
      <c r="CD208" s="317"/>
      <c r="CE208" s="317"/>
      <c r="CF208" s="317"/>
      <c r="CG208" s="317"/>
      <c r="CH208" s="317"/>
      <c r="CI208" s="317"/>
      <c r="CJ208" s="317"/>
      <c r="CK208" s="317"/>
      <c r="CL208" s="317"/>
      <c r="CM208" s="317"/>
      <c r="CN208" s="317"/>
      <c r="CO208" s="92"/>
      <c r="CP208" s="92"/>
    </row>
    <row r="209" spans="1:94" ht="15.65" customHeight="1">
      <c r="C209" s="124"/>
      <c r="D209" s="110"/>
      <c r="E209" s="110"/>
      <c r="F209" s="110"/>
      <c r="G209" s="110"/>
      <c r="H209" s="110"/>
      <c r="I209" s="110"/>
      <c r="J209" s="110"/>
      <c r="K209" s="110"/>
      <c r="L209" s="110"/>
      <c r="M209" s="110"/>
      <c r="N209" s="110"/>
      <c r="O209" s="110"/>
      <c r="P209" s="126"/>
      <c r="Q209" s="126"/>
      <c r="R209" s="130"/>
      <c r="S209" s="130"/>
      <c r="T209" s="130"/>
      <c r="U209" s="313"/>
      <c r="V209" s="314"/>
      <c r="W209" s="314"/>
      <c r="X209" s="314"/>
      <c r="Y209" s="314"/>
      <c r="Z209" s="314"/>
      <c r="AA209" s="314"/>
      <c r="AB209" s="314"/>
      <c r="AC209" s="313"/>
      <c r="AD209" s="314"/>
      <c r="AE209" s="314"/>
      <c r="AF209" s="314"/>
      <c r="AG209" s="314"/>
      <c r="AH209" s="314"/>
      <c r="AI209" s="314"/>
      <c r="AJ209" s="316"/>
      <c r="AK209" s="313"/>
      <c r="AL209" s="314"/>
      <c r="AM209" s="314"/>
      <c r="AN209" s="314"/>
      <c r="AO209" s="314"/>
      <c r="AP209" s="314"/>
      <c r="AQ209" s="314"/>
      <c r="AR209" s="314"/>
      <c r="AS209" s="313"/>
      <c r="AT209" s="314"/>
      <c r="AU209" s="314"/>
      <c r="AV209" s="314"/>
      <c r="AW209" s="314"/>
      <c r="AX209" s="314"/>
      <c r="AY209" s="314"/>
      <c r="AZ209" s="316"/>
      <c r="BA209" s="313"/>
      <c r="BB209" s="314"/>
      <c r="BC209" s="314"/>
      <c r="BD209" s="314"/>
      <c r="BE209" s="314"/>
      <c r="BF209" s="314"/>
      <c r="BG209" s="314"/>
      <c r="BH209" s="316"/>
      <c r="BI209" s="110"/>
      <c r="BJ209" s="110"/>
      <c r="BK209" s="110"/>
      <c r="BL209" s="110"/>
      <c r="BM209" s="110"/>
      <c r="BN209" s="110"/>
      <c r="BO209" s="110"/>
      <c r="BP209" s="110"/>
      <c r="BQ209" s="110"/>
      <c r="BR209" s="129"/>
      <c r="BS209" s="154"/>
      <c r="BT209" s="110"/>
      <c r="BU209" s="110"/>
      <c r="BV209" s="110"/>
      <c r="BW209" s="110"/>
      <c r="BX209" s="110"/>
      <c r="BY209" s="110"/>
      <c r="BZ209" s="110"/>
      <c r="CA209" s="110"/>
      <c r="CB209" s="110"/>
      <c r="CC209" s="110"/>
      <c r="CD209" s="110"/>
      <c r="CE209" s="110"/>
      <c r="CF209" s="110"/>
      <c r="CG209" s="110"/>
      <c r="CH209" s="110"/>
      <c r="CI209" s="92"/>
      <c r="CJ209" s="92"/>
      <c r="CK209" s="92"/>
      <c r="CL209" s="92"/>
      <c r="CM209" s="92"/>
      <c r="CN209" s="92"/>
      <c r="CO209" s="92"/>
      <c r="CP209" s="92"/>
    </row>
    <row r="210" spans="1:94" ht="15.65" customHeight="1">
      <c r="C210" s="124"/>
      <c r="D210" s="110"/>
      <c r="E210" s="110"/>
      <c r="F210" s="110"/>
      <c r="G210" s="110"/>
      <c r="H210" s="110"/>
      <c r="I210" s="110"/>
      <c r="J210" s="110"/>
      <c r="K210" s="110"/>
      <c r="L210" s="110"/>
      <c r="M210" s="110"/>
      <c r="N210" s="110"/>
      <c r="O210" s="110"/>
      <c r="P210" s="126"/>
      <c r="Q210" s="126"/>
      <c r="R210" s="130"/>
      <c r="S210" s="130"/>
      <c r="T210" s="130"/>
      <c r="U210" s="283" t="str">
        <f>IF([6]回答表!F18="下水道事業",IF([6]回答表!X52="●",[6]回答表!Y316,IF([6]回答表!AA52="●",[6]回答表!Y386,"")),"")</f>
        <v/>
      </c>
      <c r="V210" s="284"/>
      <c r="W210" s="284"/>
      <c r="X210" s="284"/>
      <c r="Y210" s="284"/>
      <c r="Z210" s="284"/>
      <c r="AA210" s="284"/>
      <c r="AB210" s="285"/>
      <c r="AC210" s="283" t="str">
        <f>IF([6]回答表!F18="下水道事業",IF([6]回答表!X52="●",[6]回答表!Y317,IF([6]回答表!AA52="●",[6]回答表!Y387,"")),"")</f>
        <v/>
      </c>
      <c r="AD210" s="284"/>
      <c r="AE210" s="284"/>
      <c r="AF210" s="284"/>
      <c r="AG210" s="284"/>
      <c r="AH210" s="284"/>
      <c r="AI210" s="284"/>
      <c r="AJ210" s="285"/>
      <c r="AK210" s="283" t="str">
        <f>IF([6]回答表!F18="下水道事業",IF([6]回答表!X52="●",[6]回答表!Y318,IF([6]回答表!AA52="●",[6]回答表!Y388,"")),"")</f>
        <v/>
      </c>
      <c r="AL210" s="284"/>
      <c r="AM210" s="284"/>
      <c r="AN210" s="284"/>
      <c r="AO210" s="284"/>
      <c r="AP210" s="284"/>
      <c r="AQ210" s="284"/>
      <c r="AR210" s="285"/>
      <c r="AS210" s="283" t="str">
        <f>IF([6]回答表!F18="下水道事業",IF([6]回答表!X52="●",[6]回答表!Y319,IF([6]回答表!AA52="●",[6]回答表!Y389,"")),"")</f>
        <v/>
      </c>
      <c r="AT210" s="284"/>
      <c r="AU210" s="284"/>
      <c r="AV210" s="284"/>
      <c r="AW210" s="284"/>
      <c r="AX210" s="284"/>
      <c r="AY210" s="284"/>
      <c r="AZ210" s="285"/>
      <c r="BA210" s="283" t="str">
        <f>IF([6]回答表!F18="下水道事業",IF([6]回答表!X52="●",[6]回答表!Y320,IF([6]回答表!AA52="●",[6]回答表!Y390,"")),"")</f>
        <v/>
      </c>
      <c r="BB210" s="284"/>
      <c r="BC210" s="284"/>
      <c r="BD210" s="284"/>
      <c r="BE210" s="284"/>
      <c r="BF210" s="284"/>
      <c r="BG210" s="284"/>
      <c r="BH210" s="285"/>
      <c r="BI210" s="110"/>
      <c r="BJ210" s="110"/>
      <c r="BK210" s="110"/>
      <c r="BL210" s="110"/>
      <c r="BM210" s="110"/>
      <c r="BN210" s="110"/>
      <c r="BO210" s="110"/>
      <c r="BP210" s="110"/>
      <c r="BQ210" s="110"/>
      <c r="BR210" s="129"/>
      <c r="BS210" s="154"/>
      <c r="BT210" s="110"/>
      <c r="BU210" s="110"/>
      <c r="BV210" s="110"/>
      <c r="BW210" s="110"/>
      <c r="BX210" s="110"/>
      <c r="BY210" s="110"/>
      <c r="BZ210" s="110"/>
      <c r="CA210" s="110"/>
      <c r="CB210" s="110"/>
      <c r="CC210" s="110"/>
      <c r="CD210" s="110"/>
      <c r="CE210" s="110"/>
      <c r="CF210" s="110"/>
      <c r="CG210" s="110"/>
      <c r="CH210" s="110"/>
      <c r="CI210" s="92"/>
      <c r="CJ210" s="92"/>
      <c r="CK210" s="92"/>
      <c r="CL210" s="92"/>
      <c r="CM210" s="92"/>
      <c r="CN210" s="92"/>
      <c r="CO210" s="92"/>
      <c r="CP210" s="92"/>
    </row>
    <row r="211" spans="1:94" ht="15.65" customHeight="1">
      <c r="C211" s="124"/>
      <c r="D211" s="110"/>
      <c r="E211" s="110"/>
      <c r="F211" s="110"/>
      <c r="G211" s="110"/>
      <c r="H211" s="110"/>
      <c r="I211" s="110"/>
      <c r="J211" s="110"/>
      <c r="K211" s="110"/>
      <c r="L211" s="110"/>
      <c r="M211" s="110"/>
      <c r="N211" s="110"/>
      <c r="O211" s="110"/>
      <c r="P211" s="126"/>
      <c r="Q211" s="126"/>
      <c r="R211" s="130"/>
      <c r="S211" s="130"/>
      <c r="T211" s="130"/>
      <c r="U211" s="286"/>
      <c r="V211" s="287"/>
      <c r="W211" s="287"/>
      <c r="X211" s="287"/>
      <c r="Y211" s="287"/>
      <c r="Z211" s="287"/>
      <c r="AA211" s="287"/>
      <c r="AB211" s="288"/>
      <c r="AC211" s="286"/>
      <c r="AD211" s="287"/>
      <c r="AE211" s="287"/>
      <c r="AF211" s="287"/>
      <c r="AG211" s="287"/>
      <c r="AH211" s="287"/>
      <c r="AI211" s="287"/>
      <c r="AJ211" s="288"/>
      <c r="AK211" s="286"/>
      <c r="AL211" s="287"/>
      <c r="AM211" s="287"/>
      <c r="AN211" s="287"/>
      <c r="AO211" s="287"/>
      <c r="AP211" s="287"/>
      <c r="AQ211" s="287"/>
      <c r="AR211" s="288"/>
      <c r="AS211" s="286"/>
      <c r="AT211" s="287"/>
      <c r="AU211" s="287"/>
      <c r="AV211" s="287"/>
      <c r="AW211" s="287"/>
      <c r="AX211" s="287"/>
      <c r="AY211" s="287"/>
      <c r="AZ211" s="288"/>
      <c r="BA211" s="286"/>
      <c r="BB211" s="287"/>
      <c r="BC211" s="287"/>
      <c r="BD211" s="287"/>
      <c r="BE211" s="287"/>
      <c r="BF211" s="287"/>
      <c r="BG211" s="287"/>
      <c r="BH211" s="288"/>
      <c r="BI211" s="110"/>
      <c r="BJ211" s="110"/>
      <c r="BK211" s="110"/>
      <c r="BL211" s="110"/>
      <c r="BM211" s="110"/>
      <c r="BN211" s="110"/>
      <c r="BO211" s="110"/>
      <c r="BP211" s="110"/>
      <c r="BQ211" s="110"/>
      <c r="BR211" s="129"/>
      <c r="BS211" s="154"/>
      <c r="BT211" s="110"/>
      <c r="BU211" s="110"/>
      <c r="BV211" s="110"/>
      <c r="BW211" s="110"/>
      <c r="BX211" s="110"/>
      <c r="BY211" s="110"/>
      <c r="BZ211" s="110"/>
      <c r="CA211" s="110"/>
      <c r="CB211" s="110"/>
      <c r="CC211" s="110"/>
      <c r="CD211" s="110"/>
      <c r="CE211" s="110"/>
      <c r="CF211" s="110"/>
      <c r="CG211" s="110"/>
      <c r="CH211" s="110"/>
      <c r="CI211" s="92"/>
      <c r="CJ211" s="92"/>
      <c r="CK211" s="92"/>
      <c r="CL211" s="92"/>
      <c r="CM211" s="92"/>
      <c r="CN211" s="92"/>
      <c r="CO211" s="92"/>
      <c r="CP211" s="92"/>
    </row>
    <row r="212" spans="1:94" ht="15.65" customHeight="1">
      <c r="C212" s="124"/>
      <c r="D212" s="110"/>
      <c r="E212" s="110"/>
      <c r="F212" s="110"/>
      <c r="G212" s="110"/>
      <c r="H212" s="110"/>
      <c r="I212" s="110"/>
      <c r="J212" s="110"/>
      <c r="K212" s="110"/>
      <c r="L212" s="110"/>
      <c r="M212" s="110"/>
      <c r="N212" s="110"/>
      <c r="O212" s="110"/>
      <c r="P212" s="126"/>
      <c r="Q212" s="126"/>
      <c r="R212" s="130"/>
      <c r="S212" s="130"/>
      <c r="T212" s="130"/>
      <c r="U212" s="289"/>
      <c r="V212" s="290"/>
      <c r="W212" s="290"/>
      <c r="X212" s="290"/>
      <c r="Y212" s="290"/>
      <c r="Z212" s="290"/>
      <c r="AA212" s="290"/>
      <c r="AB212" s="291"/>
      <c r="AC212" s="289"/>
      <c r="AD212" s="290"/>
      <c r="AE212" s="290"/>
      <c r="AF212" s="290"/>
      <c r="AG212" s="290"/>
      <c r="AH212" s="290"/>
      <c r="AI212" s="290"/>
      <c r="AJ212" s="291"/>
      <c r="AK212" s="289"/>
      <c r="AL212" s="290"/>
      <c r="AM212" s="290"/>
      <c r="AN212" s="290"/>
      <c r="AO212" s="290"/>
      <c r="AP212" s="290"/>
      <c r="AQ212" s="290"/>
      <c r="AR212" s="291"/>
      <c r="AS212" s="289"/>
      <c r="AT212" s="290"/>
      <c r="AU212" s="290"/>
      <c r="AV212" s="290"/>
      <c r="AW212" s="290"/>
      <c r="AX212" s="290"/>
      <c r="AY212" s="290"/>
      <c r="AZ212" s="291"/>
      <c r="BA212" s="289"/>
      <c r="BB212" s="290"/>
      <c r="BC212" s="290"/>
      <c r="BD212" s="290"/>
      <c r="BE212" s="290"/>
      <c r="BF212" s="290"/>
      <c r="BG212" s="290"/>
      <c r="BH212" s="291"/>
      <c r="BI212" s="110"/>
      <c r="BJ212" s="110"/>
      <c r="BK212" s="110"/>
      <c r="BL212" s="110"/>
      <c r="BM212" s="110"/>
      <c r="BN212" s="110"/>
      <c r="BO212" s="110"/>
      <c r="BP212" s="110"/>
      <c r="BQ212" s="110"/>
      <c r="BR212" s="129"/>
      <c r="BS212" s="154"/>
      <c r="BT212" s="110"/>
      <c r="BU212" s="110"/>
      <c r="BV212" s="110"/>
      <c r="BW212" s="110"/>
      <c r="BX212" s="110"/>
      <c r="BY212" s="110"/>
      <c r="BZ212" s="110"/>
      <c r="CA212" s="110"/>
      <c r="CB212" s="110"/>
      <c r="CC212" s="110"/>
      <c r="CD212" s="110"/>
      <c r="CE212" s="110"/>
      <c r="CF212" s="110"/>
      <c r="CG212" s="110"/>
      <c r="CH212" s="110"/>
      <c r="CI212" s="92"/>
      <c r="CJ212" s="92"/>
      <c r="CK212" s="92"/>
      <c r="CL212" s="92"/>
      <c r="CM212" s="92"/>
      <c r="CN212" s="92"/>
      <c r="CO212" s="92"/>
      <c r="CP212" s="92"/>
    </row>
    <row r="213" spans="1:94" ht="29.5" customHeight="1">
      <c r="C213" s="124"/>
      <c r="D213" s="110"/>
      <c r="E213" s="110"/>
      <c r="F213" s="110"/>
      <c r="G213" s="110"/>
      <c r="H213" s="110"/>
      <c r="I213" s="110"/>
      <c r="J213" s="110"/>
      <c r="K213" s="110"/>
      <c r="L213" s="110"/>
      <c r="M213" s="110"/>
      <c r="N213" s="110"/>
      <c r="O213" s="110"/>
      <c r="P213" s="126"/>
      <c r="Q213" s="126"/>
      <c r="R213" s="130"/>
      <c r="S213" s="130"/>
      <c r="T213" s="130"/>
      <c r="U213" s="110"/>
      <c r="V213" s="110"/>
      <c r="W213" s="110"/>
      <c r="X213" s="110"/>
      <c r="Y213" s="110"/>
      <c r="Z213" s="110"/>
      <c r="AA213" s="110"/>
      <c r="AB213" s="110"/>
      <c r="AC213" s="110"/>
      <c r="AD213" s="125"/>
      <c r="AE213" s="126"/>
      <c r="AF213" s="126"/>
      <c r="AG213" s="126"/>
      <c r="AH213" s="126"/>
      <c r="AI213" s="126"/>
      <c r="AJ213" s="126"/>
      <c r="AK213" s="126"/>
      <c r="AL213" s="126"/>
      <c r="AM213" s="126"/>
      <c r="AN213" s="127"/>
      <c r="AO213" s="127"/>
      <c r="AP213" s="127"/>
      <c r="AQ213" s="128"/>
      <c r="AR213" s="110"/>
      <c r="AS213" s="119"/>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29"/>
      <c r="BS213" s="154"/>
      <c r="BT213" s="110"/>
      <c r="BU213" s="110"/>
      <c r="BV213" s="110"/>
      <c r="BW213" s="110"/>
      <c r="BX213" s="110"/>
      <c r="BY213" s="110"/>
      <c r="BZ213" s="110"/>
      <c r="CA213" s="110"/>
      <c r="CB213" s="110"/>
      <c r="CC213" s="110"/>
      <c r="CD213" s="110"/>
      <c r="CE213" s="110"/>
      <c r="CF213" s="110"/>
      <c r="CG213" s="110"/>
      <c r="CH213" s="110"/>
    </row>
    <row r="214" spans="1:94" ht="15.65" customHeight="1">
      <c r="C214" s="124"/>
      <c r="D214" s="126"/>
      <c r="E214" s="126"/>
      <c r="F214" s="126"/>
      <c r="G214" s="126"/>
      <c r="H214" s="126"/>
      <c r="I214" s="126"/>
      <c r="J214" s="126"/>
      <c r="K214" s="126"/>
      <c r="L214" s="127"/>
      <c r="M214" s="127"/>
      <c r="N214" s="127"/>
      <c r="O214" s="128"/>
      <c r="P214" s="149"/>
      <c r="Q214" s="149"/>
      <c r="R214" s="130"/>
      <c r="S214" s="130"/>
      <c r="T214" s="130"/>
      <c r="U214" s="303" t="s">
        <v>68</v>
      </c>
      <c r="V214" s="304"/>
      <c r="W214" s="304"/>
      <c r="X214" s="304"/>
      <c r="Y214" s="304"/>
      <c r="Z214" s="304"/>
      <c r="AA214" s="304"/>
      <c r="AB214" s="304"/>
      <c r="AC214" s="303" t="s">
        <v>69</v>
      </c>
      <c r="AD214" s="304"/>
      <c r="AE214" s="304"/>
      <c r="AF214" s="304"/>
      <c r="AG214" s="304"/>
      <c r="AH214" s="304"/>
      <c r="AI214" s="304"/>
      <c r="AJ214" s="304"/>
      <c r="AK214" s="303" t="s">
        <v>70</v>
      </c>
      <c r="AL214" s="304"/>
      <c r="AM214" s="304"/>
      <c r="AN214" s="304"/>
      <c r="AO214" s="304"/>
      <c r="AP214" s="304"/>
      <c r="AQ214" s="304"/>
      <c r="AR214" s="307"/>
      <c r="AS214" s="110"/>
      <c r="AT214" s="110"/>
      <c r="AU214" s="110"/>
      <c r="AV214" s="110"/>
      <c r="AW214" s="110"/>
      <c r="AX214" s="110"/>
      <c r="AY214" s="110"/>
      <c r="AZ214" s="110"/>
      <c r="BA214" s="110"/>
      <c r="BB214" s="110"/>
      <c r="BC214" s="125"/>
      <c r="BD214" s="126"/>
      <c r="BE214" s="126"/>
      <c r="BF214" s="126"/>
      <c r="BG214" s="126"/>
      <c r="BH214" s="126"/>
      <c r="BI214" s="126"/>
      <c r="BJ214" s="126"/>
      <c r="BK214" s="126"/>
      <c r="BL214" s="126"/>
      <c r="BM214" s="126"/>
      <c r="BN214" s="127"/>
      <c r="BO214" s="127"/>
      <c r="BP214" s="127"/>
      <c r="BQ214" s="128"/>
      <c r="BR214" s="129"/>
      <c r="BS214" s="97"/>
    </row>
    <row r="215" spans="1:94" ht="15.65" customHeight="1">
      <c r="C215" s="124"/>
      <c r="D215" s="302" t="s">
        <v>8</v>
      </c>
      <c r="E215" s="281"/>
      <c r="F215" s="281"/>
      <c r="G215" s="281"/>
      <c r="H215" s="281"/>
      <c r="I215" s="281"/>
      <c r="J215" s="281"/>
      <c r="K215" s="281"/>
      <c r="L215" s="281"/>
      <c r="M215" s="282"/>
      <c r="N215" s="208" t="str">
        <f>IF([6]回答表!F18="下水道事業",IF([6]回答表!AA52="●","●",""),"")</f>
        <v/>
      </c>
      <c r="O215" s="209"/>
      <c r="P215" s="209"/>
      <c r="Q215" s="210"/>
      <c r="R215" s="130"/>
      <c r="S215" s="130"/>
      <c r="T215" s="130"/>
      <c r="U215" s="305"/>
      <c r="V215" s="306"/>
      <c r="W215" s="306"/>
      <c r="X215" s="306"/>
      <c r="Y215" s="306"/>
      <c r="Z215" s="306"/>
      <c r="AA215" s="306"/>
      <c r="AB215" s="306"/>
      <c r="AC215" s="305"/>
      <c r="AD215" s="306"/>
      <c r="AE215" s="306"/>
      <c r="AF215" s="306"/>
      <c r="AG215" s="306"/>
      <c r="AH215" s="306"/>
      <c r="AI215" s="306"/>
      <c r="AJ215" s="306"/>
      <c r="AK215" s="308"/>
      <c r="AL215" s="309"/>
      <c r="AM215" s="309"/>
      <c r="AN215" s="309"/>
      <c r="AO215" s="309"/>
      <c r="AP215" s="309"/>
      <c r="AQ215" s="309"/>
      <c r="AR215" s="310"/>
      <c r="AS215" s="110"/>
      <c r="AT215" s="110"/>
      <c r="AU215" s="110"/>
      <c r="AV215" s="110"/>
      <c r="AW215" s="110"/>
      <c r="AX215" s="110"/>
      <c r="AY215" s="110"/>
      <c r="AZ215" s="110"/>
      <c r="BA215" s="110"/>
      <c r="BB215" s="110"/>
      <c r="BC215" s="125"/>
      <c r="BD215" s="126"/>
      <c r="BE215" s="126"/>
      <c r="BF215" s="126"/>
      <c r="BG215" s="126"/>
      <c r="BH215" s="126"/>
      <c r="BI215" s="126"/>
      <c r="BJ215" s="126"/>
      <c r="BK215" s="126"/>
      <c r="BL215" s="126"/>
      <c r="BM215" s="126"/>
      <c r="BN215" s="127"/>
      <c r="BO215" s="127"/>
      <c r="BP215" s="127"/>
      <c r="BQ215" s="128"/>
      <c r="BR215" s="129"/>
    </row>
    <row r="216" spans="1:94" ht="15.65" customHeight="1">
      <c r="C216" s="124"/>
      <c r="D216" s="281"/>
      <c r="E216" s="281"/>
      <c r="F216" s="281"/>
      <c r="G216" s="281"/>
      <c r="H216" s="281"/>
      <c r="I216" s="281"/>
      <c r="J216" s="281"/>
      <c r="K216" s="281"/>
      <c r="L216" s="281"/>
      <c r="M216" s="282"/>
      <c r="N216" s="211"/>
      <c r="O216" s="212"/>
      <c r="P216" s="212"/>
      <c r="Q216" s="213"/>
      <c r="R216" s="130"/>
      <c r="S216" s="130"/>
      <c r="T216" s="130"/>
      <c r="U216" s="283" t="str">
        <f>IF([6]回答表!F18="下水道事業",IF([6]回答表!X52="●",[6]回答表!N322,IF([6]回答表!AA52="●",[6]回答表!N392,"")),"")</f>
        <v/>
      </c>
      <c r="V216" s="284"/>
      <c r="W216" s="284"/>
      <c r="X216" s="284"/>
      <c r="Y216" s="284"/>
      <c r="Z216" s="284"/>
      <c r="AA216" s="284"/>
      <c r="AB216" s="285"/>
      <c r="AC216" s="283" t="str">
        <f>IF([6]回答表!F18="下水道事業",IF([6]回答表!X52="●",[6]回答表!N323,IF([6]回答表!AA52="●",[6]回答表!N393,"")),"")</f>
        <v/>
      </c>
      <c r="AD216" s="284"/>
      <c r="AE216" s="284"/>
      <c r="AF216" s="284"/>
      <c r="AG216" s="284"/>
      <c r="AH216" s="284"/>
      <c r="AI216" s="284"/>
      <c r="AJ216" s="285"/>
      <c r="AK216" s="283" t="str">
        <f>IF([6]回答表!F18="下水道事業",IF([6]回答表!X52="●",[6]回答表!N324,IF([6]回答表!AA52="●",[6]回答表!N394,"")),"")</f>
        <v/>
      </c>
      <c r="AL216" s="284"/>
      <c r="AM216" s="284"/>
      <c r="AN216" s="284"/>
      <c r="AO216" s="284"/>
      <c r="AP216" s="284"/>
      <c r="AQ216" s="284"/>
      <c r="AR216" s="285"/>
      <c r="AS216" s="110"/>
      <c r="AT216" s="110"/>
      <c r="AU216" s="110"/>
      <c r="AV216" s="110"/>
      <c r="AW216" s="110"/>
      <c r="AX216" s="110"/>
      <c r="AY216" s="110"/>
      <c r="AZ216" s="110"/>
      <c r="BA216" s="110"/>
      <c r="BB216" s="110"/>
      <c r="BC216" s="125"/>
      <c r="BD216" s="126"/>
      <c r="BE216" s="126"/>
      <c r="BF216" s="126"/>
      <c r="BG216" s="126"/>
      <c r="BH216" s="126"/>
      <c r="BI216" s="126"/>
      <c r="BJ216" s="126"/>
      <c r="BK216" s="126"/>
      <c r="BL216" s="126"/>
      <c r="BM216" s="126"/>
      <c r="BN216" s="127"/>
      <c r="BO216" s="127"/>
      <c r="BP216" s="127"/>
      <c r="BQ216" s="128"/>
      <c r="BR216" s="129"/>
    </row>
    <row r="217" spans="1:94" ht="15.65" customHeight="1">
      <c r="C217" s="124"/>
      <c r="D217" s="281"/>
      <c r="E217" s="281"/>
      <c r="F217" s="281"/>
      <c r="G217" s="281"/>
      <c r="H217" s="281"/>
      <c r="I217" s="281"/>
      <c r="J217" s="281"/>
      <c r="K217" s="281"/>
      <c r="L217" s="281"/>
      <c r="M217" s="282"/>
      <c r="N217" s="211"/>
      <c r="O217" s="212"/>
      <c r="P217" s="212"/>
      <c r="Q217" s="213"/>
      <c r="R217" s="130"/>
      <c r="S217" s="130"/>
      <c r="T217" s="130"/>
      <c r="U217" s="286"/>
      <c r="V217" s="287"/>
      <c r="W217" s="287"/>
      <c r="X217" s="287"/>
      <c r="Y217" s="287"/>
      <c r="Z217" s="287"/>
      <c r="AA217" s="287"/>
      <c r="AB217" s="288"/>
      <c r="AC217" s="286"/>
      <c r="AD217" s="287"/>
      <c r="AE217" s="287"/>
      <c r="AF217" s="287"/>
      <c r="AG217" s="287"/>
      <c r="AH217" s="287"/>
      <c r="AI217" s="287"/>
      <c r="AJ217" s="288"/>
      <c r="AK217" s="286"/>
      <c r="AL217" s="287"/>
      <c r="AM217" s="287"/>
      <c r="AN217" s="287"/>
      <c r="AO217" s="287"/>
      <c r="AP217" s="287"/>
      <c r="AQ217" s="287"/>
      <c r="AR217" s="288"/>
      <c r="AS217" s="110"/>
      <c r="AT217" s="110"/>
      <c r="AU217" s="110"/>
      <c r="AV217" s="110"/>
      <c r="AW217" s="110"/>
      <c r="AX217" s="110"/>
      <c r="AY217" s="110"/>
      <c r="AZ217" s="110"/>
      <c r="BA217" s="110"/>
      <c r="BB217" s="110"/>
      <c r="BC217" s="125"/>
      <c r="BD217" s="126"/>
      <c r="BE217" s="126"/>
      <c r="BF217" s="126"/>
      <c r="BG217" s="126"/>
      <c r="BH217" s="126"/>
      <c r="BI217" s="126"/>
      <c r="BJ217" s="126"/>
      <c r="BK217" s="126"/>
      <c r="BL217" s="126"/>
      <c r="BM217" s="126"/>
      <c r="BN217" s="127"/>
      <c r="BO217" s="127"/>
      <c r="BP217" s="127"/>
      <c r="BQ217" s="128"/>
      <c r="BR217" s="129"/>
    </row>
    <row r="218" spans="1:94" ht="15.65" customHeight="1">
      <c r="C218" s="124"/>
      <c r="D218" s="281"/>
      <c r="E218" s="281"/>
      <c r="F218" s="281"/>
      <c r="G218" s="281"/>
      <c r="H218" s="281"/>
      <c r="I218" s="281"/>
      <c r="J218" s="281"/>
      <c r="K218" s="281"/>
      <c r="L218" s="281"/>
      <c r="M218" s="282"/>
      <c r="N218" s="214"/>
      <c r="O218" s="215"/>
      <c r="P218" s="215"/>
      <c r="Q218" s="216"/>
      <c r="R218" s="130"/>
      <c r="S218" s="130"/>
      <c r="T218" s="130"/>
      <c r="U218" s="289"/>
      <c r="V218" s="290"/>
      <c r="W218" s="290"/>
      <c r="X218" s="290"/>
      <c r="Y218" s="290"/>
      <c r="Z218" s="290"/>
      <c r="AA218" s="290"/>
      <c r="AB218" s="291"/>
      <c r="AC218" s="289"/>
      <c r="AD218" s="290"/>
      <c r="AE218" s="290"/>
      <c r="AF218" s="290"/>
      <c r="AG218" s="290"/>
      <c r="AH218" s="290"/>
      <c r="AI218" s="290"/>
      <c r="AJ218" s="291"/>
      <c r="AK218" s="289"/>
      <c r="AL218" s="290"/>
      <c r="AM218" s="290"/>
      <c r="AN218" s="290"/>
      <c r="AO218" s="290"/>
      <c r="AP218" s="290"/>
      <c r="AQ218" s="290"/>
      <c r="AR218" s="291"/>
      <c r="AS218" s="110"/>
      <c r="AT218" s="110"/>
      <c r="AU218" s="110"/>
      <c r="AV218" s="110"/>
      <c r="AW218" s="110"/>
      <c r="AX218" s="110"/>
      <c r="AY218" s="110"/>
      <c r="AZ218" s="110"/>
      <c r="BA218" s="110"/>
      <c r="BB218" s="110"/>
      <c r="BC218" s="125"/>
      <c r="BD218" s="126"/>
      <c r="BE218" s="126"/>
      <c r="BF218" s="126"/>
      <c r="BG218" s="126"/>
      <c r="BH218" s="126"/>
      <c r="BI218" s="126"/>
      <c r="BJ218" s="126"/>
      <c r="BK218" s="126"/>
      <c r="BL218" s="126"/>
      <c r="BM218" s="126"/>
      <c r="BN218" s="127"/>
      <c r="BO218" s="127"/>
      <c r="BP218" s="127"/>
      <c r="BQ218" s="128"/>
      <c r="BR218" s="129"/>
    </row>
    <row r="219" spans="1:94" ht="15.65" customHeight="1">
      <c r="A219" s="134"/>
      <c r="B219" s="134"/>
      <c r="C219" s="124"/>
      <c r="D219" s="144"/>
      <c r="E219" s="144"/>
      <c r="F219" s="144"/>
      <c r="G219" s="144"/>
      <c r="H219" s="144"/>
      <c r="I219" s="144"/>
      <c r="J219" s="144"/>
      <c r="K219" s="144"/>
      <c r="L219" s="144"/>
      <c r="M219" s="144"/>
      <c r="N219" s="144"/>
      <c r="O219" s="144"/>
      <c r="P219" s="144"/>
      <c r="Q219" s="144"/>
      <c r="R219" s="130"/>
      <c r="S219" s="130"/>
      <c r="T219" s="130"/>
      <c r="U219" s="130"/>
      <c r="V219" s="130"/>
      <c r="W219" s="130"/>
      <c r="X219" s="130"/>
      <c r="Y219" s="130"/>
      <c r="Z219" s="130"/>
      <c r="AA219" s="130"/>
      <c r="AB219" s="130"/>
      <c r="AC219" s="130"/>
      <c r="AD219" s="130"/>
      <c r="AE219" s="130"/>
      <c r="AF219" s="130"/>
      <c r="AG219" s="130"/>
      <c r="AH219" s="130"/>
      <c r="AI219" s="130"/>
      <c r="AJ219" s="130"/>
      <c r="AK219" s="143"/>
      <c r="AL219" s="143"/>
      <c r="AM219" s="156"/>
      <c r="AN219" s="156"/>
      <c r="AO219" s="156"/>
      <c r="AP219" s="156"/>
      <c r="AQ219" s="156"/>
      <c r="AR219" s="156"/>
      <c r="AS219" s="156"/>
      <c r="AT219" s="156"/>
      <c r="AU219" s="156"/>
      <c r="AV219" s="156"/>
      <c r="AW219" s="156"/>
      <c r="AX219" s="156"/>
      <c r="AY219" s="156"/>
      <c r="AZ219" s="156"/>
      <c r="BA219" s="156"/>
      <c r="BB219" s="156"/>
      <c r="BC219" s="131"/>
      <c r="BD219" s="147"/>
      <c r="BE219" s="147"/>
      <c r="BF219" s="110"/>
      <c r="BG219" s="110"/>
      <c r="BH219" s="110"/>
      <c r="BI219" s="110"/>
      <c r="BJ219" s="110"/>
      <c r="BK219" s="110"/>
      <c r="BL219" s="110"/>
      <c r="BM219" s="110"/>
      <c r="BN219" s="110"/>
      <c r="BO219" s="110"/>
      <c r="BP219" s="110"/>
      <c r="BQ219" s="110"/>
      <c r="BR219" s="129"/>
      <c r="BS219" s="116"/>
    </row>
    <row r="220" spans="1:94" ht="15.65" customHeight="1">
      <c r="A220" s="134"/>
      <c r="B220" s="134"/>
      <c r="C220" s="124"/>
      <c r="D220" s="144"/>
      <c r="E220" s="144"/>
      <c r="F220" s="144"/>
      <c r="G220" s="144"/>
      <c r="H220" s="144"/>
      <c r="I220" s="144"/>
      <c r="J220" s="144"/>
      <c r="K220" s="144"/>
      <c r="L220" s="144"/>
      <c r="M220" s="144"/>
      <c r="N220" s="144"/>
      <c r="O220" s="144"/>
      <c r="P220" s="144"/>
      <c r="Q220" s="144"/>
      <c r="R220" s="130"/>
      <c r="S220" s="130"/>
      <c r="T220" s="130"/>
      <c r="U220" s="135" t="s">
        <v>91</v>
      </c>
      <c r="V220" s="130"/>
      <c r="W220" s="130"/>
      <c r="X220" s="130"/>
      <c r="Y220" s="130"/>
      <c r="Z220" s="130"/>
      <c r="AA220" s="130"/>
      <c r="AB220" s="130"/>
      <c r="AC220" s="130"/>
      <c r="AD220" s="130"/>
      <c r="AE220" s="130"/>
      <c r="AF220" s="130"/>
      <c r="AG220" s="130"/>
      <c r="AH220" s="130"/>
      <c r="AI220" s="130"/>
      <c r="AJ220" s="130"/>
      <c r="AK220" s="143"/>
      <c r="AL220" s="143"/>
      <c r="AM220" s="135" t="s">
        <v>92</v>
      </c>
      <c r="AN220" s="127"/>
      <c r="AO220" s="127"/>
      <c r="AP220" s="127"/>
      <c r="AQ220" s="127"/>
      <c r="AR220" s="127"/>
      <c r="AS220" s="127"/>
      <c r="AT220" s="127"/>
      <c r="AU220" s="127"/>
      <c r="AV220" s="127"/>
      <c r="AW220" s="127"/>
      <c r="AX220" s="126"/>
      <c r="AY220" s="126"/>
      <c r="AZ220" s="126"/>
      <c r="BA220" s="126"/>
      <c r="BB220" s="126"/>
      <c r="BC220" s="126"/>
      <c r="BD220" s="126"/>
      <c r="BE220" s="126"/>
      <c r="BF220" s="126"/>
      <c r="BG220" s="126"/>
      <c r="BH220" s="126"/>
      <c r="BI220" s="126"/>
      <c r="BJ220" s="126"/>
      <c r="BK220" s="126"/>
      <c r="BL220" s="126"/>
      <c r="BM220" s="126"/>
      <c r="BN220" s="126"/>
      <c r="BO220" s="126"/>
      <c r="BP220" s="126"/>
      <c r="BQ220" s="110"/>
      <c r="BR220" s="129"/>
      <c r="BS220" s="116"/>
    </row>
    <row r="221" spans="1:94" ht="15.65" customHeight="1">
      <c r="A221" s="134"/>
      <c r="B221" s="134"/>
      <c r="C221" s="124"/>
      <c r="D221" s="144"/>
      <c r="E221" s="144"/>
      <c r="F221" s="144"/>
      <c r="G221" s="144"/>
      <c r="H221" s="144"/>
      <c r="I221" s="144"/>
      <c r="J221" s="144"/>
      <c r="K221" s="144"/>
      <c r="L221" s="144"/>
      <c r="M221" s="144"/>
      <c r="N221" s="144"/>
      <c r="O221" s="144"/>
      <c r="P221" s="144"/>
      <c r="Q221" s="144"/>
      <c r="R221" s="130"/>
      <c r="S221" s="130"/>
      <c r="T221" s="130"/>
      <c r="U221" s="182" t="str">
        <f>IF([6]回答表!F18="下水道事業",IF([6]回答表!X52="●",[6]回答表!E339,IF([6]回答表!AA52="●",[6]回答表!E408,"")),"")</f>
        <v/>
      </c>
      <c r="V221" s="183"/>
      <c r="W221" s="183"/>
      <c r="X221" s="183"/>
      <c r="Y221" s="183"/>
      <c r="Z221" s="183"/>
      <c r="AA221" s="183"/>
      <c r="AB221" s="183"/>
      <c r="AC221" s="183"/>
      <c r="AD221" s="183"/>
      <c r="AE221" s="186" t="s">
        <v>93</v>
      </c>
      <c r="AF221" s="186"/>
      <c r="AG221" s="186"/>
      <c r="AH221" s="186"/>
      <c r="AI221" s="186"/>
      <c r="AJ221" s="187"/>
      <c r="AK221" s="143"/>
      <c r="AL221" s="143"/>
      <c r="AM221" s="190" t="str">
        <f>IF([6]回答表!F18="下水道事業",IF([6]回答表!X52="●",[6]回答表!B341,IF([6]回答表!AA52="●",[6]回答表!B410,"")),"")</f>
        <v/>
      </c>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2"/>
      <c r="BR221" s="129"/>
      <c r="BS221" s="116"/>
    </row>
    <row r="222" spans="1:94" ht="15.65" customHeight="1">
      <c r="A222" s="134"/>
      <c r="B222" s="134"/>
      <c r="C222" s="124"/>
      <c r="D222" s="144"/>
      <c r="E222" s="144"/>
      <c r="F222" s="144"/>
      <c r="G222" s="144"/>
      <c r="H222" s="144"/>
      <c r="I222" s="144"/>
      <c r="J222" s="144"/>
      <c r="K222" s="144"/>
      <c r="L222" s="144"/>
      <c r="M222" s="144"/>
      <c r="N222" s="144"/>
      <c r="O222" s="144"/>
      <c r="P222" s="144"/>
      <c r="Q222" s="144"/>
      <c r="R222" s="130"/>
      <c r="S222" s="130"/>
      <c r="T222" s="130"/>
      <c r="U222" s="184"/>
      <c r="V222" s="185"/>
      <c r="W222" s="185"/>
      <c r="X222" s="185"/>
      <c r="Y222" s="185"/>
      <c r="Z222" s="185"/>
      <c r="AA222" s="185"/>
      <c r="AB222" s="185"/>
      <c r="AC222" s="185"/>
      <c r="AD222" s="185"/>
      <c r="AE222" s="188"/>
      <c r="AF222" s="188"/>
      <c r="AG222" s="188"/>
      <c r="AH222" s="188"/>
      <c r="AI222" s="188"/>
      <c r="AJ222" s="189"/>
      <c r="AK222" s="143"/>
      <c r="AL222" s="143"/>
      <c r="AM222" s="193"/>
      <c r="AN222" s="194"/>
      <c r="AO222" s="194"/>
      <c r="AP222" s="194"/>
      <c r="AQ222" s="194"/>
      <c r="AR222" s="194"/>
      <c r="AS222" s="194"/>
      <c r="AT222" s="194"/>
      <c r="AU222" s="194"/>
      <c r="AV222" s="194"/>
      <c r="AW222" s="194"/>
      <c r="AX222" s="194"/>
      <c r="AY222" s="194"/>
      <c r="AZ222" s="194"/>
      <c r="BA222" s="194"/>
      <c r="BB222" s="194"/>
      <c r="BC222" s="194"/>
      <c r="BD222" s="194"/>
      <c r="BE222" s="194"/>
      <c r="BF222" s="194"/>
      <c r="BG222" s="194"/>
      <c r="BH222" s="194"/>
      <c r="BI222" s="194"/>
      <c r="BJ222" s="194"/>
      <c r="BK222" s="194"/>
      <c r="BL222" s="194"/>
      <c r="BM222" s="194"/>
      <c r="BN222" s="194"/>
      <c r="BO222" s="194"/>
      <c r="BP222" s="194"/>
      <c r="BQ222" s="195"/>
      <c r="BR222" s="129"/>
      <c r="BS222" s="116"/>
    </row>
    <row r="223" spans="1:94" ht="15.65" customHeight="1">
      <c r="A223" s="134"/>
      <c r="B223" s="134"/>
      <c r="C223" s="124"/>
      <c r="D223" s="144"/>
      <c r="E223" s="144"/>
      <c r="F223" s="144"/>
      <c r="G223" s="144"/>
      <c r="H223" s="144"/>
      <c r="I223" s="144"/>
      <c r="J223" s="144"/>
      <c r="K223" s="144"/>
      <c r="L223" s="144"/>
      <c r="M223" s="144"/>
      <c r="N223" s="144"/>
      <c r="O223" s="144"/>
      <c r="P223" s="144"/>
      <c r="Q223" s="144"/>
      <c r="R223" s="130"/>
      <c r="S223" s="130"/>
      <c r="T223" s="130"/>
      <c r="U223" s="130"/>
      <c r="V223" s="130"/>
      <c r="W223" s="130"/>
      <c r="X223" s="130"/>
      <c r="Y223" s="130"/>
      <c r="Z223" s="130"/>
      <c r="AA223" s="130"/>
      <c r="AB223" s="130"/>
      <c r="AC223" s="130"/>
      <c r="AD223" s="130"/>
      <c r="AE223" s="130"/>
      <c r="AF223" s="130"/>
      <c r="AG223" s="130"/>
      <c r="AH223" s="130"/>
      <c r="AI223" s="130"/>
      <c r="AJ223" s="130"/>
      <c r="AK223" s="143"/>
      <c r="AL223" s="143"/>
      <c r="AM223" s="193"/>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c r="BJ223" s="194"/>
      <c r="BK223" s="194"/>
      <c r="BL223" s="194"/>
      <c r="BM223" s="194"/>
      <c r="BN223" s="194"/>
      <c r="BO223" s="194"/>
      <c r="BP223" s="194"/>
      <c r="BQ223" s="195"/>
      <c r="BR223" s="129"/>
      <c r="BS223" s="116"/>
    </row>
    <row r="224" spans="1:94" ht="15.65" customHeight="1">
      <c r="A224" s="134"/>
      <c r="B224" s="134"/>
      <c r="C224" s="124"/>
      <c r="D224" s="144"/>
      <c r="E224" s="144"/>
      <c r="F224" s="144"/>
      <c r="G224" s="144"/>
      <c r="H224" s="144"/>
      <c r="I224" s="144"/>
      <c r="J224" s="144"/>
      <c r="K224" s="144"/>
      <c r="L224" s="144"/>
      <c r="M224" s="144"/>
      <c r="N224" s="144"/>
      <c r="O224" s="144"/>
      <c r="P224" s="144"/>
      <c r="Q224" s="144"/>
      <c r="R224" s="130"/>
      <c r="S224" s="130"/>
      <c r="T224" s="130"/>
      <c r="U224" s="130"/>
      <c r="V224" s="130"/>
      <c r="W224" s="130"/>
      <c r="X224" s="130"/>
      <c r="Y224" s="130"/>
      <c r="Z224" s="130"/>
      <c r="AA224" s="130"/>
      <c r="AB224" s="130"/>
      <c r="AC224" s="130"/>
      <c r="AD224" s="130"/>
      <c r="AE224" s="130"/>
      <c r="AF224" s="130"/>
      <c r="AG224" s="130"/>
      <c r="AH224" s="130"/>
      <c r="AI224" s="130"/>
      <c r="AJ224" s="130"/>
      <c r="AK224" s="143"/>
      <c r="AL224" s="143"/>
      <c r="AM224" s="193"/>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5"/>
      <c r="BR224" s="129"/>
      <c r="BS224" s="116"/>
    </row>
    <row r="225" spans="1:71" ht="15.65" customHeight="1">
      <c r="A225" s="134"/>
      <c r="B225" s="134"/>
      <c r="C225" s="124"/>
      <c r="D225" s="144"/>
      <c r="E225" s="144"/>
      <c r="F225" s="144"/>
      <c r="G225" s="144"/>
      <c r="H225" s="144"/>
      <c r="I225" s="144"/>
      <c r="J225" s="144"/>
      <c r="K225" s="144"/>
      <c r="L225" s="144"/>
      <c r="M225" s="144"/>
      <c r="N225" s="144"/>
      <c r="O225" s="144"/>
      <c r="P225" s="144"/>
      <c r="Q225" s="144"/>
      <c r="R225" s="130"/>
      <c r="S225" s="130"/>
      <c r="T225" s="130"/>
      <c r="U225" s="130"/>
      <c r="V225" s="130"/>
      <c r="W225" s="130"/>
      <c r="X225" s="130"/>
      <c r="Y225" s="130"/>
      <c r="Z225" s="130"/>
      <c r="AA225" s="130"/>
      <c r="AB225" s="130"/>
      <c r="AC225" s="130"/>
      <c r="AD225" s="130"/>
      <c r="AE225" s="130"/>
      <c r="AF225" s="130"/>
      <c r="AG225" s="130"/>
      <c r="AH225" s="130"/>
      <c r="AI225" s="130"/>
      <c r="AJ225" s="130"/>
      <c r="AK225" s="143"/>
      <c r="AL225" s="143"/>
      <c r="AM225" s="196"/>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8"/>
      <c r="BR225" s="129"/>
      <c r="BS225" s="116"/>
    </row>
    <row r="226" spans="1:71" ht="15.65" customHeight="1">
      <c r="C226" s="124"/>
      <c r="D226" s="130"/>
      <c r="E226" s="130"/>
      <c r="F226" s="130"/>
      <c r="G226" s="130"/>
      <c r="H226" s="130"/>
      <c r="I226" s="130"/>
      <c r="J226" s="130"/>
      <c r="K226" s="130"/>
      <c r="L226" s="130"/>
      <c r="M226" s="130"/>
      <c r="N226" s="130"/>
      <c r="O226" s="130"/>
      <c r="P226" s="130"/>
      <c r="Q226" s="130"/>
      <c r="R226" s="130"/>
      <c r="S226" s="130"/>
      <c r="T226" s="130"/>
      <c r="U226" s="110"/>
      <c r="V226" s="110"/>
      <c r="W226" s="110"/>
      <c r="X226" s="110"/>
      <c r="Y226" s="110"/>
      <c r="Z226" s="125"/>
      <c r="AA226" s="126"/>
      <c r="AB226" s="126"/>
      <c r="AC226" s="126"/>
      <c r="AD226" s="126"/>
      <c r="AE226" s="126"/>
      <c r="AF226" s="126"/>
      <c r="AG226" s="126"/>
      <c r="AH226" s="126"/>
      <c r="AI226" s="126"/>
      <c r="AJ226" s="132"/>
      <c r="AK226" s="110"/>
      <c r="AL226" s="131"/>
      <c r="AM226" s="131"/>
      <c r="AN226" s="128"/>
      <c r="AO226" s="131"/>
      <c r="AP226" s="132"/>
      <c r="AQ226" s="132"/>
      <c r="AR226" s="110"/>
      <c r="AS226" s="110"/>
      <c r="AT226" s="110"/>
      <c r="AU226" s="110"/>
      <c r="AV226" s="110"/>
      <c r="AW226" s="110"/>
      <c r="AX226" s="110"/>
      <c r="AY226" s="110"/>
      <c r="AZ226" s="110"/>
      <c r="BA226" s="110"/>
      <c r="BB226" s="110"/>
      <c r="BC226" s="125"/>
      <c r="BD226" s="126"/>
      <c r="BE226" s="126"/>
      <c r="BF226" s="126"/>
      <c r="BG226" s="126"/>
      <c r="BH226" s="126"/>
      <c r="BI226" s="126"/>
      <c r="BJ226" s="126"/>
      <c r="BK226" s="126"/>
      <c r="BL226" s="126"/>
      <c r="BM226" s="126"/>
      <c r="BN226" s="127"/>
      <c r="BO226" s="127"/>
      <c r="BP226" s="127"/>
      <c r="BQ226" s="128"/>
      <c r="BR226" s="129"/>
    </row>
    <row r="227" spans="1:71" ht="33.65" customHeight="1">
      <c r="C227" s="124"/>
      <c r="D227" s="144"/>
      <c r="E227" s="144"/>
      <c r="F227" s="144"/>
      <c r="G227" s="144"/>
      <c r="H227" s="144"/>
      <c r="I227" s="144"/>
      <c r="J227" s="144"/>
      <c r="K227" s="144"/>
      <c r="L227" s="144"/>
      <c r="M227" s="144"/>
      <c r="N227" s="149"/>
      <c r="O227" s="149"/>
      <c r="P227" s="149"/>
      <c r="Q227" s="149"/>
      <c r="R227" s="130"/>
      <c r="S227" s="130"/>
      <c r="T227" s="130"/>
      <c r="U227" s="135" t="s">
        <v>27</v>
      </c>
      <c r="V227" s="130"/>
      <c r="W227" s="130"/>
      <c r="X227" s="136"/>
      <c r="Y227" s="136"/>
      <c r="Z227" s="136"/>
      <c r="AA227" s="127"/>
      <c r="AB227" s="137"/>
      <c r="AC227" s="127"/>
      <c r="AD227" s="127"/>
      <c r="AE227" s="127"/>
      <c r="AF227" s="127"/>
      <c r="AG227" s="127"/>
      <c r="AH227" s="127"/>
      <c r="AI227" s="127"/>
      <c r="AJ227" s="127"/>
      <c r="AK227" s="127"/>
      <c r="AL227" s="127"/>
      <c r="AM227" s="135" t="s">
        <v>12</v>
      </c>
      <c r="AN227" s="127"/>
      <c r="AO227" s="127"/>
      <c r="AP227" s="127"/>
      <c r="AQ227" s="127"/>
      <c r="AR227" s="127"/>
      <c r="AS227" s="127"/>
      <c r="AT227" s="127"/>
      <c r="AU227" s="127"/>
      <c r="AV227" s="127"/>
      <c r="AW227" s="127"/>
      <c r="AX227" s="127"/>
      <c r="AY227" s="126"/>
      <c r="AZ227" s="126"/>
      <c r="BA227" s="126"/>
      <c r="BB227" s="126"/>
      <c r="BC227" s="126"/>
      <c r="BD227" s="126"/>
      <c r="BE227" s="126"/>
      <c r="BF227" s="126"/>
      <c r="BG227" s="126"/>
      <c r="BH227" s="126"/>
      <c r="BI227" s="126"/>
      <c r="BJ227" s="126"/>
      <c r="BK227" s="126"/>
      <c r="BL227" s="126"/>
      <c r="BM227" s="126"/>
      <c r="BN227" s="126"/>
      <c r="BO227" s="126"/>
      <c r="BP227" s="126"/>
      <c r="BQ227" s="110"/>
      <c r="BR227" s="129"/>
    </row>
    <row r="228" spans="1:71" ht="15.65" customHeight="1">
      <c r="C228" s="124"/>
      <c r="D228" s="281" t="s">
        <v>13</v>
      </c>
      <c r="E228" s="281"/>
      <c r="F228" s="281"/>
      <c r="G228" s="281"/>
      <c r="H228" s="281"/>
      <c r="I228" s="281"/>
      <c r="J228" s="281"/>
      <c r="K228" s="281"/>
      <c r="L228" s="281"/>
      <c r="M228" s="282"/>
      <c r="N228" s="208" t="str">
        <f>IF([6]回答表!F18="下水道事業",IF([6]回答表!AD52="●","●",""),"")</f>
        <v/>
      </c>
      <c r="O228" s="209"/>
      <c r="P228" s="209"/>
      <c r="Q228" s="210"/>
      <c r="R228" s="130"/>
      <c r="S228" s="130"/>
      <c r="T228" s="130"/>
      <c r="U228" s="190" t="str">
        <f>IF([6]回答表!F18="下水道事業",IF([6]回答表!AD52="●",[6]回答表!B421,""),"")</f>
        <v/>
      </c>
      <c r="V228" s="191"/>
      <c r="W228" s="191"/>
      <c r="X228" s="191"/>
      <c r="Y228" s="191"/>
      <c r="Z228" s="191"/>
      <c r="AA228" s="191"/>
      <c r="AB228" s="191"/>
      <c r="AC228" s="191"/>
      <c r="AD228" s="191"/>
      <c r="AE228" s="191"/>
      <c r="AF228" s="191"/>
      <c r="AG228" s="191"/>
      <c r="AH228" s="191"/>
      <c r="AI228" s="191"/>
      <c r="AJ228" s="192"/>
      <c r="AK228" s="150"/>
      <c r="AL228" s="150"/>
      <c r="AM228" s="190" t="str">
        <f>IF([6]回答表!F18="下水道事業",IF([6]回答表!AD52="●",[6]回答表!B427,""),"")</f>
        <v/>
      </c>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2"/>
      <c r="BR228" s="129"/>
    </row>
    <row r="229" spans="1:71" ht="15.65" customHeight="1">
      <c r="C229" s="124"/>
      <c r="D229" s="281"/>
      <c r="E229" s="281"/>
      <c r="F229" s="281"/>
      <c r="G229" s="281"/>
      <c r="H229" s="281"/>
      <c r="I229" s="281"/>
      <c r="J229" s="281"/>
      <c r="K229" s="281"/>
      <c r="L229" s="281"/>
      <c r="M229" s="282"/>
      <c r="N229" s="211"/>
      <c r="O229" s="212"/>
      <c r="P229" s="212"/>
      <c r="Q229" s="213"/>
      <c r="R229" s="130"/>
      <c r="S229" s="130"/>
      <c r="T229" s="130"/>
      <c r="U229" s="193"/>
      <c r="V229" s="194"/>
      <c r="W229" s="194"/>
      <c r="X229" s="194"/>
      <c r="Y229" s="194"/>
      <c r="Z229" s="194"/>
      <c r="AA229" s="194"/>
      <c r="AB229" s="194"/>
      <c r="AC229" s="194"/>
      <c r="AD229" s="194"/>
      <c r="AE229" s="194"/>
      <c r="AF229" s="194"/>
      <c r="AG229" s="194"/>
      <c r="AH229" s="194"/>
      <c r="AI229" s="194"/>
      <c r="AJ229" s="195"/>
      <c r="AK229" s="150"/>
      <c r="AL229" s="150"/>
      <c r="AM229" s="193"/>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c r="BK229" s="194"/>
      <c r="BL229" s="194"/>
      <c r="BM229" s="194"/>
      <c r="BN229" s="194"/>
      <c r="BO229" s="194"/>
      <c r="BP229" s="194"/>
      <c r="BQ229" s="195"/>
      <c r="BR229" s="129"/>
    </row>
    <row r="230" spans="1:71" ht="15.65" customHeight="1">
      <c r="C230" s="124"/>
      <c r="D230" s="281"/>
      <c r="E230" s="281"/>
      <c r="F230" s="281"/>
      <c r="G230" s="281"/>
      <c r="H230" s="281"/>
      <c r="I230" s="281"/>
      <c r="J230" s="281"/>
      <c r="K230" s="281"/>
      <c r="L230" s="281"/>
      <c r="M230" s="282"/>
      <c r="N230" s="211"/>
      <c r="O230" s="212"/>
      <c r="P230" s="212"/>
      <c r="Q230" s="213"/>
      <c r="R230" s="130"/>
      <c r="S230" s="130"/>
      <c r="T230" s="130"/>
      <c r="U230" s="193"/>
      <c r="V230" s="194"/>
      <c r="W230" s="194"/>
      <c r="X230" s="194"/>
      <c r="Y230" s="194"/>
      <c r="Z230" s="194"/>
      <c r="AA230" s="194"/>
      <c r="AB230" s="194"/>
      <c r="AC230" s="194"/>
      <c r="AD230" s="194"/>
      <c r="AE230" s="194"/>
      <c r="AF230" s="194"/>
      <c r="AG230" s="194"/>
      <c r="AH230" s="194"/>
      <c r="AI230" s="194"/>
      <c r="AJ230" s="195"/>
      <c r="AK230" s="150"/>
      <c r="AL230" s="150"/>
      <c r="AM230" s="193"/>
      <c r="AN230" s="194"/>
      <c r="AO230" s="194"/>
      <c r="AP230" s="194"/>
      <c r="AQ230" s="194"/>
      <c r="AR230" s="194"/>
      <c r="AS230" s="194"/>
      <c r="AT230" s="194"/>
      <c r="AU230" s="194"/>
      <c r="AV230" s="194"/>
      <c r="AW230" s="194"/>
      <c r="AX230" s="194"/>
      <c r="AY230" s="194"/>
      <c r="AZ230" s="194"/>
      <c r="BA230" s="194"/>
      <c r="BB230" s="194"/>
      <c r="BC230" s="194"/>
      <c r="BD230" s="194"/>
      <c r="BE230" s="194"/>
      <c r="BF230" s="194"/>
      <c r="BG230" s="194"/>
      <c r="BH230" s="194"/>
      <c r="BI230" s="194"/>
      <c r="BJ230" s="194"/>
      <c r="BK230" s="194"/>
      <c r="BL230" s="194"/>
      <c r="BM230" s="194"/>
      <c r="BN230" s="194"/>
      <c r="BO230" s="194"/>
      <c r="BP230" s="194"/>
      <c r="BQ230" s="195"/>
      <c r="BR230" s="129"/>
    </row>
    <row r="231" spans="1:71" ht="15.65" customHeight="1">
      <c r="C231" s="124"/>
      <c r="D231" s="281"/>
      <c r="E231" s="281"/>
      <c r="F231" s="281"/>
      <c r="G231" s="281"/>
      <c r="H231" s="281"/>
      <c r="I231" s="281"/>
      <c r="J231" s="281"/>
      <c r="K231" s="281"/>
      <c r="L231" s="281"/>
      <c r="M231" s="282"/>
      <c r="N231" s="214"/>
      <c r="O231" s="215"/>
      <c r="P231" s="215"/>
      <c r="Q231" s="216"/>
      <c r="R231" s="130"/>
      <c r="S231" s="130"/>
      <c r="T231" s="130"/>
      <c r="U231" s="196"/>
      <c r="V231" s="197"/>
      <c r="W231" s="197"/>
      <c r="X231" s="197"/>
      <c r="Y231" s="197"/>
      <c r="Z231" s="197"/>
      <c r="AA231" s="197"/>
      <c r="AB231" s="197"/>
      <c r="AC231" s="197"/>
      <c r="AD231" s="197"/>
      <c r="AE231" s="197"/>
      <c r="AF231" s="197"/>
      <c r="AG231" s="197"/>
      <c r="AH231" s="197"/>
      <c r="AI231" s="197"/>
      <c r="AJ231" s="198"/>
      <c r="AK231" s="150"/>
      <c r="AL231" s="150"/>
      <c r="AM231" s="196"/>
      <c r="AN231" s="197"/>
      <c r="AO231" s="197"/>
      <c r="AP231" s="197"/>
      <c r="AQ231" s="197"/>
      <c r="AR231" s="197"/>
      <c r="AS231" s="197"/>
      <c r="AT231" s="197"/>
      <c r="AU231" s="197"/>
      <c r="AV231" s="197"/>
      <c r="AW231" s="197"/>
      <c r="AX231" s="197"/>
      <c r="AY231" s="197"/>
      <c r="AZ231" s="197"/>
      <c r="BA231" s="197"/>
      <c r="BB231" s="197"/>
      <c r="BC231" s="197"/>
      <c r="BD231" s="197"/>
      <c r="BE231" s="197"/>
      <c r="BF231" s="197"/>
      <c r="BG231" s="197"/>
      <c r="BH231" s="197"/>
      <c r="BI231" s="197"/>
      <c r="BJ231" s="197"/>
      <c r="BK231" s="197"/>
      <c r="BL231" s="197"/>
      <c r="BM231" s="197"/>
      <c r="BN231" s="197"/>
      <c r="BO231" s="197"/>
      <c r="BP231" s="197"/>
      <c r="BQ231" s="198"/>
      <c r="BR231" s="129"/>
    </row>
    <row r="232" spans="1:71" ht="15.65" customHeight="1">
      <c r="C232" s="151"/>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c r="BI232" s="152"/>
      <c r="BJ232" s="152"/>
      <c r="BK232" s="152"/>
      <c r="BL232" s="152"/>
      <c r="BM232" s="152"/>
      <c r="BN232" s="152"/>
      <c r="BO232" s="152"/>
      <c r="BP232" s="152"/>
      <c r="BQ232" s="152"/>
      <c r="BR232" s="153"/>
    </row>
    <row r="233" spans="1:71" s="97" customFormat="1" ht="15.65" customHeight="1">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row>
    <row r="234" spans="1:71" ht="15.65" customHeight="1">
      <c r="C234" s="118"/>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256"/>
      <c r="AS234" s="256"/>
      <c r="AT234" s="256"/>
      <c r="AU234" s="256"/>
      <c r="AV234" s="256"/>
      <c r="AW234" s="256"/>
      <c r="AX234" s="256"/>
      <c r="AY234" s="256"/>
      <c r="AZ234" s="256"/>
      <c r="BA234" s="256"/>
      <c r="BB234" s="256"/>
      <c r="BC234" s="120"/>
      <c r="BD234" s="121"/>
      <c r="BE234" s="121"/>
      <c r="BF234" s="121"/>
      <c r="BG234" s="121"/>
      <c r="BH234" s="121"/>
      <c r="BI234" s="121"/>
      <c r="BJ234" s="121"/>
      <c r="BK234" s="121"/>
      <c r="BL234" s="121"/>
      <c r="BM234" s="121"/>
      <c r="BN234" s="121"/>
      <c r="BO234" s="121"/>
      <c r="BP234" s="121"/>
      <c r="BQ234" s="121"/>
      <c r="BR234" s="122"/>
    </row>
    <row r="235" spans="1:71" ht="15.65" customHeight="1">
      <c r="C235" s="124"/>
      <c r="D235" s="130"/>
      <c r="E235" s="130"/>
      <c r="F235" s="130"/>
      <c r="G235" s="130"/>
      <c r="H235" s="130"/>
      <c r="I235" s="130"/>
      <c r="J235" s="130"/>
      <c r="K235" s="130"/>
      <c r="L235" s="130"/>
      <c r="M235" s="130"/>
      <c r="N235" s="130"/>
      <c r="O235" s="130"/>
      <c r="P235" s="130"/>
      <c r="Q235" s="130"/>
      <c r="R235" s="130"/>
      <c r="S235" s="130"/>
      <c r="T235" s="130"/>
      <c r="U235" s="130"/>
      <c r="V235" s="130"/>
      <c r="W235" s="130"/>
      <c r="X235" s="110"/>
      <c r="Y235" s="110"/>
      <c r="Z235" s="110"/>
      <c r="AA235" s="126"/>
      <c r="AB235" s="131"/>
      <c r="AC235" s="131"/>
      <c r="AD235" s="131"/>
      <c r="AE235" s="131"/>
      <c r="AF235" s="131"/>
      <c r="AG235" s="131"/>
      <c r="AH235" s="131"/>
      <c r="AI235" s="131"/>
      <c r="AJ235" s="131"/>
      <c r="AK235" s="131"/>
      <c r="AL235" s="131"/>
      <c r="AM235" s="131"/>
      <c r="AN235" s="128"/>
      <c r="AO235" s="131"/>
      <c r="AP235" s="132"/>
      <c r="AQ235" s="132"/>
      <c r="AR235" s="292"/>
      <c r="AS235" s="292"/>
      <c r="AT235" s="292"/>
      <c r="AU235" s="292"/>
      <c r="AV235" s="292"/>
      <c r="AW235" s="292"/>
      <c r="AX235" s="292"/>
      <c r="AY235" s="292"/>
      <c r="AZ235" s="292"/>
      <c r="BA235" s="292"/>
      <c r="BB235" s="292"/>
      <c r="BC235" s="125"/>
      <c r="BD235" s="126"/>
      <c r="BE235" s="126"/>
      <c r="BF235" s="126"/>
      <c r="BG235" s="126"/>
      <c r="BH235" s="126"/>
      <c r="BI235" s="126"/>
      <c r="BJ235" s="126"/>
      <c r="BK235" s="126"/>
      <c r="BL235" s="126"/>
      <c r="BM235" s="126"/>
      <c r="BN235" s="127"/>
      <c r="BO235" s="127"/>
      <c r="BP235" s="127"/>
      <c r="BQ235" s="128"/>
      <c r="BR235" s="129"/>
    </row>
    <row r="236" spans="1:71" ht="15.65" customHeight="1">
      <c r="C236" s="124"/>
      <c r="D236" s="258" t="s">
        <v>4</v>
      </c>
      <c r="E236" s="259"/>
      <c r="F236" s="259"/>
      <c r="G236" s="259"/>
      <c r="H236" s="259"/>
      <c r="I236" s="259"/>
      <c r="J236" s="259"/>
      <c r="K236" s="259"/>
      <c r="L236" s="259"/>
      <c r="M236" s="259"/>
      <c r="N236" s="259"/>
      <c r="O236" s="259"/>
      <c r="P236" s="259"/>
      <c r="Q236" s="260"/>
      <c r="R236" s="199" t="s">
        <v>71</v>
      </c>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1"/>
      <c r="BC236" s="125"/>
      <c r="BD236" s="126"/>
      <c r="BE236" s="126"/>
      <c r="BF236" s="126"/>
      <c r="BG236" s="126"/>
      <c r="BH236" s="126"/>
      <c r="BI236" s="126"/>
      <c r="BJ236" s="126"/>
      <c r="BK236" s="126"/>
      <c r="BL236" s="126"/>
      <c r="BM236" s="126"/>
      <c r="BN236" s="127"/>
      <c r="BO236" s="127"/>
      <c r="BP236" s="127"/>
      <c r="BQ236" s="128"/>
      <c r="BR236" s="129"/>
    </row>
    <row r="237" spans="1:71" ht="15.65" customHeight="1">
      <c r="C237" s="124"/>
      <c r="D237" s="261"/>
      <c r="E237" s="262"/>
      <c r="F237" s="262"/>
      <c r="G237" s="262"/>
      <c r="H237" s="262"/>
      <c r="I237" s="262"/>
      <c r="J237" s="262"/>
      <c r="K237" s="262"/>
      <c r="L237" s="262"/>
      <c r="M237" s="262"/>
      <c r="N237" s="262"/>
      <c r="O237" s="262"/>
      <c r="P237" s="262"/>
      <c r="Q237" s="263"/>
      <c r="R237" s="205"/>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7"/>
      <c r="BC237" s="125"/>
      <c r="BD237" s="126"/>
      <c r="BE237" s="126"/>
      <c r="BF237" s="126"/>
      <c r="BG237" s="126"/>
      <c r="BH237" s="126"/>
      <c r="BI237" s="126"/>
      <c r="BJ237" s="126"/>
      <c r="BK237" s="126"/>
      <c r="BL237" s="126"/>
      <c r="BM237" s="126"/>
      <c r="BN237" s="127"/>
      <c r="BO237" s="127"/>
      <c r="BP237" s="127"/>
      <c r="BQ237" s="128"/>
      <c r="BR237" s="129"/>
    </row>
    <row r="238" spans="1:71" ht="15.65" customHeight="1">
      <c r="C238" s="124"/>
      <c r="D238" s="130"/>
      <c r="E238" s="130"/>
      <c r="F238" s="130"/>
      <c r="G238" s="130"/>
      <c r="H238" s="130"/>
      <c r="I238" s="130"/>
      <c r="J238" s="130"/>
      <c r="K238" s="130"/>
      <c r="L238" s="130"/>
      <c r="M238" s="130"/>
      <c r="N238" s="130"/>
      <c r="O238" s="130"/>
      <c r="P238" s="130"/>
      <c r="Q238" s="130"/>
      <c r="R238" s="130"/>
      <c r="S238" s="130"/>
      <c r="T238" s="130"/>
      <c r="U238" s="130"/>
      <c r="V238" s="130"/>
      <c r="W238" s="130"/>
      <c r="X238" s="110"/>
      <c r="Y238" s="110"/>
      <c r="Z238" s="110"/>
      <c r="AA238" s="126"/>
      <c r="AB238" s="131"/>
      <c r="AC238" s="131"/>
      <c r="AD238" s="131"/>
      <c r="AE238" s="131"/>
      <c r="AF238" s="131"/>
      <c r="AG238" s="131"/>
      <c r="AH238" s="131"/>
      <c r="AI238" s="131"/>
      <c r="AJ238" s="131"/>
      <c r="AK238" s="131"/>
      <c r="AL238" s="131"/>
      <c r="AM238" s="131"/>
      <c r="AN238" s="128"/>
      <c r="AO238" s="131"/>
      <c r="AP238" s="132"/>
      <c r="AQ238" s="132"/>
      <c r="AR238" s="133"/>
      <c r="AS238" s="133"/>
      <c r="AT238" s="133"/>
      <c r="AU238" s="133"/>
      <c r="AV238" s="133"/>
      <c r="AW238" s="133"/>
      <c r="AX238" s="133"/>
      <c r="AY238" s="133"/>
      <c r="AZ238" s="133"/>
      <c r="BA238" s="133"/>
      <c r="BB238" s="133"/>
      <c r="BC238" s="125"/>
      <c r="BD238" s="126"/>
      <c r="BE238" s="126"/>
      <c r="BF238" s="126"/>
      <c r="BG238" s="126"/>
      <c r="BH238" s="126"/>
      <c r="BI238" s="126"/>
      <c r="BJ238" s="126"/>
      <c r="BK238" s="126"/>
      <c r="BL238" s="126"/>
      <c r="BM238" s="126"/>
      <c r="BN238" s="127"/>
      <c r="BO238" s="127"/>
      <c r="BP238" s="127"/>
      <c r="BQ238" s="128"/>
      <c r="BR238" s="129"/>
    </row>
    <row r="239" spans="1:71" ht="19">
      <c r="C239" s="124"/>
      <c r="D239" s="130"/>
      <c r="E239" s="130"/>
      <c r="F239" s="130"/>
      <c r="G239" s="130"/>
      <c r="H239" s="130"/>
      <c r="I239" s="130"/>
      <c r="J239" s="130"/>
      <c r="K239" s="130"/>
      <c r="L239" s="130"/>
      <c r="M239" s="130"/>
      <c r="N239" s="130"/>
      <c r="O239" s="130"/>
      <c r="P239" s="130"/>
      <c r="Q239" s="130"/>
      <c r="R239" s="130"/>
      <c r="S239" s="130"/>
      <c r="T239" s="130"/>
      <c r="U239" s="135" t="s">
        <v>27</v>
      </c>
      <c r="V239" s="130"/>
      <c r="W239" s="130"/>
      <c r="X239" s="136"/>
      <c r="Y239" s="136"/>
      <c r="Z239" s="136"/>
      <c r="AA239" s="127"/>
      <c r="AB239" s="137"/>
      <c r="AC239" s="137"/>
      <c r="AD239" s="137"/>
      <c r="AE239" s="137"/>
      <c r="AF239" s="137"/>
      <c r="AG239" s="137"/>
      <c r="AH239" s="137"/>
      <c r="AI239" s="137"/>
      <c r="AJ239" s="137"/>
      <c r="AK239" s="137"/>
      <c r="AL239" s="137"/>
      <c r="AM239" s="142" t="s">
        <v>6</v>
      </c>
      <c r="AN239" s="155"/>
      <c r="AO239" s="155"/>
      <c r="AP239" s="155"/>
      <c r="AQ239" s="155"/>
      <c r="AR239" s="155"/>
      <c r="AS239" s="155"/>
      <c r="AT239" s="127"/>
      <c r="AU239" s="127"/>
      <c r="AV239" s="127"/>
      <c r="AW239" s="127"/>
      <c r="AX239" s="128"/>
      <c r="AY239" s="141"/>
      <c r="AZ239" s="141"/>
      <c r="BA239" s="141"/>
      <c r="BB239" s="141"/>
      <c r="BC239" s="141"/>
      <c r="BD239" s="127"/>
      <c r="BE239" s="127"/>
      <c r="BF239" s="142"/>
      <c r="BG239" s="127"/>
      <c r="BH239" s="127"/>
      <c r="BI239" s="127"/>
      <c r="BJ239" s="127"/>
      <c r="BK239" s="127"/>
      <c r="BL239" s="127"/>
      <c r="BM239" s="127"/>
      <c r="BN239" s="127"/>
      <c r="BO239" s="127"/>
      <c r="BP239" s="127"/>
      <c r="BQ239" s="128"/>
      <c r="BR239" s="129"/>
    </row>
    <row r="240" spans="1:71" ht="19.399999999999999" customHeight="1">
      <c r="C240" s="124"/>
      <c r="D240" s="281" t="s">
        <v>7</v>
      </c>
      <c r="E240" s="281"/>
      <c r="F240" s="281"/>
      <c r="G240" s="281"/>
      <c r="H240" s="281"/>
      <c r="I240" s="281"/>
      <c r="J240" s="281"/>
      <c r="K240" s="281"/>
      <c r="L240" s="281"/>
      <c r="M240" s="281"/>
      <c r="N240" s="208" t="str">
        <f>IF([6]回答表!BD18="●",IF([6]回答表!X52="●","●",""),"")</f>
        <v/>
      </c>
      <c r="O240" s="209"/>
      <c r="P240" s="209"/>
      <c r="Q240" s="210"/>
      <c r="R240" s="130"/>
      <c r="S240" s="130"/>
      <c r="T240" s="130"/>
      <c r="U240" s="190" t="str">
        <f>IF([6]回答表!BD18="●",IF([6]回答表!X52="●",[6]回答表!B282,IF([6]回答表!AA52="●",[6]回答表!B352,"")),"")</f>
        <v/>
      </c>
      <c r="V240" s="191"/>
      <c r="W240" s="191"/>
      <c r="X240" s="191"/>
      <c r="Y240" s="191"/>
      <c r="Z240" s="191"/>
      <c r="AA240" s="191"/>
      <c r="AB240" s="191"/>
      <c r="AC240" s="191"/>
      <c r="AD240" s="191"/>
      <c r="AE240" s="191"/>
      <c r="AF240" s="191"/>
      <c r="AG240" s="191"/>
      <c r="AH240" s="191"/>
      <c r="AI240" s="191"/>
      <c r="AJ240" s="192"/>
      <c r="AK240" s="143"/>
      <c r="AL240" s="143"/>
      <c r="AM240" s="253" t="str">
        <f>IF([6]回答表!BD18="●",IF([6]回答表!X52="●",[6]回答表!B330,IF([6]回答表!AA52="●",[6]回答表!B399,"")),"")</f>
        <v/>
      </c>
      <c r="AN240" s="254"/>
      <c r="AO240" s="254"/>
      <c r="AP240" s="254"/>
      <c r="AQ240" s="253"/>
      <c r="AR240" s="254"/>
      <c r="AS240" s="254"/>
      <c r="AT240" s="254"/>
      <c r="AU240" s="253"/>
      <c r="AV240" s="254"/>
      <c r="AW240" s="254"/>
      <c r="AX240" s="255"/>
      <c r="AY240" s="141"/>
      <c r="AZ240" s="141"/>
      <c r="BA240" s="141"/>
      <c r="BB240" s="141"/>
      <c r="BC240" s="141"/>
      <c r="BD240" s="126"/>
      <c r="BE240" s="126"/>
      <c r="BF240" s="126"/>
      <c r="BG240" s="126"/>
      <c r="BH240" s="126"/>
      <c r="BI240" s="126"/>
      <c r="BJ240" s="126"/>
      <c r="BK240" s="126"/>
      <c r="BL240" s="126"/>
      <c r="BM240" s="126"/>
      <c r="BN240" s="126"/>
      <c r="BO240" s="126"/>
      <c r="BP240" s="126"/>
      <c r="BQ240" s="126"/>
      <c r="BR240" s="129"/>
    </row>
    <row r="241" spans="1:71" ht="19.399999999999999" customHeight="1">
      <c r="C241" s="124"/>
      <c r="D241" s="281"/>
      <c r="E241" s="281"/>
      <c r="F241" s="281"/>
      <c r="G241" s="281"/>
      <c r="H241" s="281"/>
      <c r="I241" s="281"/>
      <c r="J241" s="281"/>
      <c r="K241" s="281"/>
      <c r="L241" s="281"/>
      <c r="M241" s="281"/>
      <c r="N241" s="211"/>
      <c r="O241" s="212"/>
      <c r="P241" s="212"/>
      <c r="Q241" s="213"/>
      <c r="R241" s="130"/>
      <c r="S241" s="130"/>
      <c r="T241" s="130"/>
      <c r="U241" s="193"/>
      <c r="V241" s="194"/>
      <c r="W241" s="194"/>
      <c r="X241" s="194"/>
      <c r="Y241" s="194"/>
      <c r="Z241" s="194"/>
      <c r="AA241" s="194"/>
      <c r="AB241" s="194"/>
      <c r="AC241" s="194"/>
      <c r="AD241" s="194"/>
      <c r="AE241" s="194"/>
      <c r="AF241" s="194"/>
      <c r="AG241" s="194"/>
      <c r="AH241" s="194"/>
      <c r="AI241" s="194"/>
      <c r="AJ241" s="195"/>
      <c r="AK241" s="143"/>
      <c r="AL241" s="143"/>
      <c r="AM241" s="217"/>
      <c r="AN241" s="218"/>
      <c r="AO241" s="218"/>
      <c r="AP241" s="218"/>
      <c r="AQ241" s="217"/>
      <c r="AR241" s="218"/>
      <c r="AS241" s="218"/>
      <c r="AT241" s="218"/>
      <c r="AU241" s="217"/>
      <c r="AV241" s="218"/>
      <c r="AW241" s="218"/>
      <c r="AX241" s="221"/>
      <c r="AY241" s="141"/>
      <c r="AZ241" s="141"/>
      <c r="BA241" s="141"/>
      <c r="BB241" s="141"/>
      <c r="BC241" s="141"/>
      <c r="BD241" s="126"/>
      <c r="BE241" s="126"/>
      <c r="BF241" s="126"/>
      <c r="BG241" s="126"/>
      <c r="BH241" s="126"/>
      <c r="BI241" s="126"/>
      <c r="BJ241" s="126"/>
      <c r="BK241" s="126"/>
      <c r="BL241" s="126"/>
      <c r="BM241" s="126"/>
      <c r="BN241" s="126"/>
      <c r="BO241" s="126"/>
      <c r="BP241" s="126"/>
      <c r="BQ241" s="126"/>
      <c r="BR241" s="129"/>
    </row>
    <row r="242" spans="1:71" ht="15.65" customHeight="1">
      <c r="C242" s="124"/>
      <c r="D242" s="281"/>
      <c r="E242" s="281"/>
      <c r="F242" s="281"/>
      <c r="G242" s="281"/>
      <c r="H242" s="281"/>
      <c r="I242" s="281"/>
      <c r="J242" s="281"/>
      <c r="K242" s="281"/>
      <c r="L242" s="281"/>
      <c r="M242" s="281"/>
      <c r="N242" s="211"/>
      <c r="O242" s="212"/>
      <c r="P242" s="212"/>
      <c r="Q242" s="213"/>
      <c r="R242" s="130"/>
      <c r="S242" s="130"/>
      <c r="T242" s="130"/>
      <c r="U242" s="193"/>
      <c r="V242" s="194"/>
      <c r="W242" s="194"/>
      <c r="X242" s="194"/>
      <c r="Y242" s="194"/>
      <c r="Z242" s="194"/>
      <c r="AA242" s="194"/>
      <c r="AB242" s="194"/>
      <c r="AC242" s="194"/>
      <c r="AD242" s="194"/>
      <c r="AE242" s="194"/>
      <c r="AF242" s="194"/>
      <c r="AG242" s="194"/>
      <c r="AH242" s="194"/>
      <c r="AI242" s="194"/>
      <c r="AJ242" s="195"/>
      <c r="AK242" s="143"/>
      <c r="AL242" s="143"/>
      <c r="AM242" s="217"/>
      <c r="AN242" s="218"/>
      <c r="AO242" s="218"/>
      <c r="AP242" s="218"/>
      <c r="AQ242" s="217"/>
      <c r="AR242" s="218"/>
      <c r="AS242" s="218"/>
      <c r="AT242" s="218"/>
      <c r="AU242" s="217"/>
      <c r="AV242" s="218"/>
      <c r="AW242" s="218"/>
      <c r="AX242" s="221"/>
      <c r="AY242" s="141"/>
      <c r="AZ242" s="141"/>
      <c r="BA242" s="141"/>
      <c r="BB242" s="141"/>
      <c r="BC242" s="141"/>
      <c r="BD242" s="126"/>
      <c r="BE242" s="126"/>
      <c r="BF242" s="126"/>
      <c r="BG242" s="126"/>
      <c r="BH242" s="126"/>
      <c r="BI242" s="126"/>
      <c r="BJ242" s="126"/>
      <c r="BK242" s="126"/>
      <c r="BL242" s="126"/>
      <c r="BM242" s="126"/>
      <c r="BN242" s="126"/>
      <c r="BO242" s="126"/>
      <c r="BP242" s="126"/>
      <c r="BQ242" s="126"/>
      <c r="BR242" s="129"/>
    </row>
    <row r="243" spans="1:71" ht="15.65" customHeight="1">
      <c r="C243" s="124"/>
      <c r="D243" s="281"/>
      <c r="E243" s="281"/>
      <c r="F243" s="281"/>
      <c r="G243" s="281"/>
      <c r="H243" s="281"/>
      <c r="I243" s="281"/>
      <c r="J243" s="281"/>
      <c r="K243" s="281"/>
      <c r="L243" s="281"/>
      <c r="M243" s="281"/>
      <c r="N243" s="214"/>
      <c r="O243" s="215"/>
      <c r="P243" s="215"/>
      <c r="Q243" s="216"/>
      <c r="R243" s="130"/>
      <c r="S243" s="130"/>
      <c r="T243" s="130"/>
      <c r="U243" s="193"/>
      <c r="V243" s="194"/>
      <c r="W243" s="194"/>
      <c r="X243" s="194"/>
      <c r="Y243" s="194"/>
      <c r="Z243" s="194"/>
      <c r="AA243" s="194"/>
      <c r="AB243" s="194"/>
      <c r="AC243" s="194"/>
      <c r="AD243" s="194"/>
      <c r="AE243" s="194"/>
      <c r="AF243" s="194"/>
      <c r="AG243" s="194"/>
      <c r="AH243" s="194"/>
      <c r="AI243" s="194"/>
      <c r="AJ243" s="195"/>
      <c r="AK243" s="143"/>
      <c r="AL243" s="143"/>
      <c r="AM243" s="217" t="str">
        <f>IF([6]回答表!BD18="●",IF([6]回答表!X52="●",[6]回答表!E330,IF([6]回答表!AA52="●",[6]回答表!E399,"")),"")</f>
        <v/>
      </c>
      <c r="AN243" s="218"/>
      <c r="AO243" s="218"/>
      <c r="AP243" s="218"/>
      <c r="AQ243" s="217" t="str">
        <f>IF([6]回答表!BD18="●",IF([6]回答表!X52="●",[6]回答表!E331,IF([6]回答表!AA52="●",[6]回答表!E400,"")),"")</f>
        <v/>
      </c>
      <c r="AR243" s="218"/>
      <c r="AS243" s="218"/>
      <c r="AT243" s="218"/>
      <c r="AU243" s="217" t="str">
        <f>IF([6]回答表!BD18="●",IF([6]回答表!X52="●",[6]回答表!E332,IF([6]回答表!AA52="●",[6]回答表!E401,"")),"")</f>
        <v/>
      </c>
      <c r="AV243" s="218"/>
      <c r="AW243" s="218"/>
      <c r="AX243" s="221"/>
      <c r="AY243" s="141"/>
      <c r="AZ243" s="141"/>
      <c r="BA243" s="141"/>
      <c r="BB243" s="141"/>
      <c r="BC243" s="141"/>
      <c r="BD243" s="126"/>
      <c r="BE243" s="126"/>
      <c r="BF243" s="126"/>
      <c r="BG243" s="126"/>
      <c r="BH243" s="126"/>
      <c r="BI243" s="126"/>
      <c r="BJ243" s="126"/>
      <c r="BK243" s="126"/>
      <c r="BL243" s="126"/>
      <c r="BM243" s="126"/>
      <c r="BN243" s="126"/>
      <c r="BO243" s="126"/>
      <c r="BP243" s="126"/>
      <c r="BQ243" s="126"/>
      <c r="BR243" s="129"/>
    </row>
    <row r="244" spans="1:71" ht="15.65" customHeight="1">
      <c r="C244" s="124"/>
      <c r="D244" s="144"/>
      <c r="E244" s="144"/>
      <c r="F244" s="144"/>
      <c r="G244" s="144"/>
      <c r="H244" s="144"/>
      <c r="I244" s="144"/>
      <c r="J244" s="144"/>
      <c r="K244" s="144"/>
      <c r="L244" s="144"/>
      <c r="M244" s="144"/>
      <c r="N244" s="145"/>
      <c r="O244" s="145"/>
      <c r="P244" s="145"/>
      <c r="Q244" s="145"/>
      <c r="R244" s="146"/>
      <c r="S244" s="146"/>
      <c r="T244" s="146"/>
      <c r="U244" s="193"/>
      <c r="V244" s="194"/>
      <c r="W244" s="194"/>
      <c r="X244" s="194"/>
      <c r="Y244" s="194"/>
      <c r="Z244" s="194"/>
      <c r="AA244" s="194"/>
      <c r="AB244" s="194"/>
      <c r="AC244" s="194"/>
      <c r="AD244" s="194"/>
      <c r="AE244" s="194"/>
      <c r="AF244" s="194"/>
      <c r="AG244" s="194"/>
      <c r="AH244" s="194"/>
      <c r="AI244" s="194"/>
      <c r="AJ244" s="195"/>
      <c r="AK244" s="143"/>
      <c r="AL244" s="143"/>
      <c r="AM244" s="217"/>
      <c r="AN244" s="218"/>
      <c r="AO244" s="218"/>
      <c r="AP244" s="218"/>
      <c r="AQ244" s="217"/>
      <c r="AR244" s="218"/>
      <c r="AS244" s="218"/>
      <c r="AT244" s="218"/>
      <c r="AU244" s="217"/>
      <c r="AV244" s="218"/>
      <c r="AW244" s="218"/>
      <c r="AX244" s="221"/>
      <c r="AY244" s="141"/>
      <c r="AZ244" s="141"/>
      <c r="BA244" s="141"/>
      <c r="BB244" s="141"/>
      <c r="BC244" s="141"/>
      <c r="BD244" s="131"/>
      <c r="BE244" s="131"/>
      <c r="BF244" s="126"/>
      <c r="BG244" s="126"/>
      <c r="BH244" s="126"/>
      <c r="BI244" s="126"/>
      <c r="BJ244" s="126"/>
      <c r="BK244" s="126"/>
      <c r="BL244" s="126"/>
      <c r="BM244" s="126"/>
      <c r="BN244" s="126"/>
      <c r="BO244" s="126"/>
      <c r="BP244" s="126"/>
      <c r="BQ244" s="126"/>
      <c r="BR244" s="129"/>
    </row>
    <row r="245" spans="1:71" ht="19.399999999999999" customHeight="1">
      <c r="C245" s="124"/>
      <c r="D245" s="144"/>
      <c r="E245" s="144"/>
      <c r="F245" s="144"/>
      <c r="G245" s="144"/>
      <c r="H245" s="144"/>
      <c r="I245" s="144"/>
      <c r="J245" s="144"/>
      <c r="K245" s="144"/>
      <c r="L245" s="144"/>
      <c r="M245" s="144"/>
      <c r="N245" s="145"/>
      <c r="O245" s="145"/>
      <c r="P245" s="145"/>
      <c r="Q245" s="145"/>
      <c r="R245" s="146"/>
      <c r="S245" s="146"/>
      <c r="T245" s="146"/>
      <c r="U245" s="193"/>
      <c r="V245" s="194"/>
      <c r="W245" s="194"/>
      <c r="X245" s="194"/>
      <c r="Y245" s="194"/>
      <c r="Z245" s="194"/>
      <c r="AA245" s="194"/>
      <c r="AB245" s="194"/>
      <c r="AC245" s="194"/>
      <c r="AD245" s="194"/>
      <c r="AE245" s="194"/>
      <c r="AF245" s="194"/>
      <c r="AG245" s="194"/>
      <c r="AH245" s="194"/>
      <c r="AI245" s="194"/>
      <c r="AJ245" s="195"/>
      <c r="AK245" s="143"/>
      <c r="AL245" s="143"/>
      <c r="AM245" s="217"/>
      <c r="AN245" s="218"/>
      <c r="AO245" s="218"/>
      <c r="AP245" s="218"/>
      <c r="AQ245" s="217"/>
      <c r="AR245" s="218"/>
      <c r="AS245" s="218"/>
      <c r="AT245" s="218"/>
      <c r="AU245" s="217"/>
      <c r="AV245" s="218"/>
      <c r="AW245" s="218"/>
      <c r="AX245" s="221"/>
      <c r="AY245" s="141"/>
      <c r="AZ245" s="141"/>
      <c r="BA245" s="141"/>
      <c r="BB245" s="141"/>
      <c r="BC245" s="141"/>
      <c r="BD245" s="126"/>
      <c r="BE245" s="126"/>
      <c r="BF245" s="126"/>
      <c r="BG245" s="126"/>
      <c r="BH245" s="126"/>
      <c r="BI245" s="126"/>
      <c r="BJ245" s="126"/>
      <c r="BK245" s="126"/>
      <c r="BL245" s="126"/>
      <c r="BM245" s="126"/>
      <c r="BN245" s="126"/>
      <c r="BO245" s="126"/>
      <c r="BP245" s="126"/>
      <c r="BQ245" s="126"/>
      <c r="BR245" s="129"/>
    </row>
    <row r="246" spans="1:71" ht="19.399999999999999" customHeight="1">
      <c r="C246" s="124"/>
      <c r="D246" s="302" t="s">
        <v>8</v>
      </c>
      <c r="E246" s="281"/>
      <c r="F246" s="281"/>
      <c r="G246" s="281"/>
      <c r="H246" s="281"/>
      <c r="I246" s="281"/>
      <c r="J246" s="281"/>
      <c r="K246" s="281"/>
      <c r="L246" s="281"/>
      <c r="M246" s="282"/>
      <c r="N246" s="208" t="str">
        <f>IF([6]回答表!BD18="●",IF([6]回答表!AA52="●","●",""),"")</f>
        <v/>
      </c>
      <c r="O246" s="209"/>
      <c r="P246" s="209"/>
      <c r="Q246" s="210"/>
      <c r="R246" s="130"/>
      <c r="S246" s="130"/>
      <c r="T246" s="130"/>
      <c r="U246" s="193"/>
      <c r="V246" s="194"/>
      <c r="W246" s="194"/>
      <c r="X246" s="194"/>
      <c r="Y246" s="194"/>
      <c r="Z246" s="194"/>
      <c r="AA246" s="194"/>
      <c r="AB246" s="194"/>
      <c r="AC246" s="194"/>
      <c r="AD246" s="194"/>
      <c r="AE246" s="194"/>
      <c r="AF246" s="194"/>
      <c r="AG246" s="194"/>
      <c r="AH246" s="194"/>
      <c r="AI246" s="194"/>
      <c r="AJ246" s="195"/>
      <c r="AK246" s="143"/>
      <c r="AL246" s="143"/>
      <c r="AM246" s="217"/>
      <c r="AN246" s="218"/>
      <c r="AO246" s="218"/>
      <c r="AP246" s="218"/>
      <c r="AQ246" s="217"/>
      <c r="AR246" s="218"/>
      <c r="AS246" s="218"/>
      <c r="AT246" s="218"/>
      <c r="AU246" s="217"/>
      <c r="AV246" s="218"/>
      <c r="AW246" s="218"/>
      <c r="AX246" s="221"/>
      <c r="AY246" s="141"/>
      <c r="AZ246" s="141"/>
      <c r="BA246" s="141"/>
      <c r="BB246" s="141"/>
      <c r="BC246" s="141"/>
      <c r="BD246" s="147"/>
      <c r="BE246" s="147"/>
      <c r="BF246" s="126"/>
      <c r="BG246" s="126"/>
      <c r="BH246" s="126"/>
      <c r="BI246" s="126"/>
      <c r="BJ246" s="126"/>
      <c r="BK246" s="126"/>
      <c r="BL246" s="126"/>
      <c r="BM246" s="126"/>
      <c r="BN246" s="126"/>
      <c r="BO246" s="126"/>
      <c r="BP246" s="126"/>
      <c r="BQ246" s="126"/>
      <c r="BR246" s="129"/>
    </row>
    <row r="247" spans="1:71" ht="15.65" customHeight="1">
      <c r="C247" s="124"/>
      <c r="D247" s="281"/>
      <c r="E247" s="281"/>
      <c r="F247" s="281"/>
      <c r="G247" s="281"/>
      <c r="H247" s="281"/>
      <c r="I247" s="281"/>
      <c r="J247" s="281"/>
      <c r="K247" s="281"/>
      <c r="L247" s="281"/>
      <c r="M247" s="282"/>
      <c r="N247" s="211"/>
      <c r="O247" s="212"/>
      <c r="P247" s="212"/>
      <c r="Q247" s="213"/>
      <c r="R247" s="130"/>
      <c r="S247" s="130"/>
      <c r="T247" s="130"/>
      <c r="U247" s="193"/>
      <c r="V247" s="194"/>
      <c r="W247" s="194"/>
      <c r="X247" s="194"/>
      <c r="Y247" s="194"/>
      <c r="Z247" s="194"/>
      <c r="AA247" s="194"/>
      <c r="AB247" s="194"/>
      <c r="AC247" s="194"/>
      <c r="AD247" s="194"/>
      <c r="AE247" s="194"/>
      <c r="AF247" s="194"/>
      <c r="AG247" s="194"/>
      <c r="AH247" s="194"/>
      <c r="AI247" s="194"/>
      <c r="AJ247" s="195"/>
      <c r="AK247" s="143"/>
      <c r="AL247" s="143"/>
      <c r="AM247" s="217" t="s">
        <v>9</v>
      </c>
      <c r="AN247" s="218"/>
      <c r="AO247" s="218"/>
      <c r="AP247" s="218"/>
      <c r="AQ247" s="217" t="s">
        <v>10</v>
      </c>
      <c r="AR247" s="218"/>
      <c r="AS247" s="218"/>
      <c r="AT247" s="218"/>
      <c r="AU247" s="217" t="s">
        <v>11</v>
      </c>
      <c r="AV247" s="218"/>
      <c r="AW247" s="218"/>
      <c r="AX247" s="221"/>
      <c r="AY247" s="141"/>
      <c r="AZ247" s="141"/>
      <c r="BA247" s="141"/>
      <c r="BB247" s="141"/>
      <c r="BC247" s="141"/>
      <c r="BD247" s="147"/>
      <c r="BE247" s="147"/>
      <c r="BF247" s="126"/>
      <c r="BG247" s="126"/>
      <c r="BH247" s="126"/>
      <c r="BI247" s="126"/>
      <c r="BJ247" s="126"/>
      <c r="BK247" s="126"/>
      <c r="BL247" s="126"/>
      <c r="BM247" s="126"/>
      <c r="BN247" s="126"/>
      <c r="BO247" s="126"/>
      <c r="BP247" s="126"/>
      <c r="BQ247" s="126"/>
      <c r="BR247" s="129"/>
    </row>
    <row r="248" spans="1:71" ht="15.65" customHeight="1">
      <c r="C248" s="124"/>
      <c r="D248" s="281"/>
      <c r="E248" s="281"/>
      <c r="F248" s="281"/>
      <c r="G248" s="281"/>
      <c r="H248" s="281"/>
      <c r="I248" s="281"/>
      <c r="J248" s="281"/>
      <c r="K248" s="281"/>
      <c r="L248" s="281"/>
      <c r="M248" s="282"/>
      <c r="N248" s="211"/>
      <c r="O248" s="212"/>
      <c r="P248" s="212"/>
      <c r="Q248" s="213"/>
      <c r="R248" s="130"/>
      <c r="S248" s="130"/>
      <c r="T248" s="130"/>
      <c r="U248" s="193"/>
      <c r="V248" s="194"/>
      <c r="W248" s="194"/>
      <c r="X248" s="194"/>
      <c r="Y248" s="194"/>
      <c r="Z248" s="194"/>
      <c r="AA248" s="194"/>
      <c r="AB248" s="194"/>
      <c r="AC248" s="194"/>
      <c r="AD248" s="194"/>
      <c r="AE248" s="194"/>
      <c r="AF248" s="194"/>
      <c r="AG248" s="194"/>
      <c r="AH248" s="194"/>
      <c r="AI248" s="194"/>
      <c r="AJ248" s="195"/>
      <c r="AK248" s="143"/>
      <c r="AL248" s="143"/>
      <c r="AM248" s="217"/>
      <c r="AN248" s="218"/>
      <c r="AO248" s="218"/>
      <c r="AP248" s="218"/>
      <c r="AQ248" s="217"/>
      <c r="AR248" s="218"/>
      <c r="AS248" s="218"/>
      <c r="AT248" s="218"/>
      <c r="AU248" s="217"/>
      <c r="AV248" s="218"/>
      <c r="AW248" s="218"/>
      <c r="AX248" s="221"/>
      <c r="AY248" s="141"/>
      <c r="AZ248" s="141"/>
      <c r="BA248" s="141"/>
      <c r="BB248" s="141"/>
      <c r="BC248" s="141"/>
      <c r="BD248" s="147"/>
      <c r="BE248" s="147"/>
      <c r="BF248" s="126"/>
      <c r="BG248" s="126"/>
      <c r="BH248" s="126"/>
      <c r="BI248" s="126"/>
      <c r="BJ248" s="126"/>
      <c r="BK248" s="126"/>
      <c r="BL248" s="126"/>
      <c r="BM248" s="126"/>
      <c r="BN248" s="126"/>
      <c r="BO248" s="126"/>
      <c r="BP248" s="126"/>
      <c r="BQ248" s="126"/>
      <c r="BR248" s="129"/>
    </row>
    <row r="249" spans="1:71" ht="15.65" customHeight="1">
      <c r="C249" s="124"/>
      <c r="D249" s="281"/>
      <c r="E249" s="281"/>
      <c r="F249" s="281"/>
      <c r="G249" s="281"/>
      <c r="H249" s="281"/>
      <c r="I249" s="281"/>
      <c r="J249" s="281"/>
      <c r="K249" s="281"/>
      <c r="L249" s="281"/>
      <c r="M249" s="282"/>
      <c r="N249" s="214"/>
      <c r="O249" s="215"/>
      <c r="P249" s="215"/>
      <c r="Q249" s="216"/>
      <c r="R249" s="130"/>
      <c r="S249" s="130"/>
      <c r="T249" s="130"/>
      <c r="U249" s="196"/>
      <c r="V249" s="197"/>
      <c r="W249" s="197"/>
      <c r="X249" s="197"/>
      <c r="Y249" s="197"/>
      <c r="Z249" s="197"/>
      <c r="AA249" s="197"/>
      <c r="AB249" s="197"/>
      <c r="AC249" s="197"/>
      <c r="AD249" s="197"/>
      <c r="AE249" s="197"/>
      <c r="AF249" s="197"/>
      <c r="AG249" s="197"/>
      <c r="AH249" s="197"/>
      <c r="AI249" s="197"/>
      <c r="AJ249" s="198"/>
      <c r="AK249" s="143"/>
      <c r="AL249" s="143"/>
      <c r="AM249" s="219"/>
      <c r="AN249" s="220"/>
      <c r="AO249" s="220"/>
      <c r="AP249" s="220"/>
      <c r="AQ249" s="219"/>
      <c r="AR249" s="220"/>
      <c r="AS249" s="220"/>
      <c r="AT249" s="220"/>
      <c r="AU249" s="219"/>
      <c r="AV249" s="220"/>
      <c r="AW249" s="220"/>
      <c r="AX249" s="222"/>
      <c r="AY249" s="141"/>
      <c r="AZ249" s="141"/>
      <c r="BA249" s="141"/>
      <c r="BB249" s="141"/>
      <c r="BC249" s="141"/>
      <c r="BD249" s="147"/>
      <c r="BE249" s="147"/>
      <c r="BF249" s="126"/>
      <c r="BG249" s="126"/>
      <c r="BH249" s="126"/>
      <c r="BI249" s="126"/>
      <c r="BJ249" s="126"/>
      <c r="BK249" s="126"/>
      <c r="BL249" s="126"/>
      <c r="BM249" s="126"/>
      <c r="BN249" s="126"/>
      <c r="BO249" s="126"/>
      <c r="BP249" s="126"/>
      <c r="BQ249" s="126"/>
      <c r="BR249" s="129"/>
    </row>
    <row r="250" spans="1:71" ht="15.65" customHeight="1">
      <c r="A250" s="134"/>
      <c r="B250" s="134"/>
      <c r="C250" s="124"/>
      <c r="D250" s="144"/>
      <c r="E250" s="144"/>
      <c r="F250" s="144"/>
      <c r="G250" s="144"/>
      <c r="H250" s="144"/>
      <c r="I250" s="144"/>
      <c r="J250" s="144"/>
      <c r="K250" s="144"/>
      <c r="L250" s="144"/>
      <c r="M250" s="144"/>
      <c r="N250" s="144"/>
      <c r="O250" s="144"/>
      <c r="P250" s="144"/>
      <c r="Q250" s="144"/>
      <c r="R250" s="130"/>
      <c r="S250" s="130"/>
      <c r="T250" s="130"/>
      <c r="U250" s="130"/>
      <c r="V250" s="130"/>
      <c r="W250" s="130"/>
      <c r="X250" s="130"/>
      <c r="Y250" s="130"/>
      <c r="Z250" s="130"/>
      <c r="AA250" s="130"/>
      <c r="AB250" s="130"/>
      <c r="AC250" s="130"/>
      <c r="AD250" s="130"/>
      <c r="AE250" s="130"/>
      <c r="AF250" s="130"/>
      <c r="AG250" s="130"/>
      <c r="AH250" s="130"/>
      <c r="AI250" s="130"/>
      <c r="AJ250" s="130"/>
      <c r="AK250" s="143"/>
      <c r="AL250" s="143"/>
      <c r="AM250" s="156"/>
      <c r="AN250" s="156"/>
      <c r="AO250" s="156"/>
      <c r="AP250" s="156"/>
      <c r="AQ250" s="156"/>
      <c r="AR250" s="156"/>
      <c r="AS250" s="156"/>
      <c r="AT250" s="156"/>
      <c r="AU250" s="156"/>
      <c r="AV250" s="156"/>
      <c r="AW250" s="156"/>
      <c r="AX250" s="156"/>
      <c r="AY250" s="156"/>
      <c r="AZ250" s="156"/>
      <c r="BA250" s="156"/>
      <c r="BB250" s="156"/>
      <c r="BC250" s="131"/>
      <c r="BD250" s="147"/>
      <c r="BE250" s="147"/>
      <c r="BF250" s="110"/>
      <c r="BG250" s="110"/>
      <c r="BH250" s="110"/>
      <c r="BI250" s="110"/>
      <c r="BJ250" s="110"/>
      <c r="BK250" s="110"/>
      <c r="BL250" s="110"/>
      <c r="BM250" s="110"/>
      <c r="BN250" s="110"/>
      <c r="BO250" s="110"/>
      <c r="BP250" s="110"/>
      <c r="BQ250" s="110"/>
      <c r="BR250" s="129"/>
      <c r="BS250" s="116"/>
    </row>
    <row r="251" spans="1:71" ht="15.65" customHeight="1">
      <c r="A251" s="134"/>
      <c r="B251" s="134"/>
      <c r="C251" s="124"/>
      <c r="D251" s="144"/>
      <c r="E251" s="144"/>
      <c r="F251" s="144"/>
      <c r="G251" s="144"/>
      <c r="H251" s="144"/>
      <c r="I251" s="144"/>
      <c r="J251" s="144"/>
      <c r="K251" s="144"/>
      <c r="L251" s="144"/>
      <c r="M251" s="144"/>
      <c r="N251" s="144"/>
      <c r="O251" s="144"/>
      <c r="P251" s="144"/>
      <c r="Q251" s="144"/>
      <c r="R251" s="130"/>
      <c r="S251" s="130"/>
      <c r="T251" s="130"/>
      <c r="U251" s="135" t="s">
        <v>91</v>
      </c>
      <c r="V251" s="130"/>
      <c r="W251" s="130"/>
      <c r="X251" s="130"/>
      <c r="Y251" s="130"/>
      <c r="Z251" s="130"/>
      <c r="AA251" s="130"/>
      <c r="AB251" s="130"/>
      <c r="AC251" s="130"/>
      <c r="AD251" s="130"/>
      <c r="AE251" s="130"/>
      <c r="AF251" s="130"/>
      <c r="AG251" s="130"/>
      <c r="AH251" s="130"/>
      <c r="AI251" s="130"/>
      <c r="AJ251" s="130"/>
      <c r="AK251" s="143"/>
      <c r="AL251" s="143"/>
      <c r="AM251" s="135" t="s">
        <v>92</v>
      </c>
      <c r="AN251" s="127"/>
      <c r="AO251" s="127"/>
      <c r="AP251" s="127"/>
      <c r="AQ251" s="127"/>
      <c r="AR251" s="127"/>
      <c r="AS251" s="127"/>
      <c r="AT251" s="127"/>
      <c r="AU251" s="127"/>
      <c r="AV251" s="127"/>
      <c r="AW251" s="127"/>
      <c r="AX251" s="126"/>
      <c r="AY251" s="126"/>
      <c r="AZ251" s="126"/>
      <c r="BA251" s="126"/>
      <c r="BB251" s="126"/>
      <c r="BC251" s="126"/>
      <c r="BD251" s="126"/>
      <c r="BE251" s="126"/>
      <c r="BF251" s="126"/>
      <c r="BG251" s="126"/>
      <c r="BH251" s="126"/>
      <c r="BI251" s="126"/>
      <c r="BJ251" s="126"/>
      <c r="BK251" s="126"/>
      <c r="BL251" s="126"/>
      <c r="BM251" s="126"/>
      <c r="BN251" s="126"/>
      <c r="BO251" s="126"/>
      <c r="BP251" s="126"/>
      <c r="BQ251" s="110"/>
      <c r="BR251" s="129"/>
      <c r="BS251" s="116"/>
    </row>
    <row r="252" spans="1:71" ht="15.65" customHeight="1">
      <c r="A252" s="134"/>
      <c r="B252" s="134"/>
      <c r="C252" s="124"/>
      <c r="D252" s="144"/>
      <c r="E252" s="144"/>
      <c r="F252" s="144"/>
      <c r="G252" s="144"/>
      <c r="H252" s="144"/>
      <c r="I252" s="144"/>
      <c r="J252" s="144"/>
      <c r="K252" s="144"/>
      <c r="L252" s="144"/>
      <c r="M252" s="144"/>
      <c r="N252" s="144"/>
      <c r="O252" s="144"/>
      <c r="P252" s="144"/>
      <c r="Q252" s="144"/>
      <c r="R252" s="130"/>
      <c r="S252" s="130"/>
      <c r="T252" s="130"/>
      <c r="U252" s="182" t="str">
        <f>IF([6]回答表!BD18="●",IF([6]回答表!X52="●",[6]回答表!E339,IF([6]回答表!AA52="●",[6]回答表!E408,"")),"")</f>
        <v/>
      </c>
      <c r="V252" s="183"/>
      <c r="W252" s="183"/>
      <c r="X252" s="183"/>
      <c r="Y252" s="183"/>
      <c r="Z252" s="183"/>
      <c r="AA252" s="183"/>
      <c r="AB252" s="183"/>
      <c r="AC252" s="183"/>
      <c r="AD252" s="183"/>
      <c r="AE252" s="186" t="s">
        <v>93</v>
      </c>
      <c r="AF252" s="186"/>
      <c r="AG252" s="186"/>
      <c r="AH252" s="186"/>
      <c r="AI252" s="186"/>
      <c r="AJ252" s="187"/>
      <c r="AK252" s="143"/>
      <c r="AL252" s="143"/>
      <c r="AM252" s="190" t="str">
        <f>IF([6]回答表!BD18="●",IF([6]回答表!X52="●",[6]回答表!B341,IF([6]回答表!AA52="●",[6]回答表!B410,"")),"")</f>
        <v/>
      </c>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2"/>
      <c r="BR252" s="129"/>
      <c r="BS252" s="116"/>
    </row>
    <row r="253" spans="1:71" ht="15.65" customHeight="1">
      <c r="A253" s="134"/>
      <c r="B253" s="134"/>
      <c r="C253" s="124"/>
      <c r="D253" s="144"/>
      <c r="E253" s="144"/>
      <c r="F253" s="144"/>
      <c r="G253" s="144"/>
      <c r="H253" s="144"/>
      <c r="I253" s="144"/>
      <c r="J253" s="144"/>
      <c r="K253" s="144"/>
      <c r="L253" s="144"/>
      <c r="M253" s="144"/>
      <c r="N253" s="144"/>
      <c r="O253" s="144"/>
      <c r="P253" s="144"/>
      <c r="Q253" s="144"/>
      <c r="R253" s="130"/>
      <c r="S253" s="130"/>
      <c r="T253" s="130"/>
      <c r="U253" s="184"/>
      <c r="V253" s="185"/>
      <c r="W253" s="185"/>
      <c r="X253" s="185"/>
      <c r="Y253" s="185"/>
      <c r="Z253" s="185"/>
      <c r="AA253" s="185"/>
      <c r="AB253" s="185"/>
      <c r="AC253" s="185"/>
      <c r="AD253" s="185"/>
      <c r="AE253" s="188"/>
      <c r="AF253" s="188"/>
      <c r="AG253" s="188"/>
      <c r="AH253" s="188"/>
      <c r="AI253" s="188"/>
      <c r="AJ253" s="189"/>
      <c r="AK253" s="143"/>
      <c r="AL253" s="143"/>
      <c r="AM253" s="193"/>
      <c r="AN253" s="194"/>
      <c r="AO253" s="194"/>
      <c r="AP253" s="194"/>
      <c r="AQ253" s="194"/>
      <c r="AR253" s="194"/>
      <c r="AS253" s="194"/>
      <c r="AT253" s="194"/>
      <c r="AU253" s="194"/>
      <c r="AV253" s="194"/>
      <c r="AW253" s="194"/>
      <c r="AX253" s="194"/>
      <c r="AY253" s="194"/>
      <c r="AZ253" s="194"/>
      <c r="BA253" s="194"/>
      <c r="BB253" s="194"/>
      <c r="BC253" s="194"/>
      <c r="BD253" s="194"/>
      <c r="BE253" s="194"/>
      <c r="BF253" s="194"/>
      <c r="BG253" s="194"/>
      <c r="BH253" s="194"/>
      <c r="BI253" s="194"/>
      <c r="BJ253" s="194"/>
      <c r="BK253" s="194"/>
      <c r="BL253" s="194"/>
      <c r="BM253" s="194"/>
      <c r="BN253" s="194"/>
      <c r="BO253" s="194"/>
      <c r="BP253" s="194"/>
      <c r="BQ253" s="195"/>
      <c r="BR253" s="129"/>
      <c r="BS253" s="116"/>
    </row>
    <row r="254" spans="1:71" ht="15.65" customHeight="1">
      <c r="A254" s="134"/>
      <c r="B254" s="134"/>
      <c r="C254" s="124"/>
      <c r="D254" s="144"/>
      <c r="E254" s="144"/>
      <c r="F254" s="144"/>
      <c r="G254" s="144"/>
      <c r="H254" s="144"/>
      <c r="I254" s="144"/>
      <c r="J254" s="144"/>
      <c r="K254" s="144"/>
      <c r="L254" s="144"/>
      <c r="M254" s="144"/>
      <c r="N254" s="144"/>
      <c r="O254" s="144"/>
      <c r="P254" s="144"/>
      <c r="Q254" s="144"/>
      <c r="R254" s="130"/>
      <c r="S254" s="130"/>
      <c r="T254" s="130"/>
      <c r="U254" s="130"/>
      <c r="V254" s="130"/>
      <c r="W254" s="130"/>
      <c r="X254" s="130"/>
      <c r="Y254" s="130"/>
      <c r="Z254" s="130"/>
      <c r="AA254" s="130"/>
      <c r="AB254" s="130"/>
      <c r="AC254" s="130"/>
      <c r="AD254" s="130"/>
      <c r="AE254" s="130"/>
      <c r="AF254" s="130"/>
      <c r="AG254" s="130"/>
      <c r="AH254" s="130"/>
      <c r="AI254" s="130"/>
      <c r="AJ254" s="130"/>
      <c r="AK254" s="143"/>
      <c r="AL254" s="143"/>
      <c r="AM254" s="193"/>
      <c r="AN254" s="194"/>
      <c r="AO254" s="194"/>
      <c r="AP254" s="194"/>
      <c r="AQ254" s="194"/>
      <c r="AR254" s="194"/>
      <c r="AS254" s="194"/>
      <c r="AT254" s="194"/>
      <c r="AU254" s="194"/>
      <c r="AV254" s="194"/>
      <c r="AW254" s="194"/>
      <c r="AX254" s="194"/>
      <c r="AY254" s="194"/>
      <c r="AZ254" s="194"/>
      <c r="BA254" s="194"/>
      <c r="BB254" s="194"/>
      <c r="BC254" s="194"/>
      <c r="BD254" s="194"/>
      <c r="BE254" s="194"/>
      <c r="BF254" s="194"/>
      <c r="BG254" s="194"/>
      <c r="BH254" s="194"/>
      <c r="BI254" s="194"/>
      <c r="BJ254" s="194"/>
      <c r="BK254" s="194"/>
      <c r="BL254" s="194"/>
      <c r="BM254" s="194"/>
      <c r="BN254" s="194"/>
      <c r="BO254" s="194"/>
      <c r="BP254" s="194"/>
      <c r="BQ254" s="195"/>
      <c r="BR254" s="129"/>
      <c r="BS254" s="116"/>
    </row>
    <row r="255" spans="1:71" ht="15.65" customHeight="1">
      <c r="A255" s="134"/>
      <c r="B255" s="134"/>
      <c r="C255" s="124"/>
      <c r="D255" s="144"/>
      <c r="E255" s="144"/>
      <c r="F255" s="144"/>
      <c r="G255" s="144"/>
      <c r="H255" s="144"/>
      <c r="I255" s="144"/>
      <c r="J255" s="144"/>
      <c r="K255" s="144"/>
      <c r="L255" s="144"/>
      <c r="M255" s="144"/>
      <c r="N255" s="144"/>
      <c r="O255" s="144"/>
      <c r="P255" s="144"/>
      <c r="Q255" s="144"/>
      <c r="R255" s="130"/>
      <c r="S255" s="130"/>
      <c r="T255" s="130"/>
      <c r="U255" s="130"/>
      <c r="V255" s="130"/>
      <c r="W255" s="130"/>
      <c r="X255" s="130"/>
      <c r="Y255" s="130"/>
      <c r="Z255" s="130"/>
      <c r="AA255" s="130"/>
      <c r="AB255" s="130"/>
      <c r="AC255" s="130"/>
      <c r="AD255" s="130"/>
      <c r="AE255" s="130"/>
      <c r="AF255" s="130"/>
      <c r="AG255" s="130"/>
      <c r="AH255" s="130"/>
      <c r="AI255" s="130"/>
      <c r="AJ255" s="130"/>
      <c r="AK255" s="143"/>
      <c r="AL255" s="143"/>
      <c r="AM255" s="193"/>
      <c r="AN255" s="194"/>
      <c r="AO255" s="194"/>
      <c r="AP255" s="194"/>
      <c r="AQ255" s="194"/>
      <c r="AR255" s="194"/>
      <c r="AS255" s="194"/>
      <c r="AT255" s="194"/>
      <c r="AU255" s="194"/>
      <c r="AV255" s="194"/>
      <c r="AW255" s="194"/>
      <c r="AX255" s="194"/>
      <c r="AY255" s="194"/>
      <c r="AZ255" s="194"/>
      <c r="BA255" s="194"/>
      <c r="BB255" s="194"/>
      <c r="BC255" s="194"/>
      <c r="BD255" s="194"/>
      <c r="BE255" s="194"/>
      <c r="BF255" s="194"/>
      <c r="BG255" s="194"/>
      <c r="BH255" s="194"/>
      <c r="BI255" s="194"/>
      <c r="BJ255" s="194"/>
      <c r="BK255" s="194"/>
      <c r="BL255" s="194"/>
      <c r="BM255" s="194"/>
      <c r="BN255" s="194"/>
      <c r="BO255" s="194"/>
      <c r="BP255" s="194"/>
      <c r="BQ255" s="195"/>
      <c r="BR255" s="129"/>
      <c r="BS255" s="116"/>
    </row>
    <row r="256" spans="1:71" ht="15.65" customHeight="1">
      <c r="A256" s="134"/>
      <c r="B256" s="134"/>
      <c r="C256" s="124"/>
      <c r="D256" s="144"/>
      <c r="E256" s="144"/>
      <c r="F256" s="144"/>
      <c r="G256" s="144"/>
      <c r="H256" s="144"/>
      <c r="I256" s="144"/>
      <c r="J256" s="144"/>
      <c r="K256" s="144"/>
      <c r="L256" s="144"/>
      <c r="M256" s="144"/>
      <c r="N256" s="144"/>
      <c r="O256" s="144"/>
      <c r="P256" s="144"/>
      <c r="Q256" s="144"/>
      <c r="R256" s="130"/>
      <c r="S256" s="130"/>
      <c r="T256" s="130"/>
      <c r="U256" s="130"/>
      <c r="V256" s="130"/>
      <c r="W256" s="130"/>
      <c r="X256" s="130"/>
      <c r="Y256" s="130"/>
      <c r="Z256" s="130"/>
      <c r="AA256" s="130"/>
      <c r="AB256" s="130"/>
      <c r="AC256" s="130"/>
      <c r="AD256" s="130"/>
      <c r="AE256" s="130"/>
      <c r="AF256" s="130"/>
      <c r="AG256" s="130"/>
      <c r="AH256" s="130"/>
      <c r="AI256" s="130"/>
      <c r="AJ256" s="130"/>
      <c r="AK256" s="143"/>
      <c r="AL256" s="143"/>
      <c r="AM256" s="196"/>
      <c r="AN256" s="197"/>
      <c r="AO256" s="197"/>
      <c r="AP256" s="197"/>
      <c r="AQ256" s="197"/>
      <c r="AR256" s="197"/>
      <c r="AS256" s="197"/>
      <c r="AT256" s="197"/>
      <c r="AU256" s="197"/>
      <c r="AV256" s="197"/>
      <c r="AW256" s="197"/>
      <c r="AX256" s="197"/>
      <c r="AY256" s="197"/>
      <c r="AZ256" s="197"/>
      <c r="BA256" s="197"/>
      <c r="BB256" s="197"/>
      <c r="BC256" s="197"/>
      <c r="BD256" s="197"/>
      <c r="BE256" s="197"/>
      <c r="BF256" s="197"/>
      <c r="BG256" s="197"/>
      <c r="BH256" s="197"/>
      <c r="BI256" s="197"/>
      <c r="BJ256" s="197"/>
      <c r="BK256" s="197"/>
      <c r="BL256" s="197"/>
      <c r="BM256" s="197"/>
      <c r="BN256" s="197"/>
      <c r="BO256" s="197"/>
      <c r="BP256" s="197"/>
      <c r="BQ256" s="198"/>
      <c r="BR256" s="129"/>
      <c r="BS256" s="116"/>
    </row>
    <row r="257" spans="1:144" ht="15.65" customHeight="1">
      <c r="C257" s="124"/>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29"/>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row>
    <row r="258" spans="1:144" ht="18.649999999999999" customHeight="1">
      <c r="C258" s="124"/>
      <c r="D258" s="144"/>
      <c r="E258" s="144"/>
      <c r="F258" s="144"/>
      <c r="G258" s="144"/>
      <c r="H258" s="144"/>
      <c r="I258" s="144"/>
      <c r="J258" s="144"/>
      <c r="K258" s="144"/>
      <c r="L258" s="144"/>
      <c r="M258" s="144"/>
      <c r="N258" s="130"/>
      <c r="O258" s="130"/>
      <c r="P258" s="130"/>
      <c r="Q258" s="130"/>
      <c r="R258" s="130"/>
      <c r="S258" s="130"/>
      <c r="T258" s="130"/>
      <c r="U258" s="135" t="s">
        <v>27</v>
      </c>
      <c r="V258" s="130"/>
      <c r="W258" s="130"/>
      <c r="X258" s="136"/>
      <c r="Y258" s="136"/>
      <c r="Z258" s="136"/>
      <c r="AA258" s="127"/>
      <c r="AB258" s="137"/>
      <c r="AC258" s="127"/>
      <c r="AD258" s="127"/>
      <c r="AE258" s="127"/>
      <c r="AF258" s="127"/>
      <c r="AG258" s="127"/>
      <c r="AH258" s="127"/>
      <c r="AI258" s="127"/>
      <c r="AJ258" s="127"/>
      <c r="AK258" s="127"/>
      <c r="AL258" s="127"/>
      <c r="AM258" s="135" t="s">
        <v>12</v>
      </c>
      <c r="AN258" s="127"/>
      <c r="AO258" s="127"/>
      <c r="AP258" s="127"/>
      <c r="AQ258" s="127"/>
      <c r="AR258" s="127"/>
      <c r="AS258" s="127"/>
      <c r="AT258" s="127"/>
      <c r="AU258" s="127"/>
      <c r="AV258" s="127"/>
      <c r="AW258" s="127"/>
      <c r="AX258" s="127"/>
      <c r="AY258" s="127"/>
      <c r="AZ258" s="126"/>
      <c r="BA258" s="126"/>
      <c r="BB258" s="126"/>
      <c r="BC258" s="126"/>
      <c r="BD258" s="126"/>
      <c r="BE258" s="126"/>
      <c r="BF258" s="126"/>
      <c r="BG258" s="126"/>
      <c r="BH258" s="126"/>
      <c r="BI258" s="126"/>
      <c r="BJ258" s="126"/>
      <c r="BK258" s="126"/>
      <c r="BL258" s="126"/>
      <c r="BM258" s="126"/>
      <c r="BN258" s="126"/>
      <c r="BO258" s="126"/>
      <c r="BP258" s="126"/>
      <c r="BQ258" s="110"/>
      <c r="BR258" s="129"/>
      <c r="BS258" s="116"/>
    </row>
    <row r="259" spans="1:144" ht="15.65" customHeight="1">
      <c r="C259" s="124"/>
      <c r="D259" s="281" t="s">
        <v>13</v>
      </c>
      <c r="E259" s="281"/>
      <c r="F259" s="281"/>
      <c r="G259" s="281"/>
      <c r="H259" s="281"/>
      <c r="I259" s="281"/>
      <c r="J259" s="281"/>
      <c r="K259" s="281"/>
      <c r="L259" s="281"/>
      <c r="M259" s="282"/>
      <c r="N259" s="208" t="str">
        <f>IF([6]回答表!BD18="●",IF([6]回答表!AD52="●","●",""),"")</f>
        <v/>
      </c>
      <c r="O259" s="209"/>
      <c r="P259" s="209"/>
      <c r="Q259" s="210"/>
      <c r="R259" s="130"/>
      <c r="S259" s="130"/>
      <c r="T259" s="130"/>
      <c r="U259" s="190" t="str">
        <f>IF([6]回答表!BD18="●",IF([6]回答表!AD52="●",[6]回答表!B421,""),"")</f>
        <v/>
      </c>
      <c r="V259" s="191"/>
      <c r="W259" s="191"/>
      <c r="X259" s="191"/>
      <c r="Y259" s="191"/>
      <c r="Z259" s="191"/>
      <c r="AA259" s="191"/>
      <c r="AB259" s="191"/>
      <c r="AC259" s="191"/>
      <c r="AD259" s="191"/>
      <c r="AE259" s="191"/>
      <c r="AF259" s="191"/>
      <c r="AG259" s="191"/>
      <c r="AH259" s="191"/>
      <c r="AI259" s="191"/>
      <c r="AJ259" s="192"/>
      <c r="AK259" s="160"/>
      <c r="AL259" s="160"/>
      <c r="AM259" s="190" t="str">
        <f>IF([6]回答表!BD18="●",IF([6]回答表!AD52="●",[6]回答表!B427,""),"")</f>
        <v/>
      </c>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2"/>
      <c r="BR259" s="129"/>
      <c r="BS259" s="116"/>
    </row>
    <row r="260" spans="1:144" ht="15.65" customHeight="1">
      <c r="C260" s="124"/>
      <c r="D260" s="281"/>
      <c r="E260" s="281"/>
      <c r="F260" s="281"/>
      <c r="G260" s="281"/>
      <c r="H260" s="281"/>
      <c r="I260" s="281"/>
      <c r="J260" s="281"/>
      <c r="K260" s="281"/>
      <c r="L260" s="281"/>
      <c r="M260" s="282"/>
      <c r="N260" s="211"/>
      <c r="O260" s="212"/>
      <c r="P260" s="212"/>
      <c r="Q260" s="213"/>
      <c r="R260" s="130"/>
      <c r="S260" s="130"/>
      <c r="T260" s="130"/>
      <c r="U260" s="193"/>
      <c r="V260" s="194"/>
      <c r="W260" s="194"/>
      <c r="X260" s="194"/>
      <c r="Y260" s="194"/>
      <c r="Z260" s="194"/>
      <c r="AA260" s="194"/>
      <c r="AB260" s="194"/>
      <c r="AC260" s="194"/>
      <c r="AD260" s="194"/>
      <c r="AE260" s="194"/>
      <c r="AF260" s="194"/>
      <c r="AG260" s="194"/>
      <c r="AH260" s="194"/>
      <c r="AI260" s="194"/>
      <c r="AJ260" s="195"/>
      <c r="AK260" s="160"/>
      <c r="AL260" s="160"/>
      <c r="AM260" s="193"/>
      <c r="AN260" s="194"/>
      <c r="AO260" s="194"/>
      <c r="AP260" s="194"/>
      <c r="AQ260" s="194"/>
      <c r="AR260" s="194"/>
      <c r="AS260" s="194"/>
      <c r="AT260" s="194"/>
      <c r="AU260" s="194"/>
      <c r="AV260" s="194"/>
      <c r="AW260" s="194"/>
      <c r="AX260" s="194"/>
      <c r="AY260" s="194"/>
      <c r="AZ260" s="194"/>
      <c r="BA260" s="194"/>
      <c r="BB260" s="194"/>
      <c r="BC260" s="194"/>
      <c r="BD260" s="194"/>
      <c r="BE260" s="194"/>
      <c r="BF260" s="194"/>
      <c r="BG260" s="194"/>
      <c r="BH260" s="194"/>
      <c r="BI260" s="194"/>
      <c r="BJ260" s="194"/>
      <c r="BK260" s="194"/>
      <c r="BL260" s="194"/>
      <c r="BM260" s="194"/>
      <c r="BN260" s="194"/>
      <c r="BO260" s="194"/>
      <c r="BP260" s="194"/>
      <c r="BQ260" s="195"/>
      <c r="BR260" s="129"/>
      <c r="BS260" s="116"/>
    </row>
    <row r="261" spans="1:144" ht="15.65" customHeight="1">
      <c r="C261" s="124"/>
      <c r="D261" s="281"/>
      <c r="E261" s="281"/>
      <c r="F261" s="281"/>
      <c r="G261" s="281"/>
      <c r="H261" s="281"/>
      <c r="I261" s="281"/>
      <c r="J261" s="281"/>
      <c r="K261" s="281"/>
      <c r="L261" s="281"/>
      <c r="M261" s="282"/>
      <c r="N261" s="211"/>
      <c r="O261" s="212"/>
      <c r="P261" s="212"/>
      <c r="Q261" s="213"/>
      <c r="R261" s="130"/>
      <c r="S261" s="130"/>
      <c r="T261" s="130"/>
      <c r="U261" s="193"/>
      <c r="V261" s="194"/>
      <c r="W261" s="194"/>
      <c r="X261" s="194"/>
      <c r="Y261" s="194"/>
      <c r="Z261" s="194"/>
      <c r="AA261" s="194"/>
      <c r="AB261" s="194"/>
      <c r="AC261" s="194"/>
      <c r="AD261" s="194"/>
      <c r="AE261" s="194"/>
      <c r="AF261" s="194"/>
      <c r="AG261" s="194"/>
      <c r="AH261" s="194"/>
      <c r="AI261" s="194"/>
      <c r="AJ261" s="195"/>
      <c r="AK261" s="160"/>
      <c r="AL261" s="160"/>
      <c r="AM261" s="193"/>
      <c r="AN261" s="194"/>
      <c r="AO261" s="194"/>
      <c r="AP261" s="194"/>
      <c r="AQ261" s="194"/>
      <c r="AR261" s="194"/>
      <c r="AS261" s="194"/>
      <c r="AT261" s="194"/>
      <c r="AU261" s="194"/>
      <c r="AV261" s="194"/>
      <c r="AW261" s="194"/>
      <c r="AX261" s="194"/>
      <c r="AY261" s="194"/>
      <c r="AZ261" s="194"/>
      <c r="BA261" s="194"/>
      <c r="BB261" s="194"/>
      <c r="BC261" s="194"/>
      <c r="BD261" s="194"/>
      <c r="BE261" s="194"/>
      <c r="BF261" s="194"/>
      <c r="BG261" s="194"/>
      <c r="BH261" s="194"/>
      <c r="BI261" s="194"/>
      <c r="BJ261" s="194"/>
      <c r="BK261" s="194"/>
      <c r="BL261" s="194"/>
      <c r="BM261" s="194"/>
      <c r="BN261" s="194"/>
      <c r="BO261" s="194"/>
      <c r="BP261" s="194"/>
      <c r="BQ261" s="195"/>
      <c r="BR261" s="129"/>
      <c r="BS261" s="116"/>
    </row>
    <row r="262" spans="1:144" ht="15.65" customHeight="1">
      <c r="C262" s="124"/>
      <c r="D262" s="281"/>
      <c r="E262" s="281"/>
      <c r="F262" s="281"/>
      <c r="G262" s="281"/>
      <c r="H262" s="281"/>
      <c r="I262" s="281"/>
      <c r="J262" s="281"/>
      <c r="K262" s="281"/>
      <c r="L262" s="281"/>
      <c r="M262" s="282"/>
      <c r="N262" s="214"/>
      <c r="O262" s="215"/>
      <c r="P262" s="215"/>
      <c r="Q262" s="216"/>
      <c r="R262" s="130"/>
      <c r="S262" s="130"/>
      <c r="T262" s="130"/>
      <c r="U262" s="196"/>
      <c r="V262" s="197"/>
      <c r="W262" s="197"/>
      <c r="X262" s="197"/>
      <c r="Y262" s="197"/>
      <c r="Z262" s="197"/>
      <c r="AA262" s="197"/>
      <c r="AB262" s="197"/>
      <c r="AC262" s="197"/>
      <c r="AD262" s="197"/>
      <c r="AE262" s="197"/>
      <c r="AF262" s="197"/>
      <c r="AG262" s="197"/>
      <c r="AH262" s="197"/>
      <c r="AI262" s="197"/>
      <c r="AJ262" s="198"/>
      <c r="AK262" s="160"/>
      <c r="AL262" s="160"/>
      <c r="AM262" s="196"/>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c r="BM262" s="197"/>
      <c r="BN262" s="197"/>
      <c r="BO262" s="197"/>
      <c r="BP262" s="197"/>
      <c r="BQ262" s="198"/>
      <c r="BR262" s="129"/>
      <c r="BS262" s="116"/>
    </row>
    <row r="263" spans="1:144" ht="15.65" customHeight="1">
      <c r="C263" s="151"/>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c r="BI263" s="152"/>
      <c r="BJ263" s="152"/>
      <c r="BK263" s="152"/>
      <c r="BL263" s="152"/>
      <c r="BM263" s="152"/>
      <c r="BN263" s="152"/>
      <c r="BO263" s="152"/>
      <c r="BP263" s="152"/>
      <c r="BQ263" s="152"/>
      <c r="BR263" s="153"/>
      <c r="BS263" s="116"/>
    </row>
    <row r="264" spans="1:144" s="97" customFormat="1" ht="15.65" customHeight="1">
      <c r="A264" s="116"/>
      <c r="B264" s="116"/>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16"/>
    </row>
    <row r="265" spans="1:144" ht="15.65" customHeight="1">
      <c r="C265" s="118"/>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256"/>
      <c r="AS265" s="256"/>
      <c r="AT265" s="256"/>
      <c r="AU265" s="256"/>
      <c r="AV265" s="256"/>
      <c r="AW265" s="256"/>
      <c r="AX265" s="256"/>
      <c r="AY265" s="256"/>
      <c r="AZ265" s="256"/>
      <c r="BA265" s="256"/>
      <c r="BB265" s="256"/>
      <c r="BC265" s="120"/>
      <c r="BD265" s="121"/>
      <c r="BE265" s="121"/>
      <c r="BF265" s="121"/>
      <c r="BG265" s="121"/>
      <c r="BH265" s="121"/>
      <c r="BI265" s="121"/>
      <c r="BJ265" s="121"/>
      <c r="BK265" s="121"/>
      <c r="BL265" s="121"/>
      <c r="BM265" s="121"/>
      <c r="BN265" s="121"/>
      <c r="BO265" s="121"/>
      <c r="BP265" s="121"/>
      <c r="BQ265" s="121"/>
      <c r="BR265" s="122"/>
      <c r="BS265" s="116"/>
    </row>
    <row r="266" spans="1:144" ht="15.65" customHeight="1">
      <c r="C266" s="124"/>
      <c r="D266" s="130"/>
      <c r="E266" s="130"/>
      <c r="F266" s="130"/>
      <c r="G266" s="130"/>
      <c r="H266" s="130"/>
      <c r="I266" s="130"/>
      <c r="J266" s="130"/>
      <c r="K266" s="130"/>
      <c r="L266" s="130"/>
      <c r="M266" s="130"/>
      <c r="N266" s="130"/>
      <c r="O266" s="130"/>
      <c r="P266" s="130"/>
      <c r="Q266" s="130"/>
      <c r="R266" s="130"/>
      <c r="S266" s="130"/>
      <c r="T266" s="130"/>
      <c r="U266" s="130"/>
      <c r="V266" s="130"/>
      <c r="W266" s="130"/>
      <c r="X266" s="110"/>
      <c r="Y266" s="110"/>
      <c r="Z266" s="110"/>
      <c r="AA266" s="126"/>
      <c r="AB266" s="131"/>
      <c r="AC266" s="131"/>
      <c r="AD266" s="131"/>
      <c r="AE266" s="131"/>
      <c r="AF266" s="131"/>
      <c r="AG266" s="131"/>
      <c r="AH266" s="131"/>
      <c r="AI266" s="131"/>
      <c r="AJ266" s="131"/>
      <c r="AK266" s="131"/>
      <c r="AL266" s="131"/>
      <c r="AM266" s="131"/>
      <c r="AN266" s="128"/>
      <c r="AO266" s="131"/>
      <c r="AP266" s="132"/>
      <c r="AQ266" s="132"/>
      <c r="AR266" s="292"/>
      <c r="AS266" s="292"/>
      <c r="AT266" s="292"/>
      <c r="AU266" s="292"/>
      <c r="AV266" s="292"/>
      <c r="AW266" s="292"/>
      <c r="AX266" s="292"/>
      <c r="AY266" s="292"/>
      <c r="AZ266" s="292"/>
      <c r="BA266" s="292"/>
      <c r="BB266" s="292"/>
      <c r="BC266" s="125"/>
      <c r="BD266" s="126"/>
      <c r="BE266" s="126"/>
      <c r="BF266" s="126"/>
      <c r="BG266" s="126"/>
      <c r="BH266" s="126"/>
      <c r="BI266" s="126"/>
      <c r="BJ266" s="126"/>
      <c r="BK266" s="126"/>
      <c r="BL266" s="126"/>
      <c r="BM266" s="126"/>
      <c r="BN266" s="127"/>
      <c r="BO266" s="127"/>
      <c r="BP266" s="127"/>
      <c r="BQ266" s="128"/>
      <c r="BR266" s="129"/>
      <c r="BS266" s="116"/>
    </row>
    <row r="267" spans="1:144" ht="15.65" customHeight="1">
      <c r="C267" s="124"/>
      <c r="D267" s="258" t="s">
        <v>4</v>
      </c>
      <c r="E267" s="259"/>
      <c r="F267" s="259"/>
      <c r="G267" s="259"/>
      <c r="H267" s="259"/>
      <c r="I267" s="259"/>
      <c r="J267" s="259"/>
      <c r="K267" s="259"/>
      <c r="L267" s="259"/>
      <c r="M267" s="259"/>
      <c r="N267" s="259"/>
      <c r="O267" s="259"/>
      <c r="P267" s="259"/>
      <c r="Q267" s="260"/>
      <c r="R267" s="199" t="s">
        <v>34</v>
      </c>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1"/>
      <c r="BC267" s="125"/>
      <c r="BD267" s="126"/>
      <c r="BE267" s="126"/>
      <c r="BF267" s="126"/>
      <c r="BG267" s="126"/>
      <c r="BH267" s="126"/>
      <c r="BI267" s="126"/>
      <c r="BJ267" s="126"/>
      <c r="BK267" s="126"/>
      <c r="BL267" s="126"/>
      <c r="BM267" s="126"/>
      <c r="BN267" s="127"/>
      <c r="BO267" s="127"/>
      <c r="BP267" s="127"/>
      <c r="BQ267" s="128"/>
      <c r="BR267" s="129"/>
      <c r="BS267" s="116"/>
    </row>
    <row r="268" spans="1:144" ht="15.65" customHeight="1">
      <c r="C268" s="124"/>
      <c r="D268" s="261"/>
      <c r="E268" s="262"/>
      <c r="F268" s="262"/>
      <c r="G268" s="262"/>
      <c r="H268" s="262"/>
      <c r="I268" s="262"/>
      <c r="J268" s="262"/>
      <c r="K268" s="262"/>
      <c r="L268" s="262"/>
      <c r="M268" s="262"/>
      <c r="N268" s="262"/>
      <c r="O268" s="262"/>
      <c r="P268" s="262"/>
      <c r="Q268" s="263"/>
      <c r="R268" s="205"/>
      <c r="S268" s="206"/>
      <c r="T268" s="206"/>
      <c r="U268" s="206"/>
      <c r="V268" s="206"/>
      <c r="W268" s="206"/>
      <c r="X268" s="206"/>
      <c r="Y268" s="206"/>
      <c r="Z268" s="206"/>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7"/>
      <c r="BC268" s="125"/>
      <c r="BD268" s="126"/>
      <c r="BE268" s="126"/>
      <c r="BF268" s="126"/>
      <c r="BG268" s="126"/>
      <c r="BH268" s="126"/>
      <c r="BI268" s="126"/>
      <c r="BJ268" s="126"/>
      <c r="BK268" s="126"/>
      <c r="BL268" s="126"/>
      <c r="BM268" s="126"/>
      <c r="BN268" s="127"/>
      <c r="BO268" s="127"/>
      <c r="BP268" s="127"/>
      <c r="BQ268" s="128"/>
      <c r="BR268" s="129"/>
      <c r="BS268" s="116"/>
    </row>
    <row r="269" spans="1:144" ht="15.65" customHeight="1">
      <c r="C269" s="124"/>
      <c r="D269" s="130"/>
      <c r="E269" s="130"/>
      <c r="F269" s="130"/>
      <c r="G269" s="130"/>
      <c r="H269" s="130"/>
      <c r="I269" s="130"/>
      <c r="J269" s="130"/>
      <c r="K269" s="130"/>
      <c r="L269" s="130"/>
      <c r="M269" s="130"/>
      <c r="N269" s="130"/>
      <c r="O269" s="130"/>
      <c r="P269" s="130"/>
      <c r="Q269" s="130"/>
      <c r="R269" s="130"/>
      <c r="S269" s="130"/>
      <c r="T269" s="130"/>
      <c r="U269" s="130"/>
      <c r="V269" s="130"/>
      <c r="W269" s="130"/>
      <c r="X269" s="110"/>
      <c r="Y269" s="110"/>
      <c r="Z269" s="110"/>
      <c r="AA269" s="126"/>
      <c r="AB269" s="131"/>
      <c r="AC269" s="131"/>
      <c r="AD269" s="131"/>
      <c r="AE269" s="131"/>
      <c r="AF269" s="131"/>
      <c r="AG269" s="131"/>
      <c r="AH269" s="131"/>
      <c r="AI269" s="131"/>
      <c r="AJ269" s="131"/>
      <c r="AK269" s="131"/>
      <c r="AL269" s="131"/>
      <c r="AM269" s="131"/>
      <c r="AN269" s="128"/>
      <c r="AO269" s="131"/>
      <c r="AP269" s="132"/>
      <c r="AQ269" s="132"/>
      <c r="AR269" s="133"/>
      <c r="AS269" s="133"/>
      <c r="AT269" s="133"/>
      <c r="AU269" s="133"/>
      <c r="AV269" s="133"/>
      <c r="AW269" s="133"/>
      <c r="AX269" s="133"/>
      <c r="AY269" s="133"/>
      <c r="AZ269" s="133"/>
      <c r="BA269" s="133"/>
      <c r="BB269" s="133"/>
      <c r="BC269" s="125"/>
      <c r="BD269" s="126"/>
      <c r="BE269" s="126"/>
      <c r="BF269" s="126"/>
      <c r="BG269" s="126"/>
      <c r="BH269" s="126"/>
      <c r="BI269" s="126"/>
      <c r="BJ269" s="126"/>
      <c r="BK269" s="126"/>
      <c r="BL269" s="126"/>
      <c r="BM269" s="126"/>
      <c r="BN269" s="127"/>
      <c r="BO269" s="127"/>
      <c r="BP269" s="127"/>
      <c r="BQ269" s="128"/>
      <c r="BR269" s="129"/>
      <c r="BS269" s="116"/>
    </row>
    <row r="270" spans="1:144" ht="19">
      <c r="C270" s="124"/>
      <c r="D270" s="130"/>
      <c r="E270" s="130"/>
      <c r="F270" s="130"/>
      <c r="G270" s="130"/>
      <c r="H270" s="130"/>
      <c r="I270" s="130"/>
      <c r="J270" s="130"/>
      <c r="K270" s="130"/>
      <c r="L270" s="130"/>
      <c r="M270" s="130"/>
      <c r="N270" s="130"/>
      <c r="O270" s="130"/>
      <c r="P270" s="130"/>
      <c r="Q270" s="130"/>
      <c r="R270" s="130"/>
      <c r="S270" s="130"/>
      <c r="T270" s="130"/>
      <c r="U270" s="135" t="s">
        <v>27</v>
      </c>
      <c r="V270" s="130"/>
      <c r="W270" s="130"/>
      <c r="X270" s="136"/>
      <c r="Y270" s="136"/>
      <c r="Z270" s="136"/>
      <c r="AA270" s="127"/>
      <c r="AB270" s="137"/>
      <c r="AC270" s="137"/>
      <c r="AD270" s="137"/>
      <c r="AE270" s="137"/>
      <c r="AF270" s="137"/>
      <c r="AG270" s="137"/>
      <c r="AH270" s="137"/>
      <c r="AI270" s="137"/>
      <c r="AJ270" s="137"/>
      <c r="AK270" s="137"/>
      <c r="AL270" s="137"/>
      <c r="AM270" s="135" t="s">
        <v>14</v>
      </c>
      <c r="AN270" s="138"/>
      <c r="AO270" s="137"/>
      <c r="AP270" s="139"/>
      <c r="AQ270" s="139"/>
      <c r="AR270" s="140"/>
      <c r="AS270" s="140"/>
      <c r="AT270" s="140"/>
      <c r="AU270" s="140"/>
      <c r="AV270" s="140"/>
      <c r="AW270" s="140"/>
      <c r="AX270" s="140"/>
      <c r="AY270" s="140"/>
      <c r="AZ270" s="140"/>
      <c r="BA270" s="140"/>
      <c r="BB270" s="140"/>
      <c r="BC270" s="141"/>
      <c r="BD270" s="127"/>
      <c r="BE270" s="127"/>
      <c r="BF270" s="142" t="s">
        <v>6</v>
      </c>
      <c r="BG270" s="155"/>
      <c r="BH270" s="155"/>
      <c r="BI270" s="155"/>
      <c r="BJ270" s="155"/>
      <c r="BK270" s="155"/>
      <c r="BL270" s="155"/>
      <c r="BM270" s="127"/>
      <c r="BN270" s="127"/>
      <c r="BO270" s="127"/>
      <c r="BP270" s="127"/>
      <c r="BQ270" s="138"/>
      <c r="BR270" s="129"/>
      <c r="BS270" s="116"/>
    </row>
    <row r="271" spans="1:144" ht="15.65" customHeight="1">
      <c r="C271" s="124"/>
      <c r="D271" s="281" t="s">
        <v>7</v>
      </c>
      <c r="E271" s="281"/>
      <c r="F271" s="281"/>
      <c r="G271" s="281"/>
      <c r="H271" s="281"/>
      <c r="I271" s="281"/>
      <c r="J271" s="281"/>
      <c r="K271" s="281"/>
      <c r="L271" s="281"/>
      <c r="M271" s="281"/>
      <c r="N271" s="208" t="str">
        <f>IF([6]回答表!X53="●","●","")</f>
        <v>●</v>
      </c>
      <c r="O271" s="209"/>
      <c r="P271" s="209"/>
      <c r="Q271" s="210"/>
      <c r="R271" s="130"/>
      <c r="S271" s="130"/>
      <c r="T271" s="130"/>
      <c r="U271" s="190" t="str">
        <f>IF([6]回答表!X53="●",[6]回答表!B438,IF([6]回答表!AA53="●",[6]回答表!B466,""))</f>
        <v>温泉事業における管理及び運営に関する業務に関して、民間のノウハウを活用して直営で行う場合よりも経費の縮減を目指し指定管理制度を導入した。</v>
      </c>
      <c r="V271" s="191"/>
      <c r="W271" s="191"/>
      <c r="X271" s="191"/>
      <c r="Y271" s="191"/>
      <c r="Z271" s="191"/>
      <c r="AA271" s="191"/>
      <c r="AB271" s="191"/>
      <c r="AC271" s="191"/>
      <c r="AD271" s="191"/>
      <c r="AE271" s="191"/>
      <c r="AF271" s="191"/>
      <c r="AG271" s="191"/>
      <c r="AH271" s="191"/>
      <c r="AI271" s="191"/>
      <c r="AJ271" s="192"/>
      <c r="AK271" s="143"/>
      <c r="AL271" s="143"/>
      <c r="AM271" s="293" t="s">
        <v>35</v>
      </c>
      <c r="AN271" s="294"/>
      <c r="AO271" s="294"/>
      <c r="AP271" s="294"/>
      <c r="AQ271" s="294"/>
      <c r="AR271" s="294"/>
      <c r="AS271" s="294"/>
      <c r="AT271" s="295"/>
      <c r="AU271" s="293" t="s">
        <v>36</v>
      </c>
      <c r="AV271" s="294"/>
      <c r="AW271" s="294"/>
      <c r="AX271" s="294"/>
      <c r="AY271" s="294"/>
      <c r="AZ271" s="294"/>
      <c r="BA271" s="294"/>
      <c r="BB271" s="295"/>
      <c r="BC271" s="131"/>
      <c r="BD271" s="126"/>
      <c r="BE271" s="126"/>
      <c r="BF271" s="253" t="str">
        <f>IF([6]回答表!X53="●",[6]回答表!U444,IF([6]回答表!AA53="●",[6]回答表!U472,""))</f>
        <v>平成</v>
      </c>
      <c r="BG271" s="254"/>
      <c r="BH271" s="254"/>
      <c r="BI271" s="254"/>
      <c r="BJ271" s="253"/>
      <c r="BK271" s="254"/>
      <c r="BL271" s="254"/>
      <c r="BM271" s="254"/>
      <c r="BN271" s="253"/>
      <c r="BO271" s="254"/>
      <c r="BP271" s="254"/>
      <c r="BQ271" s="255"/>
      <c r="BR271" s="129"/>
      <c r="BS271" s="116"/>
    </row>
    <row r="272" spans="1:144" ht="15.65" customHeight="1">
      <c r="C272" s="124"/>
      <c r="D272" s="281"/>
      <c r="E272" s="281"/>
      <c r="F272" s="281"/>
      <c r="G272" s="281"/>
      <c r="H272" s="281"/>
      <c r="I272" s="281"/>
      <c r="J272" s="281"/>
      <c r="K272" s="281"/>
      <c r="L272" s="281"/>
      <c r="M272" s="281"/>
      <c r="N272" s="211"/>
      <c r="O272" s="212"/>
      <c r="P272" s="212"/>
      <c r="Q272" s="213"/>
      <c r="R272" s="130"/>
      <c r="S272" s="130"/>
      <c r="T272" s="130"/>
      <c r="U272" s="193"/>
      <c r="V272" s="194"/>
      <c r="W272" s="194"/>
      <c r="X272" s="194"/>
      <c r="Y272" s="194"/>
      <c r="Z272" s="194"/>
      <c r="AA272" s="194"/>
      <c r="AB272" s="194"/>
      <c r="AC272" s="194"/>
      <c r="AD272" s="194"/>
      <c r="AE272" s="194"/>
      <c r="AF272" s="194"/>
      <c r="AG272" s="194"/>
      <c r="AH272" s="194"/>
      <c r="AI272" s="194"/>
      <c r="AJ272" s="195"/>
      <c r="AK272" s="143"/>
      <c r="AL272" s="143"/>
      <c r="AM272" s="296"/>
      <c r="AN272" s="297"/>
      <c r="AO272" s="297"/>
      <c r="AP272" s="297"/>
      <c r="AQ272" s="297"/>
      <c r="AR272" s="297"/>
      <c r="AS272" s="297"/>
      <c r="AT272" s="298"/>
      <c r="AU272" s="296"/>
      <c r="AV272" s="297"/>
      <c r="AW272" s="297"/>
      <c r="AX272" s="297"/>
      <c r="AY272" s="297"/>
      <c r="AZ272" s="297"/>
      <c r="BA272" s="297"/>
      <c r="BB272" s="298"/>
      <c r="BC272" s="131"/>
      <c r="BD272" s="126"/>
      <c r="BE272" s="126"/>
      <c r="BF272" s="217"/>
      <c r="BG272" s="218"/>
      <c r="BH272" s="218"/>
      <c r="BI272" s="218"/>
      <c r="BJ272" s="217"/>
      <c r="BK272" s="218"/>
      <c r="BL272" s="218"/>
      <c r="BM272" s="218"/>
      <c r="BN272" s="217"/>
      <c r="BO272" s="218"/>
      <c r="BP272" s="218"/>
      <c r="BQ272" s="221"/>
      <c r="BR272" s="129"/>
      <c r="BS272" s="116"/>
    </row>
    <row r="273" spans="1:71" ht="15.65" customHeight="1">
      <c r="C273" s="124"/>
      <c r="D273" s="281"/>
      <c r="E273" s="281"/>
      <c r="F273" s="281"/>
      <c r="G273" s="281"/>
      <c r="H273" s="281"/>
      <c r="I273" s="281"/>
      <c r="J273" s="281"/>
      <c r="K273" s="281"/>
      <c r="L273" s="281"/>
      <c r="M273" s="281"/>
      <c r="N273" s="211"/>
      <c r="O273" s="212"/>
      <c r="P273" s="212"/>
      <c r="Q273" s="213"/>
      <c r="R273" s="130"/>
      <c r="S273" s="130"/>
      <c r="T273" s="130"/>
      <c r="U273" s="193"/>
      <c r="V273" s="194"/>
      <c r="W273" s="194"/>
      <c r="X273" s="194"/>
      <c r="Y273" s="194"/>
      <c r="Z273" s="194"/>
      <c r="AA273" s="194"/>
      <c r="AB273" s="194"/>
      <c r="AC273" s="194"/>
      <c r="AD273" s="194"/>
      <c r="AE273" s="194"/>
      <c r="AF273" s="194"/>
      <c r="AG273" s="194"/>
      <c r="AH273" s="194"/>
      <c r="AI273" s="194"/>
      <c r="AJ273" s="195"/>
      <c r="AK273" s="143"/>
      <c r="AL273" s="143"/>
      <c r="AM273" s="299"/>
      <c r="AN273" s="300"/>
      <c r="AO273" s="300"/>
      <c r="AP273" s="300"/>
      <c r="AQ273" s="300"/>
      <c r="AR273" s="300"/>
      <c r="AS273" s="300"/>
      <c r="AT273" s="301"/>
      <c r="AU273" s="299"/>
      <c r="AV273" s="300"/>
      <c r="AW273" s="300"/>
      <c r="AX273" s="300"/>
      <c r="AY273" s="300"/>
      <c r="AZ273" s="300"/>
      <c r="BA273" s="300"/>
      <c r="BB273" s="301"/>
      <c r="BC273" s="131"/>
      <c r="BD273" s="126"/>
      <c r="BE273" s="126"/>
      <c r="BF273" s="217"/>
      <c r="BG273" s="218"/>
      <c r="BH273" s="218"/>
      <c r="BI273" s="218"/>
      <c r="BJ273" s="217"/>
      <c r="BK273" s="218"/>
      <c r="BL273" s="218"/>
      <c r="BM273" s="218"/>
      <c r="BN273" s="217"/>
      <c r="BO273" s="218"/>
      <c r="BP273" s="218"/>
      <c r="BQ273" s="221"/>
      <c r="BR273" s="129"/>
      <c r="BS273" s="116"/>
    </row>
    <row r="274" spans="1:71" ht="15.65" customHeight="1">
      <c r="C274" s="124"/>
      <c r="D274" s="281"/>
      <c r="E274" s="281"/>
      <c r="F274" s="281"/>
      <c r="G274" s="281"/>
      <c r="H274" s="281"/>
      <c r="I274" s="281"/>
      <c r="J274" s="281"/>
      <c r="K274" s="281"/>
      <c r="L274" s="281"/>
      <c r="M274" s="281"/>
      <c r="N274" s="214"/>
      <c r="O274" s="215"/>
      <c r="P274" s="215"/>
      <c r="Q274" s="216"/>
      <c r="R274" s="130"/>
      <c r="S274" s="130"/>
      <c r="T274" s="130"/>
      <c r="U274" s="193"/>
      <c r="V274" s="194"/>
      <c r="W274" s="194"/>
      <c r="X274" s="194"/>
      <c r="Y274" s="194"/>
      <c r="Z274" s="194"/>
      <c r="AA274" s="194"/>
      <c r="AB274" s="194"/>
      <c r="AC274" s="194"/>
      <c r="AD274" s="194"/>
      <c r="AE274" s="194"/>
      <c r="AF274" s="194"/>
      <c r="AG274" s="194"/>
      <c r="AH274" s="194"/>
      <c r="AI274" s="194"/>
      <c r="AJ274" s="195"/>
      <c r="AK274" s="143"/>
      <c r="AL274" s="143"/>
      <c r="AM274" s="283" t="str">
        <f>IF([6]回答表!X53="●",[6]回答表!G444,IF([6]回答表!AA53="●",[6]回答表!G472,""))</f>
        <v xml:space="preserve"> </v>
      </c>
      <c r="AN274" s="284"/>
      <c r="AO274" s="284"/>
      <c r="AP274" s="284"/>
      <c r="AQ274" s="284"/>
      <c r="AR274" s="284"/>
      <c r="AS274" s="284"/>
      <c r="AT274" s="285"/>
      <c r="AU274" s="283" t="str">
        <f>IF([6]回答表!X53="●",[6]回答表!G445,IF([6]回答表!AA53="●",[6]回答表!G473,""))</f>
        <v>●</v>
      </c>
      <c r="AV274" s="284"/>
      <c r="AW274" s="284"/>
      <c r="AX274" s="284"/>
      <c r="AY274" s="284"/>
      <c r="AZ274" s="284"/>
      <c r="BA274" s="284"/>
      <c r="BB274" s="285"/>
      <c r="BC274" s="131"/>
      <c r="BD274" s="126"/>
      <c r="BE274" s="126"/>
      <c r="BF274" s="217">
        <f>IF([6]回答表!X53="●",[6]回答表!X444,IF([6]回答表!AA53="●",[6]回答表!X472,""))</f>
        <v>19</v>
      </c>
      <c r="BG274" s="218"/>
      <c r="BH274" s="218"/>
      <c r="BI274" s="218"/>
      <c r="BJ274" s="217">
        <f>IF([6]回答表!X53="●",[6]回答表!X445,IF([6]回答表!AA53="●",[6]回答表!X473,""))</f>
        <v>4</v>
      </c>
      <c r="BK274" s="218"/>
      <c r="BL274" s="218"/>
      <c r="BM274" s="221"/>
      <c r="BN274" s="217">
        <f>IF([6]回答表!X53="●",[6]回答表!X446,IF([6]回答表!AA53="●",[6]回答表!X474,""))</f>
        <v>1</v>
      </c>
      <c r="BO274" s="218"/>
      <c r="BP274" s="218"/>
      <c r="BQ274" s="221"/>
      <c r="BR274" s="129"/>
      <c r="BS274" s="116"/>
    </row>
    <row r="275" spans="1:71" ht="15.65" customHeight="1">
      <c r="C275" s="124"/>
      <c r="D275" s="144"/>
      <c r="E275" s="144"/>
      <c r="F275" s="144"/>
      <c r="G275" s="144"/>
      <c r="H275" s="144"/>
      <c r="I275" s="144"/>
      <c r="J275" s="144"/>
      <c r="K275" s="144"/>
      <c r="L275" s="144"/>
      <c r="M275" s="144"/>
      <c r="N275" s="146"/>
      <c r="O275" s="146"/>
      <c r="P275" s="146"/>
      <c r="Q275" s="146"/>
      <c r="R275" s="146"/>
      <c r="S275" s="146"/>
      <c r="T275" s="146"/>
      <c r="U275" s="193"/>
      <c r="V275" s="194"/>
      <c r="W275" s="194"/>
      <c r="X275" s="194"/>
      <c r="Y275" s="194"/>
      <c r="Z275" s="194"/>
      <c r="AA275" s="194"/>
      <c r="AB275" s="194"/>
      <c r="AC275" s="194"/>
      <c r="AD275" s="194"/>
      <c r="AE275" s="194"/>
      <c r="AF275" s="194"/>
      <c r="AG275" s="194"/>
      <c r="AH275" s="194"/>
      <c r="AI275" s="194"/>
      <c r="AJ275" s="195"/>
      <c r="AK275" s="143"/>
      <c r="AL275" s="143"/>
      <c r="AM275" s="286"/>
      <c r="AN275" s="287"/>
      <c r="AO275" s="287"/>
      <c r="AP275" s="287"/>
      <c r="AQ275" s="287"/>
      <c r="AR275" s="287"/>
      <c r="AS275" s="287"/>
      <c r="AT275" s="288"/>
      <c r="AU275" s="286"/>
      <c r="AV275" s="287"/>
      <c r="AW275" s="287"/>
      <c r="AX275" s="287"/>
      <c r="AY275" s="287"/>
      <c r="AZ275" s="287"/>
      <c r="BA275" s="287"/>
      <c r="BB275" s="288"/>
      <c r="BC275" s="131"/>
      <c r="BD275" s="131"/>
      <c r="BE275" s="131"/>
      <c r="BF275" s="217"/>
      <c r="BG275" s="218"/>
      <c r="BH275" s="218"/>
      <c r="BI275" s="218"/>
      <c r="BJ275" s="217"/>
      <c r="BK275" s="218"/>
      <c r="BL275" s="218"/>
      <c r="BM275" s="221"/>
      <c r="BN275" s="217"/>
      <c r="BO275" s="218"/>
      <c r="BP275" s="218"/>
      <c r="BQ275" s="221"/>
      <c r="BR275" s="129"/>
      <c r="BS275" s="116"/>
    </row>
    <row r="276" spans="1:71" ht="15.65" customHeight="1">
      <c r="C276" s="124"/>
      <c r="D276" s="144"/>
      <c r="E276" s="144"/>
      <c r="F276" s="144"/>
      <c r="G276" s="144"/>
      <c r="H276" s="144"/>
      <c r="I276" s="144"/>
      <c r="J276" s="144"/>
      <c r="K276" s="144"/>
      <c r="L276" s="144"/>
      <c r="M276" s="144"/>
      <c r="N276" s="146"/>
      <c r="O276" s="146"/>
      <c r="P276" s="146"/>
      <c r="Q276" s="146"/>
      <c r="R276" s="146"/>
      <c r="S276" s="146"/>
      <c r="T276" s="146"/>
      <c r="U276" s="193"/>
      <c r="V276" s="194"/>
      <c r="W276" s="194"/>
      <c r="X276" s="194"/>
      <c r="Y276" s="194"/>
      <c r="Z276" s="194"/>
      <c r="AA276" s="194"/>
      <c r="AB276" s="194"/>
      <c r="AC276" s="194"/>
      <c r="AD276" s="194"/>
      <c r="AE276" s="194"/>
      <c r="AF276" s="194"/>
      <c r="AG276" s="194"/>
      <c r="AH276" s="194"/>
      <c r="AI276" s="194"/>
      <c r="AJ276" s="195"/>
      <c r="AK276" s="143"/>
      <c r="AL276" s="143"/>
      <c r="AM276" s="289"/>
      <c r="AN276" s="290"/>
      <c r="AO276" s="290"/>
      <c r="AP276" s="290"/>
      <c r="AQ276" s="290"/>
      <c r="AR276" s="290"/>
      <c r="AS276" s="290"/>
      <c r="AT276" s="291"/>
      <c r="AU276" s="289"/>
      <c r="AV276" s="290"/>
      <c r="AW276" s="290"/>
      <c r="AX276" s="290"/>
      <c r="AY276" s="290"/>
      <c r="AZ276" s="290"/>
      <c r="BA276" s="290"/>
      <c r="BB276" s="291"/>
      <c r="BC276" s="131"/>
      <c r="BD276" s="126"/>
      <c r="BE276" s="126"/>
      <c r="BF276" s="217"/>
      <c r="BG276" s="218"/>
      <c r="BH276" s="218"/>
      <c r="BI276" s="218"/>
      <c r="BJ276" s="217"/>
      <c r="BK276" s="218"/>
      <c r="BL276" s="218"/>
      <c r="BM276" s="221"/>
      <c r="BN276" s="217"/>
      <c r="BO276" s="218"/>
      <c r="BP276" s="218"/>
      <c r="BQ276" s="221"/>
      <c r="BR276" s="129"/>
      <c r="BS276" s="116"/>
    </row>
    <row r="277" spans="1:71" ht="15.65" customHeight="1">
      <c r="C277" s="124"/>
      <c r="D277" s="302" t="s">
        <v>8</v>
      </c>
      <c r="E277" s="281"/>
      <c r="F277" s="281"/>
      <c r="G277" s="281"/>
      <c r="H277" s="281"/>
      <c r="I277" s="281"/>
      <c r="J277" s="281"/>
      <c r="K277" s="281"/>
      <c r="L277" s="281"/>
      <c r="M277" s="282"/>
      <c r="N277" s="208" t="str">
        <f>IF([6]回答表!AA53="●","●","")</f>
        <v/>
      </c>
      <c r="O277" s="209"/>
      <c r="P277" s="209"/>
      <c r="Q277" s="210"/>
      <c r="R277" s="130"/>
      <c r="S277" s="130"/>
      <c r="T277" s="130"/>
      <c r="U277" s="193"/>
      <c r="V277" s="194"/>
      <c r="W277" s="194"/>
      <c r="X277" s="194"/>
      <c r="Y277" s="194"/>
      <c r="Z277" s="194"/>
      <c r="AA277" s="194"/>
      <c r="AB277" s="194"/>
      <c r="AC277" s="194"/>
      <c r="AD277" s="194"/>
      <c r="AE277" s="194"/>
      <c r="AF277" s="194"/>
      <c r="AG277" s="194"/>
      <c r="AH277" s="194"/>
      <c r="AI277" s="194"/>
      <c r="AJ277" s="195"/>
      <c r="AK277" s="143"/>
      <c r="AL277" s="143"/>
      <c r="AM277" s="126"/>
      <c r="AN277" s="126"/>
      <c r="AO277" s="126"/>
      <c r="AP277" s="126"/>
      <c r="AQ277" s="126"/>
      <c r="AR277" s="126"/>
      <c r="AS277" s="126"/>
      <c r="AT277" s="126"/>
      <c r="AU277" s="126"/>
      <c r="AV277" s="126"/>
      <c r="AW277" s="126"/>
      <c r="AX277" s="126"/>
      <c r="AY277" s="126"/>
      <c r="AZ277" s="126"/>
      <c r="BA277" s="126"/>
      <c r="BB277" s="126"/>
      <c r="BC277" s="131"/>
      <c r="BD277" s="147"/>
      <c r="BE277" s="147"/>
      <c r="BF277" s="217"/>
      <c r="BG277" s="218"/>
      <c r="BH277" s="218"/>
      <c r="BI277" s="218"/>
      <c r="BJ277" s="217"/>
      <c r="BK277" s="218"/>
      <c r="BL277" s="218"/>
      <c r="BM277" s="221"/>
      <c r="BN277" s="217"/>
      <c r="BO277" s="218"/>
      <c r="BP277" s="218"/>
      <c r="BQ277" s="221"/>
      <c r="BR277" s="129"/>
      <c r="BS277" s="116"/>
    </row>
    <row r="278" spans="1:71" ht="15.65" customHeight="1">
      <c r="C278" s="124"/>
      <c r="D278" s="281"/>
      <c r="E278" s="281"/>
      <c r="F278" s="281"/>
      <c r="G278" s="281"/>
      <c r="H278" s="281"/>
      <c r="I278" s="281"/>
      <c r="J278" s="281"/>
      <c r="K278" s="281"/>
      <c r="L278" s="281"/>
      <c r="M278" s="282"/>
      <c r="N278" s="211"/>
      <c r="O278" s="212"/>
      <c r="P278" s="212"/>
      <c r="Q278" s="213"/>
      <c r="R278" s="130"/>
      <c r="S278" s="130"/>
      <c r="T278" s="130"/>
      <c r="U278" s="193"/>
      <c r="V278" s="194"/>
      <c r="W278" s="194"/>
      <c r="X278" s="194"/>
      <c r="Y278" s="194"/>
      <c r="Z278" s="194"/>
      <c r="AA278" s="194"/>
      <c r="AB278" s="194"/>
      <c r="AC278" s="194"/>
      <c r="AD278" s="194"/>
      <c r="AE278" s="194"/>
      <c r="AF278" s="194"/>
      <c r="AG278" s="194"/>
      <c r="AH278" s="194"/>
      <c r="AI278" s="194"/>
      <c r="AJ278" s="195"/>
      <c r="AK278" s="143"/>
      <c r="AL278" s="143"/>
      <c r="AM278" s="126"/>
      <c r="AN278" s="126"/>
      <c r="AO278" s="126"/>
      <c r="AP278" s="126"/>
      <c r="AQ278" s="126"/>
      <c r="AR278" s="126"/>
      <c r="AS278" s="126"/>
      <c r="AT278" s="126"/>
      <c r="AU278" s="126"/>
      <c r="AV278" s="126"/>
      <c r="AW278" s="126"/>
      <c r="AX278" s="126"/>
      <c r="AY278" s="126"/>
      <c r="AZ278" s="126"/>
      <c r="BA278" s="126"/>
      <c r="BB278" s="126"/>
      <c r="BC278" s="131"/>
      <c r="BD278" s="147"/>
      <c r="BE278" s="147"/>
      <c r="BF278" s="217" t="s">
        <v>9</v>
      </c>
      <c r="BG278" s="218"/>
      <c r="BH278" s="218"/>
      <c r="BI278" s="218"/>
      <c r="BJ278" s="217" t="s">
        <v>10</v>
      </c>
      <c r="BK278" s="218"/>
      <c r="BL278" s="218"/>
      <c r="BM278" s="218"/>
      <c r="BN278" s="217" t="s">
        <v>11</v>
      </c>
      <c r="BO278" s="218"/>
      <c r="BP278" s="218"/>
      <c r="BQ278" s="221"/>
      <c r="BR278" s="129"/>
      <c r="BS278" s="116"/>
    </row>
    <row r="279" spans="1:71" ht="15.65" customHeight="1">
      <c r="C279" s="124"/>
      <c r="D279" s="281"/>
      <c r="E279" s="281"/>
      <c r="F279" s="281"/>
      <c r="G279" s="281"/>
      <c r="H279" s="281"/>
      <c r="I279" s="281"/>
      <c r="J279" s="281"/>
      <c r="K279" s="281"/>
      <c r="L279" s="281"/>
      <c r="M279" s="282"/>
      <c r="N279" s="211"/>
      <c r="O279" s="212"/>
      <c r="P279" s="212"/>
      <c r="Q279" s="213"/>
      <c r="R279" s="130"/>
      <c r="S279" s="130"/>
      <c r="T279" s="130"/>
      <c r="U279" s="193"/>
      <c r="V279" s="194"/>
      <c r="W279" s="194"/>
      <c r="X279" s="194"/>
      <c r="Y279" s="194"/>
      <c r="Z279" s="194"/>
      <c r="AA279" s="194"/>
      <c r="AB279" s="194"/>
      <c r="AC279" s="194"/>
      <c r="AD279" s="194"/>
      <c r="AE279" s="194"/>
      <c r="AF279" s="194"/>
      <c r="AG279" s="194"/>
      <c r="AH279" s="194"/>
      <c r="AI279" s="194"/>
      <c r="AJ279" s="195"/>
      <c r="AK279" s="143"/>
      <c r="AL279" s="143"/>
      <c r="AM279" s="126"/>
      <c r="AN279" s="126"/>
      <c r="AO279" s="126"/>
      <c r="AP279" s="126"/>
      <c r="AQ279" s="126"/>
      <c r="AR279" s="126"/>
      <c r="AS279" s="126"/>
      <c r="AT279" s="126"/>
      <c r="AU279" s="126"/>
      <c r="AV279" s="126"/>
      <c r="AW279" s="126"/>
      <c r="AX279" s="126"/>
      <c r="AY279" s="126"/>
      <c r="AZ279" s="126"/>
      <c r="BA279" s="126"/>
      <c r="BB279" s="126"/>
      <c r="BC279" s="131"/>
      <c r="BD279" s="147"/>
      <c r="BE279" s="147"/>
      <c r="BF279" s="217"/>
      <c r="BG279" s="218"/>
      <c r="BH279" s="218"/>
      <c r="BI279" s="218"/>
      <c r="BJ279" s="217"/>
      <c r="BK279" s="218"/>
      <c r="BL279" s="218"/>
      <c r="BM279" s="218"/>
      <c r="BN279" s="217"/>
      <c r="BO279" s="218"/>
      <c r="BP279" s="218"/>
      <c r="BQ279" s="221"/>
      <c r="BR279" s="129"/>
      <c r="BS279" s="116"/>
    </row>
    <row r="280" spans="1:71" ht="15.65" customHeight="1">
      <c r="C280" s="124"/>
      <c r="D280" s="281"/>
      <c r="E280" s="281"/>
      <c r="F280" s="281"/>
      <c r="G280" s="281"/>
      <c r="H280" s="281"/>
      <c r="I280" s="281"/>
      <c r="J280" s="281"/>
      <c r="K280" s="281"/>
      <c r="L280" s="281"/>
      <c r="M280" s="282"/>
      <c r="N280" s="214"/>
      <c r="O280" s="215"/>
      <c r="P280" s="215"/>
      <c r="Q280" s="216"/>
      <c r="R280" s="130"/>
      <c r="S280" s="130"/>
      <c r="T280" s="130"/>
      <c r="U280" s="196"/>
      <c r="V280" s="197"/>
      <c r="W280" s="197"/>
      <c r="X280" s="197"/>
      <c r="Y280" s="197"/>
      <c r="Z280" s="197"/>
      <c r="AA280" s="197"/>
      <c r="AB280" s="197"/>
      <c r="AC280" s="197"/>
      <c r="AD280" s="197"/>
      <c r="AE280" s="197"/>
      <c r="AF280" s="197"/>
      <c r="AG280" s="197"/>
      <c r="AH280" s="197"/>
      <c r="AI280" s="197"/>
      <c r="AJ280" s="198"/>
      <c r="AK280" s="143"/>
      <c r="AL280" s="143"/>
      <c r="AM280" s="126"/>
      <c r="AN280" s="126"/>
      <c r="AO280" s="126"/>
      <c r="AP280" s="126"/>
      <c r="AQ280" s="126"/>
      <c r="AR280" s="126"/>
      <c r="AS280" s="126"/>
      <c r="AT280" s="126"/>
      <c r="AU280" s="126"/>
      <c r="AV280" s="126"/>
      <c r="AW280" s="126"/>
      <c r="AX280" s="126"/>
      <c r="AY280" s="126"/>
      <c r="AZ280" s="126"/>
      <c r="BA280" s="126"/>
      <c r="BB280" s="126"/>
      <c r="BC280" s="131"/>
      <c r="BD280" s="147"/>
      <c r="BE280" s="147"/>
      <c r="BF280" s="219"/>
      <c r="BG280" s="220"/>
      <c r="BH280" s="220"/>
      <c r="BI280" s="220"/>
      <c r="BJ280" s="219"/>
      <c r="BK280" s="220"/>
      <c r="BL280" s="220"/>
      <c r="BM280" s="220"/>
      <c r="BN280" s="219"/>
      <c r="BO280" s="220"/>
      <c r="BP280" s="220"/>
      <c r="BQ280" s="222"/>
      <c r="BR280" s="129"/>
      <c r="BS280" s="116"/>
    </row>
    <row r="281" spans="1:71" ht="15.65" customHeight="1">
      <c r="A281" s="134"/>
      <c r="B281" s="134"/>
      <c r="C281" s="124"/>
      <c r="D281" s="144"/>
      <c r="E281" s="144"/>
      <c r="F281" s="144"/>
      <c r="G281" s="144"/>
      <c r="H281" s="144"/>
      <c r="I281" s="144"/>
      <c r="J281" s="144"/>
      <c r="K281" s="144"/>
      <c r="L281" s="144"/>
      <c r="M281" s="144"/>
      <c r="N281" s="144"/>
      <c r="O281" s="144"/>
      <c r="P281" s="144"/>
      <c r="Q281" s="144"/>
      <c r="R281" s="130"/>
      <c r="S281" s="130"/>
      <c r="T281" s="130"/>
      <c r="U281" s="130"/>
      <c r="V281" s="130"/>
      <c r="W281" s="130"/>
      <c r="X281" s="130"/>
      <c r="Y281" s="130"/>
      <c r="Z281" s="130"/>
      <c r="AA281" s="130"/>
      <c r="AB281" s="130"/>
      <c r="AC281" s="130"/>
      <c r="AD281" s="130"/>
      <c r="AE281" s="130"/>
      <c r="AF281" s="130"/>
      <c r="AG281" s="130"/>
      <c r="AH281" s="130"/>
      <c r="AI281" s="130"/>
      <c r="AJ281" s="130"/>
      <c r="AK281" s="143"/>
      <c r="AL281" s="143"/>
      <c r="AM281" s="156"/>
      <c r="AN281" s="156"/>
      <c r="AO281" s="156"/>
      <c r="AP281" s="156"/>
      <c r="AQ281" s="156"/>
      <c r="AR281" s="156"/>
      <c r="AS281" s="156"/>
      <c r="AT281" s="156"/>
      <c r="AU281" s="156"/>
      <c r="AV281" s="156"/>
      <c r="AW281" s="156"/>
      <c r="AX281" s="156"/>
      <c r="AY281" s="156"/>
      <c r="AZ281" s="156"/>
      <c r="BA281" s="156"/>
      <c r="BB281" s="156"/>
      <c r="BC281" s="131"/>
      <c r="BD281" s="147"/>
      <c r="BE281" s="147"/>
      <c r="BF281" s="110"/>
      <c r="BG281" s="110"/>
      <c r="BH281" s="110"/>
      <c r="BI281" s="110"/>
      <c r="BJ281" s="110"/>
      <c r="BK281" s="110"/>
      <c r="BL281" s="110"/>
      <c r="BM281" s="110"/>
      <c r="BN281" s="110"/>
      <c r="BO281" s="110"/>
      <c r="BP281" s="110"/>
      <c r="BQ281" s="110"/>
      <c r="BR281" s="129"/>
      <c r="BS281" s="116"/>
    </row>
    <row r="282" spans="1:71" ht="15.65" customHeight="1">
      <c r="A282" s="134"/>
      <c r="B282" s="134"/>
      <c r="C282" s="124"/>
      <c r="D282" s="144"/>
      <c r="E282" s="144"/>
      <c r="F282" s="144"/>
      <c r="G282" s="144"/>
      <c r="H282" s="144"/>
      <c r="I282" s="144"/>
      <c r="J282" s="144"/>
      <c r="K282" s="144"/>
      <c r="L282" s="144"/>
      <c r="M282" s="144"/>
      <c r="N282" s="144"/>
      <c r="O282" s="144"/>
      <c r="P282" s="144"/>
      <c r="Q282" s="144"/>
      <c r="R282" s="130"/>
      <c r="S282" s="130"/>
      <c r="T282" s="130"/>
      <c r="U282" s="135" t="s">
        <v>91</v>
      </c>
      <c r="V282" s="130"/>
      <c r="W282" s="130"/>
      <c r="X282" s="130"/>
      <c r="Y282" s="130"/>
      <c r="Z282" s="130"/>
      <c r="AA282" s="130"/>
      <c r="AB282" s="130"/>
      <c r="AC282" s="130"/>
      <c r="AD282" s="130"/>
      <c r="AE282" s="130"/>
      <c r="AF282" s="130"/>
      <c r="AG282" s="130"/>
      <c r="AH282" s="130"/>
      <c r="AI282" s="130"/>
      <c r="AJ282" s="130"/>
      <c r="AK282" s="143"/>
      <c r="AL282" s="143"/>
      <c r="AM282" s="135" t="s">
        <v>92</v>
      </c>
      <c r="AN282" s="127"/>
      <c r="AO282" s="127"/>
      <c r="AP282" s="127"/>
      <c r="AQ282" s="127"/>
      <c r="AR282" s="127"/>
      <c r="AS282" s="127"/>
      <c r="AT282" s="127"/>
      <c r="AU282" s="127"/>
      <c r="AV282" s="127"/>
      <c r="AW282" s="127"/>
      <c r="AX282" s="126"/>
      <c r="AY282" s="126"/>
      <c r="AZ282" s="126"/>
      <c r="BA282" s="126"/>
      <c r="BB282" s="126"/>
      <c r="BC282" s="126"/>
      <c r="BD282" s="126"/>
      <c r="BE282" s="126"/>
      <c r="BF282" s="126"/>
      <c r="BG282" s="126"/>
      <c r="BH282" s="126"/>
      <c r="BI282" s="126"/>
      <c r="BJ282" s="126"/>
      <c r="BK282" s="126"/>
      <c r="BL282" s="126"/>
      <c r="BM282" s="126"/>
      <c r="BN282" s="126"/>
      <c r="BO282" s="126"/>
      <c r="BP282" s="126"/>
      <c r="BQ282" s="110"/>
      <c r="BR282" s="129"/>
      <c r="BS282" s="116"/>
    </row>
    <row r="283" spans="1:71" ht="15.65" customHeight="1">
      <c r="A283" s="134"/>
      <c r="B283" s="134"/>
      <c r="C283" s="124"/>
      <c r="D283" s="144"/>
      <c r="E283" s="144"/>
      <c r="F283" s="144"/>
      <c r="G283" s="144"/>
      <c r="H283" s="144"/>
      <c r="I283" s="144"/>
      <c r="J283" s="144"/>
      <c r="K283" s="144"/>
      <c r="L283" s="144"/>
      <c r="M283" s="144"/>
      <c r="N283" s="144"/>
      <c r="O283" s="144"/>
      <c r="P283" s="144"/>
      <c r="Q283" s="144"/>
      <c r="R283" s="130"/>
      <c r="S283" s="130"/>
      <c r="T283" s="130"/>
      <c r="U283" s="182">
        <f>IF([6]回答表!X53="●",[6]回答表!E453,IF([6]回答表!AA53="●",[6]回答表!E477,""))</f>
        <v>10</v>
      </c>
      <c r="V283" s="183"/>
      <c r="W283" s="183"/>
      <c r="X283" s="183"/>
      <c r="Y283" s="183"/>
      <c r="Z283" s="183"/>
      <c r="AA283" s="183"/>
      <c r="AB283" s="183"/>
      <c r="AC283" s="183"/>
      <c r="AD283" s="183"/>
      <c r="AE283" s="186" t="s">
        <v>93</v>
      </c>
      <c r="AF283" s="186"/>
      <c r="AG283" s="186"/>
      <c r="AH283" s="186"/>
      <c r="AI283" s="186"/>
      <c r="AJ283" s="187"/>
      <c r="AK283" s="143"/>
      <c r="AL283" s="143"/>
      <c r="AM283" s="190" t="str">
        <f>IF([6]回答表!X53="●",[6]回答表!B455,IF([6]回答表!AA53="●",[6]回答表!B479,""))</f>
        <v>温泉事業における管理及び運営に関する業務。　　　　　　　　　指定管理料について令和4年度からの複数年度協定で段階的に年度低減。　　　　　　　　　　　　　　　　　　　　　　　　　　　　　①人件費　年▲8　　　　　　　　　　　　　　　　　　　　　　　　　　　　②維持管理費　年▲0　　　　　　　　　　　　　　　　　　　　　　　　　③委託費　年▲2　　　　　　　　　　　　　　　　　　　　　　　　　　　　　計年▲10　</v>
      </c>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2"/>
      <c r="BR283" s="129"/>
      <c r="BS283" s="116"/>
    </row>
    <row r="284" spans="1:71" ht="15.65" customHeight="1">
      <c r="A284" s="134"/>
      <c r="B284" s="134"/>
      <c r="C284" s="124"/>
      <c r="D284" s="144"/>
      <c r="E284" s="144"/>
      <c r="F284" s="144"/>
      <c r="G284" s="144"/>
      <c r="H284" s="144"/>
      <c r="I284" s="144"/>
      <c r="J284" s="144"/>
      <c r="K284" s="144"/>
      <c r="L284" s="144"/>
      <c r="M284" s="144"/>
      <c r="N284" s="144"/>
      <c r="O284" s="144"/>
      <c r="P284" s="144"/>
      <c r="Q284" s="144"/>
      <c r="R284" s="130"/>
      <c r="S284" s="130"/>
      <c r="T284" s="130"/>
      <c r="U284" s="184"/>
      <c r="V284" s="185"/>
      <c r="W284" s="185"/>
      <c r="X284" s="185"/>
      <c r="Y284" s="185"/>
      <c r="Z284" s="185"/>
      <c r="AA284" s="185"/>
      <c r="AB284" s="185"/>
      <c r="AC284" s="185"/>
      <c r="AD284" s="185"/>
      <c r="AE284" s="188"/>
      <c r="AF284" s="188"/>
      <c r="AG284" s="188"/>
      <c r="AH284" s="188"/>
      <c r="AI284" s="188"/>
      <c r="AJ284" s="189"/>
      <c r="AK284" s="143"/>
      <c r="AL284" s="143"/>
      <c r="AM284" s="193"/>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c r="BM284" s="194"/>
      <c r="BN284" s="194"/>
      <c r="BO284" s="194"/>
      <c r="BP284" s="194"/>
      <c r="BQ284" s="195"/>
      <c r="BR284" s="129"/>
      <c r="BS284" s="116"/>
    </row>
    <row r="285" spans="1:71" ht="15.65" customHeight="1">
      <c r="A285" s="134"/>
      <c r="B285" s="134"/>
      <c r="C285" s="124"/>
      <c r="D285" s="144"/>
      <c r="E285" s="144"/>
      <c r="F285" s="144"/>
      <c r="G285" s="144"/>
      <c r="H285" s="144"/>
      <c r="I285" s="144"/>
      <c r="J285" s="144"/>
      <c r="K285" s="144"/>
      <c r="L285" s="144"/>
      <c r="M285" s="144"/>
      <c r="N285" s="144"/>
      <c r="O285" s="144"/>
      <c r="P285" s="144"/>
      <c r="Q285" s="144"/>
      <c r="R285" s="130"/>
      <c r="S285" s="130"/>
      <c r="T285" s="130"/>
      <c r="U285" s="130"/>
      <c r="V285" s="130"/>
      <c r="W285" s="130"/>
      <c r="X285" s="130"/>
      <c r="Y285" s="130"/>
      <c r="Z285" s="130"/>
      <c r="AA285" s="130"/>
      <c r="AB285" s="130"/>
      <c r="AC285" s="130"/>
      <c r="AD285" s="130"/>
      <c r="AE285" s="130"/>
      <c r="AF285" s="130"/>
      <c r="AG285" s="130"/>
      <c r="AH285" s="130"/>
      <c r="AI285" s="130"/>
      <c r="AJ285" s="130"/>
      <c r="AK285" s="143"/>
      <c r="AL285" s="143"/>
      <c r="AM285" s="193"/>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c r="BM285" s="194"/>
      <c r="BN285" s="194"/>
      <c r="BO285" s="194"/>
      <c r="BP285" s="194"/>
      <c r="BQ285" s="195"/>
      <c r="BR285" s="129"/>
      <c r="BS285" s="116"/>
    </row>
    <row r="286" spans="1:71" ht="15.65" customHeight="1">
      <c r="A286" s="134"/>
      <c r="B286" s="134"/>
      <c r="C286" s="124"/>
      <c r="D286" s="144"/>
      <c r="E286" s="144"/>
      <c r="F286" s="144"/>
      <c r="G286" s="144"/>
      <c r="H286" s="144"/>
      <c r="I286" s="144"/>
      <c r="J286" s="144"/>
      <c r="K286" s="144"/>
      <c r="L286" s="144"/>
      <c r="M286" s="144"/>
      <c r="N286" s="144"/>
      <c r="O286" s="144"/>
      <c r="P286" s="144"/>
      <c r="Q286" s="144"/>
      <c r="R286" s="130"/>
      <c r="S286" s="130"/>
      <c r="T286" s="130"/>
      <c r="U286" s="130"/>
      <c r="V286" s="130"/>
      <c r="W286" s="130"/>
      <c r="X286" s="130"/>
      <c r="Y286" s="130"/>
      <c r="Z286" s="130"/>
      <c r="AA286" s="130"/>
      <c r="AB286" s="130"/>
      <c r="AC286" s="130"/>
      <c r="AD286" s="130"/>
      <c r="AE286" s="130"/>
      <c r="AF286" s="130"/>
      <c r="AG286" s="130"/>
      <c r="AH286" s="130"/>
      <c r="AI286" s="130"/>
      <c r="AJ286" s="130"/>
      <c r="AK286" s="143"/>
      <c r="AL286" s="143"/>
      <c r="AM286" s="193"/>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c r="BM286" s="194"/>
      <c r="BN286" s="194"/>
      <c r="BO286" s="194"/>
      <c r="BP286" s="194"/>
      <c r="BQ286" s="195"/>
      <c r="BR286" s="129"/>
      <c r="BS286" s="116"/>
    </row>
    <row r="287" spans="1:71" ht="15.65" customHeight="1">
      <c r="A287" s="134"/>
      <c r="B287" s="134"/>
      <c r="C287" s="124"/>
      <c r="D287" s="144"/>
      <c r="E287" s="144"/>
      <c r="F287" s="144"/>
      <c r="G287" s="144"/>
      <c r="H287" s="144"/>
      <c r="I287" s="144"/>
      <c r="J287" s="144"/>
      <c r="K287" s="144"/>
      <c r="L287" s="144"/>
      <c r="M287" s="144"/>
      <c r="N287" s="144"/>
      <c r="O287" s="144"/>
      <c r="P287" s="144"/>
      <c r="Q287" s="144"/>
      <c r="R287" s="130"/>
      <c r="S287" s="130"/>
      <c r="T287" s="130"/>
      <c r="U287" s="130"/>
      <c r="V287" s="130"/>
      <c r="W287" s="130"/>
      <c r="X287" s="130"/>
      <c r="Y287" s="130"/>
      <c r="Z287" s="130"/>
      <c r="AA287" s="130"/>
      <c r="AB287" s="130"/>
      <c r="AC287" s="130"/>
      <c r="AD287" s="130"/>
      <c r="AE287" s="130"/>
      <c r="AF287" s="130"/>
      <c r="AG287" s="130"/>
      <c r="AH287" s="130"/>
      <c r="AI287" s="130"/>
      <c r="AJ287" s="130"/>
      <c r="AK287" s="143"/>
      <c r="AL287" s="143"/>
      <c r="AM287" s="196"/>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8"/>
      <c r="BR287" s="129"/>
      <c r="BS287" s="116"/>
    </row>
    <row r="288" spans="1:71" ht="15.65" customHeight="1">
      <c r="C288" s="124"/>
      <c r="D288" s="144"/>
      <c r="E288" s="144"/>
      <c r="F288" s="144"/>
      <c r="G288" s="144"/>
      <c r="H288" s="144"/>
      <c r="I288" s="144"/>
      <c r="J288" s="144"/>
      <c r="K288" s="144"/>
      <c r="L288" s="144"/>
      <c r="M288" s="144"/>
      <c r="N288" s="130"/>
      <c r="O288" s="130"/>
      <c r="P288" s="130"/>
      <c r="Q288" s="130"/>
      <c r="R288" s="130"/>
      <c r="S288" s="130"/>
      <c r="T288" s="130"/>
      <c r="U288" s="130"/>
      <c r="V288" s="130"/>
      <c r="W288" s="130"/>
      <c r="X288" s="110"/>
      <c r="Y288" s="110"/>
      <c r="Z288" s="110"/>
      <c r="AA288" s="127"/>
      <c r="AB288" s="127"/>
      <c r="AC288" s="127"/>
      <c r="AD288" s="127"/>
      <c r="AE288" s="127"/>
      <c r="AF288" s="127"/>
      <c r="AG288" s="127"/>
      <c r="AH288" s="127"/>
      <c r="AI288" s="127"/>
      <c r="AJ288" s="110"/>
      <c r="AK288" s="110"/>
      <c r="AL288" s="110"/>
      <c r="AM288" s="126"/>
      <c r="AN288" s="126"/>
      <c r="AO288" s="126"/>
      <c r="AP288" s="126"/>
      <c r="AQ288" s="126"/>
      <c r="AR288" s="126"/>
      <c r="AS288" s="126"/>
      <c r="AT288" s="126"/>
      <c r="AU288" s="126"/>
      <c r="AV288" s="126"/>
      <c r="AW288" s="126"/>
      <c r="AX288" s="126"/>
      <c r="AY288" s="126"/>
      <c r="AZ288" s="126"/>
      <c r="BA288" s="126"/>
      <c r="BB288" s="126"/>
      <c r="BC288" s="110"/>
      <c r="BD288" s="110"/>
      <c r="BE288" s="110"/>
      <c r="BF288" s="110"/>
      <c r="BG288" s="110"/>
      <c r="BH288" s="110"/>
      <c r="BI288" s="110"/>
      <c r="BJ288" s="110"/>
      <c r="BK288" s="110"/>
      <c r="BL288" s="110"/>
      <c r="BM288" s="110"/>
      <c r="BN288" s="110"/>
      <c r="BO288" s="110"/>
      <c r="BP288" s="110"/>
      <c r="BQ288" s="110"/>
      <c r="BR288" s="129"/>
      <c r="BS288" s="116"/>
    </row>
    <row r="289" spans="1:71" ht="18.649999999999999" customHeight="1">
      <c r="C289" s="124"/>
      <c r="D289" s="144"/>
      <c r="E289" s="144"/>
      <c r="F289" s="144"/>
      <c r="G289" s="144"/>
      <c r="H289" s="144"/>
      <c r="I289" s="144"/>
      <c r="J289" s="144"/>
      <c r="K289" s="144"/>
      <c r="L289" s="144"/>
      <c r="M289" s="144"/>
      <c r="N289" s="130"/>
      <c r="O289" s="130"/>
      <c r="P289" s="130"/>
      <c r="Q289" s="130"/>
      <c r="R289" s="130"/>
      <c r="S289" s="130"/>
      <c r="T289" s="130"/>
      <c r="U289" s="135" t="s">
        <v>27</v>
      </c>
      <c r="V289" s="130"/>
      <c r="W289" s="130"/>
      <c r="X289" s="136"/>
      <c r="Y289" s="136"/>
      <c r="Z289" s="136"/>
      <c r="AA289" s="127"/>
      <c r="AB289" s="137"/>
      <c r="AC289" s="127"/>
      <c r="AD289" s="127"/>
      <c r="AE289" s="127"/>
      <c r="AF289" s="127"/>
      <c r="AG289" s="127"/>
      <c r="AH289" s="127"/>
      <c r="AI289" s="127"/>
      <c r="AJ289" s="127"/>
      <c r="AK289" s="127"/>
      <c r="AL289" s="127"/>
      <c r="AM289" s="135" t="s">
        <v>12</v>
      </c>
      <c r="AN289" s="127"/>
      <c r="AO289" s="127"/>
      <c r="AP289" s="127"/>
      <c r="AQ289" s="127"/>
      <c r="AR289" s="127"/>
      <c r="AS289" s="127"/>
      <c r="AT289" s="127"/>
      <c r="AU289" s="127"/>
      <c r="AV289" s="127"/>
      <c r="AW289" s="127"/>
      <c r="AX289" s="127"/>
      <c r="AY289" s="127"/>
      <c r="AZ289" s="126"/>
      <c r="BA289" s="126"/>
      <c r="BB289" s="126"/>
      <c r="BC289" s="126"/>
      <c r="BD289" s="126"/>
      <c r="BE289" s="126"/>
      <c r="BF289" s="126"/>
      <c r="BG289" s="126"/>
      <c r="BH289" s="126"/>
      <c r="BI289" s="126"/>
      <c r="BJ289" s="126"/>
      <c r="BK289" s="126"/>
      <c r="BL289" s="126"/>
      <c r="BM289" s="126"/>
      <c r="BN289" s="126"/>
      <c r="BO289" s="126"/>
      <c r="BP289" s="126"/>
      <c r="BQ289" s="110"/>
      <c r="BR289" s="129"/>
      <c r="BS289" s="116"/>
    </row>
    <row r="290" spans="1:71" ht="15.65" customHeight="1">
      <c r="C290" s="124"/>
      <c r="D290" s="281" t="s">
        <v>13</v>
      </c>
      <c r="E290" s="281"/>
      <c r="F290" s="281"/>
      <c r="G290" s="281"/>
      <c r="H290" s="281"/>
      <c r="I290" s="281"/>
      <c r="J290" s="281"/>
      <c r="K290" s="281"/>
      <c r="L290" s="281"/>
      <c r="M290" s="282"/>
      <c r="N290" s="208" t="str">
        <f>IF([6]回答表!AD53="●","●","")</f>
        <v/>
      </c>
      <c r="O290" s="209"/>
      <c r="P290" s="209"/>
      <c r="Q290" s="210"/>
      <c r="R290" s="130"/>
      <c r="S290" s="130"/>
      <c r="T290" s="130"/>
      <c r="U290" s="190" t="str">
        <f>IF([6]回答表!AD53="●",[6]回答表!B490,"")</f>
        <v/>
      </c>
      <c r="V290" s="191"/>
      <c r="W290" s="191"/>
      <c r="X290" s="191"/>
      <c r="Y290" s="191"/>
      <c r="Z290" s="191"/>
      <c r="AA290" s="191"/>
      <c r="AB290" s="191"/>
      <c r="AC290" s="191"/>
      <c r="AD290" s="191"/>
      <c r="AE290" s="191"/>
      <c r="AF290" s="191"/>
      <c r="AG290" s="191"/>
      <c r="AH290" s="191"/>
      <c r="AI290" s="191"/>
      <c r="AJ290" s="192"/>
      <c r="AK290" s="160"/>
      <c r="AL290" s="160"/>
      <c r="AM290" s="190" t="str">
        <f>IF([6]回答表!AD53="●",[6]回答表!B496,"")</f>
        <v/>
      </c>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2"/>
      <c r="BR290" s="129"/>
      <c r="BS290" s="116"/>
    </row>
    <row r="291" spans="1:71" ht="15.65" customHeight="1">
      <c r="C291" s="124"/>
      <c r="D291" s="281"/>
      <c r="E291" s="281"/>
      <c r="F291" s="281"/>
      <c r="G291" s="281"/>
      <c r="H291" s="281"/>
      <c r="I291" s="281"/>
      <c r="J291" s="281"/>
      <c r="K291" s="281"/>
      <c r="L291" s="281"/>
      <c r="M291" s="282"/>
      <c r="N291" s="211"/>
      <c r="O291" s="212"/>
      <c r="P291" s="212"/>
      <c r="Q291" s="213"/>
      <c r="R291" s="130"/>
      <c r="S291" s="130"/>
      <c r="T291" s="130"/>
      <c r="U291" s="193"/>
      <c r="V291" s="194"/>
      <c r="W291" s="194"/>
      <c r="X291" s="194"/>
      <c r="Y291" s="194"/>
      <c r="Z291" s="194"/>
      <c r="AA291" s="194"/>
      <c r="AB291" s="194"/>
      <c r="AC291" s="194"/>
      <c r="AD291" s="194"/>
      <c r="AE291" s="194"/>
      <c r="AF291" s="194"/>
      <c r="AG291" s="194"/>
      <c r="AH291" s="194"/>
      <c r="AI291" s="194"/>
      <c r="AJ291" s="195"/>
      <c r="AK291" s="160"/>
      <c r="AL291" s="160"/>
      <c r="AM291" s="193"/>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c r="BM291" s="194"/>
      <c r="BN291" s="194"/>
      <c r="BO291" s="194"/>
      <c r="BP291" s="194"/>
      <c r="BQ291" s="195"/>
      <c r="BR291" s="129"/>
      <c r="BS291" s="116"/>
    </row>
    <row r="292" spans="1:71" ht="15.65" customHeight="1">
      <c r="C292" s="124"/>
      <c r="D292" s="281"/>
      <c r="E292" s="281"/>
      <c r="F292" s="281"/>
      <c r="G292" s="281"/>
      <c r="H292" s="281"/>
      <c r="I292" s="281"/>
      <c r="J292" s="281"/>
      <c r="K292" s="281"/>
      <c r="L292" s="281"/>
      <c r="M292" s="282"/>
      <c r="N292" s="211"/>
      <c r="O292" s="212"/>
      <c r="P292" s="212"/>
      <c r="Q292" s="213"/>
      <c r="R292" s="130"/>
      <c r="S292" s="130"/>
      <c r="T292" s="130"/>
      <c r="U292" s="193"/>
      <c r="V292" s="194"/>
      <c r="W292" s="194"/>
      <c r="X292" s="194"/>
      <c r="Y292" s="194"/>
      <c r="Z292" s="194"/>
      <c r="AA292" s="194"/>
      <c r="AB292" s="194"/>
      <c r="AC292" s="194"/>
      <c r="AD292" s="194"/>
      <c r="AE292" s="194"/>
      <c r="AF292" s="194"/>
      <c r="AG292" s="194"/>
      <c r="AH292" s="194"/>
      <c r="AI292" s="194"/>
      <c r="AJ292" s="195"/>
      <c r="AK292" s="160"/>
      <c r="AL292" s="160"/>
      <c r="AM292" s="193"/>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c r="BM292" s="194"/>
      <c r="BN292" s="194"/>
      <c r="BO292" s="194"/>
      <c r="BP292" s="194"/>
      <c r="BQ292" s="195"/>
      <c r="BR292" s="129"/>
      <c r="BS292" s="116"/>
    </row>
    <row r="293" spans="1:71" ht="15.65" customHeight="1">
      <c r="C293" s="124"/>
      <c r="D293" s="281"/>
      <c r="E293" s="281"/>
      <c r="F293" s="281"/>
      <c r="G293" s="281"/>
      <c r="H293" s="281"/>
      <c r="I293" s="281"/>
      <c r="J293" s="281"/>
      <c r="K293" s="281"/>
      <c r="L293" s="281"/>
      <c r="M293" s="282"/>
      <c r="N293" s="214"/>
      <c r="O293" s="215"/>
      <c r="P293" s="215"/>
      <c r="Q293" s="216"/>
      <c r="R293" s="130"/>
      <c r="S293" s="130"/>
      <c r="T293" s="130"/>
      <c r="U293" s="196"/>
      <c r="V293" s="197"/>
      <c r="W293" s="197"/>
      <c r="X293" s="197"/>
      <c r="Y293" s="197"/>
      <c r="Z293" s="197"/>
      <c r="AA293" s="197"/>
      <c r="AB293" s="197"/>
      <c r="AC293" s="197"/>
      <c r="AD293" s="197"/>
      <c r="AE293" s="197"/>
      <c r="AF293" s="197"/>
      <c r="AG293" s="197"/>
      <c r="AH293" s="197"/>
      <c r="AI293" s="197"/>
      <c r="AJ293" s="198"/>
      <c r="AK293" s="160"/>
      <c r="AL293" s="160"/>
      <c r="AM293" s="196"/>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8"/>
      <c r="BR293" s="129"/>
      <c r="BS293" s="116"/>
    </row>
    <row r="294" spans="1:71" ht="15.65" customHeight="1">
      <c r="C294" s="151"/>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3"/>
      <c r="BS294" s="116"/>
    </row>
    <row r="295" spans="1:71" s="97" customFormat="1" ht="15.65" customHeight="1">
      <c r="A295" s="116"/>
      <c r="B295" s="116"/>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16"/>
    </row>
    <row r="296" spans="1:71" ht="15.65" customHeight="1">
      <c r="C296" s="118"/>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256"/>
      <c r="AS296" s="256"/>
      <c r="AT296" s="256"/>
      <c r="AU296" s="256"/>
      <c r="AV296" s="256"/>
      <c r="AW296" s="256"/>
      <c r="AX296" s="256"/>
      <c r="AY296" s="256"/>
      <c r="AZ296" s="256"/>
      <c r="BA296" s="256"/>
      <c r="BB296" s="256"/>
      <c r="BC296" s="120"/>
      <c r="BD296" s="121"/>
      <c r="BE296" s="121"/>
      <c r="BF296" s="121"/>
      <c r="BG296" s="121"/>
      <c r="BH296" s="121"/>
      <c r="BI296" s="121"/>
      <c r="BJ296" s="121"/>
      <c r="BK296" s="121"/>
      <c r="BL296" s="121"/>
      <c r="BM296" s="121"/>
      <c r="BN296" s="121"/>
      <c r="BO296" s="121"/>
      <c r="BP296" s="121"/>
      <c r="BQ296" s="121"/>
      <c r="BR296" s="122"/>
      <c r="BS296" s="116"/>
    </row>
    <row r="297" spans="1:71" ht="15.65" customHeight="1">
      <c r="A297" s="134"/>
      <c r="B297" s="134"/>
      <c r="C297" s="124"/>
      <c r="D297" s="130"/>
      <c r="E297" s="130"/>
      <c r="F297" s="130"/>
      <c r="G297" s="130"/>
      <c r="H297" s="130"/>
      <c r="I297" s="130"/>
      <c r="J297" s="130"/>
      <c r="K297" s="130"/>
      <c r="L297" s="130"/>
      <c r="M297" s="130"/>
      <c r="N297" s="130"/>
      <c r="O297" s="130"/>
      <c r="P297" s="130"/>
      <c r="Q297" s="130"/>
      <c r="R297" s="130"/>
      <c r="S297" s="130"/>
      <c r="T297" s="130"/>
      <c r="U297" s="130"/>
      <c r="V297" s="130"/>
      <c r="W297" s="130"/>
      <c r="X297" s="110"/>
      <c r="Y297" s="110"/>
      <c r="Z297" s="110"/>
      <c r="AA297" s="126"/>
      <c r="AB297" s="131"/>
      <c r="AC297" s="131"/>
      <c r="AD297" s="131"/>
      <c r="AE297" s="131"/>
      <c r="AF297" s="131"/>
      <c r="AG297" s="131"/>
      <c r="AH297" s="131"/>
      <c r="AI297" s="131"/>
      <c r="AJ297" s="131"/>
      <c r="AK297" s="131"/>
      <c r="AL297" s="131"/>
      <c r="AM297" s="131"/>
      <c r="AN297" s="128"/>
      <c r="AO297" s="131"/>
      <c r="AP297" s="132"/>
      <c r="AQ297" s="132"/>
      <c r="AR297" s="257"/>
      <c r="AS297" s="257"/>
      <c r="AT297" s="257"/>
      <c r="AU297" s="257"/>
      <c r="AV297" s="257"/>
      <c r="AW297" s="257"/>
      <c r="AX297" s="257"/>
      <c r="AY297" s="257"/>
      <c r="AZ297" s="257"/>
      <c r="BA297" s="257"/>
      <c r="BB297" s="257"/>
      <c r="BC297" s="125"/>
      <c r="BD297" s="126"/>
      <c r="BE297" s="126"/>
      <c r="BF297" s="126"/>
      <c r="BG297" s="126"/>
      <c r="BH297" s="126"/>
      <c r="BI297" s="126"/>
      <c r="BJ297" s="126"/>
      <c r="BK297" s="126"/>
      <c r="BL297" s="126"/>
      <c r="BM297" s="126"/>
      <c r="BN297" s="127"/>
      <c r="BO297" s="127"/>
      <c r="BP297" s="127"/>
      <c r="BQ297" s="128"/>
      <c r="BR297" s="129"/>
      <c r="BS297" s="116"/>
    </row>
    <row r="298" spans="1:71" ht="15.65" customHeight="1">
      <c r="A298" s="134"/>
      <c r="B298" s="134"/>
      <c r="C298" s="124"/>
      <c r="D298" s="258" t="s">
        <v>4</v>
      </c>
      <c r="E298" s="259"/>
      <c r="F298" s="259"/>
      <c r="G298" s="259"/>
      <c r="H298" s="259"/>
      <c r="I298" s="259"/>
      <c r="J298" s="259"/>
      <c r="K298" s="259"/>
      <c r="L298" s="259"/>
      <c r="M298" s="259"/>
      <c r="N298" s="259"/>
      <c r="O298" s="259"/>
      <c r="P298" s="259"/>
      <c r="Q298" s="260"/>
      <c r="R298" s="199" t="s">
        <v>72</v>
      </c>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1"/>
      <c r="BC298" s="125"/>
      <c r="BD298" s="126"/>
      <c r="BE298" s="126"/>
      <c r="BF298" s="126"/>
      <c r="BG298" s="126"/>
      <c r="BH298" s="126"/>
      <c r="BI298" s="126"/>
      <c r="BJ298" s="126"/>
      <c r="BK298" s="126"/>
      <c r="BL298" s="126"/>
      <c r="BM298" s="126"/>
      <c r="BN298" s="127"/>
      <c r="BO298" s="127"/>
      <c r="BP298" s="127"/>
      <c r="BQ298" s="128"/>
      <c r="BR298" s="129"/>
      <c r="BS298" s="116"/>
    </row>
    <row r="299" spans="1:71" ht="15.65" customHeight="1">
      <c r="A299" s="134"/>
      <c r="B299" s="134"/>
      <c r="C299" s="124"/>
      <c r="D299" s="261"/>
      <c r="E299" s="262"/>
      <c r="F299" s="262"/>
      <c r="G299" s="262"/>
      <c r="H299" s="262"/>
      <c r="I299" s="262"/>
      <c r="J299" s="262"/>
      <c r="K299" s="262"/>
      <c r="L299" s="262"/>
      <c r="M299" s="262"/>
      <c r="N299" s="262"/>
      <c r="O299" s="262"/>
      <c r="P299" s="262"/>
      <c r="Q299" s="263"/>
      <c r="R299" s="205"/>
      <c r="S299" s="206"/>
      <c r="T299" s="206"/>
      <c r="U299" s="206"/>
      <c r="V299" s="206"/>
      <c r="W299" s="206"/>
      <c r="X299" s="206"/>
      <c r="Y299" s="206"/>
      <c r="Z299" s="206"/>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7"/>
      <c r="BC299" s="125"/>
      <c r="BD299" s="126"/>
      <c r="BE299" s="126"/>
      <c r="BF299" s="126"/>
      <c r="BG299" s="126"/>
      <c r="BH299" s="126"/>
      <c r="BI299" s="126"/>
      <c r="BJ299" s="126"/>
      <c r="BK299" s="126"/>
      <c r="BL299" s="126"/>
      <c r="BM299" s="126"/>
      <c r="BN299" s="127"/>
      <c r="BO299" s="127"/>
      <c r="BP299" s="127"/>
      <c r="BQ299" s="128"/>
      <c r="BR299" s="129"/>
      <c r="BS299" s="116"/>
    </row>
    <row r="300" spans="1:71" ht="15.65" customHeight="1">
      <c r="A300" s="134"/>
      <c r="B300" s="134"/>
      <c r="C300" s="124"/>
      <c r="D300" s="130"/>
      <c r="E300" s="130"/>
      <c r="F300" s="130"/>
      <c r="G300" s="130"/>
      <c r="H300" s="130"/>
      <c r="I300" s="130"/>
      <c r="J300" s="130"/>
      <c r="K300" s="130"/>
      <c r="L300" s="130"/>
      <c r="M300" s="130"/>
      <c r="N300" s="130"/>
      <c r="O300" s="130"/>
      <c r="P300" s="130"/>
      <c r="Q300" s="130"/>
      <c r="R300" s="130"/>
      <c r="S300" s="130"/>
      <c r="T300" s="130"/>
      <c r="U300" s="130"/>
      <c r="V300" s="130"/>
      <c r="W300" s="130"/>
      <c r="X300" s="110"/>
      <c r="Y300" s="110"/>
      <c r="Z300" s="110"/>
      <c r="AA300" s="126"/>
      <c r="AB300" s="131"/>
      <c r="AC300" s="131"/>
      <c r="AD300" s="131"/>
      <c r="AE300" s="131"/>
      <c r="AF300" s="131"/>
      <c r="AG300" s="131"/>
      <c r="AH300" s="131"/>
      <c r="AI300" s="131"/>
      <c r="AJ300" s="131"/>
      <c r="AK300" s="131"/>
      <c r="AL300" s="131"/>
      <c r="AM300" s="131"/>
      <c r="AN300" s="128"/>
      <c r="AO300" s="131"/>
      <c r="AP300" s="132"/>
      <c r="AQ300" s="132"/>
      <c r="AR300" s="133"/>
      <c r="AS300" s="133"/>
      <c r="AT300" s="133"/>
      <c r="AU300" s="133"/>
      <c r="AV300" s="133"/>
      <c r="AW300" s="133"/>
      <c r="AX300" s="133"/>
      <c r="AY300" s="133"/>
      <c r="AZ300" s="133"/>
      <c r="BA300" s="133"/>
      <c r="BB300" s="133"/>
      <c r="BC300" s="125"/>
      <c r="BD300" s="126"/>
      <c r="BE300" s="126"/>
      <c r="BF300" s="126"/>
      <c r="BG300" s="126"/>
      <c r="BH300" s="126"/>
      <c r="BI300" s="126"/>
      <c r="BJ300" s="126"/>
      <c r="BK300" s="126"/>
      <c r="BL300" s="126"/>
      <c r="BM300" s="126"/>
      <c r="BN300" s="127"/>
      <c r="BO300" s="127"/>
      <c r="BP300" s="127"/>
      <c r="BQ300" s="128"/>
      <c r="BR300" s="129"/>
      <c r="BS300" s="116"/>
    </row>
    <row r="301" spans="1:71" ht="19.399999999999999" customHeight="1">
      <c r="A301" s="134"/>
      <c r="B301" s="134"/>
      <c r="C301" s="124"/>
      <c r="D301" s="130"/>
      <c r="E301" s="130"/>
      <c r="F301" s="130"/>
      <c r="G301" s="130"/>
      <c r="H301" s="130"/>
      <c r="I301" s="130"/>
      <c r="J301" s="130"/>
      <c r="K301" s="130"/>
      <c r="L301" s="130"/>
      <c r="M301" s="130"/>
      <c r="N301" s="130"/>
      <c r="O301" s="130"/>
      <c r="P301" s="130"/>
      <c r="Q301" s="130"/>
      <c r="R301" s="130"/>
      <c r="S301" s="130"/>
      <c r="T301" s="130"/>
      <c r="U301" s="135" t="s">
        <v>27</v>
      </c>
      <c r="V301" s="130"/>
      <c r="W301" s="130"/>
      <c r="X301" s="136"/>
      <c r="Y301" s="136"/>
      <c r="Z301" s="136"/>
      <c r="AA301" s="127"/>
      <c r="AB301" s="137"/>
      <c r="AC301" s="137"/>
      <c r="AD301" s="137"/>
      <c r="AE301" s="137"/>
      <c r="AF301" s="137"/>
      <c r="AG301" s="137"/>
      <c r="AH301" s="137"/>
      <c r="AI301" s="137"/>
      <c r="AJ301" s="137"/>
      <c r="AK301" s="137"/>
      <c r="AL301" s="137"/>
      <c r="AM301" s="137"/>
      <c r="AN301" s="161" t="s">
        <v>73</v>
      </c>
      <c r="AO301" s="127"/>
      <c r="AP301" s="127"/>
      <c r="AQ301" s="127"/>
      <c r="AR301" s="127"/>
      <c r="AS301" s="127"/>
      <c r="AT301" s="127"/>
      <c r="AU301" s="127"/>
      <c r="AV301" s="127"/>
      <c r="AW301" s="127"/>
      <c r="AX301" s="138"/>
      <c r="AY301" s="135"/>
      <c r="AZ301" s="135"/>
      <c r="BA301" s="162"/>
      <c r="BB301" s="162"/>
      <c r="BC301" s="125"/>
      <c r="BD301" s="126"/>
      <c r="BE301" s="126"/>
      <c r="BF301" s="142" t="s">
        <v>6</v>
      </c>
      <c r="BG301" s="155"/>
      <c r="BH301" s="155"/>
      <c r="BI301" s="155"/>
      <c r="BJ301" s="155"/>
      <c r="BK301" s="155"/>
      <c r="BL301" s="155"/>
      <c r="BM301" s="127"/>
      <c r="BN301" s="127"/>
      <c r="BO301" s="127"/>
      <c r="BP301" s="127"/>
      <c r="BQ301" s="138"/>
      <c r="BR301" s="129"/>
      <c r="BS301" s="116"/>
    </row>
    <row r="302" spans="1:71" ht="15.65" customHeight="1">
      <c r="A302" s="134"/>
      <c r="B302" s="134"/>
      <c r="C302" s="124"/>
      <c r="D302" s="199" t="s">
        <v>7</v>
      </c>
      <c r="E302" s="200"/>
      <c r="F302" s="200"/>
      <c r="G302" s="200"/>
      <c r="H302" s="200"/>
      <c r="I302" s="200"/>
      <c r="J302" s="200"/>
      <c r="K302" s="200"/>
      <c r="L302" s="200"/>
      <c r="M302" s="201"/>
      <c r="N302" s="208" t="str">
        <f>IF([6]回答表!X54="●","●","")</f>
        <v/>
      </c>
      <c r="O302" s="209"/>
      <c r="P302" s="209"/>
      <c r="Q302" s="210"/>
      <c r="R302" s="130"/>
      <c r="S302" s="130"/>
      <c r="T302" s="130"/>
      <c r="U302" s="190" t="str">
        <f>IF([6]回答表!X54="●",[6]回答表!B507,IF([6]回答表!AA54="●",[6]回答表!B537,""))</f>
        <v/>
      </c>
      <c r="V302" s="191"/>
      <c r="W302" s="191"/>
      <c r="X302" s="191"/>
      <c r="Y302" s="191"/>
      <c r="Z302" s="191"/>
      <c r="AA302" s="191"/>
      <c r="AB302" s="191"/>
      <c r="AC302" s="191"/>
      <c r="AD302" s="191"/>
      <c r="AE302" s="191"/>
      <c r="AF302" s="191"/>
      <c r="AG302" s="191"/>
      <c r="AH302" s="191"/>
      <c r="AI302" s="191"/>
      <c r="AJ302" s="192"/>
      <c r="AK302" s="143"/>
      <c r="AL302" s="143"/>
      <c r="AM302" s="143"/>
      <c r="AN302" s="190" t="str">
        <f>IF([6]回答表!X54="●",[6]回答表!B513,"")</f>
        <v/>
      </c>
      <c r="AO302" s="273"/>
      <c r="AP302" s="273"/>
      <c r="AQ302" s="273"/>
      <c r="AR302" s="273"/>
      <c r="AS302" s="273"/>
      <c r="AT302" s="273"/>
      <c r="AU302" s="273"/>
      <c r="AV302" s="273"/>
      <c r="AW302" s="273"/>
      <c r="AX302" s="273"/>
      <c r="AY302" s="273"/>
      <c r="AZ302" s="273"/>
      <c r="BA302" s="273"/>
      <c r="BB302" s="274"/>
      <c r="BC302" s="131"/>
      <c r="BD302" s="126"/>
      <c r="BE302" s="126"/>
      <c r="BF302" s="253" t="str">
        <f>IF([6]回答表!X54="●",[6]回答表!B519,IF([6]回答表!AA54="●",[6]回答表!B543,""))</f>
        <v/>
      </c>
      <c r="BG302" s="254"/>
      <c r="BH302" s="254"/>
      <c r="BI302" s="254"/>
      <c r="BJ302" s="253"/>
      <c r="BK302" s="254"/>
      <c r="BL302" s="254"/>
      <c r="BM302" s="254"/>
      <c r="BN302" s="253"/>
      <c r="BO302" s="254"/>
      <c r="BP302" s="254"/>
      <c r="BQ302" s="255"/>
      <c r="BR302" s="129"/>
      <c r="BS302" s="116"/>
    </row>
    <row r="303" spans="1:71" ht="15.65" customHeight="1">
      <c r="A303" s="134"/>
      <c r="B303" s="134"/>
      <c r="C303" s="124"/>
      <c r="D303" s="202"/>
      <c r="E303" s="203"/>
      <c r="F303" s="203"/>
      <c r="G303" s="203"/>
      <c r="H303" s="203"/>
      <c r="I303" s="203"/>
      <c r="J303" s="203"/>
      <c r="K303" s="203"/>
      <c r="L303" s="203"/>
      <c r="M303" s="204"/>
      <c r="N303" s="211"/>
      <c r="O303" s="212"/>
      <c r="P303" s="212"/>
      <c r="Q303" s="213"/>
      <c r="R303" s="130"/>
      <c r="S303" s="130"/>
      <c r="T303" s="130"/>
      <c r="U303" s="193"/>
      <c r="V303" s="194"/>
      <c r="W303" s="194"/>
      <c r="X303" s="194"/>
      <c r="Y303" s="194"/>
      <c r="Z303" s="194"/>
      <c r="AA303" s="194"/>
      <c r="AB303" s="194"/>
      <c r="AC303" s="194"/>
      <c r="AD303" s="194"/>
      <c r="AE303" s="194"/>
      <c r="AF303" s="194"/>
      <c r="AG303" s="194"/>
      <c r="AH303" s="194"/>
      <c r="AI303" s="194"/>
      <c r="AJ303" s="195"/>
      <c r="AK303" s="143"/>
      <c r="AL303" s="143"/>
      <c r="AM303" s="143"/>
      <c r="AN303" s="275"/>
      <c r="AO303" s="276"/>
      <c r="AP303" s="276"/>
      <c r="AQ303" s="276"/>
      <c r="AR303" s="276"/>
      <c r="AS303" s="276"/>
      <c r="AT303" s="276"/>
      <c r="AU303" s="276"/>
      <c r="AV303" s="276"/>
      <c r="AW303" s="276"/>
      <c r="AX303" s="276"/>
      <c r="AY303" s="276"/>
      <c r="AZ303" s="276"/>
      <c r="BA303" s="276"/>
      <c r="BB303" s="277"/>
      <c r="BC303" s="131"/>
      <c r="BD303" s="126"/>
      <c r="BE303" s="126"/>
      <c r="BF303" s="217"/>
      <c r="BG303" s="218"/>
      <c r="BH303" s="218"/>
      <c r="BI303" s="218"/>
      <c r="BJ303" s="217"/>
      <c r="BK303" s="218"/>
      <c r="BL303" s="218"/>
      <c r="BM303" s="218"/>
      <c r="BN303" s="217"/>
      <c r="BO303" s="218"/>
      <c r="BP303" s="218"/>
      <c r="BQ303" s="221"/>
      <c r="BR303" s="129"/>
      <c r="BS303" s="116"/>
    </row>
    <row r="304" spans="1:71" ht="15.65" customHeight="1">
      <c r="A304" s="134"/>
      <c r="B304" s="134"/>
      <c r="C304" s="124"/>
      <c r="D304" s="202"/>
      <c r="E304" s="203"/>
      <c r="F304" s="203"/>
      <c r="G304" s="203"/>
      <c r="H304" s="203"/>
      <c r="I304" s="203"/>
      <c r="J304" s="203"/>
      <c r="K304" s="203"/>
      <c r="L304" s="203"/>
      <c r="M304" s="204"/>
      <c r="N304" s="211"/>
      <c r="O304" s="212"/>
      <c r="P304" s="212"/>
      <c r="Q304" s="213"/>
      <c r="R304" s="130"/>
      <c r="S304" s="130"/>
      <c r="T304" s="130"/>
      <c r="U304" s="193"/>
      <c r="V304" s="194"/>
      <c r="W304" s="194"/>
      <c r="X304" s="194"/>
      <c r="Y304" s="194"/>
      <c r="Z304" s="194"/>
      <c r="AA304" s="194"/>
      <c r="AB304" s="194"/>
      <c r="AC304" s="194"/>
      <c r="AD304" s="194"/>
      <c r="AE304" s="194"/>
      <c r="AF304" s="194"/>
      <c r="AG304" s="194"/>
      <c r="AH304" s="194"/>
      <c r="AI304" s="194"/>
      <c r="AJ304" s="195"/>
      <c r="AK304" s="143"/>
      <c r="AL304" s="143"/>
      <c r="AM304" s="143"/>
      <c r="AN304" s="275"/>
      <c r="AO304" s="276"/>
      <c r="AP304" s="276"/>
      <c r="AQ304" s="276"/>
      <c r="AR304" s="276"/>
      <c r="AS304" s="276"/>
      <c r="AT304" s="276"/>
      <c r="AU304" s="276"/>
      <c r="AV304" s="276"/>
      <c r="AW304" s="276"/>
      <c r="AX304" s="276"/>
      <c r="AY304" s="276"/>
      <c r="AZ304" s="276"/>
      <c r="BA304" s="276"/>
      <c r="BB304" s="277"/>
      <c r="BC304" s="131"/>
      <c r="BD304" s="126"/>
      <c r="BE304" s="126"/>
      <c r="BF304" s="217"/>
      <c r="BG304" s="218"/>
      <c r="BH304" s="218"/>
      <c r="BI304" s="218"/>
      <c r="BJ304" s="217"/>
      <c r="BK304" s="218"/>
      <c r="BL304" s="218"/>
      <c r="BM304" s="218"/>
      <c r="BN304" s="217"/>
      <c r="BO304" s="218"/>
      <c r="BP304" s="218"/>
      <c r="BQ304" s="221"/>
      <c r="BR304" s="129"/>
      <c r="BS304" s="116"/>
    </row>
    <row r="305" spans="1:71" ht="15.65" customHeight="1">
      <c r="A305" s="134"/>
      <c r="B305" s="134"/>
      <c r="C305" s="124"/>
      <c r="D305" s="205"/>
      <c r="E305" s="206"/>
      <c r="F305" s="206"/>
      <c r="G305" s="206"/>
      <c r="H305" s="206"/>
      <c r="I305" s="206"/>
      <c r="J305" s="206"/>
      <c r="K305" s="206"/>
      <c r="L305" s="206"/>
      <c r="M305" s="207"/>
      <c r="N305" s="214"/>
      <c r="O305" s="215"/>
      <c r="P305" s="215"/>
      <c r="Q305" s="216"/>
      <c r="R305" s="130"/>
      <c r="S305" s="130"/>
      <c r="T305" s="130"/>
      <c r="U305" s="193"/>
      <c r="V305" s="194"/>
      <c r="W305" s="194"/>
      <c r="X305" s="194"/>
      <c r="Y305" s="194"/>
      <c r="Z305" s="194"/>
      <c r="AA305" s="194"/>
      <c r="AB305" s="194"/>
      <c r="AC305" s="194"/>
      <c r="AD305" s="194"/>
      <c r="AE305" s="194"/>
      <c r="AF305" s="194"/>
      <c r="AG305" s="194"/>
      <c r="AH305" s="194"/>
      <c r="AI305" s="194"/>
      <c r="AJ305" s="195"/>
      <c r="AK305" s="143"/>
      <c r="AL305" s="143"/>
      <c r="AM305" s="143"/>
      <c r="AN305" s="275"/>
      <c r="AO305" s="276"/>
      <c r="AP305" s="276"/>
      <c r="AQ305" s="276"/>
      <c r="AR305" s="276"/>
      <c r="AS305" s="276"/>
      <c r="AT305" s="276"/>
      <c r="AU305" s="276"/>
      <c r="AV305" s="276"/>
      <c r="AW305" s="276"/>
      <c r="AX305" s="276"/>
      <c r="AY305" s="276"/>
      <c r="AZ305" s="276"/>
      <c r="BA305" s="276"/>
      <c r="BB305" s="277"/>
      <c r="BC305" s="131"/>
      <c r="BD305" s="126"/>
      <c r="BE305" s="126"/>
      <c r="BF305" s="217" t="str">
        <f>IF([6]回答表!X54="●",[6]回答表!E519,IF([6]回答表!AA54="●",[6]回答表!E543,""))</f>
        <v/>
      </c>
      <c r="BG305" s="218"/>
      <c r="BH305" s="218"/>
      <c r="BI305" s="218"/>
      <c r="BJ305" s="217" t="str">
        <f>IF([6]回答表!X54="●",[6]回答表!E520,IF([6]回答表!AA54="●",[6]回答表!E544,""))</f>
        <v/>
      </c>
      <c r="BK305" s="218"/>
      <c r="BL305" s="218"/>
      <c r="BM305" s="221"/>
      <c r="BN305" s="217" t="str">
        <f>IF([6]回答表!X54="●",[6]回答表!E521,IF([6]回答表!AA54="●",[6]回答表!E545,""))</f>
        <v/>
      </c>
      <c r="BO305" s="218"/>
      <c r="BP305" s="218"/>
      <c r="BQ305" s="221"/>
      <c r="BR305" s="129"/>
      <c r="BS305" s="116"/>
    </row>
    <row r="306" spans="1:71" ht="15.65" customHeight="1">
      <c r="A306" s="134"/>
      <c r="B306" s="134"/>
      <c r="C306" s="124"/>
      <c r="D306" s="144"/>
      <c r="E306" s="144"/>
      <c r="F306" s="144"/>
      <c r="G306" s="144"/>
      <c r="H306" s="144"/>
      <c r="I306" s="144"/>
      <c r="J306" s="144"/>
      <c r="K306" s="144"/>
      <c r="L306" s="144"/>
      <c r="M306" s="144"/>
      <c r="N306" s="146"/>
      <c r="O306" s="146"/>
      <c r="P306" s="146"/>
      <c r="Q306" s="146"/>
      <c r="R306" s="146"/>
      <c r="S306" s="146"/>
      <c r="T306" s="146"/>
      <c r="U306" s="193"/>
      <c r="V306" s="194"/>
      <c r="W306" s="194"/>
      <c r="X306" s="194"/>
      <c r="Y306" s="194"/>
      <c r="Z306" s="194"/>
      <c r="AA306" s="194"/>
      <c r="AB306" s="194"/>
      <c r="AC306" s="194"/>
      <c r="AD306" s="194"/>
      <c r="AE306" s="194"/>
      <c r="AF306" s="194"/>
      <c r="AG306" s="194"/>
      <c r="AH306" s="194"/>
      <c r="AI306" s="194"/>
      <c r="AJ306" s="195"/>
      <c r="AK306" s="143"/>
      <c r="AL306" s="143"/>
      <c r="AM306" s="143"/>
      <c r="AN306" s="275"/>
      <c r="AO306" s="276"/>
      <c r="AP306" s="276"/>
      <c r="AQ306" s="276"/>
      <c r="AR306" s="276"/>
      <c r="AS306" s="276"/>
      <c r="AT306" s="276"/>
      <c r="AU306" s="276"/>
      <c r="AV306" s="276"/>
      <c r="AW306" s="276"/>
      <c r="AX306" s="276"/>
      <c r="AY306" s="276"/>
      <c r="AZ306" s="276"/>
      <c r="BA306" s="276"/>
      <c r="BB306" s="277"/>
      <c r="BC306" s="131"/>
      <c r="BD306" s="131"/>
      <c r="BE306" s="131"/>
      <c r="BF306" s="217"/>
      <c r="BG306" s="218"/>
      <c r="BH306" s="218"/>
      <c r="BI306" s="218"/>
      <c r="BJ306" s="217"/>
      <c r="BK306" s="218"/>
      <c r="BL306" s="218"/>
      <c r="BM306" s="221"/>
      <c r="BN306" s="217"/>
      <c r="BO306" s="218"/>
      <c r="BP306" s="218"/>
      <c r="BQ306" s="221"/>
      <c r="BR306" s="129"/>
      <c r="BS306" s="116"/>
    </row>
    <row r="307" spans="1:71" ht="15.65" customHeight="1">
      <c r="A307" s="134"/>
      <c r="B307" s="134"/>
      <c r="C307" s="124"/>
      <c r="D307" s="144"/>
      <c r="E307" s="144"/>
      <c r="F307" s="144"/>
      <c r="G307" s="144"/>
      <c r="H307" s="144"/>
      <c r="I307" s="144"/>
      <c r="J307" s="144"/>
      <c r="K307" s="144"/>
      <c r="L307" s="144"/>
      <c r="M307" s="144"/>
      <c r="N307" s="146"/>
      <c r="O307" s="146"/>
      <c r="P307" s="146"/>
      <c r="Q307" s="146"/>
      <c r="R307" s="146"/>
      <c r="S307" s="146"/>
      <c r="T307" s="146"/>
      <c r="U307" s="193"/>
      <c r="V307" s="194"/>
      <c r="W307" s="194"/>
      <c r="X307" s="194"/>
      <c r="Y307" s="194"/>
      <c r="Z307" s="194"/>
      <c r="AA307" s="194"/>
      <c r="AB307" s="194"/>
      <c r="AC307" s="194"/>
      <c r="AD307" s="194"/>
      <c r="AE307" s="194"/>
      <c r="AF307" s="194"/>
      <c r="AG307" s="194"/>
      <c r="AH307" s="194"/>
      <c r="AI307" s="194"/>
      <c r="AJ307" s="195"/>
      <c r="AK307" s="143"/>
      <c r="AL307" s="143"/>
      <c r="AM307" s="143"/>
      <c r="AN307" s="275"/>
      <c r="AO307" s="276"/>
      <c r="AP307" s="276"/>
      <c r="AQ307" s="276"/>
      <c r="AR307" s="276"/>
      <c r="AS307" s="276"/>
      <c r="AT307" s="276"/>
      <c r="AU307" s="276"/>
      <c r="AV307" s="276"/>
      <c r="AW307" s="276"/>
      <c r="AX307" s="276"/>
      <c r="AY307" s="276"/>
      <c r="AZ307" s="276"/>
      <c r="BA307" s="276"/>
      <c r="BB307" s="277"/>
      <c r="BC307" s="131"/>
      <c r="BD307" s="126"/>
      <c r="BE307" s="126"/>
      <c r="BF307" s="217"/>
      <c r="BG307" s="218"/>
      <c r="BH307" s="218"/>
      <c r="BI307" s="218"/>
      <c r="BJ307" s="217"/>
      <c r="BK307" s="218"/>
      <c r="BL307" s="218"/>
      <c r="BM307" s="221"/>
      <c r="BN307" s="217"/>
      <c r="BO307" s="218"/>
      <c r="BP307" s="218"/>
      <c r="BQ307" s="221"/>
      <c r="BR307" s="129"/>
      <c r="BS307" s="116"/>
    </row>
    <row r="308" spans="1:71" ht="15.65" customHeight="1">
      <c r="A308" s="134"/>
      <c r="B308" s="134"/>
      <c r="C308" s="124"/>
      <c r="D308" s="243" t="s">
        <v>8</v>
      </c>
      <c r="E308" s="244"/>
      <c r="F308" s="244"/>
      <c r="G308" s="244"/>
      <c r="H308" s="244"/>
      <c r="I308" s="244"/>
      <c r="J308" s="244"/>
      <c r="K308" s="244"/>
      <c r="L308" s="244"/>
      <c r="M308" s="245"/>
      <c r="N308" s="208" t="str">
        <f>IF([6]回答表!AA54="●","●","")</f>
        <v/>
      </c>
      <c r="O308" s="209"/>
      <c r="P308" s="209"/>
      <c r="Q308" s="210"/>
      <c r="R308" s="130"/>
      <c r="S308" s="130"/>
      <c r="T308" s="130"/>
      <c r="U308" s="193"/>
      <c r="V308" s="194"/>
      <c r="W308" s="194"/>
      <c r="X308" s="194"/>
      <c r="Y308" s="194"/>
      <c r="Z308" s="194"/>
      <c r="AA308" s="194"/>
      <c r="AB308" s="194"/>
      <c r="AC308" s="194"/>
      <c r="AD308" s="194"/>
      <c r="AE308" s="194"/>
      <c r="AF308" s="194"/>
      <c r="AG308" s="194"/>
      <c r="AH308" s="194"/>
      <c r="AI308" s="194"/>
      <c r="AJ308" s="195"/>
      <c r="AK308" s="143"/>
      <c r="AL308" s="143"/>
      <c r="AM308" s="143"/>
      <c r="AN308" s="275"/>
      <c r="AO308" s="276"/>
      <c r="AP308" s="276"/>
      <c r="AQ308" s="276"/>
      <c r="AR308" s="276"/>
      <c r="AS308" s="276"/>
      <c r="AT308" s="276"/>
      <c r="AU308" s="276"/>
      <c r="AV308" s="276"/>
      <c r="AW308" s="276"/>
      <c r="AX308" s="276"/>
      <c r="AY308" s="276"/>
      <c r="AZ308" s="276"/>
      <c r="BA308" s="276"/>
      <c r="BB308" s="277"/>
      <c r="BC308" s="131"/>
      <c r="BD308" s="147"/>
      <c r="BE308" s="147"/>
      <c r="BF308" s="217"/>
      <c r="BG308" s="218"/>
      <c r="BH308" s="218"/>
      <c r="BI308" s="218"/>
      <c r="BJ308" s="217"/>
      <c r="BK308" s="218"/>
      <c r="BL308" s="218"/>
      <c r="BM308" s="221"/>
      <c r="BN308" s="217"/>
      <c r="BO308" s="218"/>
      <c r="BP308" s="218"/>
      <c r="BQ308" s="221"/>
      <c r="BR308" s="129"/>
      <c r="BS308" s="116"/>
    </row>
    <row r="309" spans="1:71" ht="15.65" customHeight="1">
      <c r="A309" s="134"/>
      <c r="B309" s="134"/>
      <c r="C309" s="124"/>
      <c r="D309" s="246"/>
      <c r="E309" s="247"/>
      <c r="F309" s="247"/>
      <c r="G309" s="247"/>
      <c r="H309" s="247"/>
      <c r="I309" s="247"/>
      <c r="J309" s="247"/>
      <c r="K309" s="247"/>
      <c r="L309" s="247"/>
      <c r="M309" s="248"/>
      <c r="N309" s="211"/>
      <c r="O309" s="212"/>
      <c r="P309" s="212"/>
      <c r="Q309" s="213"/>
      <c r="R309" s="130"/>
      <c r="S309" s="130"/>
      <c r="T309" s="130"/>
      <c r="U309" s="193"/>
      <c r="V309" s="194"/>
      <c r="W309" s="194"/>
      <c r="X309" s="194"/>
      <c r="Y309" s="194"/>
      <c r="Z309" s="194"/>
      <c r="AA309" s="194"/>
      <c r="AB309" s="194"/>
      <c r="AC309" s="194"/>
      <c r="AD309" s="194"/>
      <c r="AE309" s="194"/>
      <c r="AF309" s="194"/>
      <c r="AG309" s="194"/>
      <c r="AH309" s="194"/>
      <c r="AI309" s="194"/>
      <c r="AJ309" s="195"/>
      <c r="AK309" s="143"/>
      <c r="AL309" s="143"/>
      <c r="AM309" s="143"/>
      <c r="AN309" s="275"/>
      <c r="AO309" s="276"/>
      <c r="AP309" s="276"/>
      <c r="AQ309" s="276"/>
      <c r="AR309" s="276"/>
      <c r="AS309" s="276"/>
      <c r="AT309" s="276"/>
      <c r="AU309" s="276"/>
      <c r="AV309" s="276"/>
      <c r="AW309" s="276"/>
      <c r="AX309" s="276"/>
      <c r="AY309" s="276"/>
      <c r="AZ309" s="276"/>
      <c r="BA309" s="276"/>
      <c r="BB309" s="277"/>
      <c r="BC309" s="131"/>
      <c r="BD309" s="147"/>
      <c r="BE309" s="147"/>
      <c r="BF309" s="217" t="s">
        <v>9</v>
      </c>
      <c r="BG309" s="218"/>
      <c r="BH309" s="218"/>
      <c r="BI309" s="218"/>
      <c r="BJ309" s="217" t="s">
        <v>10</v>
      </c>
      <c r="BK309" s="218"/>
      <c r="BL309" s="218"/>
      <c r="BM309" s="218"/>
      <c r="BN309" s="217" t="s">
        <v>11</v>
      </c>
      <c r="BO309" s="218"/>
      <c r="BP309" s="218"/>
      <c r="BQ309" s="221"/>
      <c r="BR309" s="129"/>
      <c r="BS309" s="116"/>
    </row>
    <row r="310" spans="1:71" ht="15.65" customHeight="1">
      <c r="A310" s="134"/>
      <c r="B310" s="134"/>
      <c r="C310" s="124"/>
      <c r="D310" s="246"/>
      <c r="E310" s="247"/>
      <c r="F310" s="247"/>
      <c r="G310" s="247"/>
      <c r="H310" s="247"/>
      <c r="I310" s="247"/>
      <c r="J310" s="247"/>
      <c r="K310" s="247"/>
      <c r="L310" s="247"/>
      <c r="M310" s="248"/>
      <c r="N310" s="211"/>
      <c r="O310" s="212"/>
      <c r="P310" s="212"/>
      <c r="Q310" s="213"/>
      <c r="R310" s="130"/>
      <c r="S310" s="130"/>
      <c r="T310" s="130"/>
      <c r="U310" s="193"/>
      <c r="V310" s="194"/>
      <c r="W310" s="194"/>
      <c r="X310" s="194"/>
      <c r="Y310" s="194"/>
      <c r="Z310" s="194"/>
      <c r="AA310" s="194"/>
      <c r="AB310" s="194"/>
      <c r="AC310" s="194"/>
      <c r="AD310" s="194"/>
      <c r="AE310" s="194"/>
      <c r="AF310" s="194"/>
      <c r="AG310" s="194"/>
      <c r="AH310" s="194"/>
      <c r="AI310" s="194"/>
      <c r="AJ310" s="195"/>
      <c r="AK310" s="143"/>
      <c r="AL310" s="143"/>
      <c r="AM310" s="143"/>
      <c r="AN310" s="275"/>
      <c r="AO310" s="276"/>
      <c r="AP310" s="276"/>
      <c r="AQ310" s="276"/>
      <c r="AR310" s="276"/>
      <c r="AS310" s="276"/>
      <c r="AT310" s="276"/>
      <c r="AU310" s="276"/>
      <c r="AV310" s="276"/>
      <c r="AW310" s="276"/>
      <c r="AX310" s="276"/>
      <c r="AY310" s="276"/>
      <c r="AZ310" s="276"/>
      <c r="BA310" s="276"/>
      <c r="BB310" s="277"/>
      <c r="BC310" s="131"/>
      <c r="BD310" s="147"/>
      <c r="BE310" s="147"/>
      <c r="BF310" s="217"/>
      <c r="BG310" s="218"/>
      <c r="BH310" s="218"/>
      <c r="BI310" s="218"/>
      <c r="BJ310" s="217"/>
      <c r="BK310" s="218"/>
      <c r="BL310" s="218"/>
      <c r="BM310" s="218"/>
      <c r="BN310" s="217"/>
      <c r="BO310" s="218"/>
      <c r="BP310" s="218"/>
      <c r="BQ310" s="221"/>
      <c r="BR310" s="129"/>
      <c r="BS310" s="116"/>
    </row>
    <row r="311" spans="1:71" ht="15.65" customHeight="1">
      <c r="A311" s="134"/>
      <c r="B311" s="134"/>
      <c r="C311" s="124"/>
      <c r="D311" s="249"/>
      <c r="E311" s="250"/>
      <c r="F311" s="250"/>
      <c r="G311" s="250"/>
      <c r="H311" s="250"/>
      <c r="I311" s="250"/>
      <c r="J311" s="250"/>
      <c r="K311" s="250"/>
      <c r="L311" s="250"/>
      <c r="M311" s="251"/>
      <c r="N311" s="214"/>
      <c r="O311" s="215"/>
      <c r="P311" s="215"/>
      <c r="Q311" s="216"/>
      <c r="R311" s="130"/>
      <c r="S311" s="130"/>
      <c r="T311" s="130"/>
      <c r="U311" s="196"/>
      <c r="V311" s="197"/>
      <c r="W311" s="197"/>
      <c r="X311" s="197"/>
      <c r="Y311" s="197"/>
      <c r="Z311" s="197"/>
      <c r="AA311" s="197"/>
      <c r="AB311" s="197"/>
      <c r="AC311" s="197"/>
      <c r="AD311" s="197"/>
      <c r="AE311" s="197"/>
      <c r="AF311" s="197"/>
      <c r="AG311" s="197"/>
      <c r="AH311" s="197"/>
      <c r="AI311" s="197"/>
      <c r="AJ311" s="198"/>
      <c r="AK311" s="143"/>
      <c r="AL311" s="143"/>
      <c r="AM311" s="143"/>
      <c r="AN311" s="278"/>
      <c r="AO311" s="279"/>
      <c r="AP311" s="279"/>
      <c r="AQ311" s="279"/>
      <c r="AR311" s="279"/>
      <c r="AS311" s="279"/>
      <c r="AT311" s="279"/>
      <c r="AU311" s="279"/>
      <c r="AV311" s="279"/>
      <c r="AW311" s="279"/>
      <c r="AX311" s="279"/>
      <c r="AY311" s="279"/>
      <c r="AZ311" s="279"/>
      <c r="BA311" s="279"/>
      <c r="BB311" s="280"/>
      <c r="BC311" s="131"/>
      <c r="BD311" s="147"/>
      <c r="BE311" s="147"/>
      <c r="BF311" s="219"/>
      <c r="BG311" s="220"/>
      <c r="BH311" s="220"/>
      <c r="BI311" s="220"/>
      <c r="BJ311" s="219"/>
      <c r="BK311" s="220"/>
      <c r="BL311" s="220"/>
      <c r="BM311" s="220"/>
      <c r="BN311" s="219"/>
      <c r="BO311" s="220"/>
      <c r="BP311" s="220"/>
      <c r="BQ311" s="222"/>
      <c r="BR311" s="129"/>
      <c r="BS311" s="116"/>
    </row>
    <row r="312" spans="1:71" ht="15.65" customHeight="1">
      <c r="A312" s="134"/>
      <c r="B312" s="134"/>
      <c r="C312" s="124"/>
      <c r="D312" s="144"/>
      <c r="E312" s="144"/>
      <c r="F312" s="144"/>
      <c r="G312" s="144"/>
      <c r="H312" s="144"/>
      <c r="I312" s="144"/>
      <c r="J312" s="144"/>
      <c r="K312" s="144"/>
      <c r="L312" s="144"/>
      <c r="M312" s="144"/>
      <c r="N312" s="144"/>
      <c r="O312" s="144"/>
      <c r="P312" s="144"/>
      <c r="Q312" s="144"/>
      <c r="R312" s="130"/>
      <c r="S312" s="130"/>
      <c r="T312" s="130"/>
      <c r="U312" s="130"/>
      <c r="V312" s="130"/>
      <c r="W312" s="130"/>
      <c r="X312" s="130"/>
      <c r="Y312" s="130"/>
      <c r="Z312" s="130"/>
      <c r="AA312" s="130"/>
      <c r="AB312" s="130"/>
      <c r="AC312" s="130"/>
      <c r="AD312" s="130"/>
      <c r="AE312" s="130"/>
      <c r="AF312" s="130"/>
      <c r="AG312" s="130"/>
      <c r="AH312" s="130"/>
      <c r="AI312" s="130"/>
      <c r="AJ312" s="130"/>
      <c r="AK312" s="143"/>
      <c r="AL312" s="143"/>
      <c r="AM312" s="156"/>
      <c r="AN312" s="156"/>
      <c r="AO312" s="156"/>
      <c r="AP312" s="156"/>
      <c r="AQ312" s="156"/>
      <c r="AR312" s="156"/>
      <c r="AS312" s="156"/>
      <c r="AT312" s="156"/>
      <c r="AU312" s="156"/>
      <c r="AV312" s="156"/>
      <c r="AW312" s="156"/>
      <c r="AX312" s="156"/>
      <c r="AY312" s="156"/>
      <c r="AZ312" s="156"/>
      <c r="BA312" s="156"/>
      <c r="BB312" s="156"/>
      <c r="BC312" s="131"/>
      <c r="BD312" s="147"/>
      <c r="BE312" s="147"/>
      <c r="BF312" s="110"/>
      <c r="BG312" s="110"/>
      <c r="BH312" s="110"/>
      <c r="BI312" s="110"/>
      <c r="BJ312" s="110"/>
      <c r="BK312" s="110"/>
      <c r="BL312" s="110"/>
      <c r="BM312" s="110"/>
      <c r="BN312" s="110"/>
      <c r="BO312" s="110"/>
      <c r="BP312" s="110"/>
      <c r="BQ312" s="110"/>
      <c r="BR312" s="129"/>
      <c r="BS312" s="116"/>
    </row>
    <row r="313" spans="1:71" ht="15.65" customHeight="1">
      <c r="A313" s="134"/>
      <c r="B313" s="134"/>
      <c r="C313" s="124"/>
      <c r="D313" s="144"/>
      <c r="E313" s="144"/>
      <c r="F313" s="144"/>
      <c r="G313" s="144"/>
      <c r="H313" s="144"/>
      <c r="I313" s="144"/>
      <c r="J313" s="144"/>
      <c r="K313" s="144"/>
      <c r="L313" s="144"/>
      <c r="M313" s="144"/>
      <c r="N313" s="144"/>
      <c r="O313" s="144"/>
      <c r="P313" s="144"/>
      <c r="Q313" s="144"/>
      <c r="R313" s="130"/>
      <c r="S313" s="130"/>
      <c r="T313" s="130"/>
      <c r="U313" s="135" t="s">
        <v>91</v>
      </c>
      <c r="V313" s="130"/>
      <c r="W313" s="130"/>
      <c r="X313" s="130"/>
      <c r="Y313" s="130"/>
      <c r="Z313" s="130"/>
      <c r="AA313" s="130"/>
      <c r="AB313" s="130"/>
      <c r="AC313" s="130"/>
      <c r="AD313" s="130"/>
      <c r="AE313" s="130"/>
      <c r="AF313" s="130"/>
      <c r="AG313" s="130"/>
      <c r="AH313" s="130"/>
      <c r="AI313" s="130"/>
      <c r="AJ313" s="130"/>
      <c r="AK313" s="143"/>
      <c r="AL313" s="143"/>
      <c r="AM313" s="135" t="s">
        <v>92</v>
      </c>
      <c r="AN313" s="127"/>
      <c r="AO313" s="127"/>
      <c r="AP313" s="127"/>
      <c r="AQ313" s="127"/>
      <c r="AR313" s="127"/>
      <c r="AS313" s="127"/>
      <c r="AT313" s="127"/>
      <c r="AU313" s="127"/>
      <c r="AV313" s="127"/>
      <c r="AW313" s="127"/>
      <c r="AX313" s="126"/>
      <c r="AY313" s="126"/>
      <c r="AZ313" s="126"/>
      <c r="BA313" s="126"/>
      <c r="BB313" s="126"/>
      <c r="BC313" s="126"/>
      <c r="BD313" s="126"/>
      <c r="BE313" s="126"/>
      <c r="BF313" s="126"/>
      <c r="BG313" s="126"/>
      <c r="BH313" s="126"/>
      <c r="BI313" s="126"/>
      <c r="BJ313" s="126"/>
      <c r="BK313" s="126"/>
      <c r="BL313" s="126"/>
      <c r="BM313" s="126"/>
      <c r="BN313" s="126"/>
      <c r="BO313" s="126"/>
      <c r="BP313" s="126"/>
      <c r="BQ313" s="110"/>
      <c r="BR313" s="129"/>
      <c r="BS313" s="116"/>
    </row>
    <row r="314" spans="1:71" ht="15.65" customHeight="1">
      <c r="A314" s="134"/>
      <c r="B314" s="134"/>
      <c r="C314" s="124"/>
      <c r="D314" s="144"/>
      <c r="E314" s="144"/>
      <c r="F314" s="144"/>
      <c r="G314" s="144"/>
      <c r="H314" s="144"/>
      <c r="I314" s="144"/>
      <c r="J314" s="144"/>
      <c r="K314" s="144"/>
      <c r="L314" s="144"/>
      <c r="M314" s="144"/>
      <c r="N314" s="144"/>
      <c r="O314" s="144"/>
      <c r="P314" s="144"/>
      <c r="Q314" s="144"/>
      <c r="R314" s="130"/>
      <c r="S314" s="130"/>
      <c r="T314" s="130"/>
      <c r="U314" s="182" t="str">
        <f>IF([6]回答表!X54="●",[6]回答表!E524,IF([6]回答表!AA54="●",[6]回答表!E548,""))</f>
        <v/>
      </c>
      <c r="V314" s="183"/>
      <c r="W314" s="183"/>
      <c r="X314" s="183"/>
      <c r="Y314" s="183"/>
      <c r="Z314" s="183"/>
      <c r="AA314" s="183"/>
      <c r="AB314" s="183"/>
      <c r="AC314" s="183"/>
      <c r="AD314" s="183"/>
      <c r="AE314" s="186" t="s">
        <v>93</v>
      </c>
      <c r="AF314" s="186"/>
      <c r="AG314" s="186"/>
      <c r="AH314" s="186"/>
      <c r="AI314" s="186"/>
      <c r="AJ314" s="187"/>
      <c r="AK314" s="143"/>
      <c r="AL314" s="143"/>
      <c r="AM314" s="190" t="str">
        <f>IF([6]回答表!X54="●",[6]回答表!B526,IF([6]回答表!AA54="●",[6]回答表!B550,""))</f>
        <v/>
      </c>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2"/>
      <c r="BR314" s="129"/>
      <c r="BS314" s="116"/>
    </row>
    <row r="315" spans="1:71" ht="15.65" customHeight="1">
      <c r="A315" s="134"/>
      <c r="B315" s="134"/>
      <c r="C315" s="124"/>
      <c r="D315" s="144"/>
      <c r="E315" s="144"/>
      <c r="F315" s="144"/>
      <c r="G315" s="144"/>
      <c r="H315" s="144"/>
      <c r="I315" s="144"/>
      <c r="J315" s="144"/>
      <c r="K315" s="144"/>
      <c r="L315" s="144"/>
      <c r="M315" s="144"/>
      <c r="N315" s="144"/>
      <c r="O315" s="144"/>
      <c r="P315" s="144"/>
      <c r="Q315" s="144"/>
      <c r="R315" s="130"/>
      <c r="S315" s="130"/>
      <c r="T315" s="130"/>
      <c r="U315" s="184"/>
      <c r="V315" s="185"/>
      <c r="W315" s="185"/>
      <c r="X315" s="185"/>
      <c r="Y315" s="185"/>
      <c r="Z315" s="185"/>
      <c r="AA315" s="185"/>
      <c r="AB315" s="185"/>
      <c r="AC315" s="185"/>
      <c r="AD315" s="185"/>
      <c r="AE315" s="188"/>
      <c r="AF315" s="188"/>
      <c r="AG315" s="188"/>
      <c r="AH315" s="188"/>
      <c r="AI315" s="188"/>
      <c r="AJ315" s="189"/>
      <c r="AK315" s="143"/>
      <c r="AL315" s="143"/>
      <c r="AM315" s="193"/>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c r="BM315" s="194"/>
      <c r="BN315" s="194"/>
      <c r="BO315" s="194"/>
      <c r="BP315" s="194"/>
      <c r="BQ315" s="195"/>
      <c r="BR315" s="129"/>
      <c r="BS315" s="116"/>
    </row>
    <row r="316" spans="1:71" ht="15.65" customHeight="1">
      <c r="A316" s="134"/>
      <c r="B316" s="134"/>
      <c r="C316" s="124"/>
      <c r="D316" s="144"/>
      <c r="E316" s="144"/>
      <c r="F316" s="144"/>
      <c r="G316" s="144"/>
      <c r="H316" s="144"/>
      <c r="I316" s="144"/>
      <c r="J316" s="144"/>
      <c r="K316" s="144"/>
      <c r="L316" s="144"/>
      <c r="M316" s="144"/>
      <c r="N316" s="144"/>
      <c r="O316" s="144"/>
      <c r="P316" s="144"/>
      <c r="Q316" s="144"/>
      <c r="R316" s="130"/>
      <c r="S316" s="130"/>
      <c r="T316" s="130"/>
      <c r="U316" s="130"/>
      <c r="V316" s="130"/>
      <c r="W316" s="130"/>
      <c r="X316" s="130"/>
      <c r="Y316" s="130"/>
      <c r="Z316" s="130"/>
      <c r="AA316" s="130"/>
      <c r="AB316" s="130"/>
      <c r="AC316" s="130"/>
      <c r="AD316" s="130"/>
      <c r="AE316" s="130"/>
      <c r="AF316" s="130"/>
      <c r="AG316" s="130"/>
      <c r="AH316" s="130"/>
      <c r="AI316" s="130"/>
      <c r="AJ316" s="130"/>
      <c r="AK316" s="143"/>
      <c r="AL316" s="143"/>
      <c r="AM316" s="193"/>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c r="BM316" s="194"/>
      <c r="BN316" s="194"/>
      <c r="BO316" s="194"/>
      <c r="BP316" s="194"/>
      <c r="BQ316" s="195"/>
      <c r="BR316" s="129"/>
      <c r="BS316" s="116"/>
    </row>
    <row r="317" spans="1:71" ht="15.65" customHeight="1">
      <c r="A317" s="134"/>
      <c r="B317" s="134"/>
      <c r="C317" s="124"/>
      <c r="D317" s="144"/>
      <c r="E317" s="144"/>
      <c r="F317" s="144"/>
      <c r="G317" s="144"/>
      <c r="H317" s="144"/>
      <c r="I317" s="144"/>
      <c r="J317" s="144"/>
      <c r="K317" s="144"/>
      <c r="L317" s="144"/>
      <c r="M317" s="144"/>
      <c r="N317" s="144"/>
      <c r="O317" s="144"/>
      <c r="P317" s="144"/>
      <c r="Q317" s="144"/>
      <c r="R317" s="130"/>
      <c r="S317" s="130"/>
      <c r="T317" s="130"/>
      <c r="U317" s="130"/>
      <c r="V317" s="130"/>
      <c r="W317" s="130"/>
      <c r="X317" s="130"/>
      <c r="Y317" s="130"/>
      <c r="Z317" s="130"/>
      <c r="AA317" s="130"/>
      <c r="AB317" s="130"/>
      <c r="AC317" s="130"/>
      <c r="AD317" s="130"/>
      <c r="AE317" s="130"/>
      <c r="AF317" s="130"/>
      <c r="AG317" s="130"/>
      <c r="AH317" s="130"/>
      <c r="AI317" s="130"/>
      <c r="AJ317" s="130"/>
      <c r="AK317" s="143"/>
      <c r="AL317" s="143"/>
      <c r="AM317" s="193"/>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c r="BM317" s="194"/>
      <c r="BN317" s="194"/>
      <c r="BO317" s="194"/>
      <c r="BP317" s="194"/>
      <c r="BQ317" s="195"/>
      <c r="BR317" s="129"/>
      <c r="BS317" s="116"/>
    </row>
    <row r="318" spans="1:71" ht="15.65" customHeight="1">
      <c r="A318" s="134"/>
      <c r="B318" s="134"/>
      <c r="C318" s="124"/>
      <c r="D318" s="144"/>
      <c r="E318" s="144"/>
      <c r="F318" s="144"/>
      <c r="G318" s="144"/>
      <c r="H318" s="144"/>
      <c r="I318" s="144"/>
      <c r="J318" s="144"/>
      <c r="K318" s="144"/>
      <c r="L318" s="144"/>
      <c r="M318" s="144"/>
      <c r="N318" s="144"/>
      <c r="O318" s="144"/>
      <c r="P318" s="144"/>
      <c r="Q318" s="144"/>
      <c r="R318" s="130"/>
      <c r="S318" s="130"/>
      <c r="T318" s="130"/>
      <c r="U318" s="130"/>
      <c r="V318" s="130"/>
      <c r="W318" s="130"/>
      <c r="X318" s="130"/>
      <c r="Y318" s="130"/>
      <c r="Z318" s="130"/>
      <c r="AA318" s="130"/>
      <c r="AB318" s="130"/>
      <c r="AC318" s="130"/>
      <c r="AD318" s="130"/>
      <c r="AE318" s="130"/>
      <c r="AF318" s="130"/>
      <c r="AG318" s="130"/>
      <c r="AH318" s="130"/>
      <c r="AI318" s="130"/>
      <c r="AJ318" s="130"/>
      <c r="AK318" s="143"/>
      <c r="AL318" s="143"/>
      <c r="AM318" s="196"/>
      <c r="AN318" s="197"/>
      <c r="AO318" s="197"/>
      <c r="AP318" s="197"/>
      <c r="AQ318" s="197"/>
      <c r="AR318" s="197"/>
      <c r="AS318" s="197"/>
      <c r="AT318" s="197"/>
      <c r="AU318" s="197"/>
      <c r="AV318" s="197"/>
      <c r="AW318" s="197"/>
      <c r="AX318" s="197"/>
      <c r="AY318" s="197"/>
      <c r="AZ318" s="197"/>
      <c r="BA318" s="197"/>
      <c r="BB318" s="197"/>
      <c r="BC318" s="197"/>
      <c r="BD318" s="197"/>
      <c r="BE318" s="197"/>
      <c r="BF318" s="197"/>
      <c r="BG318" s="197"/>
      <c r="BH318" s="197"/>
      <c r="BI318" s="197"/>
      <c r="BJ318" s="197"/>
      <c r="BK318" s="197"/>
      <c r="BL318" s="197"/>
      <c r="BM318" s="197"/>
      <c r="BN318" s="197"/>
      <c r="BO318" s="197"/>
      <c r="BP318" s="197"/>
      <c r="BQ318" s="198"/>
      <c r="BR318" s="129"/>
      <c r="BS318" s="116"/>
    </row>
    <row r="319" spans="1:71" ht="15.65" customHeight="1">
      <c r="A319" s="134"/>
      <c r="B319" s="134"/>
      <c r="C319" s="124"/>
      <c r="D319" s="144"/>
      <c r="E319" s="144"/>
      <c r="F319" s="144"/>
      <c r="G319" s="144"/>
      <c r="H319" s="144"/>
      <c r="I319" s="144"/>
      <c r="J319" s="144"/>
      <c r="K319" s="144"/>
      <c r="L319" s="144"/>
      <c r="M319" s="144"/>
      <c r="N319" s="130"/>
      <c r="O319" s="130"/>
      <c r="P319" s="130"/>
      <c r="Q319" s="130"/>
      <c r="R319" s="130"/>
      <c r="S319" s="130"/>
      <c r="T319" s="130"/>
      <c r="U319" s="130"/>
      <c r="V319" s="130"/>
      <c r="W319" s="130"/>
      <c r="X319" s="110"/>
      <c r="Y319" s="110"/>
      <c r="Z319" s="110"/>
      <c r="AA319" s="127"/>
      <c r="AB319" s="127"/>
      <c r="AC319" s="127"/>
      <c r="AD319" s="127"/>
      <c r="AE319" s="127"/>
      <c r="AF319" s="127"/>
      <c r="AG319" s="127"/>
      <c r="AH319" s="127"/>
      <c r="AI319" s="127"/>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29"/>
      <c r="BS319" s="116"/>
    </row>
    <row r="320" spans="1:71" ht="19.399999999999999" customHeight="1">
      <c r="C320" s="124"/>
      <c r="D320" s="144"/>
      <c r="E320" s="144"/>
      <c r="F320" s="144"/>
      <c r="G320" s="144"/>
      <c r="H320" s="144"/>
      <c r="I320" s="144"/>
      <c r="J320" s="144"/>
      <c r="K320" s="144"/>
      <c r="L320" s="144"/>
      <c r="M320" s="144"/>
      <c r="N320" s="130"/>
      <c r="O320" s="130"/>
      <c r="P320" s="130"/>
      <c r="Q320" s="130"/>
      <c r="R320" s="130"/>
      <c r="S320" s="130"/>
      <c r="T320" s="130"/>
      <c r="U320" s="135" t="s">
        <v>27</v>
      </c>
      <c r="V320" s="130"/>
      <c r="W320" s="130"/>
      <c r="X320" s="136"/>
      <c r="Y320" s="136"/>
      <c r="Z320" s="136"/>
      <c r="AA320" s="127"/>
      <c r="AB320" s="137"/>
      <c r="AC320" s="127"/>
      <c r="AD320" s="127"/>
      <c r="AE320" s="127"/>
      <c r="AF320" s="127"/>
      <c r="AG320" s="127"/>
      <c r="AH320" s="127"/>
      <c r="AI320" s="127"/>
      <c r="AJ320" s="127"/>
      <c r="AK320" s="127"/>
      <c r="AL320" s="127"/>
      <c r="AM320" s="135" t="s">
        <v>12</v>
      </c>
      <c r="AN320" s="127"/>
      <c r="AO320" s="127"/>
      <c r="AP320" s="127"/>
      <c r="AQ320" s="127"/>
      <c r="AR320" s="127"/>
      <c r="AS320" s="127"/>
      <c r="AT320" s="127"/>
      <c r="AU320" s="127"/>
      <c r="AV320" s="127"/>
      <c r="AW320" s="127"/>
      <c r="AX320" s="126"/>
      <c r="AY320" s="126"/>
      <c r="AZ320" s="126"/>
      <c r="BA320" s="126"/>
      <c r="BB320" s="126"/>
      <c r="BC320" s="126"/>
      <c r="BD320" s="126"/>
      <c r="BE320" s="126"/>
      <c r="BF320" s="126"/>
      <c r="BG320" s="126"/>
      <c r="BH320" s="126"/>
      <c r="BI320" s="126"/>
      <c r="BJ320" s="126"/>
      <c r="BK320" s="126"/>
      <c r="BL320" s="126"/>
      <c r="BM320" s="126"/>
      <c r="BN320" s="126"/>
      <c r="BO320" s="126"/>
      <c r="BP320" s="126"/>
      <c r="BQ320" s="110"/>
      <c r="BR320" s="129"/>
      <c r="BS320" s="116"/>
    </row>
    <row r="321" spans="1:71" ht="15.65" customHeight="1">
      <c r="C321" s="124"/>
      <c r="D321" s="199" t="s">
        <v>13</v>
      </c>
      <c r="E321" s="200"/>
      <c r="F321" s="200"/>
      <c r="G321" s="200"/>
      <c r="H321" s="200"/>
      <c r="I321" s="200"/>
      <c r="J321" s="200"/>
      <c r="K321" s="200"/>
      <c r="L321" s="200"/>
      <c r="M321" s="201"/>
      <c r="N321" s="208" t="str">
        <f>IF([6]回答表!AD54="●","●","")</f>
        <v/>
      </c>
      <c r="O321" s="209"/>
      <c r="P321" s="209"/>
      <c r="Q321" s="210"/>
      <c r="R321" s="130"/>
      <c r="S321" s="130"/>
      <c r="T321" s="130"/>
      <c r="U321" s="190" t="str">
        <f>IF([6]回答表!AD54="●",[6]回答表!B561,"")</f>
        <v/>
      </c>
      <c r="V321" s="191"/>
      <c r="W321" s="191"/>
      <c r="X321" s="191"/>
      <c r="Y321" s="191"/>
      <c r="Z321" s="191"/>
      <c r="AA321" s="191"/>
      <c r="AB321" s="191"/>
      <c r="AC321" s="191"/>
      <c r="AD321" s="191"/>
      <c r="AE321" s="191"/>
      <c r="AF321" s="191"/>
      <c r="AG321" s="191"/>
      <c r="AH321" s="191"/>
      <c r="AI321" s="191"/>
      <c r="AJ321" s="192"/>
      <c r="AK321" s="160"/>
      <c r="AL321" s="160"/>
      <c r="AM321" s="190" t="str">
        <f>IF([6]回答表!AD54="●",[6]回答表!B567,"")</f>
        <v/>
      </c>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2"/>
      <c r="BR321" s="129"/>
      <c r="BS321" s="116"/>
    </row>
    <row r="322" spans="1:71" ht="15.65" customHeight="1">
      <c r="C322" s="124"/>
      <c r="D322" s="202"/>
      <c r="E322" s="203"/>
      <c r="F322" s="203"/>
      <c r="G322" s="203"/>
      <c r="H322" s="203"/>
      <c r="I322" s="203"/>
      <c r="J322" s="203"/>
      <c r="K322" s="203"/>
      <c r="L322" s="203"/>
      <c r="M322" s="204"/>
      <c r="N322" s="211"/>
      <c r="O322" s="212"/>
      <c r="P322" s="212"/>
      <c r="Q322" s="213"/>
      <c r="R322" s="130"/>
      <c r="S322" s="130"/>
      <c r="T322" s="130"/>
      <c r="U322" s="193"/>
      <c r="V322" s="194"/>
      <c r="W322" s="194"/>
      <c r="X322" s="194"/>
      <c r="Y322" s="194"/>
      <c r="Z322" s="194"/>
      <c r="AA322" s="194"/>
      <c r="AB322" s="194"/>
      <c r="AC322" s="194"/>
      <c r="AD322" s="194"/>
      <c r="AE322" s="194"/>
      <c r="AF322" s="194"/>
      <c r="AG322" s="194"/>
      <c r="AH322" s="194"/>
      <c r="AI322" s="194"/>
      <c r="AJ322" s="195"/>
      <c r="AK322" s="160"/>
      <c r="AL322" s="160"/>
      <c r="AM322" s="193"/>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c r="BM322" s="194"/>
      <c r="BN322" s="194"/>
      <c r="BO322" s="194"/>
      <c r="BP322" s="194"/>
      <c r="BQ322" s="195"/>
      <c r="BR322" s="129"/>
      <c r="BS322" s="116"/>
    </row>
    <row r="323" spans="1:71" ht="15.65" customHeight="1">
      <c r="C323" s="124"/>
      <c r="D323" s="202"/>
      <c r="E323" s="203"/>
      <c r="F323" s="203"/>
      <c r="G323" s="203"/>
      <c r="H323" s="203"/>
      <c r="I323" s="203"/>
      <c r="J323" s="203"/>
      <c r="K323" s="203"/>
      <c r="L323" s="203"/>
      <c r="M323" s="204"/>
      <c r="N323" s="211"/>
      <c r="O323" s="212"/>
      <c r="P323" s="212"/>
      <c r="Q323" s="213"/>
      <c r="R323" s="130"/>
      <c r="S323" s="130"/>
      <c r="T323" s="130"/>
      <c r="U323" s="193"/>
      <c r="V323" s="194"/>
      <c r="W323" s="194"/>
      <c r="X323" s="194"/>
      <c r="Y323" s="194"/>
      <c r="Z323" s="194"/>
      <c r="AA323" s="194"/>
      <c r="AB323" s="194"/>
      <c r="AC323" s="194"/>
      <c r="AD323" s="194"/>
      <c r="AE323" s="194"/>
      <c r="AF323" s="194"/>
      <c r="AG323" s="194"/>
      <c r="AH323" s="194"/>
      <c r="AI323" s="194"/>
      <c r="AJ323" s="195"/>
      <c r="AK323" s="160"/>
      <c r="AL323" s="160"/>
      <c r="AM323" s="193"/>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c r="BM323" s="194"/>
      <c r="BN323" s="194"/>
      <c r="BO323" s="194"/>
      <c r="BP323" s="194"/>
      <c r="BQ323" s="195"/>
      <c r="BR323" s="129"/>
      <c r="BS323" s="116"/>
    </row>
    <row r="324" spans="1:71" ht="15.65" customHeight="1">
      <c r="C324" s="124"/>
      <c r="D324" s="205"/>
      <c r="E324" s="206"/>
      <c r="F324" s="206"/>
      <c r="G324" s="206"/>
      <c r="H324" s="206"/>
      <c r="I324" s="206"/>
      <c r="J324" s="206"/>
      <c r="K324" s="206"/>
      <c r="L324" s="206"/>
      <c r="M324" s="207"/>
      <c r="N324" s="214"/>
      <c r="O324" s="215"/>
      <c r="P324" s="215"/>
      <c r="Q324" s="216"/>
      <c r="R324" s="130"/>
      <c r="S324" s="130"/>
      <c r="T324" s="130"/>
      <c r="U324" s="196"/>
      <c r="V324" s="197"/>
      <c r="W324" s="197"/>
      <c r="X324" s="197"/>
      <c r="Y324" s="197"/>
      <c r="Z324" s="197"/>
      <c r="AA324" s="197"/>
      <c r="AB324" s="197"/>
      <c r="AC324" s="197"/>
      <c r="AD324" s="197"/>
      <c r="AE324" s="197"/>
      <c r="AF324" s="197"/>
      <c r="AG324" s="197"/>
      <c r="AH324" s="197"/>
      <c r="AI324" s="197"/>
      <c r="AJ324" s="198"/>
      <c r="AK324" s="160"/>
      <c r="AL324" s="160"/>
      <c r="AM324" s="196"/>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c r="BM324" s="197"/>
      <c r="BN324" s="197"/>
      <c r="BO324" s="197"/>
      <c r="BP324" s="197"/>
      <c r="BQ324" s="198"/>
      <c r="BR324" s="129"/>
      <c r="BS324" s="116"/>
    </row>
    <row r="325" spans="1:71" ht="15.65" customHeight="1">
      <c r="C325" s="151"/>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3"/>
      <c r="BS325" s="116"/>
    </row>
    <row r="326" spans="1:71" s="97" customFormat="1" ht="15.65" customHeight="1">
      <c r="A326" s="116"/>
      <c r="B326" s="116"/>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16"/>
    </row>
    <row r="327" spans="1:71" ht="15.65" customHeight="1">
      <c r="C327" s="118"/>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256"/>
      <c r="AS327" s="256"/>
      <c r="AT327" s="256"/>
      <c r="AU327" s="256"/>
      <c r="AV327" s="256"/>
      <c r="AW327" s="256"/>
      <c r="AX327" s="256"/>
      <c r="AY327" s="256"/>
      <c r="AZ327" s="256"/>
      <c r="BA327" s="256"/>
      <c r="BB327" s="256"/>
      <c r="BC327" s="120"/>
      <c r="BD327" s="121"/>
      <c r="BE327" s="121"/>
      <c r="BF327" s="121"/>
      <c r="BG327" s="121"/>
      <c r="BH327" s="121"/>
      <c r="BI327" s="121"/>
      <c r="BJ327" s="121"/>
      <c r="BK327" s="121"/>
      <c r="BL327" s="121"/>
      <c r="BM327" s="121"/>
      <c r="BN327" s="121"/>
      <c r="BO327" s="121"/>
      <c r="BP327" s="121"/>
      <c r="BQ327" s="121"/>
      <c r="BR327" s="122"/>
    </row>
    <row r="328" spans="1:71" ht="15.65" customHeight="1">
      <c r="C328" s="124"/>
      <c r="D328" s="130"/>
      <c r="E328" s="130"/>
      <c r="F328" s="130"/>
      <c r="G328" s="130"/>
      <c r="H328" s="130"/>
      <c r="I328" s="130"/>
      <c r="J328" s="130"/>
      <c r="K328" s="130"/>
      <c r="L328" s="130"/>
      <c r="M328" s="130"/>
      <c r="N328" s="130"/>
      <c r="O328" s="130"/>
      <c r="P328" s="130"/>
      <c r="Q328" s="130"/>
      <c r="R328" s="130"/>
      <c r="S328" s="130"/>
      <c r="T328" s="130"/>
      <c r="U328" s="130"/>
      <c r="V328" s="130"/>
      <c r="W328" s="130"/>
      <c r="X328" s="110"/>
      <c r="Y328" s="110"/>
      <c r="Z328" s="110"/>
      <c r="AA328" s="126"/>
      <c r="AB328" s="131"/>
      <c r="AC328" s="131"/>
      <c r="AD328" s="131"/>
      <c r="AE328" s="131"/>
      <c r="AF328" s="131"/>
      <c r="AG328" s="131"/>
      <c r="AH328" s="131"/>
      <c r="AI328" s="131"/>
      <c r="AJ328" s="131"/>
      <c r="AK328" s="131"/>
      <c r="AL328" s="131"/>
      <c r="AM328" s="131"/>
      <c r="AN328" s="128"/>
      <c r="AO328" s="131"/>
      <c r="AP328" s="132"/>
      <c r="AQ328" s="132"/>
      <c r="AR328" s="257"/>
      <c r="AS328" s="257"/>
      <c r="AT328" s="257"/>
      <c r="AU328" s="257"/>
      <c r="AV328" s="257"/>
      <c r="AW328" s="257"/>
      <c r="AX328" s="257"/>
      <c r="AY328" s="257"/>
      <c r="AZ328" s="257"/>
      <c r="BA328" s="257"/>
      <c r="BB328" s="257"/>
      <c r="BC328" s="125"/>
      <c r="BD328" s="126"/>
      <c r="BE328" s="126"/>
      <c r="BF328" s="126"/>
      <c r="BG328" s="126"/>
      <c r="BH328" s="126"/>
      <c r="BI328" s="126"/>
      <c r="BJ328" s="126"/>
      <c r="BK328" s="126"/>
      <c r="BL328" s="126"/>
      <c r="BM328" s="126"/>
      <c r="BN328" s="127"/>
      <c r="BO328" s="127"/>
      <c r="BP328" s="127"/>
      <c r="BQ328" s="128"/>
      <c r="BR328" s="129"/>
    </row>
    <row r="329" spans="1:71" ht="15.65" customHeight="1">
      <c r="C329" s="124"/>
      <c r="D329" s="258" t="s">
        <v>4</v>
      </c>
      <c r="E329" s="259"/>
      <c r="F329" s="259"/>
      <c r="G329" s="259"/>
      <c r="H329" s="259"/>
      <c r="I329" s="259"/>
      <c r="J329" s="259"/>
      <c r="K329" s="259"/>
      <c r="L329" s="259"/>
      <c r="M329" s="259"/>
      <c r="N329" s="259"/>
      <c r="O329" s="259"/>
      <c r="P329" s="259"/>
      <c r="Q329" s="260"/>
      <c r="R329" s="199" t="s">
        <v>74</v>
      </c>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1"/>
      <c r="BC329" s="125"/>
      <c r="BD329" s="126"/>
      <c r="BE329" s="126"/>
      <c r="BF329" s="126"/>
      <c r="BG329" s="126"/>
      <c r="BH329" s="126"/>
      <c r="BI329" s="126"/>
      <c r="BJ329" s="126"/>
      <c r="BK329" s="126"/>
      <c r="BL329" s="126"/>
      <c r="BM329" s="126"/>
      <c r="BN329" s="127"/>
      <c r="BO329" s="127"/>
      <c r="BP329" s="127"/>
      <c r="BQ329" s="128"/>
      <c r="BR329" s="129"/>
    </row>
    <row r="330" spans="1:71" ht="15.65" customHeight="1">
      <c r="A330" s="134"/>
      <c r="B330" s="134"/>
      <c r="C330" s="124"/>
      <c r="D330" s="261"/>
      <c r="E330" s="262"/>
      <c r="F330" s="262"/>
      <c r="G330" s="262"/>
      <c r="H330" s="262"/>
      <c r="I330" s="262"/>
      <c r="J330" s="262"/>
      <c r="K330" s="262"/>
      <c r="L330" s="262"/>
      <c r="M330" s="262"/>
      <c r="N330" s="262"/>
      <c r="O330" s="262"/>
      <c r="P330" s="262"/>
      <c r="Q330" s="263"/>
      <c r="R330" s="205"/>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7"/>
      <c r="BC330" s="125"/>
      <c r="BD330" s="126"/>
      <c r="BE330" s="126"/>
      <c r="BF330" s="126"/>
      <c r="BG330" s="126"/>
      <c r="BH330" s="126"/>
      <c r="BI330" s="126"/>
      <c r="BJ330" s="126"/>
      <c r="BK330" s="126"/>
      <c r="BL330" s="126"/>
      <c r="BM330" s="126"/>
      <c r="BN330" s="127"/>
      <c r="BO330" s="127"/>
      <c r="BP330" s="127"/>
      <c r="BQ330" s="128"/>
      <c r="BR330" s="129"/>
      <c r="BS330" s="134"/>
    </row>
    <row r="331" spans="1:71" ht="15.65" customHeight="1">
      <c r="A331" s="134"/>
      <c r="B331" s="134"/>
      <c r="C331" s="124"/>
      <c r="D331" s="130"/>
      <c r="E331" s="130"/>
      <c r="F331" s="130"/>
      <c r="G331" s="130"/>
      <c r="H331" s="130"/>
      <c r="I331" s="130"/>
      <c r="J331" s="130"/>
      <c r="K331" s="130"/>
      <c r="L331" s="130"/>
      <c r="M331" s="130"/>
      <c r="N331" s="130"/>
      <c r="O331" s="130"/>
      <c r="P331" s="130"/>
      <c r="Q331" s="130"/>
      <c r="R331" s="130"/>
      <c r="S331" s="130"/>
      <c r="T331" s="130"/>
      <c r="U331" s="130"/>
      <c r="V331" s="130"/>
      <c r="W331" s="130"/>
      <c r="X331" s="110"/>
      <c r="Y331" s="110"/>
      <c r="Z331" s="110"/>
      <c r="AA331" s="126"/>
      <c r="AB331" s="131"/>
      <c r="AC331" s="131"/>
      <c r="AD331" s="131"/>
      <c r="AE331" s="131"/>
      <c r="AF331" s="131"/>
      <c r="AG331" s="131"/>
      <c r="AH331" s="131"/>
      <c r="AI331" s="131"/>
      <c r="AJ331" s="131"/>
      <c r="AK331" s="131"/>
      <c r="AL331" s="131"/>
      <c r="AM331" s="131"/>
      <c r="AN331" s="128"/>
      <c r="AO331" s="131"/>
      <c r="AP331" s="132"/>
      <c r="AQ331" s="132"/>
      <c r="AR331" s="133"/>
      <c r="AS331" s="133"/>
      <c r="AT331" s="133"/>
      <c r="AU331" s="133"/>
      <c r="AV331" s="133"/>
      <c r="AW331" s="133"/>
      <c r="AX331" s="133"/>
      <c r="AY331" s="133"/>
      <c r="AZ331" s="133"/>
      <c r="BA331" s="133"/>
      <c r="BB331" s="133"/>
      <c r="BC331" s="125"/>
      <c r="BD331" s="126"/>
      <c r="BE331" s="126"/>
      <c r="BF331" s="126"/>
      <c r="BG331" s="126"/>
      <c r="BH331" s="126"/>
      <c r="BI331" s="126"/>
      <c r="BJ331" s="126"/>
      <c r="BK331" s="126"/>
      <c r="BL331" s="126"/>
      <c r="BM331" s="126"/>
      <c r="BN331" s="127"/>
      <c r="BO331" s="127"/>
      <c r="BP331" s="127"/>
      <c r="BQ331" s="128"/>
      <c r="BR331" s="129"/>
      <c r="BS331" s="134"/>
    </row>
    <row r="332" spans="1:71" ht="19">
      <c r="A332" s="134"/>
      <c r="B332" s="134"/>
      <c r="C332" s="124"/>
      <c r="D332" s="130"/>
      <c r="E332" s="130"/>
      <c r="F332" s="130"/>
      <c r="G332" s="130"/>
      <c r="H332" s="130"/>
      <c r="I332" s="130"/>
      <c r="J332" s="130"/>
      <c r="K332" s="130"/>
      <c r="L332" s="130"/>
      <c r="M332" s="130"/>
      <c r="N332" s="130"/>
      <c r="O332" s="130"/>
      <c r="P332" s="130"/>
      <c r="Q332" s="130"/>
      <c r="R332" s="130"/>
      <c r="S332" s="130"/>
      <c r="T332" s="130"/>
      <c r="U332" s="135" t="s">
        <v>27</v>
      </c>
      <c r="V332" s="130"/>
      <c r="W332" s="130"/>
      <c r="X332" s="136"/>
      <c r="Y332" s="136"/>
      <c r="Z332" s="136"/>
      <c r="AA332" s="127"/>
      <c r="AB332" s="137"/>
      <c r="AC332" s="137"/>
      <c r="AD332" s="137"/>
      <c r="AE332" s="137"/>
      <c r="AF332" s="137"/>
      <c r="AG332" s="137"/>
      <c r="AH332" s="137"/>
      <c r="AI332" s="137"/>
      <c r="AJ332" s="137"/>
      <c r="AK332" s="137"/>
      <c r="AL332" s="137"/>
      <c r="AM332" s="135" t="s">
        <v>14</v>
      </c>
      <c r="AN332" s="138"/>
      <c r="AO332" s="137"/>
      <c r="AP332" s="139"/>
      <c r="AQ332" s="139"/>
      <c r="AR332" s="140"/>
      <c r="AS332" s="140"/>
      <c r="AT332" s="140"/>
      <c r="AU332" s="140"/>
      <c r="AV332" s="140"/>
      <c r="AW332" s="140"/>
      <c r="AX332" s="140"/>
      <c r="AY332" s="140"/>
      <c r="AZ332" s="140"/>
      <c r="BA332" s="140"/>
      <c r="BB332" s="140"/>
      <c r="BC332" s="141"/>
      <c r="BD332" s="127"/>
      <c r="BE332" s="127"/>
      <c r="BF332" s="161" t="s">
        <v>75</v>
      </c>
      <c r="BG332" s="155"/>
      <c r="BH332" s="155"/>
      <c r="BI332" s="155"/>
      <c r="BJ332" s="155"/>
      <c r="BK332" s="155"/>
      <c r="BL332" s="155"/>
      <c r="BM332" s="127"/>
      <c r="BN332" s="127"/>
      <c r="BO332" s="127"/>
      <c r="BP332" s="127"/>
      <c r="BQ332" s="138"/>
      <c r="BR332" s="129"/>
      <c r="BS332" s="134"/>
    </row>
    <row r="333" spans="1:71" ht="15.65" customHeight="1">
      <c r="A333" s="134"/>
      <c r="B333" s="134"/>
      <c r="C333" s="124"/>
      <c r="D333" s="199" t="s">
        <v>7</v>
      </c>
      <c r="E333" s="200"/>
      <c r="F333" s="200"/>
      <c r="G333" s="200"/>
      <c r="H333" s="200"/>
      <c r="I333" s="200"/>
      <c r="J333" s="200"/>
      <c r="K333" s="200"/>
      <c r="L333" s="200"/>
      <c r="M333" s="201"/>
      <c r="N333" s="208" t="str">
        <f>IF([6]回答表!X55="●","●","")</f>
        <v/>
      </c>
      <c r="O333" s="209"/>
      <c r="P333" s="209"/>
      <c r="Q333" s="210"/>
      <c r="R333" s="130"/>
      <c r="S333" s="130"/>
      <c r="T333" s="130"/>
      <c r="U333" s="190" t="str">
        <f>IF([6]回答表!X55="●",[6]回答表!B578,IF([6]回答表!AA55="●",[6]回答表!B605,""))</f>
        <v/>
      </c>
      <c r="V333" s="191"/>
      <c r="W333" s="191"/>
      <c r="X333" s="191"/>
      <c r="Y333" s="191"/>
      <c r="Z333" s="191"/>
      <c r="AA333" s="191"/>
      <c r="AB333" s="191"/>
      <c r="AC333" s="191"/>
      <c r="AD333" s="191"/>
      <c r="AE333" s="191"/>
      <c r="AF333" s="191"/>
      <c r="AG333" s="191"/>
      <c r="AH333" s="191"/>
      <c r="AI333" s="191"/>
      <c r="AJ333" s="192"/>
      <c r="AK333" s="143"/>
      <c r="AL333" s="143"/>
      <c r="AM333" s="223" t="s">
        <v>76</v>
      </c>
      <c r="AN333" s="223"/>
      <c r="AO333" s="223"/>
      <c r="AP333" s="223"/>
      <c r="AQ333" s="224" t="str">
        <f>IF([6]回答表!X55="●",[6]回答表!BC585,IF([6]回答表!AA55="●",[6]回答表!BC612,""))</f>
        <v/>
      </c>
      <c r="AR333" s="224"/>
      <c r="AS333" s="224"/>
      <c r="AT333" s="224"/>
      <c r="AU333" s="264" t="s">
        <v>77</v>
      </c>
      <c r="AV333" s="265"/>
      <c r="AW333" s="265"/>
      <c r="AX333" s="266"/>
      <c r="AY333" s="224" t="str">
        <f>IF([6]回答表!X55="●",[6]回答表!BC591,IF([6]回答表!AA55="●",[6]回答表!BC617,""))</f>
        <v/>
      </c>
      <c r="AZ333" s="224"/>
      <c r="BA333" s="224"/>
      <c r="BB333" s="224"/>
      <c r="BC333" s="131"/>
      <c r="BD333" s="126"/>
      <c r="BE333" s="126"/>
      <c r="BF333" s="253" t="str">
        <f>IF([6]回答表!X55="●",[6]回答表!S584,IF([6]回答表!AA55="●",[6]回答表!S611,""))</f>
        <v/>
      </c>
      <c r="BG333" s="254"/>
      <c r="BH333" s="254"/>
      <c r="BI333" s="254"/>
      <c r="BJ333" s="253"/>
      <c r="BK333" s="254"/>
      <c r="BL333" s="254"/>
      <c r="BM333" s="254"/>
      <c r="BN333" s="253"/>
      <c r="BO333" s="254"/>
      <c r="BP333" s="254"/>
      <c r="BQ333" s="255"/>
      <c r="BR333" s="129"/>
      <c r="BS333" s="134"/>
    </row>
    <row r="334" spans="1:71" ht="15.65" customHeight="1">
      <c r="A334" s="134"/>
      <c r="B334" s="134"/>
      <c r="C334" s="124"/>
      <c r="D334" s="202"/>
      <c r="E334" s="203"/>
      <c r="F334" s="203"/>
      <c r="G334" s="203"/>
      <c r="H334" s="203"/>
      <c r="I334" s="203"/>
      <c r="J334" s="203"/>
      <c r="K334" s="203"/>
      <c r="L334" s="203"/>
      <c r="M334" s="204"/>
      <c r="N334" s="211"/>
      <c r="O334" s="212"/>
      <c r="P334" s="212"/>
      <c r="Q334" s="213"/>
      <c r="R334" s="130"/>
      <c r="S334" s="130"/>
      <c r="T334" s="130"/>
      <c r="U334" s="193"/>
      <c r="V334" s="194"/>
      <c r="W334" s="194"/>
      <c r="X334" s="194"/>
      <c r="Y334" s="194"/>
      <c r="Z334" s="194"/>
      <c r="AA334" s="194"/>
      <c r="AB334" s="194"/>
      <c r="AC334" s="194"/>
      <c r="AD334" s="194"/>
      <c r="AE334" s="194"/>
      <c r="AF334" s="194"/>
      <c r="AG334" s="194"/>
      <c r="AH334" s="194"/>
      <c r="AI334" s="194"/>
      <c r="AJ334" s="195"/>
      <c r="AK334" s="143"/>
      <c r="AL334" s="143"/>
      <c r="AM334" s="223"/>
      <c r="AN334" s="223"/>
      <c r="AO334" s="223"/>
      <c r="AP334" s="223"/>
      <c r="AQ334" s="224"/>
      <c r="AR334" s="224"/>
      <c r="AS334" s="224"/>
      <c r="AT334" s="224"/>
      <c r="AU334" s="267"/>
      <c r="AV334" s="268"/>
      <c r="AW334" s="268"/>
      <c r="AX334" s="269"/>
      <c r="AY334" s="224"/>
      <c r="AZ334" s="224"/>
      <c r="BA334" s="224"/>
      <c r="BB334" s="224"/>
      <c r="BC334" s="131"/>
      <c r="BD334" s="126"/>
      <c r="BE334" s="126"/>
      <c r="BF334" s="217"/>
      <c r="BG334" s="218"/>
      <c r="BH334" s="218"/>
      <c r="BI334" s="218"/>
      <c r="BJ334" s="217"/>
      <c r="BK334" s="218"/>
      <c r="BL334" s="218"/>
      <c r="BM334" s="218"/>
      <c r="BN334" s="217"/>
      <c r="BO334" s="218"/>
      <c r="BP334" s="218"/>
      <c r="BQ334" s="221"/>
      <c r="BR334" s="129"/>
      <c r="BS334" s="134"/>
    </row>
    <row r="335" spans="1:71" ht="15.65" customHeight="1">
      <c r="A335" s="134"/>
      <c r="B335" s="134"/>
      <c r="C335" s="124"/>
      <c r="D335" s="202"/>
      <c r="E335" s="203"/>
      <c r="F335" s="203"/>
      <c r="G335" s="203"/>
      <c r="H335" s="203"/>
      <c r="I335" s="203"/>
      <c r="J335" s="203"/>
      <c r="K335" s="203"/>
      <c r="L335" s="203"/>
      <c r="M335" s="204"/>
      <c r="N335" s="211"/>
      <c r="O335" s="212"/>
      <c r="P335" s="212"/>
      <c r="Q335" s="213"/>
      <c r="R335" s="130"/>
      <c r="S335" s="130"/>
      <c r="T335" s="130"/>
      <c r="U335" s="193"/>
      <c r="V335" s="194"/>
      <c r="W335" s="194"/>
      <c r="X335" s="194"/>
      <c r="Y335" s="194"/>
      <c r="Z335" s="194"/>
      <c r="AA335" s="194"/>
      <c r="AB335" s="194"/>
      <c r="AC335" s="194"/>
      <c r="AD335" s="194"/>
      <c r="AE335" s="194"/>
      <c r="AF335" s="194"/>
      <c r="AG335" s="194"/>
      <c r="AH335" s="194"/>
      <c r="AI335" s="194"/>
      <c r="AJ335" s="195"/>
      <c r="AK335" s="143"/>
      <c r="AL335" s="143"/>
      <c r="AM335" s="223" t="s">
        <v>78</v>
      </c>
      <c r="AN335" s="223"/>
      <c r="AO335" s="223"/>
      <c r="AP335" s="223"/>
      <c r="AQ335" s="224" t="str">
        <f>IF([6]回答表!X55="●",[6]回答表!BC586,IF([6]回答表!AA55="●",[6]回答表!BC613,""))</f>
        <v/>
      </c>
      <c r="AR335" s="224"/>
      <c r="AS335" s="224"/>
      <c r="AT335" s="224"/>
      <c r="AU335" s="267"/>
      <c r="AV335" s="268"/>
      <c r="AW335" s="268"/>
      <c r="AX335" s="269"/>
      <c r="AY335" s="224"/>
      <c r="AZ335" s="224"/>
      <c r="BA335" s="224"/>
      <c r="BB335" s="224"/>
      <c r="BC335" s="131"/>
      <c r="BD335" s="126"/>
      <c r="BE335" s="126"/>
      <c r="BF335" s="217"/>
      <c r="BG335" s="218"/>
      <c r="BH335" s="218"/>
      <c r="BI335" s="218"/>
      <c r="BJ335" s="217"/>
      <c r="BK335" s="218"/>
      <c r="BL335" s="218"/>
      <c r="BM335" s="218"/>
      <c r="BN335" s="217"/>
      <c r="BO335" s="218"/>
      <c r="BP335" s="218"/>
      <c r="BQ335" s="221"/>
      <c r="BR335" s="129"/>
      <c r="BS335" s="134"/>
    </row>
    <row r="336" spans="1:71" ht="15.65" customHeight="1">
      <c r="A336" s="134"/>
      <c r="B336" s="134"/>
      <c r="C336" s="124"/>
      <c r="D336" s="205"/>
      <c r="E336" s="206"/>
      <c r="F336" s="206"/>
      <c r="G336" s="206"/>
      <c r="H336" s="206"/>
      <c r="I336" s="206"/>
      <c r="J336" s="206"/>
      <c r="K336" s="206"/>
      <c r="L336" s="206"/>
      <c r="M336" s="207"/>
      <c r="N336" s="214"/>
      <c r="O336" s="215"/>
      <c r="P336" s="215"/>
      <c r="Q336" s="216"/>
      <c r="R336" s="130"/>
      <c r="S336" s="130"/>
      <c r="T336" s="130"/>
      <c r="U336" s="193"/>
      <c r="V336" s="194"/>
      <c r="W336" s="194"/>
      <c r="X336" s="194"/>
      <c r="Y336" s="194"/>
      <c r="Z336" s="194"/>
      <c r="AA336" s="194"/>
      <c r="AB336" s="194"/>
      <c r="AC336" s="194"/>
      <c r="AD336" s="194"/>
      <c r="AE336" s="194"/>
      <c r="AF336" s="194"/>
      <c r="AG336" s="194"/>
      <c r="AH336" s="194"/>
      <c r="AI336" s="194"/>
      <c r="AJ336" s="195"/>
      <c r="AK336" s="143"/>
      <c r="AL336" s="143"/>
      <c r="AM336" s="223"/>
      <c r="AN336" s="223"/>
      <c r="AO336" s="223"/>
      <c r="AP336" s="223"/>
      <c r="AQ336" s="224"/>
      <c r="AR336" s="224"/>
      <c r="AS336" s="224"/>
      <c r="AT336" s="224"/>
      <c r="AU336" s="267"/>
      <c r="AV336" s="268"/>
      <c r="AW336" s="268"/>
      <c r="AX336" s="269"/>
      <c r="AY336" s="224"/>
      <c r="AZ336" s="224"/>
      <c r="BA336" s="224"/>
      <c r="BB336" s="224"/>
      <c r="BC336" s="131"/>
      <c r="BD336" s="126"/>
      <c r="BE336" s="126"/>
      <c r="BF336" s="217" t="str">
        <f>IF([6]回答表!X55="●",[6]回答表!V584,IF([6]回答表!AA55="●",[6]回答表!V611,""))</f>
        <v/>
      </c>
      <c r="BG336" s="218"/>
      <c r="BH336" s="218"/>
      <c r="BI336" s="218"/>
      <c r="BJ336" s="217" t="str">
        <f>IF([6]回答表!X55="●",[6]回答表!V585,IF([6]回答表!AA55="●",[6]回答表!V612,""))</f>
        <v/>
      </c>
      <c r="BK336" s="218"/>
      <c r="BL336" s="218"/>
      <c r="BM336" s="221"/>
      <c r="BN336" s="217" t="str">
        <f>IF([6]回答表!X55="●",[6]回答表!V586,IF([6]回答表!AA55="●",[6]回答表!V613,""))</f>
        <v/>
      </c>
      <c r="BO336" s="218"/>
      <c r="BP336" s="218"/>
      <c r="BQ336" s="221"/>
      <c r="BR336" s="129"/>
      <c r="BS336" s="134"/>
    </row>
    <row r="337" spans="1:71" ht="15.65" customHeight="1">
      <c r="A337" s="134"/>
      <c r="B337" s="134"/>
      <c r="C337" s="124"/>
      <c r="D337" s="144"/>
      <c r="E337" s="144"/>
      <c r="F337" s="144"/>
      <c r="G337" s="144"/>
      <c r="H337" s="144"/>
      <c r="I337" s="144"/>
      <c r="J337" s="144"/>
      <c r="K337" s="144"/>
      <c r="L337" s="144"/>
      <c r="M337" s="144"/>
      <c r="N337" s="146"/>
      <c r="O337" s="146"/>
      <c r="P337" s="146"/>
      <c r="Q337" s="146"/>
      <c r="R337" s="146"/>
      <c r="S337" s="146"/>
      <c r="T337" s="146"/>
      <c r="U337" s="193"/>
      <c r="V337" s="194"/>
      <c r="W337" s="194"/>
      <c r="X337" s="194"/>
      <c r="Y337" s="194"/>
      <c r="Z337" s="194"/>
      <c r="AA337" s="194"/>
      <c r="AB337" s="194"/>
      <c r="AC337" s="194"/>
      <c r="AD337" s="194"/>
      <c r="AE337" s="194"/>
      <c r="AF337" s="194"/>
      <c r="AG337" s="194"/>
      <c r="AH337" s="194"/>
      <c r="AI337" s="194"/>
      <c r="AJ337" s="195"/>
      <c r="AK337" s="143"/>
      <c r="AL337" s="143"/>
      <c r="AM337" s="223" t="s">
        <v>79</v>
      </c>
      <c r="AN337" s="223"/>
      <c r="AO337" s="223"/>
      <c r="AP337" s="223"/>
      <c r="AQ337" s="224" t="str">
        <f>IF([6]回答表!X55="●",[6]回答表!BC587,IF([6]回答表!AA55="●",[6]回答表!BC614,""))</f>
        <v/>
      </c>
      <c r="AR337" s="224"/>
      <c r="AS337" s="224"/>
      <c r="AT337" s="224"/>
      <c r="AU337" s="270"/>
      <c r="AV337" s="271"/>
      <c r="AW337" s="271"/>
      <c r="AX337" s="272"/>
      <c r="AY337" s="224"/>
      <c r="AZ337" s="224"/>
      <c r="BA337" s="224"/>
      <c r="BB337" s="224"/>
      <c r="BC337" s="131"/>
      <c r="BD337" s="131"/>
      <c r="BE337" s="131"/>
      <c r="BF337" s="217"/>
      <c r="BG337" s="218"/>
      <c r="BH337" s="218"/>
      <c r="BI337" s="218"/>
      <c r="BJ337" s="217"/>
      <c r="BK337" s="218"/>
      <c r="BL337" s="218"/>
      <c r="BM337" s="221"/>
      <c r="BN337" s="217"/>
      <c r="BO337" s="218"/>
      <c r="BP337" s="218"/>
      <c r="BQ337" s="221"/>
      <c r="BR337" s="129"/>
      <c r="BS337" s="134"/>
    </row>
    <row r="338" spans="1:71" ht="15.65" customHeight="1">
      <c r="A338" s="134"/>
      <c r="B338" s="134"/>
      <c r="C338" s="124"/>
      <c r="D338" s="144"/>
      <c r="E338" s="144"/>
      <c r="F338" s="144"/>
      <c r="G338" s="144"/>
      <c r="H338" s="144"/>
      <c r="I338" s="144"/>
      <c r="J338" s="144"/>
      <c r="K338" s="144"/>
      <c r="L338" s="144"/>
      <c r="M338" s="144"/>
      <c r="N338" s="146"/>
      <c r="O338" s="146"/>
      <c r="P338" s="146"/>
      <c r="Q338" s="146"/>
      <c r="R338" s="146"/>
      <c r="S338" s="146"/>
      <c r="T338" s="146"/>
      <c r="U338" s="193"/>
      <c r="V338" s="194"/>
      <c r="W338" s="194"/>
      <c r="X338" s="194"/>
      <c r="Y338" s="194"/>
      <c r="Z338" s="194"/>
      <c r="AA338" s="194"/>
      <c r="AB338" s="194"/>
      <c r="AC338" s="194"/>
      <c r="AD338" s="194"/>
      <c r="AE338" s="194"/>
      <c r="AF338" s="194"/>
      <c r="AG338" s="194"/>
      <c r="AH338" s="194"/>
      <c r="AI338" s="194"/>
      <c r="AJ338" s="195"/>
      <c r="AK338" s="143"/>
      <c r="AL338" s="143"/>
      <c r="AM338" s="223"/>
      <c r="AN338" s="223"/>
      <c r="AO338" s="223"/>
      <c r="AP338" s="223"/>
      <c r="AQ338" s="224"/>
      <c r="AR338" s="224"/>
      <c r="AS338" s="224"/>
      <c r="AT338" s="224"/>
      <c r="AU338" s="225" t="s">
        <v>80</v>
      </c>
      <c r="AV338" s="226"/>
      <c r="AW338" s="226"/>
      <c r="AX338" s="227"/>
      <c r="AY338" s="231" t="str">
        <f>IF([6]回答表!X55="●",[6]回答表!BC592,IF([6]回答表!AA55="●",[6]回答表!BC618,""))</f>
        <v/>
      </c>
      <c r="AZ338" s="232"/>
      <c r="BA338" s="232"/>
      <c r="BB338" s="233"/>
      <c r="BC338" s="131"/>
      <c r="BD338" s="126"/>
      <c r="BE338" s="126"/>
      <c r="BF338" s="217"/>
      <c r="BG338" s="218"/>
      <c r="BH338" s="218"/>
      <c r="BI338" s="218"/>
      <c r="BJ338" s="217"/>
      <c r="BK338" s="218"/>
      <c r="BL338" s="218"/>
      <c r="BM338" s="221"/>
      <c r="BN338" s="217"/>
      <c r="BO338" s="218"/>
      <c r="BP338" s="218"/>
      <c r="BQ338" s="221"/>
      <c r="BR338" s="129"/>
      <c r="BS338" s="134"/>
    </row>
    <row r="339" spans="1:71" ht="15.65" customHeight="1">
      <c r="A339" s="134"/>
      <c r="B339" s="134"/>
      <c r="C339" s="124"/>
      <c r="D339" s="243" t="s">
        <v>8</v>
      </c>
      <c r="E339" s="244"/>
      <c r="F339" s="244"/>
      <c r="G339" s="244"/>
      <c r="H339" s="244"/>
      <c r="I339" s="244"/>
      <c r="J339" s="244"/>
      <c r="K339" s="244"/>
      <c r="L339" s="244"/>
      <c r="M339" s="245"/>
      <c r="N339" s="208" t="str">
        <f>IF([6]回答表!AA55="●","●","")</f>
        <v/>
      </c>
      <c r="O339" s="209"/>
      <c r="P339" s="209"/>
      <c r="Q339" s="210"/>
      <c r="R339" s="130"/>
      <c r="S339" s="130"/>
      <c r="T339" s="130"/>
      <c r="U339" s="193"/>
      <c r="V339" s="194"/>
      <c r="W339" s="194"/>
      <c r="X339" s="194"/>
      <c r="Y339" s="194"/>
      <c r="Z339" s="194"/>
      <c r="AA339" s="194"/>
      <c r="AB339" s="194"/>
      <c r="AC339" s="194"/>
      <c r="AD339" s="194"/>
      <c r="AE339" s="194"/>
      <c r="AF339" s="194"/>
      <c r="AG339" s="194"/>
      <c r="AH339" s="194"/>
      <c r="AI339" s="194"/>
      <c r="AJ339" s="195"/>
      <c r="AK339" s="143"/>
      <c r="AL339" s="143"/>
      <c r="AM339" s="223" t="s">
        <v>81</v>
      </c>
      <c r="AN339" s="223"/>
      <c r="AO339" s="223"/>
      <c r="AP339" s="223"/>
      <c r="AQ339" s="252" t="str">
        <f>IF([6]回答表!X55="●",[6]回答表!BC589,IF([6]回答表!AA55="●",[6]回答表!BC615,""))</f>
        <v/>
      </c>
      <c r="AR339" s="224"/>
      <c r="AS339" s="224"/>
      <c r="AT339" s="224"/>
      <c r="AU339" s="237"/>
      <c r="AV339" s="238"/>
      <c r="AW339" s="238"/>
      <c r="AX339" s="239"/>
      <c r="AY339" s="240"/>
      <c r="AZ339" s="241"/>
      <c r="BA339" s="241"/>
      <c r="BB339" s="242"/>
      <c r="BC339" s="131"/>
      <c r="BD339" s="147"/>
      <c r="BE339" s="147"/>
      <c r="BF339" s="217"/>
      <c r="BG339" s="218"/>
      <c r="BH339" s="218"/>
      <c r="BI339" s="218"/>
      <c r="BJ339" s="217"/>
      <c r="BK339" s="218"/>
      <c r="BL339" s="218"/>
      <c r="BM339" s="221"/>
      <c r="BN339" s="217"/>
      <c r="BO339" s="218"/>
      <c r="BP339" s="218"/>
      <c r="BQ339" s="221"/>
      <c r="BR339" s="129"/>
      <c r="BS339" s="134"/>
    </row>
    <row r="340" spans="1:71" ht="15.65" customHeight="1">
      <c r="A340" s="134"/>
      <c r="B340" s="134"/>
      <c r="C340" s="124"/>
      <c r="D340" s="246"/>
      <c r="E340" s="247"/>
      <c r="F340" s="247"/>
      <c r="G340" s="247"/>
      <c r="H340" s="247"/>
      <c r="I340" s="247"/>
      <c r="J340" s="247"/>
      <c r="K340" s="247"/>
      <c r="L340" s="247"/>
      <c r="M340" s="248"/>
      <c r="N340" s="211"/>
      <c r="O340" s="212"/>
      <c r="P340" s="212"/>
      <c r="Q340" s="213"/>
      <c r="R340" s="130"/>
      <c r="S340" s="130"/>
      <c r="T340" s="130"/>
      <c r="U340" s="193"/>
      <c r="V340" s="194"/>
      <c r="W340" s="194"/>
      <c r="X340" s="194"/>
      <c r="Y340" s="194"/>
      <c r="Z340" s="194"/>
      <c r="AA340" s="194"/>
      <c r="AB340" s="194"/>
      <c r="AC340" s="194"/>
      <c r="AD340" s="194"/>
      <c r="AE340" s="194"/>
      <c r="AF340" s="194"/>
      <c r="AG340" s="194"/>
      <c r="AH340" s="194"/>
      <c r="AI340" s="194"/>
      <c r="AJ340" s="195"/>
      <c r="AK340" s="143"/>
      <c r="AL340" s="143"/>
      <c r="AM340" s="223"/>
      <c r="AN340" s="223"/>
      <c r="AO340" s="223"/>
      <c r="AP340" s="223"/>
      <c r="AQ340" s="224"/>
      <c r="AR340" s="224"/>
      <c r="AS340" s="224"/>
      <c r="AT340" s="224"/>
      <c r="AU340" s="228"/>
      <c r="AV340" s="229"/>
      <c r="AW340" s="229"/>
      <c r="AX340" s="230"/>
      <c r="AY340" s="234"/>
      <c r="AZ340" s="235"/>
      <c r="BA340" s="235"/>
      <c r="BB340" s="236"/>
      <c r="BC340" s="131"/>
      <c r="BD340" s="147"/>
      <c r="BE340" s="147"/>
      <c r="BF340" s="217" t="s">
        <v>9</v>
      </c>
      <c r="BG340" s="218"/>
      <c r="BH340" s="218"/>
      <c r="BI340" s="218"/>
      <c r="BJ340" s="217" t="s">
        <v>10</v>
      </c>
      <c r="BK340" s="218"/>
      <c r="BL340" s="218"/>
      <c r="BM340" s="218"/>
      <c r="BN340" s="217" t="s">
        <v>11</v>
      </c>
      <c r="BO340" s="218"/>
      <c r="BP340" s="218"/>
      <c r="BQ340" s="221"/>
      <c r="BR340" s="129"/>
      <c r="BS340" s="134"/>
    </row>
    <row r="341" spans="1:71" ht="15.65" customHeight="1">
      <c r="A341" s="134"/>
      <c r="B341" s="134"/>
      <c r="C341" s="124"/>
      <c r="D341" s="246"/>
      <c r="E341" s="247"/>
      <c r="F341" s="247"/>
      <c r="G341" s="247"/>
      <c r="H341" s="247"/>
      <c r="I341" s="247"/>
      <c r="J341" s="247"/>
      <c r="K341" s="247"/>
      <c r="L341" s="247"/>
      <c r="M341" s="248"/>
      <c r="N341" s="211"/>
      <c r="O341" s="212"/>
      <c r="P341" s="212"/>
      <c r="Q341" s="213"/>
      <c r="R341" s="130"/>
      <c r="S341" s="130"/>
      <c r="T341" s="130"/>
      <c r="U341" s="193"/>
      <c r="V341" s="194"/>
      <c r="W341" s="194"/>
      <c r="X341" s="194"/>
      <c r="Y341" s="194"/>
      <c r="Z341" s="194"/>
      <c r="AA341" s="194"/>
      <c r="AB341" s="194"/>
      <c r="AC341" s="194"/>
      <c r="AD341" s="194"/>
      <c r="AE341" s="194"/>
      <c r="AF341" s="194"/>
      <c r="AG341" s="194"/>
      <c r="AH341" s="194"/>
      <c r="AI341" s="194"/>
      <c r="AJ341" s="195"/>
      <c r="AK341" s="143"/>
      <c r="AL341" s="143"/>
      <c r="AM341" s="223" t="s">
        <v>82</v>
      </c>
      <c r="AN341" s="223"/>
      <c r="AO341" s="223"/>
      <c r="AP341" s="223"/>
      <c r="AQ341" s="224" t="str">
        <f>IF([6]回答表!X55="●",[6]回答表!BC590,IF([6]回答表!AA55="●",[6]回答表!BC616,""))</f>
        <v/>
      </c>
      <c r="AR341" s="224"/>
      <c r="AS341" s="224"/>
      <c r="AT341" s="224"/>
      <c r="AU341" s="225" t="s">
        <v>83</v>
      </c>
      <c r="AV341" s="226"/>
      <c r="AW341" s="226"/>
      <c r="AX341" s="227"/>
      <c r="AY341" s="231" t="str">
        <f>IF([6]回答表!X55="●",[6]回答表!BC593,IF([6]回答表!AA55="●",[6]回答表!BC619,""))</f>
        <v/>
      </c>
      <c r="AZ341" s="232"/>
      <c r="BA341" s="232"/>
      <c r="BB341" s="233"/>
      <c r="BC341" s="131"/>
      <c r="BD341" s="147"/>
      <c r="BE341" s="147"/>
      <c r="BF341" s="217"/>
      <c r="BG341" s="218"/>
      <c r="BH341" s="218"/>
      <c r="BI341" s="218"/>
      <c r="BJ341" s="217"/>
      <c r="BK341" s="218"/>
      <c r="BL341" s="218"/>
      <c r="BM341" s="218"/>
      <c r="BN341" s="217"/>
      <c r="BO341" s="218"/>
      <c r="BP341" s="218"/>
      <c r="BQ341" s="221"/>
      <c r="BR341" s="129"/>
      <c r="BS341" s="134"/>
    </row>
    <row r="342" spans="1:71" ht="15.65" customHeight="1">
      <c r="A342" s="134"/>
      <c r="B342" s="134"/>
      <c r="C342" s="124"/>
      <c r="D342" s="249"/>
      <c r="E342" s="250"/>
      <c r="F342" s="250"/>
      <c r="G342" s="250"/>
      <c r="H342" s="250"/>
      <c r="I342" s="250"/>
      <c r="J342" s="250"/>
      <c r="K342" s="250"/>
      <c r="L342" s="250"/>
      <c r="M342" s="251"/>
      <c r="N342" s="214"/>
      <c r="O342" s="215"/>
      <c r="P342" s="215"/>
      <c r="Q342" s="216"/>
      <c r="R342" s="130"/>
      <c r="S342" s="130"/>
      <c r="T342" s="130"/>
      <c r="U342" s="196"/>
      <c r="V342" s="197"/>
      <c r="W342" s="197"/>
      <c r="X342" s="197"/>
      <c r="Y342" s="197"/>
      <c r="Z342" s="197"/>
      <c r="AA342" s="197"/>
      <c r="AB342" s="197"/>
      <c r="AC342" s="197"/>
      <c r="AD342" s="197"/>
      <c r="AE342" s="197"/>
      <c r="AF342" s="197"/>
      <c r="AG342" s="197"/>
      <c r="AH342" s="197"/>
      <c r="AI342" s="197"/>
      <c r="AJ342" s="198"/>
      <c r="AK342" s="143"/>
      <c r="AL342" s="143"/>
      <c r="AM342" s="223"/>
      <c r="AN342" s="223"/>
      <c r="AO342" s="223"/>
      <c r="AP342" s="223"/>
      <c r="AQ342" s="224"/>
      <c r="AR342" s="224"/>
      <c r="AS342" s="224"/>
      <c r="AT342" s="224"/>
      <c r="AU342" s="228"/>
      <c r="AV342" s="229"/>
      <c r="AW342" s="229"/>
      <c r="AX342" s="230"/>
      <c r="AY342" s="234"/>
      <c r="AZ342" s="235"/>
      <c r="BA342" s="235"/>
      <c r="BB342" s="236"/>
      <c r="BC342" s="131"/>
      <c r="BD342" s="147"/>
      <c r="BE342" s="147"/>
      <c r="BF342" s="219"/>
      <c r="BG342" s="220"/>
      <c r="BH342" s="220"/>
      <c r="BI342" s="220"/>
      <c r="BJ342" s="219"/>
      <c r="BK342" s="220"/>
      <c r="BL342" s="220"/>
      <c r="BM342" s="220"/>
      <c r="BN342" s="219"/>
      <c r="BO342" s="220"/>
      <c r="BP342" s="220"/>
      <c r="BQ342" s="222"/>
      <c r="BR342" s="129"/>
      <c r="BS342" s="134"/>
    </row>
    <row r="343" spans="1:71" ht="15.65" customHeight="1">
      <c r="A343" s="134"/>
      <c r="B343" s="134"/>
      <c r="C343" s="124"/>
      <c r="D343" s="144"/>
      <c r="E343" s="144"/>
      <c r="F343" s="144"/>
      <c r="G343" s="144"/>
      <c r="H343" s="144"/>
      <c r="I343" s="144"/>
      <c r="J343" s="144"/>
      <c r="K343" s="144"/>
      <c r="L343" s="144"/>
      <c r="M343" s="144"/>
      <c r="N343" s="144"/>
      <c r="O343" s="144"/>
      <c r="P343" s="144"/>
      <c r="Q343" s="144"/>
      <c r="R343" s="130"/>
      <c r="S343" s="130"/>
      <c r="T343" s="130"/>
      <c r="U343" s="130"/>
      <c r="V343" s="130"/>
      <c r="W343" s="130"/>
      <c r="X343" s="130"/>
      <c r="Y343" s="130"/>
      <c r="Z343" s="130"/>
      <c r="AA343" s="130"/>
      <c r="AB343" s="130"/>
      <c r="AC343" s="130"/>
      <c r="AD343" s="130"/>
      <c r="AE343" s="130"/>
      <c r="AF343" s="130"/>
      <c r="AG343" s="130"/>
      <c r="AH343" s="130"/>
      <c r="AI343" s="130"/>
      <c r="AJ343" s="130"/>
      <c r="AK343" s="143"/>
      <c r="AL343" s="143"/>
      <c r="AM343" s="156"/>
      <c r="AN343" s="156"/>
      <c r="AO343" s="156"/>
      <c r="AP343" s="156"/>
      <c r="AQ343" s="156"/>
      <c r="AR343" s="156"/>
      <c r="AS343" s="156"/>
      <c r="AT343" s="156"/>
      <c r="AU343" s="156"/>
      <c r="AV343" s="156"/>
      <c r="AW343" s="156"/>
      <c r="AX343" s="156"/>
      <c r="AY343" s="156"/>
      <c r="AZ343" s="156"/>
      <c r="BA343" s="156"/>
      <c r="BB343" s="156"/>
      <c r="BC343" s="131"/>
      <c r="BD343" s="147"/>
      <c r="BE343" s="147"/>
      <c r="BF343" s="110"/>
      <c r="BG343" s="110"/>
      <c r="BH343" s="110"/>
      <c r="BI343" s="110"/>
      <c r="BJ343" s="110"/>
      <c r="BK343" s="110"/>
      <c r="BL343" s="110"/>
      <c r="BM343" s="110"/>
      <c r="BN343" s="110"/>
      <c r="BO343" s="110"/>
      <c r="BP343" s="110"/>
      <c r="BQ343" s="110"/>
      <c r="BR343" s="129"/>
      <c r="BS343" s="116"/>
    </row>
    <row r="344" spans="1:71" ht="15.65" customHeight="1">
      <c r="A344" s="134"/>
      <c r="B344" s="134"/>
      <c r="C344" s="124"/>
      <c r="D344" s="144"/>
      <c r="E344" s="144"/>
      <c r="F344" s="144"/>
      <c r="G344" s="144"/>
      <c r="H344" s="144"/>
      <c r="I344" s="144"/>
      <c r="J344" s="144"/>
      <c r="K344" s="144"/>
      <c r="L344" s="144"/>
      <c r="M344" s="144"/>
      <c r="N344" s="144"/>
      <c r="O344" s="144"/>
      <c r="P344" s="144"/>
      <c r="Q344" s="144"/>
      <c r="R344" s="130"/>
      <c r="S344" s="130"/>
      <c r="T344" s="130"/>
      <c r="U344" s="135" t="s">
        <v>91</v>
      </c>
      <c r="V344" s="130"/>
      <c r="W344" s="130"/>
      <c r="X344" s="130"/>
      <c r="Y344" s="130"/>
      <c r="Z344" s="130"/>
      <c r="AA344" s="130"/>
      <c r="AB344" s="130"/>
      <c r="AC344" s="130"/>
      <c r="AD344" s="130"/>
      <c r="AE344" s="130"/>
      <c r="AF344" s="130"/>
      <c r="AG344" s="130"/>
      <c r="AH344" s="130"/>
      <c r="AI344" s="130"/>
      <c r="AJ344" s="130"/>
      <c r="AK344" s="143"/>
      <c r="AL344" s="143"/>
      <c r="AM344" s="135" t="s">
        <v>92</v>
      </c>
      <c r="AN344" s="127"/>
      <c r="AO344" s="127"/>
      <c r="AP344" s="127"/>
      <c r="AQ344" s="127"/>
      <c r="AR344" s="127"/>
      <c r="AS344" s="127"/>
      <c r="AT344" s="127"/>
      <c r="AU344" s="127"/>
      <c r="AV344" s="127"/>
      <c r="AW344" s="127"/>
      <c r="AX344" s="126"/>
      <c r="AY344" s="126"/>
      <c r="AZ344" s="126"/>
      <c r="BA344" s="126"/>
      <c r="BB344" s="126"/>
      <c r="BC344" s="126"/>
      <c r="BD344" s="126"/>
      <c r="BE344" s="126"/>
      <c r="BF344" s="126"/>
      <c r="BG344" s="126"/>
      <c r="BH344" s="126"/>
      <c r="BI344" s="126"/>
      <c r="BJ344" s="126"/>
      <c r="BK344" s="126"/>
      <c r="BL344" s="126"/>
      <c r="BM344" s="126"/>
      <c r="BN344" s="126"/>
      <c r="BO344" s="126"/>
      <c r="BP344" s="126"/>
      <c r="BQ344" s="110"/>
      <c r="BR344" s="129"/>
      <c r="BS344" s="116"/>
    </row>
    <row r="345" spans="1:71" ht="15.65" customHeight="1">
      <c r="A345" s="134"/>
      <c r="B345" s="134"/>
      <c r="C345" s="124"/>
      <c r="D345" s="144"/>
      <c r="E345" s="144"/>
      <c r="F345" s="144"/>
      <c r="G345" s="144"/>
      <c r="H345" s="144"/>
      <c r="I345" s="144"/>
      <c r="J345" s="144"/>
      <c r="K345" s="144"/>
      <c r="L345" s="144"/>
      <c r="M345" s="144"/>
      <c r="N345" s="144"/>
      <c r="O345" s="144"/>
      <c r="P345" s="144"/>
      <c r="Q345" s="144"/>
      <c r="R345" s="130"/>
      <c r="S345" s="130"/>
      <c r="T345" s="130"/>
      <c r="U345" s="182" t="str">
        <f>IF([6]回答表!X55="●",[6]回答表!E592,IF([6]回答表!AA55="●",[6]回答表!E619,""))</f>
        <v/>
      </c>
      <c r="V345" s="183"/>
      <c r="W345" s="183"/>
      <c r="X345" s="183"/>
      <c r="Y345" s="183"/>
      <c r="Z345" s="183"/>
      <c r="AA345" s="183"/>
      <c r="AB345" s="183"/>
      <c r="AC345" s="183"/>
      <c r="AD345" s="183"/>
      <c r="AE345" s="186" t="s">
        <v>93</v>
      </c>
      <c r="AF345" s="186"/>
      <c r="AG345" s="186"/>
      <c r="AH345" s="186"/>
      <c r="AI345" s="186"/>
      <c r="AJ345" s="187"/>
      <c r="AK345" s="143"/>
      <c r="AL345" s="143"/>
      <c r="AM345" s="190" t="str">
        <f>IF([6]回答表!X55="●",[6]回答表!B594,IF([6]回答表!AA55="●",[6]回答表!B621,""))</f>
        <v/>
      </c>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2"/>
      <c r="BR345" s="129"/>
      <c r="BS345" s="116"/>
    </row>
    <row r="346" spans="1:71" ht="15.65" customHeight="1">
      <c r="A346" s="134"/>
      <c r="B346" s="134"/>
      <c r="C346" s="124"/>
      <c r="D346" s="144"/>
      <c r="E346" s="144"/>
      <c r="F346" s="144"/>
      <c r="G346" s="144"/>
      <c r="H346" s="144"/>
      <c r="I346" s="144"/>
      <c r="J346" s="144"/>
      <c r="K346" s="144"/>
      <c r="L346" s="144"/>
      <c r="M346" s="144"/>
      <c r="N346" s="144"/>
      <c r="O346" s="144"/>
      <c r="P346" s="144"/>
      <c r="Q346" s="144"/>
      <c r="R346" s="130"/>
      <c r="S346" s="130"/>
      <c r="T346" s="130"/>
      <c r="U346" s="184"/>
      <c r="V346" s="185"/>
      <c r="W346" s="185"/>
      <c r="X346" s="185"/>
      <c r="Y346" s="185"/>
      <c r="Z346" s="185"/>
      <c r="AA346" s="185"/>
      <c r="AB346" s="185"/>
      <c r="AC346" s="185"/>
      <c r="AD346" s="185"/>
      <c r="AE346" s="188"/>
      <c r="AF346" s="188"/>
      <c r="AG346" s="188"/>
      <c r="AH346" s="188"/>
      <c r="AI346" s="188"/>
      <c r="AJ346" s="189"/>
      <c r="AK346" s="143"/>
      <c r="AL346" s="143"/>
      <c r="AM346" s="193"/>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c r="BM346" s="194"/>
      <c r="BN346" s="194"/>
      <c r="BO346" s="194"/>
      <c r="BP346" s="194"/>
      <c r="BQ346" s="195"/>
      <c r="BR346" s="129"/>
      <c r="BS346" s="116"/>
    </row>
    <row r="347" spans="1:71" ht="15.65" customHeight="1">
      <c r="A347" s="134"/>
      <c r="B347" s="134"/>
      <c r="C347" s="124"/>
      <c r="D347" s="144"/>
      <c r="E347" s="144"/>
      <c r="F347" s="144"/>
      <c r="G347" s="144"/>
      <c r="H347" s="144"/>
      <c r="I347" s="144"/>
      <c r="J347" s="144"/>
      <c r="K347" s="144"/>
      <c r="L347" s="144"/>
      <c r="M347" s="144"/>
      <c r="N347" s="144"/>
      <c r="O347" s="144"/>
      <c r="P347" s="144"/>
      <c r="Q347" s="144"/>
      <c r="R347" s="130"/>
      <c r="S347" s="130"/>
      <c r="T347" s="130"/>
      <c r="U347" s="130"/>
      <c r="V347" s="130"/>
      <c r="W347" s="130"/>
      <c r="X347" s="130"/>
      <c r="Y347" s="130"/>
      <c r="Z347" s="130"/>
      <c r="AA347" s="130"/>
      <c r="AB347" s="130"/>
      <c r="AC347" s="130"/>
      <c r="AD347" s="130"/>
      <c r="AE347" s="130"/>
      <c r="AF347" s="130"/>
      <c r="AG347" s="130"/>
      <c r="AH347" s="130"/>
      <c r="AI347" s="130"/>
      <c r="AJ347" s="130"/>
      <c r="AK347" s="143"/>
      <c r="AL347" s="143"/>
      <c r="AM347" s="193"/>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5"/>
      <c r="BR347" s="129"/>
      <c r="BS347" s="116"/>
    </row>
    <row r="348" spans="1:71" ht="15.65" customHeight="1">
      <c r="A348" s="134"/>
      <c r="B348" s="134"/>
      <c r="C348" s="124"/>
      <c r="D348" s="144"/>
      <c r="E348" s="144"/>
      <c r="F348" s="144"/>
      <c r="G348" s="144"/>
      <c r="H348" s="144"/>
      <c r="I348" s="144"/>
      <c r="J348" s="144"/>
      <c r="K348" s="144"/>
      <c r="L348" s="144"/>
      <c r="M348" s="144"/>
      <c r="N348" s="144"/>
      <c r="O348" s="144"/>
      <c r="P348" s="144"/>
      <c r="Q348" s="144"/>
      <c r="R348" s="130"/>
      <c r="S348" s="130"/>
      <c r="T348" s="130"/>
      <c r="U348" s="130"/>
      <c r="V348" s="130"/>
      <c r="W348" s="130"/>
      <c r="X348" s="130"/>
      <c r="Y348" s="130"/>
      <c r="Z348" s="130"/>
      <c r="AA348" s="130"/>
      <c r="AB348" s="130"/>
      <c r="AC348" s="130"/>
      <c r="AD348" s="130"/>
      <c r="AE348" s="130"/>
      <c r="AF348" s="130"/>
      <c r="AG348" s="130"/>
      <c r="AH348" s="130"/>
      <c r="AI348" s="130"/>
      <c r="AJ348" s="130"/>
      <c r="AK348" s="143"/>
      <c r="AL348" s="143"/>
      <c r="AM348" s="193"/>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c r="BM348" s="194"/>
      <c r="BN348" s="194"/>
      <c r="BO348" s="194"/>
      <c r="BP348" s="194"/>
      <c r="BQ348" s="195"/>
      <c r="BR348" s="129"/>
      <c r="BS348" s="116"/>
    </row>
    <row r="349" spans="1:71" ht="15.65" customHeight="1">
      <c r="A349" s="134"/>
      <c r="B349" s="134"/>
      <c r="C349" s="124"/>
      <c r="D349" s="144"/>
      <c r="E349" s="144"/>
      <c r="F349" s="144"/>
      <c r="G349" s="144"/>
      <c r="H349" s="144"/>
      <c r="I349" s="144"/>
      <c r="J349" s="144"/>
      <c r="K349" s="144"/>
      <c r="L349" s="144"/>
      <c r="M349" s="144"/>
      <c r="N349" s="144"/>
      <c r="O349" s="144"/>
      <c r="P349" s="144"/>
      <c r="Q349" s="144"/>
      <c r="R349" s="130"/>
      <c r="S349" s="130"/>
      <c r="T349" s="130"/>
      <c r="U349" s="130"/>
      <c r="V349" s="130"/>
      <c r="W349" s="130"/>
      <c r="X349" s="130"/>
      <c r="Y349" s="130"/>
      <c r="Z349" s="130"/>
      <c r="AA349" s="130"/>
      <c r="AB349" s="130"/>
      <c r="AC349" s="130"/>
      <c r="AD349" s="130"/>
      <c r="AE349" s="130"/>
      <c r="AF349" s="130"/>
      <c r="AG349" s="130"/>
      <c r="AH349" s="130"/>
      <c r="AI349" s="130"/>
      <c r="AJ349" s="130"/>
      <c r="AK349" s="143"/>
      <c r="AL349" s="143"/>
      <c r="AM349" s="196"/>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8"/>
      <c r="BR349" s="129"/>
      <c r="BS349" s="116"/>
    </row>
    <row r="350" spans="1:71" ht="15.65" customHeight="1">
      <c r="A350" s="134"/>
      <c r="B350" s="134"/>
      <c r="C350" s="124"/>
      <c r="D350" s="144"/>
      <c r="E350" s="144"/>
      <c r="F350" s="144"/>
      <c r="G350" s="144"/>
      <c r="H350" s="144"/>
      <c r="I350" s="144"/>
      <c r="J350" s="144"/>
      <c r="K350" s="144"/>
      <c r="L350" s="144"/>
      <c r="M350" s="144"/>
      <c r="N350" s="130"/>
      <c r="O350" s="130"/>
      <c r="P350" s="130"/>
      <c r="Q350" s="130"/>
      <c r="R350" s="130"/>
      <c r="S350" s="130"/>
      <c r="T350" s="130"/>
      <c r="U350" s="130"/>
      <c r="V350" s="130"/>
      <c r="W350" s="130"/>
      <c r="X350" s="110"/>
      <c r="Y350" s="110"/>
      <c r="Z350" s="110"/>
      <c r="AA350" s="127"/>
      <c r="AB350" s="127"/>
      <c r="AC350" s="127"/>
      <c r="AD350" s="127"/>
      <c r="AE350" s="127"/>
      <c r="AF350" s="127"/>
      <c r="AG350" s="127"/>
      <c r="AH350" s="127"/>
      <c r="AI350" s="127"/>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29"/>
      <c r="BS350" s="134"/>
    </row>
    <row r="351" spans="1:71" ht="18.649999999999999" customHeight="1">
      <c r="A351" s="134"/>
      <c r="B351" s="134"/>
      <c r="C351" s="124"/>
      <c r="D351" s="144"/>
      <c r="E351" s="144"/>
      <c r="F351" s="144"/>
      <c r="G351" s="144"/>
      <c r="H351" s="144"/>
      <c r="I351" s="144"/>
      <c r="J351" s="144"/>
      <c r="K351" s="144"/>
      <c r="L351" s="144"/>
      <c r="M351" s="144"/>
      <c r="N351" s="130"/>
      <c r="O351" s="130"/>
      <c r="P351" s="130"/>
      <c r="Q351" s="130"/>
      <c r="R351" s="130"/>
      <c r="S351" s="130"/>
      <c r="T351" s="130"/>
      <c r="U351" s="135" t="s">
        <v>27</v>
      </c>
      <c r="V351" s="130"/>
      <c r="W351" s="130"/>
      <c r="X351" s="136"/>
      <c r="Y351" s="136"/>
      <c r="Z351" s="136"/>
      <c r="AA351" s="127"/>
      <c r="AB351" s="137"/>
      <c r="AC351" s="127"/>
      <c r="AD351" s="127"/>
      <c r="AE351" s="127"/>
      <c r="AF351" s="127"/>
      <c r="AG351" s="127"/>
      <c r="AH351" s="127"/>
      <c r="AI351" s="127"/>
      <c r="AJ351" s="127"/>
      <c r="AK351" s="127"/>
      <c r="AL351" s="127"/>
      <c r="AM351" s="135" t="s">
        <v>12</v>
      </c>
      <c r="AN351" s="127"/>
      <c r="AO351" s="127"/>
      <c r="AP351" s="127"/>
      <c r="AQ351" s="127"/>
      <c r="AR351" s="127"/>
      <c r="AS351" s="127"/>
      <c r="AT351" s="127"/>
      <c r="AU351" s="127"/>
      <c r="AV351" s="127"/>
      <c r="AW351" s="127"/>
      <c r="AX351" s="127"/>
      <c r="AY351" s="127"/>
      <c r="AZ351" s="127"/>
      <c r="BA351" s="127"/>
      <c r="BB351" s="126"/>
      <c r="BC351" s="126"/>
      <c r="BD351" s="126"/>
      <c r="BE351" s="126"/>
      <c r="BF351" s="126"/>
      <c r="BG351" s="126"/>
      <c r="BH351" s="126"/>
      <c r="BI351" s="126"/>
      <c r="BJ351" s="126"/>
      <c r="BK351" s="126"/>
      <c r="BL351" s="126"/>
      <c r="BM351" s="126"/>
      <c r="BN351" s="126"/>
      <c r="BO351" s="126"/>
      <c r="BP351" s="126"/>
      <c r="BQ351" s="110"/>
      <c r="BR351" s="129"/>
      <c r="BS351" s="134"/>
    </row>
    <row r="352" spans="1:71" ht="15.65" customHeight="1">
      <c r="A352" s="134"/>
      <c r="B352" s="134"/>
      <c r="C352" s="124"/>
      <c r="D352" s="199" t="s">
        <v>13</v>
      </c>
      <c r="E352" s="200"/>
      <c r="F352" s="200"/>
      <c r="G352" s="200"/>
      <c r="H352" s="200"/>
      <c r="I352" s="200"/>
      <c r="J352" s="200"/>
      <c r="K352" s="200"/>
      <c r="L352" s="200"/>
      <c r="M352" s="201"/>
      <c r="N352" s="208" t="str">
        <f>IF([6]回答表!AD55="●","●","")</f>
        <v/>
      </c>
      <c r="O352" s="209"/>
      <c r="P352" s="209"/>
      <c r="Q352" s="210"/>
      <c r="R352" s="130"/>
      <c r="S352" s="130"/>
      <c r="T352" s="130"/>
      <c r="U352" s="190" t="str">
        <f>IF([6]回答表!AD55="●",[6]回答表!B632,"")</f>
        <v/>
      </c>
      <c r="V352" s="191"/>
      <c r="W352" s="191"/>
      <c r="X352" s="191"/>
      <c r="Y352" s="191"/>
      <c r="Z352" s="191"/>
      <c r="AA352" s="191"/>
      <c r="AB352" s="191"/>
      <c r="AC352" s="191"/>
      <c r="AD352" s="191"/>
      <c r="AE352" s="191"/>
      <c r="AF352" s="191"/>
      <c r="AG352" s="191"/>
      <c r="AH352" s="191"/>
      <c r="AI352" s="191"/>
      <c r="AJ352" s="192"/>
      <c r="AK352" s="150"/>
      <c r="AL352" s="150"/>
      <c r="AM352" s="190" t="str">
        <f>IF([6]回答表!AD55="●",[6]回答表!B638,"")</f>
        <v/>
      </c>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2"/>
      <c r="BR352" s="129"/>
      <c r="BS352" s="134"/>
    </row>
    <row r="353" spans="1:144" ht="15.65" customHeight="1">
      <c r="C353" s="124"/>
      <c r="D353" s="202"/>
      <c r="E353" s="203"/>
      <c r="F353" s="203"/>
      <c r="G353" s="203"/>
      <c r="H353" s="203"/>
      <c r="I353" s="203"/>
      <c r="J353" s="203"/>
      <c r="K353" s="203"/>
      <c r="L353" s="203"/>
      <c r="M353" s="204"/>
      <c r="N353" s="211"/>
      <c r="O353" s="212"/>
      <c r="P353" s="212"/>
      <c r="Q353" s="213"/>
      <c r="R353" s="130"/>
      <c r="S353" s="130"/>
      <c r="T353" s="130"/>
      <c r="U353" s="193"/>
      <c r="V353" s="194"/>
      <c r="W353" s="194"/>
      <c r="X353" s="194"/>
      <c r="Y353" s="194"/>
      <c r="Z353" s="194"/>
      <c r="AA353" s="194"/>
      <c r="AB353" s="194"/>
      <c r="AC353" s="194"/>
      <c r="AD353" s="194"/>
      <c r="AE353" s="194"/>
      <c r="AF353" s="194"/>
      <c r="AG353" s="194"/>
      <c r="AH353" s="194"/>
      <c r="AI353" s="194"/>
      <c r="AJ353" s="195"/>
      <c r="AK353" s="150"/>
      <c r="AL353" s="150"/>
      <c r="AM353" s="193"/>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5"/>
      <c r="BR353" s="129"/>
    </row>
    <row r="354" spans="1:144" ht="15.65" customHeight="1">
      <c r="C354" s="124"/>
      <c r="D354" s="202"/>
      <c r="E354" s="203"/>
      <c r="F354" s="203"/>
      <c r="G354" s="203"/>
      <c r="H354" s="203"/>
      <c r="I354" s="203"/>
      <c r="J354" s="203"/>
      <c r="K354" s="203"/>
      <c r="L354" s="203"/>
      <c r="M354" s="204"/>
      <c r="N354" s="211"/>
      <c r="O354" s="212"/>
      <c r="P354" s="212"/>
      <c r="Q354" s="213"/>
      <c r="R354" s="130"/>
      <c r="S354" s="130"/>
      <c r="T354" s="130"/>
      <c r="U354" s="193"/>
      <c r="V354" s="194"/>
      <c r="W354" s="194"/>
      <c r="X354" s="194"/>
      <c r="Y354" s="194"/>
      <c r="Z354" s="194"/>
      <c r="AA354" s="194"/>
      <c r="AB354" s="194"/>
      <c r="AC354" s="194"/>
      <c r="AD354" s="194"/>
      <c r="AE354" s="194"/>
      <c r="AF354" s="194"/>
      <c r="AG354" s="194"/>
      <c r="AH354" s="194"/>
      <c r="AI354" s="194"/>
      <c r="AJ354" s="195"/>
      <c r="AK354" s="150"/>
      <c r="AL354" s="150"/>
      <c r="AM354" s="193"/>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c r="BM354" s="194"/>
      <c r="BN354" s="194"/>
      <c r="BO354" s="194"/>
      <c r="BP354" s="194"/>
      <c r="BQ354" s="195"/>
      <c r="BR354" s="129"/>
    </row>
    <row r="355" spans="1:144" ht="15.65" customHeight="1">
      <c r="C355" s="124"/>
      <c r="D355" s="205"/>
      <c r="E355" s="206"/>
      <c r="F355" s="206"/>
      <c r="G355" s="206"/>
      <c r="H355" s="206"/>
      <c r="I355" s="206"/>
      <c r="J355" s="206"/>
      <c r="K355" s="206"/>
      <c r="L355" s="206"/>
      <c r="M355" s="207"/>
      <c r="N355" s="214"/>
      <c r="O355" s="215"/>
      <c r="P355" s="215"/>
      <c r="Q355" s="216"/>
      <c r="R355" s="130"/>
      <c r="S355" s="130"/>
      <c r="T355" s="130"/>
      <c r="U355" s="196"/>
      <c r="V355" s="197"/>
      <c r="W355" s="197"/>
      <c r="X355" s="197"/>
      <c r="Y355" s="197"/>
      <c r="Z355" s="197"/>
      <c r="AA355" s="197"/>
      <c r="AB355" s="197"/>
      <c r="AC355" s="197"/>
      <c r="AD355" s="197"/>
      <c r="AE355" s="197"/>
      <c r="AF355" s="197"/>
      <c r="AG355" s="197"/>
      <c r="AH355" s="197"/>
      <c r="AI355" s="197"/>
      <c r="AJ355" s="198"/>
      <c r="AK355" s="150"/>
      <c r="AL355" s="150"/>
      <c r="AM355" s="196"/>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8"/>
      <c r="BR355" s="129"/>
    </row>
    <row r="356" spans="1:144" ht="15.65" customHeight="1">
      <c r="C356" s="151"/>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c r="BI356" s="152"/>
      <c r="BJ356" s="152"/>
      <c r="BK356" s="152"/>
      <c r="BL356" s="152"/>
      <c r="BM356" s="152"/>
      <c r="BN356" s="152"/>
      <c r="BO356" s="152"/>
      <c r="BP356" s="152"/>
      <c r="BQ356" s="152"/>
      <c r="BR356" s="153"/>
    </row>
    <row r="357" spans="1:144" ht="15.65" customHeight="1">
      <c r="A357" s="116"/>
      <c r="B357" s="116"/>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16"/>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row>
    <row r="358" spans="1:144" ht="15.65" customHeight="1">
      <c r="A358" s="97"/>
      <c r="B358" s="97"/>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97"/>
      <c r="BV358" s="157"/>
      <c r="BW358" s="157"/>
      <c r="BX358" s="157"/>
      <c r="BY358" s="157"/>
      <c r="BZ358" s="157"/>
      <c r="CA358" s="157"/>
      <c r="CB358" s="157"/>
      <c r="CC358" s="157"/>
      <c r="CD358" s="157"/>
      <c r="CE358" s="157"/>
      <c r="CF358" s="157"/>
      <c r="CG358" s="157"/>
      <c r="CH358" s="157"/>
      <c r="CI358" s="157"/>
      <c r="CJ358" s="157"/>
      <c r="CK358" s="157"/>
      <c r="CL358" s="157"/>
      <c r="CM358" s="157"/>
      <c r="CN358" s="157"/>
      <c r="CO358" s="157"/>
      <c r="CP358" s="157"/>
      <c r="CQ358" s="157"/>
      <c r="CR358" s="157"/>
      <c r="CS358" s="157"/>
      <c r="CT358" s="157"/>
      <c r="CU358" s="157"/>
      <c r="CV358" s="157"/>
      <c r="CW358" s="157"/>
      <c r="CX358" s="157"/>
      <c r="CY358" s="157"/>
      <c r="CZ358" s="157"/>
      <c r="DA358" s="157"/>
      <c r="DB358" s="157"/>
      <c r="DC358" s="157"/>
      <c r="DD358" s="157"/>
      <c r="DE358" s="157"/>
      <c r="DF358" s="157"/>
      <c r="DG358" s="157"/>
      <c r="DH358" s="157"/>
      <c r="DI358" s="157"/>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row>
    <row r="359" spans="1:144" ht="15.65" customHeight="1">
      <c r="A359" s="97"/>
      <c r="B359" s="97"/>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9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row>
    <row r="360" spans="1:144" ht="15.65" customHeight="1">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97"/>
      <c r="BV360" s="157"/>
      <c r="BW360" s="157"/>
      <c r="BX360" s="157"/>
      <c r="BY360" s="157"/>
      <c r="BZ360" s="157"/>
      <c r="CA360" s="157"/>
      <c r="CB360" s="157"/>
      <c r="CC360" s="157"/>
      <c r="CD360" s="157"/>
      <c r="CE360" s="157"/>
      <c r="CF360" s="157"/>
      <c r="CG360" s="157"/>
      <c r="CH360" s="157"/>
      <c r="CI360" s="157"/>
      <c r="CJ360" s="157"/>
      <c r="CK360" s="157"/>
      <c r="CL360" s="157"/>
      <c r="CM360" s="157"/>
      <c r="CN360" s="157"/>
      <c r="CO360" s="157"/>
      <c r="CP360" s="157"/>
      <c r="CQ360" s="157"/>
      <c r="CR360" s="157"/>
      <c r="CS360" s="157"/>
      <c r="CT360" s="157"/>
      <c r="CU360" s="157"/>
      <c r="CV360" s="157"/>
      <c r="CW360" s="157"/>
      <c r="CX360" s="157"/>
      <c r="CY360" s="157"/>
      <c r="CZ360" s="157"/>
      <c r="DA360" s="157"/>
      <c r="DB360" s="157"/>
      <c r="DC360" s="157"/>
      <c r="DD360" s="157"/>
      <c r="DE360" s="157"/>
      <c r="DF360" s="157"/>
      <c r="DG360" s="157"/>
      <c r="DH360" s="157"/>
      <c r="DI360" s="157"/>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row>
    <row r="361" spans="1:144" ht="22" customHeight="1">
      <c r="C361" s="172" t="s">
        <v>42</v>
      </c>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c r="BE361" s="172"/>
      <c r="BF361" s="172"/>
      <c r="BG361" s="172"/>
      <c r="BH361" s="172"/>
      <c r="BI361" s="172"/>
      <c r="BJ361" s="172"/>
      <c r="BK361" s="172"/>
      <c r="BL361" s="172"/>
      <c r="BM361" s="172"/>
      <c r="BN361" s="172"/>
      <c r="BO361" s="172"/>
      <c r="BP361" s="172"/>
      <c r="BQ361" s="172"/>
      <c r="BR361" s="172"/>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row>
    <row r="362" spans="1:144" ht="22" customHeight="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2"/>
      <c r="BM362" s="172"/>
      <c r="BN362" s="172"/>
      <c r="BO362" s="172"/>
      <c r="BP362" s="172"/>
      <c r="BQ362" s="172"/>
      <c r="BR362" s="172"/>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row>
    <row r="363" spans="1:144" ht="22" customHeight="1">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2"/>
      <c r="BM363" s="172"/>
      <c r="BN363" s="172"/>
      <c r="BO363" s="172"/>
      <c r="BP363" s="172"/>
      <c r="BQ363" s="172"/>
      <c r="BR363" s="172"/>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row>
    <row r="364" spans="1:144" ht="15.65" customHeight="1">
      <c r="C364" s="164"/>
      <c r="D364" s="165"/>
      <c r="E364" s="165"/>
      <c r="F364" s="165"/>
      <c r="G364" s="165"/>
      <c r="H364" s="165"/>
      <c r="I364" s="165"/>
      <c r="J364" s="165"/>
      <c r="K364" s="165"/>
      <c r="L364" s="165"/>
      <c r="M364" s="165"/>
      <c r="N364" s="165"/>
      <c r="O364" s="165"/>
      <c r="P364" s="165"/>
      <c r="Q364" s="165"/>
      <c r="R364" s="165"/>
      <c r="S364" s="165"/>
      <c r="T364" s="165"/>
      <c r="U364" s="165"/>
      <c r="V364" s="165"/>
      <c r="W364" s="165"/>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66"/>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row>
    <row r="365" spans="1:144" ht="19" customHeight="1">
      <c r="C365" s="167"/>
      <c r="D365" s="173" t="str">
        <f>IF([6]回答表!R56="●",[6]回答表!B651,"")</f>
        <v/>
      </c>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5"/>
      <c r="BR365" s="168"/>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row>
    <row r="366" spans="1:144" ht="23.5" customHeight="1">
      <c r="C366" s="167"/>
      <c r="D366" s="176"/>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c r="AL366" s="177"/>
      <c r="AM366" s="177"/>
      <c r="AN366" s="177"/>
      <c r="AO366" s="177"/>
      <c r="AP366" s="177"/>
      <c r="AQ366" s="177"/>
      <c r="AR366" s="177"/>
      <c r="AS366" s="177"/>
      <c r="AT366" s="177"/>
      <c r="AU366" s="177"/>
      <c r="AV366" s="177"/>
      <c r="AW366" s="177"/>
      <c r="AX366" s="177"/>
      <c r="AY366" s="177"/>
      <c r="AZ366" s="177"/>
      <c r="BA366" s="177"/>
      <c r="BB366" s="177"/>
      <c r="BC366" s="177"/>
      <c r="BD366" s="177"/>
      <c r="BE366" s="177"/>
      <c r="BF366" s="177"/>
      <c r="BG366" s="177"/>
      <c r="BH366" s="177"/>
      <c r="BI366" s="177"/>
      <c r="BJ366" s="177"/>
      <c r="BK366" s="177"/>
      <c r="BL366" s="177"/>
      <c r="BM366" s="177"/>
      <c r="BN366" s="177"/>
      <c r="BO366" s="177"/>
      <c r="BP366" s="177"/>
      <c r="BQ366" s="178"/>
      <c r="BR366" s="168"/>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row>
    <row r="367" spans="1:144" ht="23.5" customHeight="1">
      <c r="C367" s="167"/>
      <c r="D367" s="176"/>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8"/>
      <c r="BR367" s="168"/>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row>
    <row r="368" spans="1:144" ht="23.5" customHeight="1">
      <c r="C368" s="167"/>
      <c r="D368" s="176"/>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8"/>
      <c r="BR368" s="168"/>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row>
    <row r="369" spans="2:144" ht="23.5" customHeight="1">
      <c r="C369" s="167"/>
      <c r="D369" s="176"/>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8"/>
      <c r="BR369" s="168"/>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row>
    <row r="370" spans="2:144" ht="23.5" customHeight="1">
      <c r="C370" s="167"/>
      <c r="D370" s="176"/>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8"/>
      <c r="BR370" s="168"/>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row>
    <row r="371" spans="2:144" ht="23.5" customHeight="1">
      <c r="C371" s="167"/>
      <c r="D371" s="176"/>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8"/>
      <c r="BR371" s="168"/>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row>
    <row r="372" spans="2:144" ht="23.5" customHeight="1">
      <c r="C372" s="167"/>
      <c r="D372" s="176"/>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8"/>
      <c r="BR372" s="168"/>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row>
    <row r="373" spans="2:144" ht="23.5" customHeight="1">
      <c r="C373" s="167"/>
      <c r="D373" s="176"/>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77"/>
      <c r="AM373" s="177"/>
      <c r="AN373" s="177"/>
      <c r="AO373" s="177"/>
      <c r="AP373" s="177"/>
      <c r="AQ373" s="177"/>
      <c r="AR373" s="177"/>
      <c r="AS373" s="177"/>
      <c r="AT373" s="177"/>
      <c r="AU373" s="177"/>
      <c r="AV373" s="177"/>
      <c r="AW373" s="177"/>
      <c r="AX373" s="177"/>
      <c r="AY373" s="177"/>
      <c r="AZ373" s="177"/>
      <c r="BA373" s="177"/>
      <c r="BB373" s="177"/>
      <c r="BC373" s="177"/>
      <c r="BD373" s="177"/>
      <c r="BE373" s="177"/>
      <c r="BF373" s="177"/>
      <c r="BG373" s="177"/>
      <c r="BH373" s="177"/>
      <c r="BI373" s="177"/>
      <c r="BJ373" s="177"/>
      <c r="BK373" s="177"/>
      <c r="BL373" s="177"/>
      <c r="BM373" s="177"/>
      <c r="BN373" s="177"/>
      <c r="BO373" s="177"/>
      <c r="BP373" s="177"/>
      <c r="BQ373" s="178"/>
      <c r="BR373" s="168"/>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row>
    <row r="374" spans="2:144" ht="23.5" customHeight="1">
      <c r="C374" s="167"/>
      <c r="D374" s="176"/>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c r="AL374" s="177"/>
      <c r="AM374" s="177"/>
      <c r="AN374" s="177"/>
      <c r="AO374" s="177"/>
      <c r="AP374" s="177"/>
      <c r="AQ374" s="177"/>
      <c r="AR374" s="177"/>
      <c r="AS374" s="177"/>
      <c r="AT374" s="177"/>
      <c r="AU374" s="177"/>
      <c r="AV374" s="177"/>
      <c r="AW374" s="177"/>
      <c r="AX374" s="177"/>
      <c r="AY374" s="177"/>
      <c r="AZ374" s="177"/>
      <c r="BA374" s="177"/>
      <c r="BB374" s="177"/>
      <c r="BC374" s="177"/>
      <c r="BD374" s="177"/>
      <c r="BE374" s="177"/>
      <c r="BF374" s="177"/>
      <c r="BG374" s="177"/>
      <c r="BH374" s="177"/>
      <c r="BI374" s="177"/>
      <c r="BJ374" s="177"/>
      <c r="BK374" s="177"/>
      <c r="BL374" s="177"/>
      <c r="BM374" s="177"/>
      <c r="BN374" s="177"/>
      <c r="BO374" s="177"/>
      <c r="BP374" s="177"/>
      <c r="BQ374" s="178"/>
      <c r="BR374" s="168"/>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row>
    <row r="375" spans="2:144" ht="23.5" customHeight="1">
      <c r="C375" s="167"/>
      <c r="D375" s="176"/>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c r="AL375" s="177"/>
      <c r="AM375" s="177"/>
      <c r="AN375" s="177"/>
      <c r="AO375" s="177"/>
      <c r="AP375" s="177"/>
      <c r="AQ375" s="177"/>
      <c r="AR375" s="177"/>
      <c r="AS375" s="177"/>
      <c r="AT375" s="177"/>
      <c r="AU375" s="177"/>
      <c r="AV375" s="177"/>
      <c r="AW375" s="177"/>
      <c r="AX375" s="177"/>
      <c r="AY375" s="177"/>
      <c r="AZ375" s="177"/>
      <c r="BA375" s="177"/>
      <c r="BB375" s="177"/>
      <c r="BC375" s="177"/>
      <c r="BD375" s="177"/>
      <c r="BE375" s="177"/>
      <c r="BF375" s="177"/>
      <c r="BG375" s="177"/>
      <c r="BH375" s="177"/>
      <c r="BI375" s="177"/>
      <c r="BJ375" s="177"/>
      <c r="BK375" s="177"/>
      <c r="BL375" s="177"/>
      <c r="BM375" s="177"/>
      <c r="BN375" s="177"/>
      <c r="BO375" s="177"/>
      <c r="BP375" s="177"/>
      <c r="BQ375" s="178"/>
      <c r="BR375" s="168"/>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row>
    <row r="376" spans="2:144" ht="23.5" customHeight="1">
      <c r="C376" s="167"/>
      <c r="D376" s="176"/>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c r="AL376" s="177"/>
      <c r="AM376" s="177"/>
      <c r="AN376" s="177"/>
      <c r="AO376" s="177"/>
      <c r="AP376" s="177"/>
      <c r="AQ376" s="177"/>
      <c r="AR376" s="177"/>
      <c r="AS376" s="177"/>
      <c r="AT376" s="177"/>
      <c r="AU376" s="177"/>
      <c r="AV376" s="177"/>
      <c r="AW376" s="177"/>
      <c r="AX376" s="177"/>
      <c r="AY376" s="177"/>
      <c r="AZ376" s="177"/>
      <c r="BA376" s="177"/>
      <c r="BB376" s="177"/>
      <c r="BC376" s="177"/>
      <c r="BD376" s="177"/>
      <c r="BE376" s="177"/>
      <c r="BF376" s="177"/>
      <c r="BG376" s="177"/>
      <c r="BH376" s="177"/>
      <c r="BI376" s="177"/>
      <c r="BJ376" s="177"/>
      <c r="BK376" s="177"/>
      <c r="BL376" s="177"/>
      <c r="BM376" s="177"/>
      <c r="BN376" s="177"/>
      <c r="BO376" s="177"/>
      <c r="BP376" s="177"/>
      <c r="BQ376" s="178"/>
      <c r="BR376" s="168"/>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row>
    <row r="377" spans="2:144" ht="23.5" customHeight="1">
      <c r="C377" s="167"/>
      <c r="D377" s="176"/>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c r="AN377" s="177"/>
      <c r="AO377" s="177"/>
      <c r="AP377" s="177"/>
      <c r="AQ377" s="177"/>
      <c r="AR377" s="177"/>
      <c r="AS377" s="177"/>
      <c r="AT377" s="177"/>
      <c r="AU377" s="177"/>
      <c r="AV377" s="177"/>
      <c r="AW377" s="177"/>
      <c r="AX377" s="177"/>
      <c r="AY377" s="177"/>
      <c r="AZ377" s="177"/>
      <c r="BA377" s="177"/>
      <c r="BB377" s="177"/>
      <c r="BC377" s="177"/>
      <c r="BD377" s="177"/>
      <c r="BE377" s="177"/>
      <c r="BF377" s="177"/>
      <c r="BG377" s="177"/>
      <c r="BH377" s="177"/>
      <c r="BI377" s="177"/>
      <c r="BJ377" s="177"/>
      <c r="BK377" s="177"/>
      <c r="BL377" s="177"/>
      <c r="BM377" s="177"/>
      <c r="BN377" s="177"/>
      <c r="BO377" s="177"/>
      <c r="BP377" s="177"/>
      <c r="BQ377" s="178"/>
      <c r="BR377" s="168"/>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row>
    <row r="378" spans="2:144" ht="23.5" customHeight="1">
      <c r="C378" s="167"/>
      <c r="D378" s="176"/>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c r="AN378" s="177"/>
      <c r="AO378" s="177"/>
      <c r="AP378" s="177"/>
      <c r="AQ378" s="177"/>
      <c r="AR378" s="177"/>
      <c r="AS378" s="177"/>
      <c r="AT378" s="177"/>
      <c r="AU378" s="177"/>
      <c r="AV378" s="177"/>
      <c r="AW378" s="177"/>
      <c r="AX378" s="177"/>
      <c r="AY378" s="177"/>
      <c r="AZ378" s="177"/>
      <c r="BA378" s="177"/>
      <c r="BB378" s="177"/>
      <c r="BC378" s="177"/>
      <c r="BD378" s="177"/>
      <c r="BE378" s="177"/>
      <c r="BF378" s="177"/>
      <c r="BG378" s="177"/>
      <c r="BH378" s="177"/>
      <c r="BI378" s="177"/>
      <c r="BJ378" s="177"/>
      <c r="BK378" s="177"/>
      <c r="BL378" s="177"/>
      <c r="BM378" s="177"/>
      <c r="BN378" s="177"/>
      <c r="BO378" s="177"/>
      <c r="BP378" s="177"/>
      <c r="BQ378" s="178"/>
      <c r="BR378" s="168"/>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row>
    <row r="379" spans="2:144" ht="23.5" customHeight="1">
      <c r="C379" s="167"/>
      <c r="D379" s="176"/>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c r="AL379" s="177"/>
      <c r="AM379" s="177"/>
      <c r="AN379" s="177"/>
      <c r="AO379" s="177"/>
      <c r="AP379" s="177"/>
      <c r="AQ379" s="177"/>
      <c r="AR379" s="177"/>
      <c r="AS379" s="177"/>
      <c r="AT379" s="177"/>
      <c r="AU379" s="177"/>
      <c r="AV379" s="177"/>
      <c r="AW379" s="177"/>
      <c r="AX379" s="177"/>
      <c r="AY379" s="177"/>
      <c r="AZ379" s="177"/>
      <c r="BA379" s="177"/>
      <c r="BB379" s="177"/>
      <c r="BC379" s="177"/>
      <c r="BD379" s="177"/>
      <c r="BE379" s="177"/>
      <c r="BF379" s="177"/>
      <c r="BG379" s="177"/>
      <c r="BH379" s="177"/>
      <c r="BI379" s="177"/>
      <c r="BJ379" s="177"/>
      <c r="BK379" s="177"/>
      <c r="BL379" s="177"/>
      <c r="BM379" s="177"/>
      <c r="BN379" s="177"/>
      <c r="BO379" s="177"/>
      <c r="BP379" s="177"/>
      <c r="BQ379" s="178"/>
      <c r="BR379" s="168"/>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row>
    <row r="380" spans="2:144" ht="23.5" customHeight="1">
      <c r="C380" s="167"/>
      <c r="D380" s="176"/>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c r="AL380" s="177"/>
      <c r="AM380" s="177"/>
      <c r="AN380" s="177"/>
      <c r="AO380" s="177"/>
      <c r="AP380" s="177"/>
      <c r="AQ380" s="177"/>
      <c r="AR380" s="177"/>
      <c r="AS380" s="177"/>
      <c r="AT380" s="177"/>
      <c r="AU380" s="177"/>
      <c r="AV380" s="177"/>
      <c r="AW380" s="177"/>
      <c r="AX380" s="177"/>
      <c r="AY380" s="177"/>
      <c r="AZ380" s="177"/>
      <c r="BA380" s="177"/>
      <c r="BB380" s="177"/>
      <c r="BC380" s="177"/>
      <c r="BD380" s="177"/>
      <c r="BE380" s="177"/>
      <c r="BF380" s="177"/>
      <c r="BG380" s="177"/>
      <c r="BH380" s="177"/>
      <c r="BI380" s="177"/>
      <c r="BJ380" s="177"/>
      <c r="BK380" s="177"/>
      <c r="BL380" s="177"/>
      <c r="BM380" s="177"/>
      <c r="BN380" s="177"/>
      <c r="BO380" s="177"/>
      <c r="BP380" s="177"/>
      <c r="BQ380" s="178"/>
      <c r="BR380" s="168"/>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row>
    <row r="381" spans="2:144" ht="23.5" customHeight="1">
      <c r="C381" s="167"/>
      <c r="D381" s="176"/>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c r="AL381" s="177"/>
      <c r="AM381" s="177"/>
      <c r="AN381" s="177"/>
      <c r="AO381" s="177"/>
      <c r="AP381" s="177"/>
      <c r="AQ381" s="177"/>
      <c r="AR381" s="177"/>
      <c r="AS381" s="177"/>
      <c r="AT381" s="177"/>
      <c r="AU381" s="177"/>
      <c r="AV381" s="177"/>
      <c r="AW381" s="177"/>
      <c r="AX381" s="177"/>
      <c r="AY381" s="177"/>
      <c r="AZ381" s="177"/>
      <c r="BA381" s="177"/>
      <c r="BB381" s="177"/>
      <c r="BC381" s="177"/>
      <c r="BD381" s="177"/>
      <c r="BE381" s="177"/>
      <c r="BF381" s="177"/>
      <c r="BG381" s="177"/>
      <c r="BH381" s="177"/>
      <c r="BI381" s="177"/>
      <c r="BJ381" s="177"/>
      <c r="BK381" s="177"/>
      <c r="BL381" s="177"/>
      <c r="BM381" s="177"/>
      <c r="BN381" s="177"/>
      <c r="BO381" s="177"/>
      <c r="BP381" s="177"/>
      <c r="BQ381" s="178"/>
      <c r="BR381" s="168"/>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row>
    <row r="382" spans="2:144" ht="23.5" customHeight="1">
      <c r="C382" s="167"/>
      <c r="D382" s="176"/>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c r="AL382" s="177"/>
      <c r="AM382" s="177"/>
      <c r="AN382" s="177"/>
      <c r="AO382" s="177"/>
      <c r="AP382" s="177"/>
      <c r="AQ382" s="177"/>
      <c r="AR382" s="177"/>
      <c r="AS382" s="177"/>
      <c r="AT382" s="177"/>
      <c r="AU382" s="177"/>
      <c r="AV382" s="177"/>
      <c r="AW382" s="177"/>
      <c r="AX382" s="177"/>
      <c r="AY382" s="177"/>
      <c r="AZ382" s="177"/>
      <c r="BA382" s="177"/>
      <c r="BB382" s="177"/>
      <c r="BC382" s="177"/>
      <c r="BD382" s="177"/>
      <c r="BE382" s="177"/>
      <c r="BF382" s="177"/>
      <c r="BG382" s="177"/>
      <c r="BH382" s="177"/>
      <c r="BI382" s="177"/>
      <c r="BJ382" s="177"/>
      <c r="BK382" s="177"/>
      <c r="BL382" s="177"/>
      <c r="BM382" s="177"/>
      <c r="BN382" s="177"/>
      <c r="BO382" s="177"/>
      <c r="BP382" s="177"/>
      <c r="BQ382" s="178"/>
      <c r="BR382" s="168"/>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row>
    <row r="383" spans="2:144" ht="23.5" customHeight="1">
      <c r="B383" s="97"/>
      <c r="C383" s="167"/>
      <c r="D383" s="179"/>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1"/>
      <c r="BR383" s="129"/>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row>
    <row r="384" spans="2:144" ht="12.65" customHeight="1">
      <c r="C384" s="169"/>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1"/>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row>
    <row r="385" spans="74:144" ht="12.65" customHeight="1">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row>
    <row r="386" spans="74:144" ht="12.65" customHeight="1">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row>
    <row r="387" spans="74:144" ht="12.65" customHeight="1">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row>
    <row r="388" spans="74:144" ht="12.65" customHeight="1">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row>
    <row r="389" spans="74:144" ht="12.65" customHeight="1">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row>
    <row r="390" spans="74:144" ht="12.65" customHeight="1">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row>
    <row r="391" spans="74:144" ht="12.65" customHeight="1">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row>
    <row r="392" spans="74:144" ht="12.65" customHeight="1">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row>
    <row r="393" spans="74:144" ht="12.65" customHeight="1">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row>
    <row r="394" spans="74:144" ht="12.65" customHeight="1">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row>
    <row r="395" spans="74:144" ht="12.65" customHeight="1">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row>
    <row r="396" spans="74:144" ht="12.65" customHeight="1">
      <c r="BV396" s="157"/>
      <c r="BW396" s="157"/>
      <c r="BX396" s="157"/>
      <c r="BY396" s="157"/>
      <c r="BZ396" s="157"/>
      <c r="CA396" s="157"/>
      <c r="CB396" s="157"/>
      <c r="CC396" s="157"/>
      <c r="CD396" s="157"/>
      <c r="CE396" s="157"/>
      <c r="CF396" s="157"/>
      <c r="CG396" s="157"/>
      <c r="CH396" s="157"/>
      <c r="CI396" s="157"/>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row>
    <row r="397" spans="74:144" ht="12.65" customHeight="1">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row>
    <row r="398" spans="74:144" ht="12.65" customHeight="1">
      <c r="BV398" s="157"/>
      <c r="BW398" s="157"/>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7"/>
      <c r="CS398" s="157"/>
      <c r="CT398" s="157"/>
      <c r="CU398" s="157"/>
      <c r="CV398" s="157"/>
      <c r="CW398" s="157"/>
      <c r="CX398" s="157"/>
      <c r="CY398" s="157"/>
      <c r="CZ398" s="157"/>
      <c r="DA398" s="157"/>
      <c r="DB398" s="157"/>
      <c r="DC398" s="157"/>
      <c r="DD398" s="157"/>
      <c r="DE398" s="157"/>
      <c r="DF398" s="157"/>
      <c r="DG398" s="157"/>
      <c r="DH398" s="157"/>
      <c r="DI398" s="157"/>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row>
    <row r="399" spans="74:144" ht="12.65" customHeight="1">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row>
    <row r="400" spans="74:144" ht="12.65" customHeight="1">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row>
    <row r="401" spans="74:144" ht="12.65" customHeight="1">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row>
    <row r="402" spans="74:144" ht="12.65" customHeight="1">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row>
    <row r="403" spans="74:144" ht="12.65" customHeight="1">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row>
  </sheetData>
  <mergeCells count="35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D36:M39"/>
    <mergeCell ref="N36:Q39"/>
    <mergeCell ref="U36:AJ47"/>
    <mergeCell ref="AM36:AT37"/>
    <mergeCell ref="AU36:BB37"/>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D98:M101"/>
    <mergeCell ref="N98:Q101"/>
    <mergeCell ref="U98:AJ107"/>
    <mergeCell ref="AM98:AT99"/>
    <mergeCell ref="AU98:BB99"/>
    <mergeCell ref="D104:M107"/>
    <mergeCell ref="N104:Q107"/>
    <mergeCell ref="BF98:BI100"/>
    <mergeCell ref="BJ98:BM100"/>
    <mergeCell ref="BN98:BQ100"/>
    <mergeCell ref="AM100:AT102"/>
    <mergeCell ref="AU100:BB102"/>
    <mergeCell ref="BF101:BI104"/>
    <mergeCell ref="BJ101:BM104"/>
    <mergeCell ref="BN101:BQ104"/>
    <mergeCell ref="AR93:BB93"/>
    <mergeCell ref="D117:M120"/>
    <mergeCell ref="N117:Q120"/>
    <mergeCell ref="U117:AJ120"/>
    <mergeCell ref="AM117:BQ120"/>
    <mergeCell ref="AR123:BB124"/>
    <mergeCell ref="D125:Q126"/>
    <mergeCell ref="R125:BB126"/>
    <mergeCell ref="BF105:BI107"/>
    <mergeCell ref="BJ105:BM107"/>
    <mergeCell ref="BN105:BQ107"/>
    <mergeCell ref="U110:AD111"/>
    <mergeCell ref="AE110:AJ111"/>
    <mergeCell ref="AM110:BQ114"/>
    <mergeCell ref="D129:M132"/>
    <mergeCell ref="N129:Q132"/>
    <mergeCell ref="U129:AB130"/>
    <mergeCell ref="AC129:AJ130"/>
    <mergeCell ref="AM129:BC138"/>
    <mergeCell ref="BF129:BI131"/>
    <mergeCell ref="D135:M138"/>
    <mergeCell ref="N135:Q138"/>
    <mergeCell ref="U136:AB138"/>
    <mergeCell ref="AC136:AJ138"/>
    <mergeCell ref="BF136:BI138"/>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U167:AJ169"/>
    <mergeCell ref="BF167:BI169"/>
    <mergeCell ref="BJ167:BM169"/>
    <mergeCell ref="BN167:BQ169"/>
    <mergeCell ref="U160:AJ161"/>
    <mergeCell ref="AM160:BB168"/>
    <mergeCell ref="BF160:BI162"/>
    <mergeCell ref="BJ160:BM162"/>
    <mergeCell ref="BN160:BQ162"/>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R234:BB235"/>
    <mergeCell ref="D236:Q237"/>
    <mergeCell ref="R236:BB237"/>
    <mergeCell ref="D240:M243"/>
    <mergeCell ref="N240:Q243"/>
    <mergeCell ref="U240:AJ249"/>
    <mergeCell ref="AM240:AP242"/>
    <mergeCell ref="AQ240:AT242"/>
    <mergeCell ref="AU240:AX242"/>
    <mergeCell ref="AM243:AP246"/>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D267:Q268"/>
    <mergeCell ref="R267:BB268"/>
    <mergeCell ref="D271:M274"/>
    <mergeCell ref="N271:Q274"/>
    <mergeCell ref="U271:AJ280"/>
    <mergeCell ref="AM271:AT273"/>
    <mergeCell ref="AU271:BB273"/>
    <mergeCell ref="D277:M280"/>
    <mergeCell ref="N277:Q280"/>
    <mergeCell ref="BF271:BI273"/>
    <mergeCell ref="BJ271:BM273"/>
    <mergeCell ref="BN271:BQ273"/>
    <mergeCell ref="AM274:AT276"/>
    <mergeCell ref="AU274:BB276"/>
    <mergeCell ref="BF274:BI277"/>
    <mergeCell ref="BJ274:BM277"/>
    <mergeCell ref="BN274:BQ277"/>
    <mergeCell ref="AR265:BB266"/>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BF333:BI335"/>
    <mergeCell ref="BJ333:BM335"/>
    <mergeCell ref="BN333:BQ335"/>
    <mergeCell ref="AM335:AP336"/>
    <mergeCell ref="AQ335:AT336"/>
    <mergeCell ref="BF336:BI339"/>
    <mergeCell ref="BJ336:BM339"/>
    <mergeCell ref="BN336:BQ339"/>
    <mergeCell ref="AM337:AP338"/>
    <mergeCell ref="AQ337:AT338"/>
    <mergeCell ref="BF340:BI342"/>
    <mergeCell ref="BJ340:BM342"/>
    <mergeCell ref="BN340:BQ342"/>
    <mergeCell ref="AM341:AP342"/>
    <mergeCell ref="AQ341:AT342"/>
    <mergeCell ref="AU341:AX342"/>
    <mergeCell ref="AY341:BB342"/>
    <mergeCell ref="AU338:AX340"/>
    <mergeCell ref="AY338:BB340"/>
    <mergeCell ref="C361:BR363"/>
    <mergeCell ref="D365:BQ383"/>
    <mergeCell ref="U345:AD346"/>
    <mergeCell ref="AE345:AJ346"/>
    <mergeCell ref="AM345:BQ349"/>
    <mergeCell ref="D352:M355"/>
    <mergeCell ref="N352:Q355"/>
    <mergeCell ref="U352:AJ355"/>
    <mergeCell ref="AM352:BQ355"/>
  </mergeCells>
  <phoneticPr fontId="2"/>
  <conditionalFormatting sqref="A28:BD30">
    <cfRule type="expression" dxfId="21" priority="1">
      <formula>$BB$25="○"</formula>
    </cfRule>
  </conditionalFormatting>
  <conditionalFormatting sqref="BE28:BJ28 BS28:XFD28 BE29:XFD30">
    <cfRule type="expression" dxfId="20"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4" max="70" man="1"/>
    <brk id="357" max="7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50" zoomScaleNormal="55" zoomScaleSheetLayoutView="50" workbookViewId="0"/>
  </sheetViews>
  <sheetFormatPr defaultColWidth="2.90625" defaultRowHeight="12.65" customHeight="1"/>
  <cols>
    <col min="1" max="25" width="2.453125" style="88" customWidth="1"/>
    <col min="26" max="26" width="2.08984375" style="88" customWidth="1"/>
    <col min="27" max="27" width="2.453125" style="88" hidden="1" customWidth="1"/>
    <col min="28" max="28" width="4.6328125" style="88" customWidth="1"/>
    <col min="29" max="34" width="2.453125" style="88" customWidth="1"/>
    <col min="35" max="35" width="8.984375E-2" style="88" customWidth="1"/>
    <col min="36" max="36" width="4.453125" style="88" customWidth="1"/>
    <col min="37" max="37" width="4.6328125" style="88" customWidth="1"/>
    <col min="38" max="71" width="2.453125" style="88" customWidth="1"/>
    <col min="72" max="16384" width="2.90625" style="88"/>
  </cols>
  <sheetData>
    <row r="1" spans="3:71" ht="15.65" customHeight="1"/>
    <row r="2" spans="3:71" ht="15.65" customHeight="1">
      <c r="C2" s="89"/>
      <c r="D2" s="90"/>
      <c r="E2" s="90"/>
      <c r="F2" s="91"/>
      <c r="S2" s="92"/>
      <c r="T2" s="92"/>
      <c r="U2" s="92"/>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row>
    <row r="3" spans="3:71" ht="15.65" customHeight="1">
      <c r="C3" s="92"/>
      <c r="D3" s="92"/>
      <c r="E3" s="92"/>
      <c r="S3" s="92"/>
      <c r="T3" s="92"/>
      <c r="U3" s="92"/>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row>
    <row r="4" spans="3:71" ht="15.65" customHeight="1">
      <c r="C4" s="92"/>
      <c r="D4" s="92"/>
      <c r="E4" s="92"/>
      <c r="H4" s="94"/>
      <c r="I4" s="94"/>
      <c r="J4" s="94"/>
      <c r="K4" s="94"/>
      <c r="L4" s="94"/>
      <c r="M4" s="94"/>
      <c r="N4" s="94"/>
      <c r="O4" s="94"/>
      <c r="P4" s="94"/>
      <c r="Q4" s="94"/>
      <c r="R4" s="94"/>
      <c r="S4" s="94"/>
      <c r="T4" s="94"/>
      <c r="U4" s="94"/>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row>
    <row r="5" spans="3:71" ht="15.65" customHeight="1">
      <c r="S5" s="92"/>
      <c r="T5" s="92"/>
      <c r="U5" s="92"/>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row>
    <row r="6" spans="3:71" ht="15.65" customHeight="1">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6"/>
      <c r="AR6" s="96"/>
      <c r="AS6" s="96"/>
      <c r="AT6" s="96"/>
      <c r="AU6" s="96"/>
      <c r="AV6" s="96"/>
      <c r="AW6" s="96"/>
      <c r="AX6" s="96"/>
      <c r="AY6" s="96"/>
      <c r="AZ6" s="97"/>
      <c r="BA6" s="97"/>
      <c r="BB6" s="97"/>
      <c r="BC6" s="97"/>
      <c r="BD6" s="97"/>
      <c r="BE6" s="97"/>
      <c r="BF6" s="97"/>
      <c r="BG6" s="97"/>
      <c r="BH6" s="97"/>
      <c r="BI6" s="97"/>
      <c r="BJ6" s="97"/>
      <c r="BK6" s="97"/>
      <c r="BL6" s="97"/>
      <c r="BM6" s="97"/>
      <c r="BN6" s="97"/>
      <c r="BO6" s="97"/>
      <c r="BP6" s="97"/>
      <c r="BQ6" s="97"/>
      <c r="BR6" s="97"/>
      <c r="BS6" s="97"/>
    </row>
    <row r="7" spans="3:71" ht="15.65" customHeight="1">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6"/>
      <c r="AR7" s="96"/>
      <c r="AS7" s="96"/>
      <c r="AT7" s="96"/>
      <c r="AU7" s="96"/>
      <c r="AV7" s="96"/>
      <c r="AW7" s="96"/>
      <c r="AX7" s="96"/>
      <c r="AY7" s="96"/>
      <c r="AZ7" s="97"/>
      <c r="BA7" s="97"/>
      <c r="BB7" s="97"/>
      <c r="BC7" s="97"/>
      <c r="BD7" s="97"/>
      <c r="BE7" s="97"/>
      <c r="BF7" s="97"/>
      <c r="BG7" s="97"/>
      <c r="BH7" s="97"/>
      <c r="BI7" s="97"/>
      <c r="BJ7" s="97"/>
      <c r="BK7" s="97"/>
      <c r="BL7" s="97"/>
      <c r="BM7" s="97"/>
      <c r="BN7" s="97"/>
      <c r="BO7" s="97"/>
      <c r="BP7" s="97"/>
      <c r="BQ7" s="97"/>
      <c r="BR7" s="97"/>
      <c r="BS7" s="97"/>
    </row>
    <row r="8" spans="3:71" ht="15.65" customHeight="1">
      <c r="C8" s="404" t="s">
        <v>21</v>
      </c>
      <c r="D8" s="405"/>
      <c r="E8" s="405"/>
      <c r="F8" s="405"/>
      <c r="G8" s="405"/>
      <c r="H8" s="405"/>
      <c r="I8" s="405"/>
      <c r="J8" s="405"/>
      <c r="K8" s="405"/>
      <c r="L8" s="405"/>
      <c r="M8" s="405"/>
      <c r="N8" s="405"/>
      <c r="O8" s="405"/>
      <c r="P8" s="405"/>
      <c r="Q8" s="405"/>
      <c r="R8" s="405"/>
      <c r="S8" s="405"/>
      <c r="T8" s="405"/>
      <c r="U8" s="406" t="s">
        <v>39</v>
      </c>
      <c r="V8" s="407"/>
      <c r="W8" s="407"/>
      <c r="X8" s="407"/>
      <c r="Y8" s="407"/>
      <c r="Z8" s="407"/>
      <c r="AA8" s="407"/>
      <c r="AB8" s="407"/>
      <c r="AC8" s="407"/>
      <c r="AD8" s="407"/>
      <c r="AE8" s="407"/>
      <c r="AF8" s="407"/>
      <c r="AG8" s="407"/>
      <c r="AH8" s="407"/>
      <c r="AI8" s="407"/>
      <c r="AJ8" s="407"/>
      <c r="AK8" s="407"/>
      <c r="AL8" s="407"/>
      <c r="AM8" s="407"/>
      <c r="AN8" s="408"/>
      <c r="AO8" s="409" t="s">
        <v>0</v>
      </c>
      <c r="AP8" s="407"/>
      <c r="AQ8" s="407"/>
      <c r="AR8" s="407"/>
      <c r="AS8" s="407"/>
      <c r="AT8" s="407"/>
      <c r="AU8" s="407"/>
      <c r="AV8" s="407"/>
      <c r="AW8" s="407"/>
      <c r="AX8" s="407"/>
      <c r="AY8" s="407"/>
      <c r="AZ8" s="407"/>
      <c r="BA8" s="407"/>
      <c r="BB8" s="407"/>
      <c r="BC8" s="407"/>
      <c r="BD8" s="407"/>
      <c r="BE8" s="407"/>
      <c r="BF8" s="408"/>
      <c r="BG8" s="404" t="s">
        <v>40</v>
      </c>
      <c r="BH8" s="410"/>
      <c r="BI8" s="410"/>
      <c r="BJ8" s="410"/>
      <c r="BK8" s="410"/>
      <c r="BL8" s="410"/>
      <c r="BM8" s="410"/>
      <c r="BN8" s="410"/>
      <c r="BO8" s="410"/>
      <c r="BP8" s="410"/>
      <c r="BQ8" s="410"/>
      <c r="BR8" s="98"/>
      <c r="BS8" s="97"/>
    </row>
    <row r="9" spans="3:71" ht="15.65" customHeight="1">
      <c r="C9" s="405"/>
      <c r="D9" s="405"/>
      <c r="E9" s="405"/>
      <c r="F9" s="405"/>
      <c r="G9" s="405"/>
      <c r="H9" s="405"/>
      <c r="I9" s="405"/>
      <c r="J9" s="405"/>
      <c r="K9" s="405"/>
      <c r="L9" s="405"/>
      <c r="M9" s="405"/>
      <c r="N9" s="405"/>
      <c r="O9" s="405"/>
      <c r="P9" s="405"/>
      <c r="Q9" s="405"/>
      <c r="R9" s="405"/>
      <c r="S9" s="405"/>
      <c r="T9" s="405"/>
      <c r="U9" s="352"/>
      <c r="V9" s="350"/>
      <c r="W9" s="350"/>
      <c r="X9" s="350"/>
      <c r="Y9" s="350"/>
      <c r="Z9" s="350"/>
      <c r="AA9" s="350"/>
      <c r="AB9" s="350"/>
      <c r="AC9" s="350"/>
      <c r="AD9" s="350"/>
      <c r="AE9" s="350"/>
      <c r="AF9" s="350"/>
      <c r="AG9" s="350"/>
      <c r="AH9" s="357"/>
      <c r="AI9" s="357"/>
      <c r="AJ9" s="357"/>
      <c r="AK9" s="357"/>
      <c r="AL9" s="357"/>
      <c r="AM9" s="357"/>
      <c r="AN9" s="351"/>
      <c r="AO9" s="352"/>
      <c r="AP9" s="357"/>
      <c r="AQ9" s="357"/>
      <c r="AR9" s="357"/>
      <c r="AS9" s="357"/>
      <c r="AT9" s="357"/>
      <c r="AU9" s="357"/>
      <c r="AV9" s="357"/>
      <c r="AW9" s="357"/>
      <c r="AX9" s="357"/>
      <c r="AY9" s="357"/>
      <c r="AZ9" s="357"/>
      <c r="BA9" s="357"/>
      <c r="BB9" s="357"/>
      <c r="BC9" s="357"/>
      <c r="BD9" s="357"/>
      <c r="BE9" s="357"/>
      <c r="BF9" s="351"/>
      <c r="BG9" s="410"/>
      <c r="BH9" s="410"/>
      <c r="BI9" s="410"/>
      <c r="BJ9" s="410"/>
      <c r="BK9" s="410"/>
      <c r="BL9" s="410"/>
      <c r="BM9" s="410"/>
      <c r="BN9" s="410"/>
      <c r="BO9" s="410"/>
      <c r="BP9" s="410"/>
      <c r="BQ9" s="410"/>
      <c r="BR9" s="98"/>
      <c r="BS9" s="97"/>
    </row>
    <row r="10" spans="3:71" ht="15.65" customHeight="1">
      <c r="C10" s="405"/>
      <c r="D10" s="405"/>
      <c r="E10" s="405"/>
      <c r="F10" s="405"/>
      <c r="G10" s="405"/>
      <c r="H10" s="405"/>
      <c r="I10" s="405"/>
      <c r="J10" s="405"/>
      <c r="K10" s="405"/>
      <c r="L10" s="405"/>
      <c r="M10" s="405"/>
      <c r="N10" s="405"/>
      <c r="O10" s="405"/>
      <c r="P10" s="405"/>
      <c r="Q10" s="405"/>
      <c r="R10" s="405"/>
      <c r="S10" s="405"/>
      <c r="T10" s="405"/>
      <c r="U10" s="353"/>
      <c r="V10" s="354"/>
      <c r="W10" s="354"/>
      <c r="X10" s="354"/>
      <c r="Y10" s="354"/>
      <c r="Z10" s="354"/>
      <c r="AA10" s="354"/>
      <c r="AB10" s="354"/>
      <c r="AC10" s="354"/>
      <c r="AD10" s="354"/>
      <c r="AE10" s="354"/>
      <c r="AF10" s="354"/>
      <c r="AG10" s="354"/>
      <c r="AH10" s="354"/>
      <c r="AI10" s="354"/>
      <c r="AJ10" s="354"/>
      <c r="AK10" s="354"/>
      <c r="AL10" s="354"/>
      <c r="AM10" s="354"/>
      <c r="AN10" s="355"/>
      <c r="AO10" s="353"/>
      <c r="AP10" s="354"/>
      <c r="AQ10" s="354"/>
      <c r="AR10" s="354"/>
      <c r="AS10" s="354"/>
      <c r="AT10" s="354"/>
      <c r="AU10" s="354"/>
      <c r="AV10" s="354"/>
      <c r="AW10" s="354"/>
      <c r="AX10" s="354"/>
      <c r="AY10" s="354"/>
      <c r="AZ10" s="354"/>
      <c r="BA10" s="354"/>
      <c r="BB10" s="354"/>
      <c r="BC10" s="354"/>
      <c r="BD10" s="354"/>
      <c r="BE10" s="354"/>
      <c r="BF10" s="355"/>
      <c r="BG10" s="410"/>
      <c r="BH10" s="410"/>
      <c r="BI10" s="410"/>
      <c r="BJ10" s="410"/>
      <c r="BK10" s="410"/>
      <c r="BL10" s="410"/>
      <c r="BM10" s="410"/>
      <c r="BN10" s="410"/>
      <c r="BO10" s="410"/>
      <c r="BP10" s="410"/>
      <c r="BQ10" s="410"/>
      <c r="BR10" s="98"/>
    </row>
    <row r="11" spans="3:71" ht="15.65" customHeight="1">
      <c r="C11" s="411" t="str">
        <f>IF(COUNTIF([7]回答表!K16,"*")&gt;0,[7]回答表!K16,"")</f>
        <v>大山町</v>
      </c>
      <c r="D11" s="405"/>
      <c r="E11" s="405"/>
      <c r="F11" s="405"/>
      <c r="G11" s="405"/>
      <c r="H11" s="405"/>
      <c r="I11" s="405"/>
      <c r="J11" s="405"/>
      <c r="K11" s="405"/>
      <c r="L11" s="405"/>
      <c r="M11" s="405"/>
      <c r="N11" s="405"/>
      <c r="O11" s="405"/>
      <c r="P11" s="405"/>
      <c r="Q11" s="405"/>
      <c r="R11" s="405"/>
      <c r="S11" s="405"/>
      <c r="T11" s="405"/>
      <c r="U11" s="412" t="str">
        <f>IF(COUNTIF([7]回答表!F18,"*")&gt;0,[7]回答表!F18,"")</f>
        <v>宅地造成事業</v>
      </c>
      <c r="V11" s="407"/>
      <c r="W11" s="407"/>
      <c r="X11" s="407"/>
      <c r="Y11" s="407"/>
      <c r="Z11" s="407"/>
      <c r="AA11" s="407"/>
      <c r="AB11" s="407"/>
      <c r="AC11" s="407"/>
      <c r="AD11" s="407"/>
      <c r="AE11" s="407"/>
      <c r="AF11" s="407"/>
      <c r="AG11" s="407"/>
      <c r="AH11" s="407"/>
      <c r="AI11" s="407"/>
      <c r="AJ11" s="407"/>
      <c r="AK11" s="407"/>
      <c r="AL11" s="407"/>
      <c r="AM11" s="407"/>
      <c r="AN11" s="408"/>
      <c r="AO11" s="413" t="str">
        <f>IF(COUNTIF([7]回答表!W18,"*")&gt;0,[7]回答表!W18,"")</f>
        <v>その他造成</v>
      </c>
      <c r="AP11" s="407"/>
      <c r="AQ11" s="407"/>
      <c r="AR11" s="407"/>
      <c r="AS11" s="407"/>
      <c r="AT11" s="407"/>
      <c r="AU11" s="407"/>
      <c r="AV11" s="407"/>
      <c r="AW11" s="407"/>
      <c r="AX11" s="407"/>
      <c r="AY11" s="407"/>
      <c r="AZ11" s="407"/>
      <c r="BA11" s="407"/>
      <c r="BB11" s="407"/>
      <c r="BC11" s="407"/>
      <c r="BD11" s="407"/>
      <c r="BE11" s="407"/>
      <c r="BF11" s="408"/>
      <c r="BG11" s="411" t="str">
        <f>IF(COUNTIF([7]回答表!F20,"*")&gt;0,[7]回答表!F20,"")</f>
        <v/>
      </c>
      <c r="BH11" s="414"/>
      <c r="BI11" s="414"/>
      <c r="BJ11" s="414"/>
      <c r="BK11" s="414"/>
      <c r="BL11" s="414"/>
      <c r="BM11" s="414"/>
      <c r="BN11" s="414"/>
      <c r="BO11" s="414"/>
      <c r="BP11" s="414"/>
      <c r="BQ11" s="414"/>
      <c r="BR11" s="99"/>
    </row>
    <row r="12" spans="3:71" ht="15.65" customHeight="1">
      <c r="C12" s="405"/>
      <c r="D12" s="405"/>
      <c r="E12" s="405"/>
      <c r="F12" s="405"/>
      <c r="G12" s="405"/>
      <c r="H12" s="405"/>
      <c r="I12" s="405"/>
      <c r="J12" s="405"/>
      <c r="K12" s="405"/>
      <c r="L12" s="405"/>
      <c r="M12" s="405"/>
      <c r="N12" s="405"/>
      <c r="O12" s="405"/>
      <c r="P12" s="405"/>
      <c r="Q12" s="405"/>
      <c r="R12" s="405"/>
      <c r="S12" s="405"/>
      <c r="T12" s="405"/>
      <c r="U12" s="352"/>
      <c r="V12" s="350"/>
      <c r="W12" s="350"/>
      <c r="X12" s="350"/>
      <c r="Y12" s="350"/>
      <c r="Z12" s="350"/>
      <c r="AA12" s="350"/>
      <c r="AB12" s="350"/>
      <c r="AC12" s="350"/>
      <c r="AD12" s="350"/>
      <c r="AE12" s="350"/>
      <c r="AF12" s="350"/>
      <c r="AG12" s="350"/>
      <c r="AH12" s="357"/>
      <c r="AI12" s="357"/>
      <c r="AJ12" s="357"/>
      <c r="AK12" s="357"/>
      <c r="AL12" s="357"/>
      <c r="AM12" s="357"/>
      <c r="AN12" s="351"/>
      <c r="AO12" s="352"/>
      <c r="AP12" s="357"/>
      <c r="AQ12" s="357"/>
      <c r="AR12" s="357"/>
      <c r="AS12" s="357"/>
      <c r="AT12" s="357"/>
      <c r="AU12" s="357"/>
      <c r="AV12" s="357"/>
      <c r="AW12" s="357"/>
      <c r="AX12" s="357"/>
      <c r="AY12" s="357"/>
      <c r="AZ12" s="357"/>
      <c r="BA12" s="357"/>
      <c r="BB12" s="357"/>
      <c r="BC12" s="357"/>
      <c r="BD12" s="357"/>
      <c r="BE12" s="357"/>
      <c r="BF12" s="351"/>
      <c r="BG12" s="414"/>
      <c r="BH12" s="414"/>
      <c r="BI12" s="414"/>
      <c r="BJ12" s="414"/>
      <c r="BK12" s="414"/>
      <c r="BL12" s="414"/>
      <c r="BM12" s="414"/>
      <c r="BN12" s="414"/>
      <c r="BO12" s="414"/>
      <c r="BP12" s="414"/>
      <c r="BQ12" s="414"/>
      <c r="BR12" s="99"/>
    </row>
    <row r="13" spans="3:71" ht="15.65" customHeight="1">
      <c r="C13" s="405"/>
      <c r="D13" s="405"/>
      <c r="E13" s="405"/>
      <c r="F13" s="405"/>
      <c r="G13" s="405"/>
      <c r="H13" s="405"/>
      <c r="I13" s="405"/>
      <c r="J13" s="405"/>
      <c r="K13" s="405"/>
      <c r="L13" s="405"/>
      <c r="M13" s="405"/>
      <c r="N13" s="405"/>
      <c r="O13" s="405"/>
      <c r="P13" s="405"/>
      <c r="Q13" s="405"/>
      <c r="R13" s="405"/>
      <c r="S13" s="405"/>
      <c r="T13" s="405"/>
      <c r="U13" s="353"/>
      <c r="V13" s="354"/>
      <c r="W13" s="354"/>
      <c r="X13" s="354"/>
      <c r="Y13" s="354"/>
      <c r="Z13" s="354"/>
      <c r="AA13" s="354"/>
      <c r="AB13" s="354"/>
      <c r="AC13" s="354"/>
      <c r="AD13" s="354"/>
      <c r="AE13" s="354"/>
      <c r="AF13" s="354"/>
      <c r="AG13" s="354"/>
      <c r="AH13" s="354"/>
      <c r="AI13" s="354"/>
      <c r="AJ13" s="354"/>
      <c r="AK13" s="354"/>
      <c r="AL13" s="354"/>
      <c r="AM13" s="354"/>
      <c r="AN13" s="355"/>
      <c r="AO13" s="353"/>
      <c r="AP13" s="354"/>
      <c r="AQ13" s="354"/>
      <c r="AR13" s="354"/>
      <c r="AS13" s="354"/>
      <c r="AT13" s="354"/>
      <c r="AU13" s="354"/>
      <c r="AV13" s="354"/>
      <c r="AW13" s="354"/>
      <c r="AX13" s="354"/>
      <c r="AY13" s="354"/>
      <c r="AZ13" s="354"/>
      <c r="BA13" s="354"/>
      <c r="BB13" s="354"/>
      <c r="BC13" s="354"/>
      <c r="BD13" s="354"/>
      <c r="BE13" s="354"/>
      <c r="BF13" s="355"/>
      <c r="BG13" s="414"/>
      <c r="BH13" s="414"/>
      <c r="BI13" s="414"/>
      <c r="BJ13" s="414"/>
      <c r="BK13" s="414"/>
      <c r="BL13" s="414"/>
      <c r="BM13" s="414"/>
      <c r="BN13" s="414"/>
      <c r="BO13" s="414"/>
      <c r="BP13" s="414"/>
      <c r="BQ13" s="414"/>
      <c r="BR13" s="99"/>
    </row>
    <row r="14" spans="3:71" ht="15.65" customHeight="1">
      <c r="D14" s="100"/>
      <c r="E14" s="100"/>
      <c r="F14" s="100"/>
      <c r="G14" s="100"/>
      <c r="H14" s="100"/>
      <c r="I14" s="100"/>
      <c r="J14" s="100"/>
      <c r="K14" s="100"/>
      <c r="L14" s="100"/>
      <c r="M14" s="100"/>
      <c r="N14" s="100"/>
      <c r="O14" s="100"/>
      <c r="P14" s="100"/>
      <c r="Q14" s="100"/>
      <c r="R14" s="100"/>
      <c r="S14" s="100"/>
      <c r="T14" s="100"/>
      <c r="U14" s="100"/>
      <c r="V14" s="100"/>
      <c r="W14" s="100"/>
      <c r="BS14" s="97"/>
    </row>
    <row r="15" spans="3:71" ht="15.65" customHeight="1">
      <c r="D15" s="100"/>
      <c r="E15" s="100"/>
      <c r="F15" s="100"/>
      <c r="G15" s="100"/>
      <c r="H15" s="100"/>
      <c r="I15" s="100"/>
      <c r="J15" s="100"/>
      <c r="K15" s="100"/>
      <c r="L15" s="100"/>
      <c r="M15" s="100"/>
      <c r="N15" s="100"/>
      <c r="O15" s="100"/>
      <c r="P15" s="100"/>
      <c r="Q15" s="100"/>
      <c r="R15" s="100"/>
      <c r="S15" s="100"/>
      <c r="T15" s="100"/>
      <c r="U15" s="100"/>
      <c r="V15" s="100"/>
      <c r="W15" s="100"/>
      <c r="BS15" s="97"/>
    </row>
    <row r="16" spans="3:71" ht="15.65" customHeight="1">
      <c r="D16" s="100"/>
      <c r="E16" s="100"/>
      <c r="F16" s="100"/>
      <c r="G16" s="100"/>
      <c r="H16" s="100"/>
      <c r="I16" s="100"/>
      <c r="J16" s="100"/>
      <c r="K16" s="100"/>
      <c r="L16" s="100"/>
      <c r="M16" s="100"/>
      <c r="N16" s="100"/>
      <c r="O16" s="100"/>
      <c r="P16" s="100"/>
      <c r="Q16" s="100"/>
      <c r="R16" s="100"/>
      <c r="S16" s="100"/>
      <c r="T16" s="100"/>
      <c r="U16" s="100"/>
      <c r="V16" s="100"/>
      <c r="W16" s="100"/>
      <c r="BS16" s="97"/>
    </row>
    <row r="17" spans="3:84" ht="15.65" customHeight="1">
      <c r="C17" s="101"/>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3"/>
      <c r="BS17" s="104"/>
    </row>
    <row r="18" spans="3:84" ht="15.65" customHeight="1">
      <c r="C18" s="105"/>
      <c r="D18" s="382" t="s">
        <v>41</v>
      </c>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4"/>
      <c r="BA18" s="106"/>
      <c r="BB18" s="106"/>
      <c r="BC18" s="106"/>
      <c r="BD18" s="106"/>
      <c r="BE18" s="106"/>
      <c r="BF18" s="106"/>
      <c r="BG18" s="106"/>
      <c r="BH18" s="106"/>
      <c r="BI18" s="106"/>
      <c r="BJ18" s="106"/>
      <c r="BK18" s="106"/>
      <c r="BL18" s="107"/>
      <c r="BS18" s="104"/>
    </row>
    <row r="19" spans="3:84" ht="15.65" customHeight="1">
      <c r="C19" s="105"/>
      <c r="D19" s="385"/>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7"/>
      <c r="BA19" s="106"/>
      <c r="BB19" s="106"/>
      <c r="BC19" s="106"/>
      <c r="BD19" s="106"/>
      <c r="BE19" s="106"/>
      <c r="BF19" s="106"/>
      <c r="BG19" s="106"/>
      <c r="BH19" s="106"/>
      <c r="BI19" s="106"/>
      <c r="BJ19" s="106"/>
      <c r="BK19" s="106"/>
      <c r="BL19" s="107"/>
      <c r="BS19" s="104"/>
    </row>
    <row r="20" spans="3:84" ht="13.4" customHeight="1">
      <c r="C20" s="105"/>
      <c r="D20" s="388" t="s">
        <v>2</v>
      </c>
      <c r="E20" s="389"/>
      <c r="F20" s="389"/>
      <c r="G20" s="389"/>
      <c r="H20" s="389"/>
      <c r="I20" s="389"/>
      <c r="J20" s="390"/>
      <c r="K20" s="388" t="s">
        <v>3</v>
      </c>
      <c r="L20" s="389"/>
      <c r="M20" s="389"/>
      <c r="N20" s="389"/>
      <c r="O20" s="389"/>
      <c r="P20" s="389"/>
      <c r="Q20" s="390"/>
      <c r="R20" s="388" t="s">
        <v>26</v>
      </c>
      <c r="S20" s="389"/>
      <c r="T20" s="389"/>
      <c r="U20" s="389"/>
      <c r="V20" s="389"/>
      <c r="W20" s="389"/>
      <c r="X20" s="390"/>
      <c r="Y20" s="397" t="s">
        <v>24</v>
      </c>
      <c r="Z20" s="397"/>
      <c r="AA20" s="397"/>
      <c r="AB20" s="397"/>
      <c r="AC20" s="397"/>
      <c r="AD20" s="397"/>
      <c r="AE20" s="397"/>
      <c r="AF20" s="398" t="s">
        <v>25</v>
      </c>
      <c r="AG20" s="398"/>
      <c r="AH20" s="398"/>
      <c r="AI20" s="398"/>
      <c r="AJ20" s="398"/>
      <c r="AK20" s="398"/>
      <c r="AL20" s="398"/>
      <c r="AM20" s="398"/>
      <c r="AN20" s="398"/>
      <c r="AO20" s="398"/>
      <c r="AP20" s="398"/>
      <c r="AQ20" s="398"/>
      <c r="AR20" s="398"/>
      <c r="AS20" s="398"/>
      <c r="AT20" s="398"/>
      <c r="AU20" s="398"/>
      <c r="AV20" s="398"/>
      <c r="AW20" s="398"/>
      <c r="AX20" s="398"/>
      <c r="AY20" s="398"/>
      <c r="AZ20" s="399"/>
      <c r="BA20" s="108"/>
      <c r="BB20" s="373" t="s">
        <v>1</v>
      </c>
      <c r="BC20" s="374"/>
      <c r="BD20" s="374"/>
      <c r="BE20" s="374"/>
      <c r="BF20" s="374"/>
      <c r="BG20" s="374"/>
      <c r="BH20" s="374"/>
      <c r="BI20" s="374"/>
      <c r="BJ20" s="358"/>
      <c r="BK20" s="359"/>
      <c r="BL20" s="107"/>
      <c r="BS20" s="109"/>
    </row>
    <row r="21" spans="3:84" ht="13.4" customHeight="1">
      <c r="C21" s="105"/>
      <c r="D21" s="391"/>
      <c r="E21" s="392"/>
      <c r="F21" s="392"/>
      <c r="G21" s="392"/>
      <c r="H21" s="392"/>
      <c r="I21" s="392"/>
      <c r="J21" s="393"/>
      <c r="K21" s="391"/>
      <c r="L21" s="392"/>
      <c r="M21" s="392"/>
      <c r="N21" s="392"/>
      <c r="O21" s="392"/>
      <c r="P21" s="392"/>
      <c r="Q21" s="393"/>
      <c r="R21" s="391"/>
      <c r="S21" s="392"/>
      <c r="T21" s="392"/>
      <c r="U21" s="392"/>
      <c r="V21" s="392"/>
      <c r="W21" s="392"/>
      <c r="X21" s="393"/>
      <c r="Y21" s="397"/>
      <c r="Z21" s="397"/>
      <c r="AA21" s="397"/>
      <c r="AB21" s="397"/>
      <c r="AC21" s="397"/>
      <c r="AD21" s="397"/>
      <c r="AE21" s="397"/>
      <c r="AF21" s="400"/>
      <c r="AG21" s="400"/>
      <c r="AH21" s="400"/>
      <c r="AI21" s="400"/>
      <c r="AJ21" s="400"/>
      <c r="AK21" s="400"/>
      <c r="AL21" s="400"/>
      <c r="AM21" s="400"/>
      <c r="AN21" s="400"/>
      <c r="AO21" s="400"/>
      <c r="AP21" s="400"/>
      <c r="AQ21" s="400"/>
      <c r="AR21" s="400"/>
      <c r="AS21" s="400"/>
      <c r="AT21" s="400"/>
      <c r="AU21" s="400"/>
      <c r="AV21" s="400"/>
      <c r="AW21" s="400"/>
      <c r="AX21" s="400"/>
      <c r="AY21" s="400"/>
      <c r="AZ21" s="401"/>
      <c r="BA21" s="108"/>
      <c r="BB21" s="375"/>
      <c r="BC21" s="376"/>
      <c r="BD21" s="376"/>
      <c r="BE21" s="376"/>
      <c r="BF21" s="376"/>
      <c r="BG21" s="376"/>
      <c r="BH21" s="376"/>
      <c r="BI21" s="376"/>
      <c r="BJ21" s="360"/>
      <c r="BK21" s="361"/>
      <c r="BL21" s="107"/>
      <c r="BS21" s="109"/>
    </row>
    <row r="22" spans="3:84" ht="13.4" customHeight="1">
      <c r="C22" s="105"/>
      <c r="D22" s="391"/>
      <c r="E22" s="392"/>
      <c r="F22" s="392"/>
      <c r="G22" s="392"/>
      <c r="H22" s="392"/>
      <c r="I22" s="392"/>
      <c r="J22" s="393"/>
      <c r="K22" s="391"/>
      <c r="L22" s="392"/>
      <c r="M22" s="392"/>
      <c r="N22" s="392"/>
      <c r="O22" s="392"/>
      <c r="P22" s="392"/>
      <c r="Q22" s="393"/>
      <c r="R22" s="391"/>
      <c r="S22" s="392"/>
      <c r="T22" s="392"/>
      <c r="U22" s="392"/>
      <c r="V22" s="392"/>
      <c r="W22" s="392"/>
      <c r="X22" s="393"/>
      <c r="Y22" s="397"/>
      <c r="Z22" s="397"/>
      <c r="AA22" s="397"/>
      <c r="AB22" s="397"/>
      <c r="AC22" s="397"/>
      <c r="AD22" s="397"/>
      <c r="AE22" s="397"/>
      <c r="AF22" s="402"/>
      <c r="AG22" s="402"/>
      <c r="AH22" s="402"/>
      <c r="AI22" s="402"/>
      <c r="AJ22" s="402"/>
      <c r="AK22" s="402"/>
      <c r="AL22" s="402"/>
      <c r="AM22" s="402"/>
      <c r="AN22" s="402"/>
      <c r="AO22" s="402"/>
      <c r="AP22" s="402"/>
      <c r="AQ22" s="402"/>
      <c r="AR22" s="402"/>
      <c r="AS22" s="402"/>
      <c r="AT22" s="402"/>
      <c r="AU22" s="402"/>
      <c r="AV22" s="402"/>
      <c r="AW22" s="402"/>
      <c r="AX22" s="402"/>
      <c r="AY22" s="402"/>
      <c r="AZ22" s="403"/>
      <c r="BA22" s="110"/>
      <c r="BB22" s="375"/>
      <c r="BC22" s="376"/>
      <c r="BD22" s="376"/>
      <c r="BE22" s="376"/>
      <c r="BF22" s="376"/>
      <c r="BG22" s="376"/>
      <c r="BH22" s="376"/>
      <c r="BI22" s="376"/>
      <c r="BJ22" s="360"/>
      <c r="BK22" s="361"/>
      <c r="BL22" s="107"/>
      <c r="BS22" s="109"/>
    </row>
    <row r="23" spans="3:84" ht="31.4" customHeight="1">
      <c r="C23" s="105"/>
      <c r="D23" s="394"/>
      <c r="E23" s="395"/>
      <c r="F23" s="395"/>
      <c r="G23" s="395"/>
      <c r="H23" s="395"/>
      <c r="I23" s="395"/>
      <c r="J23" s="396"/>
      <c r="K23" s="394"/>
      <c r="L23" s="395"/>
      <c r="M23" s="395"/>
      <c r="N23" s="395"/>
      <c r="O23" s="395"/>
      <c r="P23" s="395"/>
      <c r="Q23" s="396"/>
      <c r="R23" s="394"/>
      <c r="S23" s="395"/>
      <c r="T23" s="395"/>
      <c r="U23" s="395"/>
      <c r="V23" s="395"/>
      <c r="W23" s="395"/>
      <c r="X23" s="396"/>
      <c r="Y23" s="397"/>
      <c r="Z23" s="397"/>
      <c r="AA23" s="397"/>
      <c r="AB23" s="397"/>
      <c r="AC23" s="397"/>
      <c r="AD23" s="397"/>
      <c r="AE23" s="397"/>
      <c r="AF23" s="379" t="s">
        <v>87</v>
      </c>
      <c r="AG23" s="379"/>
      <c r="AH23" s="379"/>
      <c r="AI23" s="379"/>
      <c r="AJ23" s="379"/>
      <c r="AK23" s="379"/>
      <c r="AL23" s="380"/>
      <c r="AM23" s="381" t="s">
        <v>88</v>
      </c>
      <c r="AN23" s="379"/>
      <c r="AO23" s="379"/>
      <c r="AP23" s="379"/>
      <c r="AQ23" s="379"/>
      <c r="AR23" s="379"/>
      <c r="AS23" s="380"/>
      <c r="AT23" s="381" t="s">
        <v>89</v>
      </c>
      <c r="AU23" s="379"/>
      <c r="AV23" s="379"/>
      <c r="AW23" s="379"/>
      <c r="AX23" s="379"/>
      <c r="AY23" s="379"/>
      <c r="AZ23" s="380"/>
      <c r="BA23" s="110"/>
      <c r="BB23" s="377"/>
      <c r="BC23" s="378"/>
      <c r="BD23" s="378"/>
      <c r="BE23" s="378"/>
      <c r="BF23" s="378"/>
      <c r="BG23" s="378"/>
      <c r="BH23" s="378"/>
      <c r="BI23" s="378"/>
      <c r="BJ23" s="362"/>
      <c r="BK23" s="363"/>
      <c r="BL23" s="107"/>
      <c r="BS23" s="109"/>
    </row>
    <row r="24" spans="3:84" ht="15.65" customHeight="1">
      <c r="C24" s="105"/>
      <c r="D24" s="286" t="str">
        <f>IF([7]回答表!R49="●","●","")</f>
        <v/>
      </c>
      <c r="E24" s="287"/>
      <c r="F24" s="287"/>
      <c r="G24" s="287"/>
      <c r="H24" s="287"/>
      <c r="I24" s="287"/>
      <c r="J24" s="288"/>
      <c r="K24" s="286" t="str">
        <f>IF([7]回答表!R50="●","●","")</f>
        <v/>
      </c>
      <c r="L24" s="287"/>
      <c r="M24" s="287"/>
      <c r="N24" s="287"/>
      <c r="O24" s="287"/>
      <c r="P24" s="287"/>
      <c r="Q24" s="288"/>
      <c r="R24" s="286" t="str">
        <f>IF([7]回答表!R51="●","●","")</f>
        <v/>
      </c>
      <c r="S24" s="287"/>
      <c r="T24" s="287"/>
      <c r="U24" s="287"/>
      <c r="V24" s="287"/>
      <c r="W24" s="287"/>
      <c r="X24" s="288"/>
      <c r="Y24" s="286" t="str">
        <f>IF([7]回答表!R52="●","●","")</f>
        <v/>
      </c>
      <c r="Z24" s="287"/>
      <c r="AA24" s="287"/>
      <c r="AB24" s="287"/>
      <c r="AC24" s="287"/>
      <c r="AD24" s="287"/>
      <c r="AE24" s="288"/>
      <c r="AF24" s="283" t="str">
        <f>IF([7]回答表!R53="●","●","")</f>
        <v/>
      </c>
      <c r="AG24" s="284"/>
      <c r="AH24" s="284"/>
      <c r="AI24" s="284"/>
      <c r="AJ24" s="284"/>
      <c r="AK24" s="284"/>
      <c r="AL24" s="285"/>
      <c r="AM24" s="283" t="str">
        <f>IF([7]回答表!R54="●","●","")</f>
        <v/>
      </c>
      <c r="AN24" s="284"/>
      <c r="AO24" s="284"/>
      <c r="AP24" s="284"/>
      <c r="AQ24" s="284"/>
      <c r="AR24" s="284"/>
      <c r="AS24" s="285"/>
      <c r="AT24" s="283" t="str">
        <f>IF([7]回答表!R55="●","●","")</f>
        <v>●</v>
      </c>
      <c r="AU24" s="284"/>
      <c r="AV24" s="284"/>
      <c r="AW24" s="284"/>
      <c r="AX24" s="284"/>
      <c r="AY24" s="284"/>
      <c r="AZ24" s="285"/>
      <c r="BA24" s="110"/>
      <c r="BB24" s="283" t="str">
        <f>IF([7]回答表!R56="●","●","")</f>
        <v/>
      </c>
      <c r="BC24" s="284"/>
      <c r="BD24" s="284"/>
      <c r="BE24" s="284"/>
      <c r="BF24" s="284"/>
      <c r="BG24" s="284"/>
      <c r="BH24" s="284"/>
      <c r="BI24" s="284"/>
      <c r="BJ24" s="358"/>
      <c r="BK24" s="359"/>
      <c r="BL24" s="107"/>
      <c r="BS24" s="109"/>
    </row>
    <row r="25" spans="3:84" ht="15.65" customHeight="1">
      <c r="C25" s="105"/>
      <c r="D25" s="286"/>
      <c r="E25" s="287"/>
      <c r="F25" s="287"/>
      <c r="G25" s="287"/>
      <c r="H25" s="287"/>
      <c r="I25" s="287"/>
      <c r="J25" s="288"/>
      <c r="K25" s="286"/>
      <c r="L25" s="287"/>
      <c r="M25" s="287"/>
      <c r="N25" s="287"/>
      <c r="O25" s="287"/>
      <c r="P25" s="287"/>
      <c r="Q25" s="288"/>
      <c r="R25" s="286"/>
      <c r="S25" s="287"/>
      <c r="T25" s="287"/>
      <c r="U25" s="287"/>
      <c r="V25" s="287"/>
      <c r="W25" s="287"/>
      <c r="X25" s="288"/>
      <c r="Y25" s="286"/>
      <c r="Z25" s="287"/>
      <c r="AA25" s="287"/>
      <c r="AB25" s="287"/>
      <c r="AC25" s="287"/>
      <c r="AD25" s="287"/>
      <c r="AE25" s="288"/>
      <c r="AF25" s="286"/>
      <c r="AG25" s="287"/>
      <c r="AH25" s="287"/>
      <c r="AI25" s="287"/>
      <c r="AJ25" s="287"/>
      <c r="AK25" s="287"/>
      <c r="AL25" s="288"/>
      <c r="AM25" s="286"/>
      <c r="AN25" s="287"/>
      <c r="AO25" s="287"/>
      <c r="AP25" s="287"/>
      <c r="AQ25" s="287"/>
      <c r="AR25" s="287"/>
      <c r="AS25" s="288"/>
      <c r="AT25" s="286"/>
      <c r="AU25" s="287"/>
      <c r="AV25" s="287"/>
      <c r="AW25" s="287"/>
      <c r="AX25" s="287"/>
      <c r="AY25" s="287"/>
      <c r="AZ25" s="288"/>
      <c r="BA25" s="111"/>
      <c r="BB25" s="286"/>
      <c r="BC25" s="287"/>
      <c r="BD25" s="287"/>
      <c r="BE25" s="287"/>
      <c r="BF25" s="287"/>
      <c r="BG25" s="287"/>
      <c r="BH25" s="287"/>
      <c r="BI25" s="287"/>
      <c r="BJ25" s="360"/>
      <c r="BK25" s="361"/>
      <c r="BL25" s="107"/>
      <c r="BS25" s="109"/>
    </row>
    <row r="26" spans="3:84" ht="15.65" customHeight="1">
      <c r="C26" s="105"/>
      <c r="D26" s="289"/>
      <c r="E26" s="290"/>
      <c r="F26" s="290"/>
      <c r="G26" s="290"/>
      <c r="H26" s="290"/>
      <c r="I26" s="290"/>
      <c r="J26" s="291"/>
      <c r="K26" s="289"/>
      <c r="L26" s="290"/>
      <c r="M26" s="290"/>
      <c r="N26" s="290"/>
      <c r="O26" s="290"/>
      <c r="P26" s="290"/>
      <c r="Q26" s="291"/>
      <c r="R26" s="289"/>
      <c r="S26" s="290"/>
      <c r="T26" s="290"/>
      <c r="U26" s="290"/>
      <c r="V26" s="290"/>
      <c r="W26" s="290"/>
      <c r="X26" s="291"/>
      <c r="Y26" s="289"/>
      <c r="Z26" s="290"/>
      <c r="AA26" s="290"/>
      <c r="AB26" s="290"/>
      <c r="AC26" s="290"/>
      <c r="AD26" s="290"/>
      <c r="AE26" s="291"/>
      <c r="AF26" s="289"/>
      <c r="AG26" s="290"/>
      <c r="AH26" s="290"/>
      <c r="AI26" s="290"/>
      <c r="AJ26" s="290"/>
      <c r="AK26" s="290"/>
      <c r="AL26" s="291"/>
      <c r="AM26" s="289"/>
      <c r="AN26" s="290"/>
      <c r="AO26" s="290"/>
      <c r="AP26" s="290"/>
      <c r="AQ26" s="290"/>
      <c r="AR26" s="290"/>
      <c r="AS26" s="291"/>
      <c r="AT26" s="289"/>
      <c r="AU26" s="290"/>
      <c r="AV26" s="290"/>
      <c r="AW26" s="290"/>
      <c r="AX26" s="290"/>
      <c r="AY26" s="290"/>
      <c r="AZ26" s="291"/>
      <c r="BA26" s="111"/>
      <c r="BB26" s="289"/>
      <c r="BC26" s="290"/>
      <c r="BD26" s="290"/>
      <c r="BE26" s="290"/>
      <c r="BF26" s="290"/>
      <c r="BG26" s="290"/>
      <c r="BH26" s="290"/>
      <c r="BI26" s="290"/>
      <c r="BJ26" s="362"/>
      <c r="BK26" s="363"/>
      <c r="BL26" s="107"/>
      <c r="BS26" s="109"/>
    </row>
    <row r="27" spans="3:84" ht="15.65" customHeight="1">
      <c r="C27" s="112"/>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4"/>
      <c r="BL27" s="115"/>
      <c r="BS27" s="109"/>
    </row>
    <row r="28" spans="3:84" ht="15.65" customHeight="1">
      <c r="BS28" s="116"/>
    </row>
    <row r="29" spans="3:84" ht="15.65" customHeight="1">
      <c r="BS29" s="117"/>
    </row>
    <row r="30" spans="3:84" ht="15.65" customHeight="1">
      <c r="D30" s="100"/>
      <c r="E30" s="100"/>
      <c r="F30" s="100"/>
      <c r="G30" s="100"/>
      <c r="H30" s="100"/>
      <c r="I30" s="100"/>
      <c r="J30" s="100"/>
      <c r="K30" s="100"/>
      <c r="L30" s="100"/>
      <c r="M30" s="100"/>
      <c r="N30" s="100"/>
      <c r="O30" s="100"/>
      <c r="P30" s="100"/>
      <c r="Q30" s="100"/>
      <c r="R30" s="100"/>
      <c r="S30" s="100"/>
      <c r="T30" s="100"/>
      <c r="U30" s="100"/>
      <c r="V30" s="100"/>
      <c r="W30" s="100"/>
      <c r="BS30" s="116"/>
    </row>
    <row r="31" spans="3:84" ht="15.65" customHeight="1">
      <c r="C31" s="118"/>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340"/>
      <c r="AS31" s="340"/>
      <c r="AT31" s="340"/>
      <c r="AU31" s="340"/>
      <c r="AV31" s="340"/>
      <c r="AW31" s="340"/>
      <c r="AX31" s="340"/>
      <c r="AY31" s="340"/>
      <c r="AZ31" s="340"/>
      <c r="BA31" s="340"/>
      <c r="BB31" s="340"/>
      <c r="BC31" s="120"/>
      <c r="BD31" s="121"/>
      <c r="BE31" s="121"/>
      <c r="BF31" s="121"/>
      <c r="BG31" s="121"/>
      <c r="BH31" s="121"/>
      <c r="BI31" s="121"/>
      <c r="BJ31" s="121"/>
      <c r="BK31" s="121"/>
      <c r="BL31" s="121"/>
      <c r="BM31" s="121"/>
      <c r="BN31" s="121"/>
      <c r="BO31" s="121"/>
      <c r="BP31" s="121"/>
      <c r="BQ31" s="121"/>
      <c r="BR31" s="122"/>
      <c r="BS31" s="116"/>
      <c r="CF31" s="123"/>
    </row>
    <row r="32" spans="3:84" ht="15.65" customHeight="1">
      <c r="C32" s="124"/>
      <c r="D32" s="258" t="s">
        <v>4</v>
      </c>
      <c r="E32" s="259"/>
      <c r="F32" s="259"/>
      <c r="G32" s="259"/>
      <c r="H32" s="259"/>
      <c r="I32" s="259"/>
      <c r="J32" s="259"/>
      <c r="K32" s="259"/>
      <c r="L32" s="259"/>
      <c r="M32" s="259"/>
      <c r="N32" s="259"/>
      <c r="O32" s="259"/>
      <c r="P32" s="259"/>
      <c r="Q32" s="260"/>
      <c r="R32" s="199" t="s">
        <v>2</v>
      </c>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1"/>
      <c r="BC32" s="125"/>
      <c r="BD32" s="126"/>
      <c r="BE32" s="126"/>
      <c r="BF32" s="126"/>
      <c r="BG32" s="126"/>
      <c r="BH32" s="126"/>
      <c r="BI32" s="126"/>
      <c r="BJ32" s="126"/>
      <c r="BK32" s="126"/>
      <c r="BL32" s="126"/>
      <c r="BM32" s="126"/>
      <c r="BN32" s="127"/>
      <c r="BO32" s="127"/>
      <c r="BP32" s="127"/>
      <c r="BQ32" s="128"/>
      <c r="BR32" s="129"/>
      <c r="BS32" s="116"/>
    </row>
    <row r="33" spans="1:71" ht="15.65" customHeight="1">
      <c r="C33" s="124"/>
      <c r="D33" s="261"/>
      <c r="E33" s="262"/>
      <c r="F33" s="262"/>
      <c r="G33" s="262"/>
      <c r="H33" s="262"/>
      <c r="I33" s="262"/>
      <c r="J33" s="262"/>
      <c r="K33" s="262"/>
      <c r="L33" s="262"/>
      <c r="M33" s="262"/>
      <c r="N33" s="262"/>
      <c r="O33" s="262"/>
      <c r="P33" s="262"/>
      <c r="Q33" s="263"/>
      <c r="R33" s="205"/>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7"/>
      <c r="BC33" s="125"/>
      <c r="BD33" s="126"/>
      <c r="BE33" s="126"/>
      <c r="BF33" s="126"/>
      <c r="BG33" s="126"/>
      <c r="BH33" s="126"/>
      <c r="BI33" s="126"/>
      <c r="BJ33" s="126"/>
      <c r="BK33" s="126"/>
      <c r="BL33" s="126"/>
      <c r="BM33" s="126"/>
      <c r="BN33" s="127"/>
      <c r="BO33" s="127"/>
      <c r="BP33" s="127"/>
      <c r="BQ33" s="128"/>
      <c r="BR33" s="129"/>
      <c r="BS33" s="116"/>
    </row>
    <row r="34" spans="1:71" ht="15.65" customHeight="1">
      <c r="C34" s="124"/>
      <c r="D34" s="130"/>
      <c r="E34" s="130"/>
      <c r="F34" s="130"/>
      <c r="G34" s="130"/>
      <c r="H34" s="130"/>
      <c r="I34" s="130"/>
      <c r="J34" s="130"/>
      <c r="K34" s="130"/>
      <c r="L34" s="130"/>
      <c r="M34" s="130"/>
      <c r="N34" s="130"/>
      <c r="O34" s="130"/>
      <c r="P34" s="130"/>
      <c r="Q34" s="130"/>
      <c r="R34" s="130"/>
      <c r="S34" s="130"/>
      <c r="T34" s="130"/>
      <c r="U34" s="130"/>
      <c r="V34" s="130"/>
      <c r="W34" s="130"/>
      <c r="X34" s="110"/>
      <c r="Y34" s="110"/>
      <c r="Z34" s="110"/>
      <c r="AA34" s="126"/>
      <c r="AB34" s="131"/>
      <c r="AC34" s="131"/>
      <c r="AD34" s="131"/>
      <c r="AE34" s="131"/>
      <c r="AF34" s="131"/>
      <c r="AG34" s="131"/>
      <c r="AH34" s="131"/>
      <c r="AI34" s="131"/>
      <c r="AJ34" s="131"/>
      <c r="AK34" s="131"/>
      <c r="AL34" s="131"/>
      <c r="AM34" s="131"/>
      <c r="AN34" s="128"/>
      <c r="AO34" s="131"/>
      <c r="AP34" s="132"/>
      <c r="AQ34" s="132"/>
      <c r="AR34" s="133"/>
      <c r="AS34" s="133"/>
      <c r="AT34" s="133"/>
      <c r="AU34" s="133"/>
      <c r="AV34" s="133"/>
      <c r="AW34" s="133"/>
      <c r="AX34" s="133"/>
      <c r="AY34" s="133"/>
      <c r="AZ34" s="133"/>
      <c r="BA34" s="133"/>
      <c r="BB34" s="133"/>
      <c r="BC34" s="125"/>
      <c r="BD34" s="126"/>
      <c r="BE34" s="126"/>
      <c r="BF34" s="126"/>
      <c r="BG34" s="126"/>
      <c r="BH34" s="126"/>
      <c r="BI34" s="126"/>
      <c r="BJ34" s="126"/>
      <c r="BK34" s="126"/>
      <c r="BL34" s="126"/>
      <c r="BM34" s="126"/>
      <c r="BN34" s="127"/>
      <c r="BO34" s="127"/>
      <c r="BP34" s="127"/>
      <c r="BQ34" s="128"/>
      <c r="BR34" s="129"/>
      <c r="BS34" s="116"/>
    </row>
    <row r="35" spans="1:71" ht="19">
      <c r="A35" s="134"/>
      <c r="B35" s="134"/>
      <c r="C35" s="124"/>
      <c r="D35" s="130"/>
      <c r="E35" s="130"/>
      <c r="F35" s="130"/>
      <c r="G35" s="130"/>
      <c r="H35" s="130"/>
      <c r="I35" s="130"/>
      <c r="J35" s="130"/>
      <c r="K35" s="130"/>
      <c r="L35" s="130"/>
      <c r="M35" s="130"/>
      <c r="N35" s="130"/>
      <c r="O35" s="130"/>
      <c r="P35" s="130"/>
      <c r="Q35" s="130"/>
      <c r="R35" s="130"/>
      <c r="S35" s="130"/>
      <c r="T35" s="130"/>
      <c r="U35" s="135" t="s">
        <v>27</v>
      </c>
      <c r="V35" s="130"/>
      <c r="W35" s="130"/>
      <c r="X35" s="136"/>
      <c r="Y35" s="136"/>
      <c r="Z35" s="136"/>
      <c r="AA35" s="127"/>
      <c r="AB35" s="137"/>
      <c r="AC35" s="137"/>
      <c r="AD35" s="137"/>
      <c r="AE35" s="137"/>
      <c r="AF35" s="137"/>
      <c r="AG35" s="137"/>
      <c r="AH35" s="137"/>
      <c r="AI35" s="137"/>
      <c r="AJ35" s="137"/>
      <c r="AK35" s="137"/>
      <c r="AL35" s="137"/>
      <c r="AM35" s="135" t="s">
        <v>5</v>
      </c>
      <c r="AN35" s="138"/>
      <c r="AO35" s="137"/>
      <c r="AP35" s="139"/>
      <c r="AQ35" s="139"/>
      <c r="AR35" s="140"/>
      <c r="AS35" s="140"/>
      <c r="AT35" s="140"/>
      <c r="AU35" s="140"/>
      <c r="AV35" s="140"/>
      <c r="AW35" s="140"/>
      <c r="AX35" s="140"/>
      <c r="AY35" s="140"/>
      <c r="AZ35" s="140"/>
      <c r="BA35" s="140"/>
      <c r="BB35" s="140"/>
      <c r="BC35" s="141"/>
      <c r="BD35" s="127"/>
      <c r="BE35" s="127"/>
      <c r="BF35" s="142" t="s">
        <v>6</v>
      </c>
      <c r="BG35" s="127"/>
      <c r="BH35" s="127"/>
      <c r="BI35" s="127"/>
      <c r="BJ35" s="127"/>
      <c r="BK35" s="127"/>
      <c r="BL35" s="127"/>
      <c r="BM35" s="127"/>
      <c r="BN35" s="127"/>
      <c r="BO35" s="127"/>
      <c r="BP35" s="127"/>
      <c r="BQ35" s="128"/>
      <c r="BR35" s="129"/>
      <c r="BS35" s="116"/>
    </row>
    <row r="36" spans="1:71" ht="15.65" customHeight="1">
      <c r="A36" s="134"/>
      <c r="B36" s="134"/>
      <c r="C36" s="124"/>
      <c r="D36" s="199" t="s">
        <v>7</v>
      </c>
      <c r="E36" s="200"/>
      <c r="F36" s="200"/>
      <c r="G36" s="200"/>
      <c r="H36" s="200"/>
      <c r="I36" s="200"/>
      <c r="J36" s="200"/>
      <c r="K36" s="200"/>
      <c r="L36" s="200"/>
      <c r="M36" s="201"/>
      <c r="N36" s="208" t="str">
        <f>IF([7]回答表!X49="●","●","")</f>
        <v/>
      </c>
      <c r="O36" s="209"/>
      <c r="P36" s="209"/>
      <c r="Q36" s="210"/>
      <c r="R36" s="130"/>
      <c r="S36" s="130"/>
      <c r="T36" s="130"/>
      <c r="U36" s="190" t="str">
        <f>IF([7]回答表!X49="●",[7]回答表!B67,IF([7]回答表!AA49="●",[7]回答表!B98,""))</f>
        <v/>
      </c>
      <c r="V36" s="364"/>
      <c r="W36" s="364"/>
      <c r="X36" s="364"/>
      <c r="Y36" s="364"/>
      <c r="Z36" s="364"/>
      <c r="AA36" s="364"/>
      <c r="AB36" s="364"/>
      <c r="AC36" s="364"/>
      <c r="AD36" s="364"/>
      <c r="AE36" s="364"/>
      <c r="AF36" s="364"/>
      <c r="AG36" s="364"/>
      <c r="AH36" s="364"/>
      <c r="AI36" s="364"/>
      <c r="AJ36" s="365"/>
      <c r="AK36" s="143"/>
      <c r="AL36" s="143"/>
      <c r="AM36" s="372" t="s">
        <v>28</v>
      </c>
      <c r="AN36" s="372"/>
      <c r="AO36" s="372"/>
      <c r="AP36" s="372"/>
      <c r="AQ36" s="372"/>
      <c r="AR36" s="372"/>
      <c r="AS36" s="372"/>
      <c r="AT36" s="372"/>
      <c r="AU36" s="372" t="s">
        <v>29</v>
      </c>
      <c r="AV36" s="372"/>
      <c r="AW36" s="372"/>
      <c r="AX36" s="372"/>
      <c r="AY36" s="372"/>
      <c r="AZ36" s="372"/>
      <c r="BA36" s="372"/>
      <c r="BB36" s="372"/>
      <c r="BC36" s="131"/>
      <c r="BD36" s="126"/>
      <c r="BE36" s="126"/>
      <c r="BF36" s="253" t="str">
        <f>IF([7]回答表!X49="●",[7]回答表!S73,IF([7]回答表!AA49="●",[7]回答表!S104,""))</f>
        <v/>
      </c>
      <c r="BG36" s="254"/>
      <c r="BH36" s="254"/>
      <c r="BI36" s="254"/>
      <c r="BJ36" s="253"/>
      <c r="BK36" s="254"/>
      <c r="BL36" s="254"/>
      <c r="BM36" s="254"/>
      <c r="BN36" s="253"/>
      <c r="BO36" s="254"/>
      <c r="BP36" s="254"/>
      <c r="BQ36" s="255"/>
      <c r="BR36" s="129"/>
      <c r="BS36" s="116"/>
    </row>
    <row r="37" spans="1:71" ht="15.65" customHeight="1">
      <c r="A37" s="134"/>
      <c r="B37" s="134"/>
      <c r="C37" s="124"/>
      <c r="D37" s="202"/>
      <c r="E37" s="203"/>
      <c r="F37" s="203"/>
      <c r="G37" s="203"/>
      <c r="H37" s="203"/>
      <c r="I37" s="203"/>
      <c r="J37" s="203"/>
      <c r="K37" s="203"/>
      <c r="L37" s="203"/>
      <c r="M37" s="204"/>
      <c r="N37" s="211"/>
      <c r="O37" s="212"/>
      <c r="P37" s="212"/>
      <c r="Q37" s="213"/>
      <c r="R37" s="130"/>
      <c r="S37" s="130"/>
      <c r="T37" s="130"/>
      <c r="U37" s="366"/>
      <c r="V37" s="367"/>
      <c r="W37" s="367"/>
      <c r="X37" s="367"/>
      <c r="Y37" s="367"/>
      <c r="Z37" s="367"/>
      <c r="AA37" s="367"/>
      <c r="AB37" s="367"/>
      <c r="AC37" s="367"/>
      <c r="AD37" s="367"/>
      <c r="AE37" s="367"/>
      <c r="AF37" s="367"/>
      <c r="AG37" s="367"/>
      <c r="AH37" s="367"/>
      <c r="AI37" s="367"/>
      <c r="AJ37" s="368"/>
      <c r="AK37" s="143"/>
      <c r="AL37" s="143"/>
      <c r="AM37" s="372"/>
      <c r="AN37" s="372"/>
      <c r="AO37" s="372"/>
      <c r="AP37" s="372"/>
      <c r="AQ37" s="372"/>
      <c r="AR37" s="372"/>
      <c r="AS37" s="372"/>
      <c r="AT37" s="372"/>
      <c r="AU37" s="372"/>
      <c r="AV37" s="372"/>
      <c r="AW37" s="372"/>
      <c r="AX37" s="372"/>
      <c r="AY37" s="372"/>
      <c r="AZ37" s="372"/>
      <c r="BA37" s="372"/>
      <c r="BB37" s="372"/>
      <c r="BC37" s="131"/>
      <c r="BD37" s="126"/>
      <c r="BE37" s="126"/>
      <c r="BF37" s="217"/>
      <c r="BG37" s="218"/>
      <c r="BH37" s="218"/>
      <c r="BI37" s="218"/>
      <c r="BJ37" s="217"/>
      <c r="BK37" s="218"/>
      <c r="BL37" s="218"/>
      <c r="BM37" s="218"/>
      <c r="BN37" s="217"/>
      <c r="BO37" s="218"/>
      <c r="BP37" s="218"/>
      <c r="BQ37" s="221"/>
      <c r="BR37" s="129"/>
      <c r="BS37" s="116"/>
    </row>
    <row r="38" spans="1:71" ht="15.65" customHeight="1">
      <c r="A38" s="134"/>
      <c r="B38" s="134"/>
      <c r="C38" s="124"/>
      <c r="D38" s="202"/>
      <c r="E38" s="203"/>
      <c r="F38" s="203"/>
      <c r="G38" s="203"/>
      <c r="H38" s="203"/>
      <c r="I38" s="203"/>
      <c r="J38" s="203"/>
      <c r="K38" s="203"/>
      <c r="L38" s="203"/>
      <c r="M38" s="204"/>
      <c r="N38" s="211"/>
      <c r="O38" s="212"/>
      <c r="P38" s="212"/>
      <c r="Q38" s="213"/>
      <c r="R38" s="130"/>
      <c r="S38" s="130"/>
      <c r="T38" s="130"/>
      <c r="U38" s="366"/>
      <c r="V38" s="367"/>
      <c r="W38" s="367"/>
      <c r="X38" s="367"/>
      <c r="Y38" s="367"/>
      <c r="Z38" s="367"/>
      <c r="AA38" s="367"/>
      <c r="AB38" s="367"/>
      <c r="AC38" s="367"/>
      <c r="AD38" s="367"/>
      <c r="AE38" s="367"/>
      <c r="AF38" s="367"/>
      <c r="AG38" s="367"/>
      <c r="AH38" s="367"/>
      <c r="AI38" s="367"/>
      <c r="AJ38" s="368"/>
      <c r="AK38" s="143"/>
      <c r="AL38" s="143"/>
      <c r="AM38" s="283" t="str">
        <f>IF([7]回答表!X49="●",[7]回答表!G73,IF([7]回答表!AA49="●",[7]回答表!G104,""))</f>
        <v/>
      </c>
      <c r="AN38" s="284"/>
      <c r="AO38" s="284"/>
      <c r="AP38" s="284"/>
      <c r="AQ38" s="284"/>
      <c r="AR38" s="284"/>
      <c r="AS38" s="284"/>
      <c r="AT38" s="285"/>
      <c r="AU38" s="283" t="str">
        <f>IF([7]回答表!X49="●",[7]回答表!G74,IF([7]回答表!AA49="●",[7]回答表!G105,""))</f>
        <v/>
      </c>
      <c r="AV38" s="284"/>
      <c r="AW38" s="284"/>
      <c r="AX38" s="284"/>
      <c r="AY38" s="284"/>
      <c r="AZ38" s="284"/>
      <c r="BA38" s="284"/>
      <c r="BB38" s="285"/>
      <c r="BC38" s="131"/>
      <c r="BD38" s="126"/>
      <c r="BE38" s="126"/>
      <c r="BF38" s="217"/>
      <c r="BG38" s="218"/>
      <c r="BH38" s="218"/>
      <c r="BI38" s="218"/>
      <c r="BJ38" s="217"/>
      <c r="BK38" s="218"/>
      <c r="BL38" s="218"/>
      <c r="BM38" s="218"/>
      <c r="BN38" s="217"/>
      <c r="BO38" s="218"/>
      <c r="BP38" s="218"/>
      <c r="BQ38" s="221"/>
      <c r="BR38" s="129"/>
      <c r="BS38" s="116"/>
    </row>
    <row r="39" spans="1:71" ht="15.65" customHeight="1">
      <c r="A39" s="134"/>
      <c r="B39" s="134"/>
      <c r="C39" s="124"/>
      <c r="D39" s="205"/>
      <c r="E39" s="206"/>
      <c r="F39" s="206"/>
      <c r="G39" s="206"/>
      <c r="H39" s="206"/>
      <c r="I39" s="206"/>
      <c r="J39" s="206"/>
      <c r="K39" s="206"/>
      <c r="L39" s="206"/>
      <c r="M39" s="207"/>
      <c r="N39" s="214"/>
      <c r="O39" s="215"/>
      <c r="P39" s="215"/>
      <c r="Q39" s="216"/>
      <c r="R39" s="130"/>
      <c r="S39" s="130"/>
      <c r="T39" s="130"/>
      <c r="U39" s="366"/>
      <c r="V39" s="367"/>
      <c r="W39" s="367"/>
      <c r="X39" s="367"/>
      <c r="Y39" s="367"/>
      <c r="Z39" s="367"/>
      <c r="AA39" s="367"/>
      <c r="AB39" s="367"/>
      <c r="AC39" s="367"/>
      <c r="AD39" s="367"/>
      <c r="AE39" s="367"/>
      <c r="AF39" s="367"/>
      <c r="AG39" s="367"/>
      <c r="AH39" s="367"/>
      <c r="AI39" s="367"/>
      <c r="AJ39" s="368"/>
      <c r="AK39" s="143"/>
      <c r="AL39" s="143"/>
      <c r="AM39" s="286"/>
      <c r="AN39" s="287"/>
      <c r="AO39" s="287"/>
      <c r="AP39" s="287"/>
      <c r="AQ39" s="287"/>
      <c r="AR39" s="287"/>
      <c r="AS39" s="287"/>
      <c r="AT39" s="288"/>
      <c r="AU39" s="286"/>
      <c r="AV39" s="287"/>
      <c r="AW39" s="287"/>
      <c r="AX39" s="287"/>
      <c r="AY39" s="287"/>
      <c r="AZ39" s="287"/>
      <c r="BA39" s="287"/>
      <c r="BB39" s="288"/>
      <c r="BC39" s="131"/>
      <c r="BD39" s="126"/>
      <c r="BE39" s="126"/>
      <c r="BF39" s="217" t="str">
        <f>IF([7]回答表!X49="●",[7]回答表!V73,IF([7]回答表!AA49="●",[7]回答表!V104,""))</f>
        <v/>
      </c>
      <c r="BG39" s="357"/>
      <c r="BH39" s="357"/>
      <c r="BI39" s="351"/>
      <c r="BJ39" s="217" t="str">
        <f>IF([7]回答表!X49="●",[7]回答表!V74,IF([7]回答表!AA49="●",[7]回答表!V105,""))</f>
        <v/>
      </c>
      <c r="BK39" s="357"/>
      <c r="BL39" s="357"/>
      <c r="BM39" s="351"/>
      <c r="BN39" s="217" t="str">
        <f>IF([7]回答表!X49="●",[7]回答表!V75,IF([7]回答表!AA49="●",[7]回答表!V106,""))</f>
        <v/>
      </c>
      <c r="BO39" s="357"/>
      <c r="BP39" s="357"/>
      <c r="BQ39" s="351"/>
      <c r="BR39" s="129"/>
      <c r="BS39" s="116"/>
    </row>
    <row r="40" spans="1:71" ht="15.65" customHeight="1">
      <c r="A40" s="134"/>
      <c r="B40" s="134"/>
      <c r="C40" s="124"/>
      <c r="D40" s="144"/>
      <c r="E40" s="144"/>
      <c r="F40" s="144"/>
      <c r="G40" s="144"/>
      <c r="H40" s="144"/>
      <c r="I40" s="144"/>
      <c r="J40" s="144"/>
      <c r="K40" s="144"/>
      <c r="L40" s="144"/>
      <c r="M40" s="144"/>
      <c r="N40" s="145"/>
      <c r="O40" s="145"/>
      <c r="P40" s="145"/>
      <c r="Q40" s="145"/>
      <c r="R40" s="146"/>
      <c r="S40" s="146"/>
      <c r="T40" s="146"/>
      <c r="U40" s="366"/>
      <c r="V40" s="367"/>
      <c r="W40" s="367"/>
      <c r="X40" s="367"/>
      <c r="Y40" s="367"/>
      <c r="Z40" s="367"/>
      <c r="AA40" s="367"/>
      <c r="AB40" s="367"/>
      <c r="AC40" s="367"/>
      <c r="AD40" s="367"/>
      <c r="AE40" s="367"/>
      <c r="AF40" s="367"/>
      <c r="AG40" s="367"/>
      <c r="AH40" s="367"/>
      <c r="AI40" s="367"/>
      <c r="AJ40" s="368"/>
      <c r="AK40" s="143"/>
      <c r="AL40" s="143"/>
      <c r="AM40" s="289"/>
      <c r="AN40" s="290"/>
      <c r="AO40" s="290"/>
      <c r="AP40" s="290"/>
      <c r="AQ40" s="290"/>
      <c r="AR40" s="290"/>
      <c r="AS40" s="290"/>
      <c r="AT40" s="291"/>
      <c r="AU40" s="289"/>
      <c r="AV40" s="290"/>
      <c r="AW40" s="290"/>
      <c r="AX40" s="290"/>
      <c r="AY40" s="290"/>
      <c r="AZ40" s="290"/>
      <c r="BA40" s="290"/>
      <c r="BB40" s="291"/>
      <c r="BC40" s="131"/>
      <c r="BD40" s="131"/>
      <c r="BE40" s="131"/>
      <c r="BF40" s="352"/>
      <c r="BG40" s="357"/>
      <c r="BH40" s="357"/>
      <c r="BI40" s="351"/>
      <c r="BJ40" s="352"/>
      <c r="BK40" s="357"/>
      <c r="BL40" s="357"/>
      <c r="BM40" s="351"/>
      <c r="BN40" s="352"/>
      <c r="BO40" s="357"/>
      <c r="BP40" s="357"/>
      <c r="BQ40" s="351"/>
      <c r="BR40" s="129"/>
      <c r="BS40" s="116"/>
    </row>
    <row r="41" spans="1:71" ht="15.65" customHeight="1">
      <c r="A41" s="134"/>
      <c r="B41" s="134"/>
      <c r="C41" s="124"/>
      <c r="D41" s="144"/>
      <c r="E41" s="144"/>
      <c r="F41" s="144"/>
      <c r="G41" s="144"/>
      <c r="H41" s="144"/>
      <c r="I41" s="144"/>
      <c r="J41" s="144"/>
      <c r="K41" s="144"/>
      <c r="L41" s="144"/>
      <c r="M41" s="144"/>
      <c r="N41" s="145"/>
      <c r="O41" s="145"/>
      <c r="P41" s="145"/>
      <c r="Q41" s="145"/>
      <c r="R41" s="146"/>
      <c r="S41" s="146"/>
      <c r="T41" s="146"/>
      <c r="U41" s="366"/>
      <c r="V41" s="367"/>
      <c r="W41" s="367"/>
      <c r="X41" s="367"/>
      <c r="Y41" s="367"/>
      <c r="Z41" s="367"/>
      <c r="AA41" s="367"/>
      <c r="AB41" s="367"/>
      <c r="AC41" s="367"/>
      <c r="AD41" s="367"/>
      <c r="AE41" s="367"/>
      <c r="AF41" s="367"/>
      <c r="AG41" s="367"/>
      <c r="AH41" s="367"/>
      <c r="AI41" s="367"/>
      <c r="AJ41" s="368"/>
      <c r="AK41" s="143"/>
      <c r="AL41" s="143"/>
      <c r="AM41" s="143"/>
      <c r="AN41" s="143"/>
      <c r="AO41" s="143"/>
      <c r="AP41" s="143"/>
      <c r="AQ41" s="143"/>
      <c r="AR41" s="143"/>
      <c r="AS41" s="143"/>
      <c r="AT41" s="143"/>
      <c r="AU41" s="143"/>
      <c r="AV41" s="143"/>
      <c r="AW41" s="143"/>
      <c r="AX41" s="143"/>
      <c r="AY41" s="143"/>
      <c r="AZ41" s="143"/>
      <c r="BA41" s="143"/>
      <c r="BB41" s="143"/>
      <c r="BC41" s="131"/>
      <c r="BD41" s="131"/>
      <c r="BE41" s="131"/>
      <c r="BF41" s="352"/>
      <c r="BG41" s="357"/>
      <c r="BH41" s="357"/>
      <c r="BI41" s="351"/>
      <c r="BJ41" s="352"/>
      <c r="BK41" s="357"/>
      <c r="BL41" s="357"/>
      <c r="BM41" s="351"/>
      <c r="BN41" s="352"/>
      <c r="BO41" s="357"/>
      <c r="BP41" s="357"/>
      <c r="BQ41" s="351"/>
      <c r="BR41" s="129"/>
      <c r="BS41" s="116"/>
    </row>
    <row r="42" spans="1:71" ht="15.65" customHeight="1">
      <c r="A42" s="134"/>
      <c r="B42" s="134"/>
      <c r="C42" s="124"/>
      <c r="D42" s="144"/>
      <c r="E42" s="144"/>
      <c r="F42" s="144"/>
      <c r="G42" s="144"/>
      <c r="H42" s="144"/>
      <c r="I42" s="144"/>
      <c r="J42" s="144"/>
      <c r="K42" s="144"/>
      <c r="L42" s="144"/>
      <c r="M42" s="144"/>
      <c r="N42" s="145"/>
      <c r="O42" s="145"/>
      <c r="P42" s="145"/>
      <c r="Q42" s="145"/>
      <c r="R42" s="146"/>
      <c r="S42" s="146"/>
      <c r="T42" s="146"/>
      <c r="U42" s="366"/>
      <c r="V42" s="367"/>
      <c r="W42" s="367"/>
      <c r="X42" s="367"/>
      <c r="Y42" s="367"/>
      <c r="Z42" s="367"/>
      <c r="AA42" s="367"/>
      <c r="AB42" s="367"/>
      <c r="AC42" s="367"/>
      <c r="AD42" s="367"/>
      <c r="AE42" s="367"/>
      <c r="AF42" s="367"/>
      <c r="AG42" s="367"/>
      <c r="AH42" s="367"/>
      <c r="AI42" s="367"/>
      <c r="AJ42" s="368"/>
      <c r="AK42" s="143"/>
      <c r="AL42" s="143"/>
      <c r="AM42" s="346" t="str">
        <f>IF([7]回答表!X49="●",[7]回答表!O79,IF([7]回答表!AA49="●",[7]回答表!O110,""))</f>
        <v/>
      </c>
      <c r="AN42" s="347"/>
      <c r="AO42" s="342" t="s">
        <v>43</v>
      </c>
      <c r="AP42" s="342"/>
      <c r="AQ42" s="342"/>
      <c r="AR42" s="342"/>
      <c r="AS42" s="342"/>
      <c r="AT42" s="342"/>
      <c r="AU42" s="342"/>
      <c r="AV42" s="342"/>
      <c r="AW42" s="342"/>
      <c r="AX42" s="342"/>
      <c r="AY42" s="342"/>
      <c r="AZ42" s="342"/>
      <c r="BA42" s="342"/>
      <c r="BB42" s="343"/>
      <c r="BC42" s="131"/>
      <c r="BD42" s="131"/>
      <c r="BE42" s="131"/>
      <c r="BF42" s="352"/>
      <c r="BG42" s="357"/>
      <c r="BH42" s="357"/>
      <c r="BI42" s="351"/>
      <c r="BJ42" s="352"/>
      <c r="BK42" s="357"/>
      <c r="BL42" s="357"/>
      <c r="BM42" s="351"/>
      <c r="BN42" s="352"/>
      <c r="BO42" s="357"/>
      <c r="BP42" s="357"/>
      <c r="BQ42" s="351"/>
      <c r="BR42" s="129"/>
      <c r="BS42" s="116"/>
    </row>
    <row r="43" spans="1:71" ht="23.15" customHeight="1">
      <c r="A43" s="134"/>
      <c r="B43" s="134"/>
      <c r="C43" s="124"/>
      <c r="D43" s="144"/>
      <c r="E43" s="144"/>
      <c r="F43" s="144"/>
      <c r="G43" s="144"/>
      <c r="H43" s="144"/>
      <c r="I43" s="144"/>
      <c r="J43" s="144"/>
      <c r="K43" s="144"/>
      <c r="L43" s="144"/>
      <c r="M43" s="144"/>
      <c r="N43" s="145"/>
      <c r="O43" s="145"/>
      <c r="P43" s="145"/>
      <c r="Q43" s="145"/>
      <c r="R43" s="146"/>
      <c r="S43" s="146"/>
      <c r="T43" s="146"/>
      <c r="U43" s="366"/>
      <c r="V43" s="367"/>
      <c r="W43" s="367"/>
      <c r="X43" s="367"/>
      <c r="Y43" s="367"/>
      <c r="Z43" s="367"/>
      <c r="AA43" s="367"/>
      <c r="AB43" s="367"/>
      <c r="AC43" s="367"/>
      <c r="AD43" s="367"/>
      <c r="AE43" s="367"/>
      <c r="AF43" s="367"/>
      <c r="AG43" s="367"/>
      <c r="AH43" s="367"/>
      <c r="AI43" s="367"/>
      <c r="AJ43" s="368"/>
      <c r="AK43" s="143"/>
      <c r="AL43" s="143"/>
      <c r="AM43" s="346" t="str">
        <f>IF([7]回答表!X49="●",[7]回答表!O80,IF([7]回答表!AA49="●",[7]回答表!O111,""))</f>
        <v/>
      </c>
      <c r="AN43" s="347"/>
      <c r="AO43" s="348" t="s">
        <v>106</v>
      </c>
      <c r="AP43" s="348"/>
      <c r="AQ43" s="348"/>
      <c r="AR43" s="348"/>
      <c r="AS43" s="348"/>
      <c r="AT43" s="348"/>
      <c r="AU43" s="348"/>
      <c r="AV43" s="348"/>
      <c r="AW43" s="348"/>
      <c r="AX43" s="348"/>
      <c r="AY43" s="348"/>
      <c r="AZ43" s="348"/>
      <c r="BA43" s="348"/>
      <c r="BB43" s="349"/>
      <c r="BC43" s="131"/>
      <c r="BD43" s="126"/>
      <c r="BE43" s="126"/>
      <c r="BF43" s="217" t="s">
        <v>9</v>
      </c>
      <c r="BG43" s="350"/>
      <c r="BH43" s="350"/>
      <c r="BI43" s="351"/>
      <c r="BJ43" s="217" t="s">
        <v>10</v>
      </c>
      <c r="BK43" s="350"/>
      <c r="BL43" s="350"/>
      <c r="BM43" s="351"/>
      <c r="BN43" s="217" t="s">
        <v>11</v>
      </c>
      <c r="BO43" s="350"/>
      <c r="BP43" s="350"/>
      <c r="BQ43" s="351"/>
      <c r="BR43" s="129"/>
      <c r="BS43" s="116"/>
    </row>
    <row r="44" spans="1:71" ht="15.75" customHeight="1">
      <c r="A44" s="134"/>
      <c r="B44" s="134"/>
      <c r="C44" s="124"/>
      <c r="D44" s="243" t="s">
        <v>8</v>
      </c>
      <c r="E44" s="244"/>
      <c r="F44" s="244"/>
      <c r="G44" s="244"/>
      <c r="H44" s="244"/>
      <c r="I44" s="244"/>
      <c r="J44" s="244"/>
      <c r="K44" s="244"/>
      <c r="L44" s="244"/>
      <c r="M44" s="245"/>
      <c r="N44" s="208" t="str">
        <f>IF([7]回答表!AA49="●","●","")</f>
        <v/>
      </c>
      <c r="O44" s="209"/>
      <c r="P44" s="209"/>
      <c r="Q44" s="210"/>
      <c r="R44" s="130"/>
      <c r="S44" s="130"/>
      <c r="T44" s="130"/>
      <c r="U44" s="366"/>
      <c r="V44" s="367"/>
      <c r="W44" s="367"/>
      <c r="X44" s="367"/>
      <c r="Y44" s="367"/>
      <c r="Z44" s="367"/>
      <c r="AA44" s="367"/>
      <c r="AB44" s="367"/>
      <c r="AC44" s="367"/>
      <c r="AD44" s="367"/>
      <c r="AE44" s="367"/>
      <c r="AF44" s="367"/>
      <c r="AG44" s="367"/>
      <c r="AH44" s="367"/>
      <c r="AI44" s="367"/>
      <c r="AJ44" s="368"/>
      <c r="AK44" s="143"/>
      <c r="AL44" s="143"/>
      <c r="AM44" s="346" t="str">
        <f>IF([7]回答表!X49="●",[7]回答表!O81,IF([7]回答表!AA49="●",[7]回答表!O112,""))</f>
        <v/>
      </c>
      <c r="AN44" s="347"/>
      <c r="AO44" s="356" t="s">
        <v>90</v>
      </c>
      <c r="AP44" s="342"/>
      <c r="AQ44" s="342"/>
      <c r="AR44" s="342"/>
      <c r="AS44" s="342"/>
      <c r="AT44" s="342"/>
      <c r="AU44" s="342"/>
      <c r="AV44" s="342"/>
      <c r="AW44" s="342"/>
      <c r="AX44" s="342"/>
      <c r="AY44" s="342"/>
      <c r="AZ44" s="342"/>
      <c r="BA44" s="342"/>
      <c r="BB44" s="343"/>
      <c r="BC44" s="131"/>
      <c r="BD44" s="147"/>
      <c r="BE44" s="147"/>
      <c r="BF44" s="352"/>
      <c r="BG44" s="350"/>
      <c r="BH44" s="350"/>
      <c r="BI44" s="351"/>
      <c r="BJ44" s="352"/>
      <c r="BK44" s="350"/>
      <c r="BL44" s="350"/>
      <c r="BM44" s="351"/>
      <c r="BN44" s="352"/>
      <c r="BO44" s="350"/>
      <c r="BP44" s="350"/>
      <c r="BQ44" s="351"/>
      <c r="BR44" s="129"/>
      <c r="BS44" s="116"/>
    </row>
    <row r="45" spans="1:71" ht="15.75" customHeight="1">
      <c r="A45" s="134"/>
      <c r="B45" s="134"/>
      <c r="C45" s="124"/>
      <c r="D45" s="246"/>
      <c r="E45" s="247"/>
      <c r="F45" s="247"/>
      <c r="G45" s="247"/>
      <c r="H45" s="247"/>
      <c r="I45" s="247"/>
      <c r="J45" s="247"/>
      <c r="K45" s="247"/>
      <c r="L45" s="247"/>
      <c r="M45" s="248"/>
      <c r="N45" s="211"/>
      <c r="O45" s="212"/>
      <c r="P45" s="212"/>
      <c r="Q45" s="213"/>
      <c r="R45" s="130"/>
      <c r="S45" s="130"/>
      <c r="T45" s="130"/>
      <c r="U45" s="366"/>
      <c r="V45" s="367"/>
      <c r="W45" s="367"/>
      <c r="X45" s="367"/>
      <c r="Y45" s="367"/>
      <c r="Z45" s="367"/>
      <c r="AA45" s="367"/>
      <c r="AB45" s="367"/>
      <c r="AC45" s="367"/>
      <c r="AD45" s="367"/>
      <c r="AE45" s="367"/>
      <c r="AF45" s="367"/>
      <c r="AG45" s="367"/>
      <c r="AH45" s="367"/>
      <c r="AI45" s="367"/>
      <c r="AJ45" s="368"/>
      <c r="AK45" s="143"/>
      <c r="AL45" s="143"/>
      <c r="AM45" s="344" t="str">
        <f>IF([7]回答表!X49="●",[7]回答表!O82,IF([7]回答表!AA49="●",[7]回答表!O113,""))</f>
        <v/>
      </c>
      <c r="AN45" s="345"/>
      <c r="AO45" s="342" t="s">
        <v>45</v>
      </c>
      <c r="AP45" s="342"/>
      <c r="AQ45" s="342"/>
      <c r="AR45" s="342"/>
      <c r="AS45" s="342"/>
      <c r="AT45" s="342"/>
      <c r="AU45" s="342"/>
      <c r="AV45" s="342"/>
      <c r="AW45" s="342"/>
      <c r="AX45" s="342"/>
      <c r="AY45" s="342"/>
      <c r="AZ45" s="342"/>
      <c r="BA45" s="342"/>
      <c r="BB45" s="343"/>
      <c r="BC45" s="131"/>
      <c r="BD45" s="147"/>
      <c r="BE45" s="147"/>
      <c r="BF45" s="353"/>
      <c r="BG45" s="354"/>
      <c r="BH45" s="354"/>
      <c r="BI45" s="355"/>
      <c r="BJ45" s="353"/>
      <c r="BK45" s="354"/>
      <c r="BL45" s="354"/>
      <c r="BM45" s="355"/>
      <c r="BN45" s="353"/>
      <c r="BO45" s="354"/>
      <c r="BP45" s="354"/>
      <c r="BQ45" s="355"/>
      <c r="BR45" s="129"/>
      <c r="BS45" s="116"/>
    </row>
    <row r="46" spans="1:71" ht="15.65" customHeight="1">
      <c r="A46" s="134"/>
      <c r="B46" s="134"/>
      <c r="C46" s="124"/>
      <c r="D46" s="246"/>
      <c r="E46" s="247"/>
      <c r="F46" s="247"/>
      <c r="G46" s="247"/>
      <c r="H46" s="247"/>
      <c r="I46" s="247"/>
      <c r="J46" s="247"/>
      <c r="K46" s="247"/>
      <c r="L46" s="247"/>
      <c r="M46" s="248"/>
      <c r="N46" s="211"/>
      <c r="O46" s="212"/>
      <c r="P46" s="212"/>
      <c r="Q46" s="213"/>
      <c r="R46" s="130"/>
      <c r="S46" s="130"/>
      <c r="T46" s="130"/>
      <c r="U46" s="366"/>
      <c r="V46" s="367"/>
      <c r="W46" s="367"/>
      <c r="X46" s="367"/>
      <c r="Y46" s="367"/>
      <c r="Z46" s="367"/>
      <c r="AA46" s="367"/>
      <c r="AB46" s="367"/>
      <c r="AC46" s="367"/>
      <c r="AD46" s="367"/>
      <c r="AE46" s="367"/>
      <c r="AF46" s="367"/>
      <c r="AG46" s="367"/>
      <c r="AH46" s="367"/>
      <c r="AI46" s="367"/>
      <c r="AJ46" s="368"/>
      <c r="AK46" s="143"/>
      <c r="AL46" s="143"/>
      <c r="AM46" s="344" t="str">
        <f>IF([7]回答表!X49="●",[7]回答表!AG79,IF([7]回答表!AA49="●",[7]回答表!AG110,""))</f>
        <v/>
      </c>
      <c r="AN46" s="345"/>
      <c r="AO46" s="342" t="s">
        <v>46</v>
      </c>
      <c r="AP46" s="342"/>
      <c r="AQ46" s="342"/>
      <c r="AR46" s="342"/>
      <c r="AS46" s="342"/>
      <c r="AT46" s="342"/>
      <c r="AU46" s="342"/>
      <c r="AV46" s="342"/>
      <c r="AW46" s="342"/>
      <c r="AX46" s="342"/>
      <c r="AY46" s="342"/>
      <c r="AZ46" s="342"/>
      <c r="BA46" s="342"/>
      <c r="BB46" s="343"/>
      <c r="BC46" s="131"/>
      <c r="BD46" s="147"/>
      <c r="BE46" s="147"/>
      <c r="BF46" s="110"/>
      <c r="BG46" s="110"/>
      <c r="BH46" s="110"/>
      <c r="BI46" s="110"/>
      <c r="BJ46" s="110"/>
      <c r="BK46" s="110"/>
      <c r="BL46" s="110"/>
      <c r="BM46" s="110"/>
      <c r="BN46" s="110"/>
      <c r="BO46" s="110"/>
      <c r="BP46" s="110"/>
      <c r="BQ46" s="110"/>
      <c r="BR46" s="129"/>
      <c r="BS46" s="116"/>
    </row>
    <row r="47" spans="1:71" ht="15.65" customHeight="1">
      <c r="A47" s="134"/>
      <c r="B47" s="134"/>
      <c r="C47" s="124"/>
      <c r="D47" s="249"/>
      <c r="E47" s="250"/>
      <c r="F47" s="250"/>
      <c r="G47" s="250"/>
      <c r="H47" s="250"/>
      <c r="I47" s="250"/>
      <c r="J47" s="250"/>
      <c r="K47" s="250"/>
      <c r="L47" s="250"/>
      <c r="M47" s="251"/>
      <c r="N47" s="214"/>
      <c r="O47" s="215"/>
      <c r="P47" s="215"/>
      <c r="Q47" s="216"/>
      <c r="R47" s="130"/>
      <c r="S47" s="130"/>
      <c r="T47" s="130"/>
      <c r="U47" s="369"/>
      <c r="V47" s="370"/>
      <c r="W47" s="370"/>
      <c r="X47" s="370"/>
      <c r="Y47" s="370"/>
      <c r="Z47" s="370"/>
      <c r="AA47" s="370"/>
      <c r="AB47" s="370"/>
      <c r="AC47" s="370"/>
      <c r="AD47" s="370"/>
      <c r="AE47" s="370"/>
      <c r="AF47" s="370"/>
      <c r="AG47" s="370"/>
      <c r="AH47" s="370"/>
      <c r="AI47" s="370"/>
      <c r="AJ47" s="371"/>
      <c r="AK47" s="143"/>
      <c r="AL47" s="143"/>
      <c r="AM47" s="344" t="str">
        <f>IF([7]回答表!X49="●",[7]回答表!AG80,IF([7]回答表!AA49="●",[7]回答表!AG111,""))</f>
        <v/>
      </c>
      <c r="AN47" s="345"/>
      <c r="AO47" s="342" t="s">
        <v>47</v>
      </c>
      <c r="AP47" s="342"/>
      <c r="AQ47" s="342"/>
      <c r="AR47" s="342"/>
      <c r="AS47" s="342"/>
      <c r="AT47" s="342"/>
      <c r="AU47" s="342"/>
      <c r="AV47" s="342"/>
      <c r="AW47" s="342"/>
      <c r="AX47" s="342"/>
      <c r="AY47" s="342"/>
      <c r="AZ47" s="342"/>
      <c r="BA47" s="342"/>
      <c r="BB47" s="343"/>
      <c r="BC47" s="131"/>
      <c r="BD47" s="147"/>
      <c r="BE47" s="147"/>
      <c r="BF47" s="110"/>
      <c r="BG47" s="110"/>
      <c r="BH47" s="110"/>
      <c r="BI47" s="110"/>
      <c r="BJ47" s="110"/>
      <c r="BK47" s="110"/>
      <c r="BL47" s="110"/>
      <c r="BM47" s="110"/>
      <c r="BN47" s="110"/>
      <c r="BO47" s="110"/>
      <c r="BP47" s="110"/>
      <c r="BQ47" s="110"/>
      <c r="BR47" s="129"/>
      <c r="BS47" s="116"/>
    </row>
    <row r="48" spans="1:71" ht="15.65" customHeight="1">
      <c r="A48" s="134"/>
      <c r="B48" s="134"/>
      <c r="C48" s="124"/>
      <c r="D48" s="144"/>
      <c r="E48" s="144"/>
      <c r="F48" s="144"/>
      <c r="G48" s="144"/>
      <c r="H48" s="144"/>
      <c r="I48" s="144"/>
      <c r="J48" s="144"/>
      <c r="K48" s="144"/>
      <c r="L48" s="144"/>
      <c r="M48" s="144"/>
      <c r="N48" s="144"/>
      <c r="O48" s="144"/>
      <c r="P48" s="144"/>
      <c r="Q48" s="144"/>
      <c r="R48" s="130"/>
      <c r="S48" s="130"/>
      <c r="T48" s="130"/>
      <c r="U48" s="130"/>
      <c r="V48" s="130"/>
      <c r="W48" s="130"/>
      <c r="X48" s="130"/>
      <c r="Y48" s="130"/>
      <c r="Z48" s="130"/>
      <c r="AA48" s="130"/>
      <c r="AB48" s="130"/>
      <c r="AC48" s="130"/>
      <c r="AD48" s="130"/>
      <c r="AE48" s="130"/>
      <c r="AF48" s="130"/>
      <c r="AG48" s="130"/>
      <c r="AH48" s="130"/>
      <c r="AI48" s="130"/>
      <c r="AJ48" s="130"/>
      <c r="AK48" s="143"/>
      <c r="AL48" s="143"/>
      <c r="AM48" s="148"/>
      <c r="AN48" s="148"/>
      <c r="AO48" s="148"/>
      <c r="AP48" s="148"/>
      <c r="AQ48" s="148"/>
      <c r="AR48" s="148"/>
      <c r="AS48" s="148"/>
      <c r="AT48" s="148"/>
      <c r="AU48" s="148"/>
      <c r="AV48" s="148"/>
      <c r="AW48" s="148"/>
      <c r="AX48" s="148"/>
      <c r="AY48" s="148"/>
      <c r="AZ48" s="148"/>
      <c r="BA48" s="148"/>
      <c r="BB48" s="148"/>
      <c r="BC48" s="131"/>
      <c r="BD48" s="147"/>
      <c r="BE48" s="147"/>
      <c r="BF48" s="110"/>
      <c r="BG48" s="110"/>
      <c r="BH48" s="110"/>
      <c r="BI48" s="110"/>
      <c r="BJ48" s="110"/>
      <c r="BK48" s="110"/>
      <c r="BL48" s="110"/>
      <c r="BM48" s="110"/>
      <c r="BN48" s="110"/>
      <c r="BO48" s="110"/>
      <c r="BP48" s="110"/>
      <c r="BQ48" s="110"/>
      <c r="BR48" s="129"/>
      <c r="BS48" s="116"/>
    </row>
    <row r="49" spans="1:71" ht="15.65" customHeight="1">
      <c r="A49" s="134"/>
      <c r="B49" s="134"/>
      <c r="C49" s="124"/>
      <c r="D49" s="144"/>
      <c r="E49" s="144"/>
      <c r="F49" s="144"/>
      <c r="G49" s="144"/>
      <c r="H49" s="144"/>
      <c r="I49" s="144"/>
      <c r="J49" s="144"/>
      <c r="K49" s="144"/>
      <c r="L49" s="144"/>
      <c r="M49" s="144"/>
      <c r="N49" s="144"/>
      <c r="O49" s="144"/>
      <c r="P49" s="144"/>
      <c r="Q49" s="144"/>
      <c r="R49" s="130"/>
      <c r="S49" s="130"/>
      <c r="T49" s="130"/>
      <c r="U49" s="135" t="s">
        <v>91</v>
      </c>
      <c r="V49" s="130"/>
      <c r="W49" s="130"/>
      <c r="X49" s="130"/>
      <c r="Y49" s="130"/>
      <c r="Z49" s="130"/>
      <c r="AA49" s="130"/>
      <c r="AB49" s="130"/>
      <c r="AC49" s="130"/>
      <c r="AD49" s="130"/>
      <c r="AE49" s="130"/>
      <c r="AF49" s="130"/>
      <c r="AG49" s="130"/>
      <c r="AH49" s="130"/>
      <c r="AI49" s="130"/>
      <c r="AJ49" s="130"/>
      <c r="AK49" s="143"/>
      <c r="AL49" s="143"/>
      <c r="AM49" s="135" t="s">
        <v>92</v>
      </c>
      <c r="AN49" s="127"/>
      <c r="AO49" s="127"/>
      <c r="AP49" s="127"/>
      <c r="AQ49" s="127"/>
      <c r="AR49" s="127"/>
      <c r="AS49" s="127"/>
      <c r="AT49" s="127"/>
      <c r="AU49" s="127"/>
      <c r="AV49" s="127"/>
      <c r="AW49" s="127"/>
      <c r="AX49" s="126"/>
      <c r="AY49" s="126"/>
      <c r="AZ49" s="126"/>
      <c r="BA49" s="126"/>
      <c r="BB49" s="126"/>
      <c r="BC49" s="126"/>
      <c r="BD49" s="126"/>
      <c r="BE49" s="126"/>
      <c r="BF49" s="126"/>
      <c r="BG49" s="126"/>
      <c r="BH49" s="126"/>
      <c r="BI49" s="126"/>
      <c r="BJ49" s="126"/>
      <c r="BK49" s="126"/>
      <c r="BL49" s="126"/>
      <c r="BM49" s="126"/>
      <c r="BN49" s="126"/>
      <c r="BO49" s="126"/>
      <c r="BP49" s="126"/>
      <c r="BQ49" s="110"/>
      <c r="BR49" s="129"/>
      <c r="BS49" s="116"/>
    </row>
    <row r="50" spans="1:71" ht="15.65" customHeight="1">
      <c r="A50" s="134"/>
      <c r="B50" s="134"/>
      <c r="C50" s="124"/>
      <c r="D50" s="144"/>
      <c r="E50" s="144"/>
      <c r="F50" s="144"/>
      <c r="G50" s="144"/>
      <c r="H50" s="144"/>
      <c r="I50" s="144"/>
      <c r="J50" s="144"/>
      <c r="K50" s="144"/>
      <c r="L50" s="144"/>
      <c r="M50" s="144"/>
      <c r="N50" s="144"/>
      <c r="O50" s="144"/>
      <c r="P50" s="144"/>
      <c r="Q50" s="144"/>
      <c r="R50" s="130"/>
      <c r="S50" s="130"/>
      <c r="T50" s="130"/>
      <c r="U50" s="182" t="str">
        <f>IF([7]回答表!X49="●",[7]回答表!E85,IF([7]回答表!AA49="●",[7]回答表!E116,""))</f>
        <v/>
      </c>
      <c r="V50" s="183"/>
      <c r="W50" s="183"/>
      <c r="X50" s="183"/>
      <c r="Y50" s="183"/>
      <c r="Z50" s="183"/>
      <c r="AA50" s="183"/>
      <c r="AB50" s="183"/>
      <c r="AC50" s="183"/>
      <c r="AD50" s="183"/>
      <c r="AE50" s="186" t="s">
        <v>93</v>
      </c>
      <c r="AF50" s="186"/>
      <c r="AG50" s="186"/>
      <c r="AH50" s="186"/>
      <c r="AI50" s="186"/>
      <c r="AJ50" s="187"/>
      <c r="AK50" s="143"/>
      <c r="AL50" s="143"/>
      <c r="AM50" s="190" t="str">
        <f>IF([7]回答表!X49="●",[7]回答表!B87,IF([7]回答表!AA49="●",[7]回答表!B118,""))</f>
        <v/>
      </c>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2"/>
      <c r="BR50" s="129"/>
      <c r="BS50" s="116"/>
    </row>
    <row r="51" spans="1:71" ht="15.65" customHeight="1">
      <c r="A51" s="134"/>
      <c r="B51" s="134"/>
      <c r="C51" s="124"/>
      <c r="D51" s="144"/>
      <c r="E51" s="144"/>
      <c r="F51" s="144"/>
      <c r="G51" s="144"/>
      <c r="H51" s="144"/>
      <c r="I51" s="144"/>
      <c r="J51" s="144"/>
      <c r="K51" s="144"/>
      <c r="L51" s="144"/>
      <c r="M51" s="144"/>
      <c r="N51" s="144"/>
      <c r="O51" s="144"/>
      <c r="P51" s="144"/>
      <c r="Q51" s="144"/>
      <c r="R51" s="130"/>
      <c r="S51" s="130"/>
      <c r="T51" s="130"/>
      <c r="U51" s="184"/>
      <c r="V51" s="185"/>
      <c r="W51" s="185"/>
      <c r="X51" s="185"/>
      <c r="Y51" s="185"/>
      <c r="Z51" s="185"/>
      <c r="AA51" s="185"/>
      <c r="AB51" s="185"/>
      <c r="AC51" s="185"/>
      <c r="AD51" s="185"/>
      <c r="AE51" s="188"/>
      <c r="AF51" s="188"/>
      <c r="AG51" s="188"/>
      <c r="AH51" s="188"/>
      <c r="AI51" s="188"/>
      <c r="AJ51" s="189"/>
      <c r="AK51" s="143"/>
      <c r="AL51" s="143"/>
      <c r="AM51" s="193"/>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5"/>
      <c r="BR51" s="129"/>
      <c r="BS51" s="116"/>
    </row>
    <row r="52" spans="1:71" ht="15.65" customHeight="1">
      <c r="A52" s="134"/>
      <c r="B52" s="134"/>
      <c r="C52" s="124"/>
      <c r="D52" s="144"/>
      <c r="E52" s="144"/>
      <c r="F52" s="144"/>
      <c r="G52" s="144"/>
      <c r="H52" s="144"/>
      <c r="I52" s="144"/>
      <c r="J52" s="144"/>
      <c r="K52" s="144"/>
      <c r="L52" s="144"/>
      <c r="M52" s="144"/>
      <c r="N52" s="144"/>
      <c r="O52" s="144"/>
      <c r="P52" s="144"/>
      <c r="Q52" s="144"/>
      <c r="R52" s="130"/>
      <c r="S52" s="130"/>
      <c r="T52" s="130"/>
      <c r="U52" s="130"/>
      <c r="V52" s="130"/>
      <c r="W52" s="130"/>
      <c r="X52" s="130"/>
      <c r="Y52" s="130"/>
      <c r="Z52" s="130"/>
      <c r="AA52" s="130"/>
      <c r="AB52" s="130"/>
      <c r="AC52" s="130"/>
      <c r="AD52" s="130"/>
      <c r="AE52" s="130"/>
      <c r="AF52" s="130"/>
      <c r="AG52" s="130"/>
      <c r="AH52" s="130"/>
      <c r="AI52" s="130"/>
      <c r="AJ52" s="130"/>
      <c r="AK52" s="143"/>
      <c r="AL52" s="143"/>
      <c r="AM52" s="193"/>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5"/>
      <c r="BR52" s="129"/>
      <c r="BS52" s="116"/>
    </row>
    <row r="53" spans="1:71" ht="15.65" customHeight="1">
      <c r="A53" s="134"/>
      <c r="B53" s="134"/>
      <c r="C53" s="124"/>
      <c r="D53" s="144"/>
      <c r="E53" s="144"/>
      <c r="F53" s="144"/>
      <c r="G53" s="144"/>
      <c r="H53" s="144"/>
      <c r="I53" s="144"/>
      <c r="J53" s="144"/>
      <c r="K53" s="144"/>
      <c r="L53" s="144"/>
      <c r="M53" s="144"/>
      <c r="N53" s="144"/>
      <c r="O53" s="144"/>
      <c r="P53" s="144"/>
      <c r="Q53" s="144"/>
      <c r="R53" s="130"/>
      <c r="S53" s="130"/>
      <c r="T53" s="130"/>
      <c r="U53" s="130"/>
      <c r="V53" s="130"/>
      <c r="W53" s="130"/>
      <c r="X53" s="130"/>
      <c r="Y53" s="130"/>
      <c r="Z53" s="130"/>
      <c r="AA53" s="130"/>
      <c r="AB53" s="130"/>
      <c r="AC53" s="130"/>
      <c r="AD53" s="130"/>
      <c r="AE53" s="130"/>
      <c r="AF53" s="130"/>
      <c r="AG53" s="130"/>
      <c r="AH53" s="130"/>
      <c r="AI53" s="130"/>
      <c r="AJ53" s="130"/>
      <c r="AK53" s="143"/>
      <c r="AL53" s="143"/>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c r="BQ53" s="195"/>
      <c r="BR53" s="129"/>
      <c r="BS53" s="116"/>
    </row>
    <row r="54" spans="1:71" ht="15.65" customHeight="1">
      <c r="A54" s="134"/>
      <c r="B54" s="134"/>
      <c r="C54" s="124"/>
      <c r="D54" s="144"/>
      <c r="E54" s="144"/>
      <c r="F54" s="144"/>
      <c r="G54" s="144"/>
      <c r="H54" s="144"/>
      <c r="I54" s="144"/>
      <c r="J54" s="144"/>
      <c r="K54" s="144"/>
      <c r="L54" s="144"/>
      <c r="M54" s="144"/>
      <c r="N54" s="144"/>
      <c r="O54" s="144"/>
      <c r="P54" s="144"/>
      <c r="Q54" s="144"/>
      <c r="R54" s="130"/>
      <c r="S54" s="130"/>
      <c r="T54" s="130"/>
      <c r="U54" s="130"/>
      <c r="V54" s="130"/>
      <c r="W54" s="130"/>
      <c r="X54" s="130"/>
      <c r="Y54" s="130"/>
      <c r="Z54" s="130"/>
      <c r="AA54" s="130"/>
      <c r="AB54" s="130"/>
      <c r="AC54" s="130"/>
      <c r="AD54" s="130"/>
      <c r="AE54" s="130"/>
      <c r="AF54" s="130"/>
      <c r="AG54" s="130"/>
      <c r="AH54" s="130"/>
      <c r="AI54" s="130"/>
      <c r="AJ54" s="130"/>
      <c r="AK54" s="143"/>
      <c r="AL54" s="143"/>
      <c r="AM54" s="196"/>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8"/>
      <c r="BR54" s="129"/>
      <c r="BS54" s="116"/>
    </row>
    <row r="55" spans="1:71" ht="15.75" customHeight="1">
      <c r="A55" s="134"/>
      <c r="B55" s="134"/>
      <c r="C55" s="124"/>
      <c r="D55" s="144"/>
      <c r="E55" s="144"/>
      <c r="F55" s="144"/>
      <c r="G55" s="144"/>
      <c r="H55" s="144"/>
      <c r="I55" s="144"/>
      <c r="J55" s="144"/>
      <c r="K55" s="144"/>
      <c r="L55" s="144"/>
      <c r="M55" s="144"/>
      <c r="N55" s="149"/>
      <c r="O55" s="149"/>
      <c r="P55" s="149"/>
      <c r="Q55" s="149"/>
      <c r="R55" s="130"/>
      <c r="S55" s="130"/>
      <c r="T55" s="130"/>
      <c r="U55" s="130"/>
      <c r="V55" s="130"/>
      <c r="W55" s="130"/>
      <c r="X55" s="110"/>
      <c r="Y55" s="110"/>
      <c r="Z55" s="110"/>
      <c r="AA55" s="127"/>
      <c r="AB55" s="127"/>
      <c r="AC55" s="127"/>
      <c r="AD55" s="127"/>
      <c r="AE55" s="127"/>
      <c r="AF55" s="127"/>
      <c r="AG55" s="127"/>
      <c r="AH55" s="127"/>
      <c r="AI55" s="127"/>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29"/>
      <c r="BS55" s="116"/>
    </row>
    <row r="56" spans="1:71" ht="18.649999999999999" customHeight="1">
      <c r="A56" s="134"/>
      <c r="B56" s="134"/>
      <c r="C56" s="124"/>
      <c r="D56" s="144"/>
      <c r="E56" s="144"/>
      <c r="F56" s="144"/>
      <c r="G56" s="144"/>
      <c r="H56" s="144"/>
      <c r="I56" s="144"/>
      <c r="J56" s="144"/>
      <c r="K56" s="144"/>
      <c r="L56" s="144"/>
      <c r="M56" s="144"/>
      <c r="N56" s="149"/>
      <c r="O56" s="149"/>
      <c r="P56" s="149"/>
      <c r="Q56" s="149"/>
      <c r="R56" s="130"/>
      <c r="S56" s="130"/>
      <c r="T56" s="130"/>
      <c r="U56" s="135" t="s">
        <v>27</v>
      </c>
      <c r="V56" s="130"/>
      <c r="W56" s="130"/>
      <c r="X56" s="136"/>
      <c r="Y56" s="136"/>
      <c r="Z56" s="136"/>
      <c r="AA56" s="127"/>
      <c r="AB56" s="137"/>
      <c r="AC56" s="127"/>
      <c r="AD56" s="127"/>
      <c r="AE56" s="127"/>
      <c r="AF56" s="127"/>
      <c r="AG56" s="127"/>
      <c r="AH56" s="127"/>
      <c r="AI56" s="127"/>
      <c r="AJ56" s="127"/>
      <c r="AK56" s="127"/>
      <c r="AL56" s="127"/>
      <c r="AM56" s="135" t="s">
        <v>12</v>
      </c>
      <c r="AN56" s="127"/>
      <c r="AO56" s="127"/>
      <c r="AP56" s="127"/>
      <c r="AQ56" s="127"/>
      <c r="AR56" s="127"/>
      <c r="AS56" s="127"/>
      <c r="AT56" s="127"/>
      <c r="AU56" s="127"/>
      <c r="AV56" s="127"/>
      <c r="AW56" s="127"/>
      <c r="AX56" s="126"/>
      <c r="AY56" s="126"/>
      <c r="AZ56" s="126"/>
      <c r="BA56" s="126"/>
      <c r="BB56" s="126"/>
      <c r="BC56" s="126"/>
      <c r="BD56" s="126"/>
      <c r="BE56" s="126"/>
      <c r="BF56" s="126"/>
      <c r="BG56" s="126"/>
      <c r="BH56" s="126"/>
      <c r="BI56" s="126"/>
      <c r="BJ56" s="126"/>
      <c r="BK56" s="126"/>
      <c r="BL56" s="126"/>
      <c r="BM56" s="126"/>
      <c r="BN56" s="126"/>
      <c r="BO56" s="126"/>
      <c r="BP56" s="126"/>
      <c r="BQ56" s="110"/>
      <c r="BR56" s="129"/>
      <c r="BS56" s="116"/>
    </row>
    <row r="57" spans="1:71" ht="15.65" customHeight="1">
      <c r="A57" s="134"/>
      <c r="B57" s="134"/>
      <c r="C57" s="124"/>
      <c r="D57" s="199" t="s">
        <v>13</v>
      </c>
      <c r="E57" s="200"/>
      <c r="F57" s="200"/>
      <c r="G57" s="200"/>
      <c r="H57" s="200"/>
      <c r="I57" s="200"/>
      <c r="J57" s="200"/>
      <c r="K57" s="200"/>
      <c r="L57" s="200"/>
      <c r="M57" s="201"/>
      <c r="N57" s="208" t="str">
        <f>IF([7]回答表!AD49="●","●","")</f>
        <v/>
      </c>
      <c r="O57" s="209"/>
      <c r="P57" s="209"/>
      <c r="Q57" s="210"/>
      <c r="R57" s="130"/>
      <c r="S57" s="130"/>
      <c r="T57" s="130"/>
      <c r="U57" s="190" t="str">
        <f>IF([7]回答表!AD49="●",[7]回答表!B129,"")</f>
        <v/>
      </c>
      <c r="V57" s="191"/>
      <c r="W57" s="191"/>
      <c r="X57" s="191"/>
      <c r="Y57" s="191"/>
      <c r="Z57" s="191"/>
      <c r="AA57" s="191"/>
      <c r="AB57" s="191"/>
      <c r="AC57" s="191"/>
      <c r="AD57" s="191"/>
      <c r="AE57" s="191"/>
      <c r="AF57" s="191"/>
      <c r="AG57" s="191"/>
      <c r="AH57" s="191"/>
      <c r="AI57" s="191"/>
      <c r="AJ57" s="192"/>
      <c r="AK57" s="150"/>
      <c r="AL57" s="150"/>
      <c r="AM57" s="190" t="str">
        <f>IF([7]回答表!AD49="●",[7]回答表!B134,"")</f>
        <v/>
      </c>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2"/>
      <c r="BR57" s="129"/>
      <c r="BS57" s="116"/>
    </row>
    <row r="58" spans="1:71" ht="15.65" customHeight="1">
      <c r="A58" s="134"/>
      <c r="B58" s="134"/>
      <c r="C58" s="124"/>
      <c r="D58" s="202"/>
      <c r="E58" s="203"/>
      <c r="F58" s="203"/>
      <c r="G58" s="203"/>
      <c r="H58" s="203"/>
      <c r="I58" s="203"/>
      <c r="J58" s="203"/>
      <c r="K58" s="203"/>
      <c r="L58" s="203"/>
      <c r="M58" s="204"/>
      <c r="N58" s="211"/>
      <c r="O58" s="212"/>
      <c r="P58" s="212"/>
      <c r="Q58" s="213"/>
      <c r="R58" s="130"/>
      <c r="S58" s="130"/>
      <c r="T58" s="130"/>
      <c r="U58" s="193"/>
      <c r="V58" s="194"/>
      <c r="W58" s="194"/>
      <c r="X58" s="194"/>
      <c r="Y58" s="194"/>
      <c r="Z58" s="194"/>
      <c r="AA58" s="194"/>
      <c r="AB58" s="194"/>
      <c r="AC58" s="194"/>
      <c r="AD58" s="194"/>
      <c r="AE58" s="194"/>
      <c r="AF58" s="194"/>
      <c r="AG58" s="194"/>
      <c r="AH58" s="194"/>
      <c r="AI58" s="194"/>
      <c r="AJ58" s="195"/>
      <c r="AK58" s="150"/>
      <c r="AL58" s="150"/>
      <c r="AM58" s="193"/>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5"/>
      <c r="BR58" s="129"/>
      <c r="BS58" s="116"/>
    </row>
    <row r="59" spans="1:71" ht="15.65" customHeight="1">
      <c r="A59" s="134"/>
      <c r="B59" s="134"/>
      <c r="C59" s="124"/>
      <c r="D59" s="202"/>
      <c r="E59" s="203"/>
      <c r="F59" s="203"/>
      <c r="G59" s="203"/>
      <c r="H59" s="203"/>
      <c r="I59" s="203"/>
      <c r="J59" s="203"/>
      <c r="K59" s="203"/>
      <c r="L59" s="203"/>
      <c r="M59" s="204"/>
      <c r="N59" s="211"/>
      <c r="O59" s="212"/>
      <c r="P59" s="212"/>
      <c r="Q59" s="213"/>
      <c r="R59" s="130"/>
      <c r="S59" s="130"/>
      <c r="T59" s="130"/>
      <c r="U59" s="193"/>
      <c r="V59" s="194"/>
      <c r="W59" s="194"/>
      <c r="X59" s="194"/>
      <c r="Y59" s="194"/>
      <c r="Z59" s="194"/>
      <c r="AA59" s="194"/>
      <c r="AB59" s="194"/>
      <c r="AC59" s="194"/>
      <c r="AD59" s="194"/>
      <c r="AE59" s="194"/>
      <c r="AF59" s="194"/>
      <c r="AG59" s="194"/>
      <c r="AH59" s="194"/>
      <c r="AI59" s="194"/>
      <c r="AJ59" s="195"/>
      <c r="AK59" s="150"/>
      <c r="AL59" s="150"/>
      <c r="AM59" s="193"/>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5"/>
      <c r="BR59" s="129"/>
      <c r="BS59" s="116"/>
    </row>
    <row r="60" spans="1:71" ht="15.65" customHeight="1">
      <c r="C60" s="124"/>
      <c r="D60" s="205"/>
      <c r="E60" s="206"/>
      <c r="F60" s="206"/>
      <c r="G60" s="206"/>
      <c r="H60" s="206"/>
      <c r="I60" s="206"/>
      <c r="J60" s="206"/>
      <c r="K60" s="206"/>
      <c r="L60" s="206"/>
      <c r="M60" s="207"/>
      <c r="N60" s="214"/>
      <c r="O60" s="215"/>
      <c r="P60" s="215"/>
      <c r="Q60" s="216"/>
      <c r="R60" s="130"/>
      <c r="S60" s="130"/>
      <c r="T60" s="130"/>
      <c r="U60" s="196"/>
      <c r="V60" s="197"/>
      <c r="W60" s="197"/>
      <c r="X60" s="197"/>
      <c r="Y60" s="197"/>
      <c r="Z60" s="197"/>
      <c r="AA60" s="197"/>
      <c r="AB60" s="197"/>
      <c r="AC60" s="197"/>
      <c r="AD60" s="197"/>
      <c r="AE60" s="197"/>
      <c r="AF60" s="197"/>
      <c r="AG60" s="197"/>
      <c r="AH60" s="197"/>
      <c r="AI60" s="197"/>
      <c r="AJ60" s="198"/>
      <c r="AK60" s="150"/>
      <c r="AL60" s="150"/>
      <c r="AM60" s="196"/>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8"/>
      <c r="BR60" s="129"/>
      <c r="BS60" s="116"/>
    </row>
    <row r="61" spans="1:71" ht="15.65" customHeight="1">
      <c r="C61" s="151"/>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3"/>
      <c r="BS61" s="116"/>
    </row>
    <row r="62" spans="1:71" ht="15.65" customHeight="1">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16"/>
    </row>
    <row r="63" spans="1:71" ht="15.65" customHeight="1">
      <c r="C63" s="118"/>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340"/>
      <c r="AS63" s="340"/>
      <c r="AT63" s="340"/>
      <c r="AU63" s="340"/>
      <c r="AV63" s="340"/>
      <c r="AW63" s="340"/>
      <c r="AX63" s="340"/>
      <c r="AY63" s="340"/>
      <c r="AZ63" s="340"/>
      <c r="BA63" s="340"/>
      <c r="BB63" s="340"/>
      <c r="BC63" s="120"/>
      <c r="BD63" s="121"/>
      <c r="BE63" s="121"/>
      <c r="BF63" s="121"/>
      <c r="BG63" s="121"/>
      <c r="BH63" s="121"/>
      <c r="BI63" s="121"/>
      <c r="BJ63" s="121"/>
      <c r="BK63" s="121"/>
      <c r="BL63" s="121"/>
      <c r="BM63" s="121"/>
      <c r="BN63" s="121"/>
      <c r="BO63" s="121"/>
      <c r="BP63" s="121"/>
      <c r="BQ63" s="121"/>
      <c r="BR63" s="122"/>
      <c r="BS63" s="116"/>
    </row>
    <row r="64" spans="1:71" ht="15.65" customHeight="1">
      <c r="C64" s="124"/>
      <c r="D64" s="258" t="s">
        <v>4</v>
      </c>
      <c r="E64" s="259"/>
      <c r="F64" s="259"/>
      <c r="G64" s="259"/>
      <c r="H64" s="259"/>
      <c r="I64" s="259"/>
      <c r="J64" s="259"/>
      <c r="K64" s="259"/>
      <c r="L64" s="259"/>
      <c r="M64" s="259"/>
      <c r="N64" s="259"/>
      <c r="O64" s="259"/>
      <c r="P64" s="259"/>
      <c r="Q64" s="260"/>
      <c r="R64" s="199" t="s">
        <v>48</v>
      </c>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1"/>
      <c r="BC64" s="125"/>
      <c r="BD64" s="126"/>
      <c r="BE64" s="126"/>
      <c r="BF64" s="126"/>
      <c r="BG64" s="126"/>
      <c r="BH64" s="126"/>
      <c r="BI64" s="126"/>
      <c r="BJ64" s="126"/>
      <c r="BK64" s="126"/>
      <c r="BL64" s="126"/>
      <c r="BM64" s="126"/>
      <c r="BN64" s="127"/>
      <c r="BO64" s="127"/>
      <c r="BP64" s="127"/>
      <c r="BQ64" s="128"/>
      <c r="BR64" s="129"/>
      <c r="BS64" s="116"/>
    </row>
    <row r="65" spans="1:71" ht="15.65" customHeight="1">
      <c r="C65" s="124"/>
      <c r="D65" s="261"/>
      <c r="E65" s="262"/>
      <c r="F65" s="262"/>
      <c r="G65" s="262"/>
      <c r="H65" s="262"/>
      <c r="I65" s="262"/>
      <c r="J65" s="262"/>
      <c r="K65" s="262"/>
      <c r="L65" s="262"/>
      <c r="M65" s="262"/>
      <c r="N65" s="262"/>
      <c r="O65" s="262"/>
      <c r="P65" s="262"/>
      <c r="Q65" s="263"/>
      <c r="R65" s="205"/>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7"/>
      <c r="BC65" s="125"/>
      <c r="BD65" s="126"/>
      <c r="BE65" s="126"/>
      <c r="BF65" s="126"/>
      <c r="BG65" s="126"/>
      <c r="BH65" s="126"/>
      <c r="BI65" s="126"/>
      <c r="BJ65" s="126"/>
      <c r="BK65" s="126"/>
      <c r="BL65" s="126"/>
      <c r="BM65" s="126"/>
      <c r="BN65" s="127"/>
      <c r="BO65" s="127"/>
      <c r="BP65" s="127"/>
      <c r="BQ65" s="128"/>
      <c r="BR65" s="129"/>
      <c r="BS65" s="116"/>
    </row>
    <row r="66" spans="1:71" ht="15.65" customHeight="1">
      <c r="C66" s="124"/>
      <c r="D66" s="130"/>
      <c r="E66" s="130"/>
      <c r="F66" s="130"/>
      <c r="G66" s="130"/>
      <c r="H66" s="130"/>
      <c r="I66" s="130"/>
      <c r="J66" s="130"/>
      <c r="K66" s="130"/>
      <c r="L66" s="130"/>
      <c r="M66" s="130"/>
      <c r="N66" s="130"/>
      <c r="O66" s="130"/>
      <c r="P66" s="130"/>
      <c r="Q66" s="130"/>
      <c r="R66" s="130"/>
      <c r="S66" s="130"/>
      <c r="T66" s="130"/>
      <c r="U66" s="130"/>
      <c r="V66" s="130"/>
      <c r="W66" s="130"/>
      <c r="X66" s="110"/>
      <c r="Y66" s="110"/>
      <c r="Z66" s="110"/>
      <c r="AA66" s="126"/>
      <c r="AB66" s="131"/>
      <c r="AC66" s="131"/>
      <c r="AD66" s="131"/>
      <c r="AE66" s="131"/>
      <c r="AF66" s="131"/>
      <c r="AG66" s="131"/>
      <c r="AH66" s="131"/>
      <c r="AI66" s="131"/>
      <c r="AJ66" s="131"/>
      <c r="AK66" s="131"/>
      <c r="AL66" s="131"/>
      <c r="AM66" s="131"/>
      <c r="AN66" s="128"/>
      <c r="AO66" s="131"/>
      <c r="AP66" s="132"/>
      <c r="AQ66" s="132"/>
      <c r="AR66" s="133"/>
      <c r="AS66" s="133"/>
      <c r="AT66" s="133"/>
      <c r="AU66" s="133"/>
      <c r="AV66" s="133"/>
      <c r="AW66" s="133"/>
      <c r="AX66" s="133"/>
      <c r="AY66" s="133"/>
      <c r="AZ66" s="133"/>
      <c r="BA66" s="133"/>
      <c r="BB66" s="133"/>
      <c r="BC66" s="125"/>
      <c r="BD66" s="126"/>
      <c r="BE66" s="126"/>
      <c r="BF66" s="126"/>
      <c r="BG66" s="126"/>
      <c r="BH66" s="126"/>
      <c r="BI66" s="126"/>
      <c r="BJ66" s="126"/>
      <c r="BK66" s="126"/>
      <c r="BL66" s="126"/>
      <c r="BM66" s="126"/>
      <c r="BN66" s="127"/>
      <c r="BO66" s="127"/>
      <c r="BP66" s="127"/>
      <c r="BQ66" s="128"/>
      <c r="BR66" s="129"/>
      <c r="BS66" s="116"/>
    </row>
    <row r="67" spans="1:71" ht="19">
      <c r="C67" s="124"/>
      <c r="D67" s="130"/>
      <c r="E67" s="130"/>
      <c r="F67" s="130"/>
      <c r="G67" s="130"/>
      <c r="H67" s="130"/>
      <c r="I67" s="130"/>
      <c r="J67" s="130"/>
      <c r="K67" s="130"/>
      <c r="L67" s="130"/>
      <c r="M67" s="130"/>
      <c r="N67" s="130"/>
      <c r="O67" s="130"/>
      <c r="P67" s="130"/>
      <c r="Q67" s="130"/>
      <c r="R67" s="130"/>
      <c r="S67" s="130"/>
      <c r="T67" s="130"/>
      <c r="U67" s="135" t="s">
        <v>27</v>
      </c>
      <c r="V67" s="130"/>
      <c r="W67" s="130"/>
      <c r="X67" s="136"/>
      <c r="Y67" s="136"/>
      <c r="Z67" s="136"/>
      <c r="AA67" s="127"/>
      <c r="AB67" s="137"/>
      <c r="AC67" s="137"/>
      <c r="AD67" s="137"/>
      <c r="AE67" s="137"/>
      <c r="AF67" s="137"/>
      <c r="AG67" s="137"/>
      <c r="AH67" s="137"/>
      <c r="AI67" s="137"/>
      <c r="AJ67" s="137"/>
      <c r="AK67" s="137"/>
      <c r="AL67" s="137"/>
      <c r="AM67" s="135" t="s">
        <v>5</v>
      </c>
      <c r="AN67" s="138"/>
      <c r="AO67" s="137"/>
      <c r="AP67" s="139"/>
      <c r="AQ67" s="139"/>
      <c r="AR67" s="140"/>
      <c r="AS67" s="140"/>
      <c r="AT67" s="140"/>
      <c r="AU67" s="140"/>
      <c r="AV67" s="140"/>
      <c r="AW67" s="140"/>
      <c r="AX67" s="140"/>
      <c r="AY67" s="140"/>
      <c r="AZ67" s="140"/>
      <c r="BA67" s="140"/>
      <c r="BB67" s="140"/>
      <c r="BC67" s="141"/>
      <c r="BD67" s="127"/>
      <c r="BE67" s="127"/>
      <c r="BF67" s="142" t="s">
        <v>6</v>
      </c>
      <c r="BG67" s="155"/>
      <c r="BH67" s="155"/>
      <c r="BI67" s="155"/>
      <c r="BJ67" s="155"/>
      <c r="BK67" s="155"/>
      <c r="BL67" s="155"/>
      <c r="BM67" s="127"/>
      <c r="BN67" s="127"/>
      <c r="BO67" s="127"/>
      <c r="BP67" s="127"/>
      <c r="BQ67" s="138"/>
      <c r="BR67" s="129"/>
      <c r="BS67" s="116"/>
    </row>
    <row r="68" spans="1:71" ht="15.65" customHeight="1">
      <c r="C68" s="124"/>
      <c r="D68" s="199" t="s">
        <v>7</v>
      </c>
      <c r="E68" s="200"/>
      <c r="F68" s="200"/>
      <c r="G68" s="200"/>
      <c r="H68" s="200"/>
      <c r="I68" s="200"/>
      <c r="J68" s="200"/>
      <c r="K68" s="200"/>
      <c r="L68" s="200"/>
      <c r="M68" s="201"/>
      <c r="N68" s="208" t="str">
        <f>IF([7]回答表!X50="●","●","")</f>
        <v/>
      </c>
      <c r="O68" s="209"/>
      <c r="P68" s="209"/>
      <c r="Q68" s="210"/>
      <c r="R68" s="130"/>
      <c r="S68" s="130"/>
      <c r="T68" s="130"/>
      <c r="U68" s="190" t="str">
        <f>IF([7]回答表!X50="●",[7]回答表!B144,IF([7]回答表!AA50="●",[7]回答表!B168,""))</f>
        <v/>
      </c>
      <c r="V68" s="191"/>
      <c r="W68" s="191"/>
      <c r="X68" s="191"/>
      <c r="Y68" s="191"/>
      <c r="Z68" s="191"/>
      <c r="AA68" s="191"/>
      <c r="AB68" s="191"/>
      <c r="AC68" s="191"/>
      <c r="AD68" s="191"/>
      <c r="AE68" s="191"/>
      <c r="AF68" s="191"/>
      <c r="AG68" s="191"/>
      <c r="AH68" s="191"/>
      <c r="AI68" s="191"/>
      <c r="AJ68" s="192"/>
      <c r="AK68" s="143"/>
      <c r="AL68" s="143"/>
      <c r="AM68" s="341" t="s">
        <v>49</v>
      </c>
      <c r="AN68" s="341"/>
      <c r="AO68" s="341"/>
      <c r="AP68" s="341"/>
      <c r="AQ68" s="341"/>
      <c r="AR68" s="341"/>
      <c r="AS68" s="341"/>
      <c r="AT68" s="341"/>
      <c r="AU68" s="341" t="s">
        <v>50</v>
      </c>
      <c r="AV68" s="341"/>
      <c r="AW68" s="341"/>
      <c r="AX68" s="341"/>
      <c r="AY68" s="341"/>
      <c r="AZ68" s="341"/>
      <c r="BA68" s="341"/>
      <c r="BB68" s="341"/>
      <c r="BC68" s="131"/>
      <c r="BD68" s="126"/>
      <c r="BE68" s="126"/>
      <c r="BF68" s="253" t="str">
        <f>IF([7]回答表!X50="●",[7]回答表!S150,IF([7]回答表!AA50="●",[7]回答表!S174,""))</f>
        <v/>
      </c>
      <c r="BG68" s="254"/>
      <c r="BH68" s="254"/>
      <c r="BI68" s="254"/>
      <c r="BJ68" s="253"/>
      <c r="BK68" s="254"/>
      <c r="BL68" s="254"/>
      <c r="BM68" s="254"/>
      <c r="BN68" s="253"/>
      <c r="BO68" s="254"/>
      <c r="BP68" s="254"/>
      <c r="BQ68" s="255"/>
      <c r="BR68" s="129"/>
      <c r="BS68" s="116"/>
    </row>
    <row r="69" spans="1:71" ht="15.65" customHeight="1">
      <c r="C69" s="124"/>
      <c r="D69" s="202"/>
      <c r="E69" s="203"/>
      <c r="F69" s="203"/>
      <c r="G69" s="203"/>
      <c r="H69" s="203"/>
      <c r="I69" s="203"/>
      <c r="J69" s="203"/>
      <c r="K69" s="203"/>
      <c r="L69" s="203"/>
      <c r="M69" s="204"/>
      <c r="N69" s="211"/>
      <c r="O69" s="212"/>
      <c r="P69" s="212"/>
      <c r="Q69" s="213"/>
      <c r="R69" s="130"/>
      <c r="S69" s="130"/>
      <c r="T69" s="130"/>
      <c r="U69" s="193"/>
      <c r="V69" s="194"/>
      <c r="W69" s="194"/>
      <c r="X69" s="194"/>
      <c r="Y69" s="194"/>
      <c r="Z69" s="194"/>
      <c r="AA69" s="194"/>
      <c r="AB69" s="194"/>
      <c r="AC69" s="194"/>
      <c r="AD69" s="194"/>
      <c r="AE69" s="194"/>
      <c r="AF69" s="194"/>
      <c r="AG69" s="194"/>
      <c r="AH69" s="194"/>
      <c r="AI69" s="194"/>
      <c r="AJ69" s="195"/>
      <c r="AK69" s="143"/>
      <c r="AL69" s="143"/>
      <c r="AM69" s="341"/>
      <c r="AN69" s="341"/>
      <c r="AO69" s="341"/>
      <c r="AP69" s="341"/>
      <c r="AQ69" s="341"/>
      <c r="AR69" s="341"/>
      <c r="AS69" s="341"/>
      <c r="AT69" s="341"/>
      <c r="AU69" s="341"/>
      <c r="AV69" s="341"/>
      <c r="AW69" s="341"/>
      <c r="AX69" s="341"/>
      <c r="AY69" s="341"/>
      <c r="AZ69" s="341"/>
      <c r="BA69" s="341"/>
      <c r="BB69" s="341"/>
      <c r="BC69" s="131"/>
      <c r="BD69" s="126"/>
      <c r="BE69" s="126"/>
      <c r="BF69" s="217"/>
      <c r="BG69" s="218"/>
      <c r="BH69" s="218"/>
      <c r="BI69" s="218"/>
      <c r="BJ69" s="217"/>
      <c r="BK69" s="218"/>
      <c r="BL69" s="218"/>
      <c r="BM69" s="218"/>
      <c r="BN69" s="217"/>
      <c r="BO69" s="218"/>
      <c r="BP69" s="218"/>
      <c r="BQ69" s="221"/>
      <c r="BR69" s="129"/>
      <c r="BS69" s="116"/>
    </row>
    <row r="70" spans="1:71" ht="15.65" customHeight="1">
      <c r="C70" s="124"/>
      <c r="D70" s="202"/>
      <c r="E70" s="203"/>
      <c r="F70" s="203"/>
      <c r="G70" s="203"/>
      <c r="H70" s="203"/>
      <c r="I70" s="203"/>
      <c r="J70" s="203"/>
      <c r="K70" s="203"/>
      <c r="L70" s="203"/>
      <c r="M70" s="204"/>
      <c r="N70" s="211"/>
      <c r="O70" s="212"/>
      <c r="P70" s="212"/>
      <c r="Q70" s="213"/>
      <c r="R70" s="130"/>
      <c r="S70" s="130"/>
      <c r="T70" s="130"/>
      <c r="U70" s="193"/>
      <c r="V70" s="194"/>
      <c r="W70" s="194"/>
      <c r="X70" s="194"/>
      <c r="Y70" s="194"/>
      <c r="Z70" s="194"/>
      <c r="AA70" s="194"/>
      <c r="AB70" s="194"/>
      <c r="AC70" s="194"/>
      <c r="AD70" s="194"/>
      <c r="AE70" s="194"/>
      <c r="AF70" s="194"/>
      <c r="AG70" s="194"/>
      <c r="AH70" s="194"/>
      <c r="AI70" s="194"/>
      <c r="AJ70" s="195"/>
      <c r="AK70" s="143"/>
      <c r="AL70" s="143"/>
      <c r="AM70" s="341"/>
      <c r="AN70" s="341"/>
      <c r="AO70" s="341"/>
      <c r="AP70" s="341"/>
      <c r="AQ70" s="341"/>
      <c r="AR70" s="341"/>
      <c r="AS70" s="341"/>
      <c r="AT70" s="341"/>
      <c r="AU70" s="341"/>
      <c r="AV70" s="341"/>
      <c r="AW70" s="341"/>
      <c r="AX70" s="341"/>
      <c r="AY70" s="341"/>
      <c r="AZ70" s="341"/>
      <c r="BA70" s="341"/>
      <c r="BB70" s="341"/>
      <c r="BC70" s="131"/>
      <c r="BD70" s="126"/>
      <c r="BE70" s="126"/>
      <c r="BF70" s="217"/>
      <c r="BG70" s="218"/>
      <c r="BH70" s="218"/>
      <c r="BI70" s="218"/>
      <c r="BJ70" s="217"/>
      <c r="BK70" s="218"/>
      <c r="BL70" s="218"/>
      <c r="BM70" s="218"/>
      <c r="BN70" s="217"/>
      <c r="BO70" s="218"/>
      <c r="BP70" s="218"/>
      <c r="BQ70" s="221"/>
      <c r="BR70" s="129"/>
      <c r="BS70" s="116"/>
    </row>
    <row r="71" spans="1:71" ht="15.65" customHeight="1">
      <c r="C71" s="124"/>
      <c r="D71" s="205"/>
      <c r="E71" s="206"/>
      <c r="F71" s="206"/>
      <c r="G71" s="206"/>
      <c r="H71" s="206"/>
      <c r="I71" s="206"/>
      <c r="J71" s="206"/>
      <c r="K71" s="206"/>
      <c r="L71" s="206"/>
      <c r="M71" s="207"/>
      <c r="N71" s="214"/>
      <c r="O71" s="215"/>
      <c r="P71" s="215"/>
      <c r="Q71" s="216"/>
      <c r="R71" s="130"/>
      <c r="S71" s="130"/>
      <c r="T71" s="130"/>
      <c r="U71" s="193"/>
      <c r="V71" s="194"/>
      <c r="W71" s="194"/>
      <c r="X71" s="194"/>
      <c r="Y71" s="194"/>
      <c r="Z71" s="194"/>
      <c r="AA71" s="194"/>
      <c r="AB71" s="194"/>
      <c r="AC71" s="194"/>
      <c r="AD71" s="194"/>
      <c r="AE71" s="194"/>
      <c r="AF71" s="194"/>
      <c r="AG71" s="194"/>
      <c r="AH71" s="194"/>
      <c r="AI71" s="194"/>
      <c r="AJ71" s="195"/>
      <c r="AK71" s="143"/>
      <c r="AL71" s="143"/>
      <c r="AM71" s="283" t="str">
        <f>IF([7]回答表!X50="●",[7]回答表!J150,IF([7]回答表!AA50="●",[7]回答表!J174,""))</f>
        <v/>
      </c>
      <c r="AN71" s="284"/>
      <c r="AO71" s="284"/>
      <c r="AP71" s="284"/>
      <c r="AQ71" s="284"/>
      <c r="AR71" s="284"/>
      <c r="AS71" s="284"/>
      <c r="AT71" s="285"/>
      <c r="AU71" s="283" t="str">
        <f>IF([7]回答表!X50="●",[7]回答表!J151,IF([7]回答表!AA50="●",[7]回答表!J175,""))</f>
        <v/>
      </c>
      <c r="AV71" s="284"/>
      <c r="AW71" s="284"/>
      <c r="AX71" s="284"/>
      <c r="AY71" s="284"/>
      <c r="AZ71" s="284"/>
      <c r="BA71" s="284"/>
      <c r="BB71" s="285"/>
      <c r="BC71" s="131"/>
      <c r="BD71" s="126"/>
      <c r="BE71" s="126"/>
      <c r="BF71" s="217" t="str">
        <f>IF([7]回答表!X50="●",[7]回答表!V150,IF([7]回答表!AA50="●",[7]回答表!V174,""))</f>
        <v/>
      </c>
      <c r="BG71" s="218"/>
      <c r="BH71" s="218"/>
      <c r="BI71" s="218"/>
      <c r="BJ71" s="217" t="str">
        <f>IF([7]回答表!X50="●",[7]回答表!V151,IF([7]回答表!AA50="●",[7]回答表!V175,""))</f>
        <v/>
      </c>
      <c r="BK71" s="218"/>
      <c r="BL71" s="218"/>
      <c r="BM71" s="218"/>
      <c r="BN71" s="217" t="str">
        <f>IF([7]回答表!X50="●",[7]回答表!V152,IF([7]回答表!AA50="●",[7]回答表!V176,""))</f>
        <v/>
      </c>
      <c r="BO71" s="218"/>
      <c r="BP71" s="218"/>
      <c r="BQ71" s="221"/>
      <c r="BR71" s="129"/>
      <c r="BS71" s="116"/>
    </row>
    <row r="72" spans="1:71" ht="15.65" customHeight="1">
      <c r="C72" s="124"/>
      <c r="D72" s="144"/>
      <c r="E72" s="144"/>
      <c r="F72" s="144"/>
      <c r="G72" s="144"/>
      <c r="H72" s="144"/>
      <c r="I72" s="144"/>
      <c r="J72" s="144"/>
      <c r="K72" s="144"/>
      <c r="L72" s="144"/>
      <c r="M72" s="144"/>
      <c r="N72" s="145"/>
      <c r="O72" s="145"/>
      <c r="P72" s="145"/>
      <c r="Q72" s="145"/>
      <c r="R72" s="146"/>
      <c r="S72" s="146"/>
      <c r="T72" s="146"/>
      <c r="U72" s="193"/>
      <c r="V72" s="194"/>
      <c r="W72" s="194"/>
      <c r="X72" s="194"/>
      <c r="Y72" s="194"/>
      <c r="Z72" s="194"/>
      <c r="AA72" s="194"/>
      <c r="AB72" s="194"/>
      <c r="AC72" s="194"/>
      <c r="AD72" s="194"/>
      <c r="AE72" s="194"/>
      <c r="AF72" s="194"/>
      <c r="AG72" s="194"/>
      <c r="AH72" s="194"/>
      <c r="AI72" s="194"/>
      <c r="AJ72" s="195"/>
      <c r="AK72" s="143"/>
      <c r="AL72" s="143"/>
      <c r="AM72" s="286"/>
      <c r="AN72" s="287"/>
      <c r="AO72" s="287"/>
      <c r="AP72" s="287"/>
      <c r="AQ72" s="287"/>
      <c r="AR72" s="287"/>
      <c r="AS72" s="287"/>
      <c r="AT72" s="288"/>
      <c r="AU72" s="286"/>
      <c r="AV72" s="287"/>
      <c r="AW72" s="287"/>
      <c r="AX72" s="287"/>
      <c r="AY72" s="287"/>
      <c r="AZ72" s="287"/>
      <c r="BA72" s="287"/>
      <c r="BB72" s="288"/>
      <c r="BC72" s="131"/>
      <c r="BD72" s="131"/>
      <c r="BE72" s="131"/>
      <c r="BF72" s="217"/>
      <c r="BG72" s="218"/>
      <c r="BH72" s="218"/>
      <c r="BI72" s="218"/>
      <c r="BJ72" s="217"/>
      <c r="BK72" s="218"/>
      <c r="BL72" s="218"/>
      <c r="BM72" s="218"/>
      <c r="BN72" s="217"/>
      <c r="BO72" s="218"/>
      <c r="BP72" s="218"/>
      <c r="BQ72" s="221"/>
      <c r="BR72" s="129"/>
      <c r="BS72" s="116"/>
    </row>
    <row r="73" spans="1:71" ht="15.65" customHeight="1">
      <c r="C73" s="124"/>
      <c r="D73" s="144"/>
      <c r="E73" s="144"/>
      <c r="F73" s="144"/>
      <c r="G73" s="144"/>
      <c r="H73" s="144"/>
      <c r="I73" s="144"/>
      <c r="J73" s="144"/>
      <c r="K73" s="144"/>
      <c r="L73" s="144"/>
      <c r="M73" s="144"/>
      <c r="N73" s="145"/>
      <c r="O73" s="145"/>
      <c r="P73" s="145"/>
      <c r="Q73" s="145"/>
      <c r="R73" s="146"/>
      <c r="S73" s="146"/>
      <c r="T73" s="146"/>
      <c r="U73" s="193"/>
      <c r="V73" s="194"/>
      <c r="W73" s="194"/>
      <c r="X73" s="194"/>
      <c r="Y73" s="194"/>
      <c r="Z73" s="194"/>
      <c r="AA73" s="194"/>
      <c r="AB73" s="194"/>
      <c r="AC73" s="194"/>
      <c r="AD73" s="194"/>
      <c r="AE73" s="194"/>
      <c r="AF73" s="194"/>
      <c r="AG73" s="194"/>
      <c r="AH73" s="194"/>
      <c r="AI73" s="194"/>
      <c r="AJ73" s="195"/>
      <c r="AK73" s="143"/>
      <c r="AL73" s="143"/>
      <c r="AM73" s="289"/>
      <c r="AN73" s="290"/>
      <c r="AO73" s="290"/>
      <c r="AP73" s="290"/>
      <c r="AQ73" s="290"/>
      <c r="AR73" s="290"/>
      <c r="AS73" s="290"/>
      <c r="AT73" s="291"/>
      <c r="AU73" s="289"/>
      <c r="AV73" s="290"/>
      <c r="AW73" s="290"/>
      <c r="AX73" s="290"/>
      <c r="AY73" s="290"/>
      <c r="AZ73" s="290"/>
      <c r="BA73" s="290"/>
      <c r="BB73" s="291"/>
      <c r="BC73" s="131"/>
      <c r="BD73" s="126"/>
      <c r="BE73" s="126"/>
      <c r="BF73" s="217"/>
      <c r="BG73" s="218"/>
      <c r="BH73" s="218"/>
      <c r="BI73" s="218"/>
      <c r="BJ73" s="217"/>
      <c r="BK73" s="218"/>
      <c r="BL73" s="218"/>
      <c r="BM73" s="218"/>
      <c r="BN73" s="217"/>
      <c r="BO73" s="218"/>
      <c r="BP73" s="218"/>
      <c r="BQ73" s="221"/>
      <c r="BR73" s="129"/>
      <c r="BS73" s="116"/>
    </row>
    <row r="74" spans="1:71" ht="15.65" customHeight="1">
      <c r="C74" s="124"/>
      <c r="D74" s="243" t="s">
        <v>8</v>
      </c>
      <c r="E74" s="244"/>
      <c r="F74" s="244"/>
      <c r="G74" s="244"/>
      <c r="H74" s="244"/>
      <c r="I74" s="244"/>
      <c r="J74" s="244"/>
      <c r="K74" s="244"/>
      <c r="L74" s="244"/>
      <c r="M74" s="245"/>
      <c r="N74" s="208" t="str">
        <f>IF([7]回答表!AA50="●","●","")</f>
        <v/>
      </c>
      <c r="O74" s="209"/>
      <c r="P74" s="209"/>
      <c r="Q74" s="210"/>
      <c r="R74" s="130"/>
      <c r="S74" s="130"/>
      <c r="T74" s="130"/>
      <c r="U74" s="193"/>
      <c r="V74" s="194"/>
      <c r="W74" s="194"/>
      <c r="X74" s="194"/>
      <c r="Y74" s="194"/>
      <c r="Z74" s="194"/>
      <c r="AA74" s="194"/>
      <c r="AB74" s="194"/>
      <c r="AC74" s="194"/>
      <c r="AD74" s="194"/>
      <c r="AE74" s="194"/>
      <c r="AF74" s="194"/>
      <c r="AG74" s="194"/>
      <c r="AH74" s="194"/>
      <c r="AI74" s="194"/>
      <c r="AJ74" s="195"/>
      <c r="AK74" s="143"/>
      <c r="AL74" s="143"/>
      <c r="AM74" s="126"/>
      <c r="AN74" s="126"/>
      <c r="AO74" s="126"/>
      <c r="AP74" s="126"/>
      <c r="AQ74" s="126"/>
      <c r="AR74" s="126"/>
      <c r="AS74" s="126"/>
      <c r="AT74" s="126"/>
      <c r="AU74" s="126"/>
      <c r="AV74" s="126"/>
      <c r="AW74" s="126"/>
      <c r="AX74" s="126"/>
      <c r="AY74" s="126"/>
      <c r="AZ74" s="126"/>
      <c r="BA74" s="126"/>
      <c r="BB74" s="126"/>
      <c r="BC74" s="131"/>
      <c r="BD74" s="147"/>
      <c r="BE74" s="147"/>
      <c r="BF74" s="217"/>
      <c r="BG74" s="218"/>
      <c r="BH74" s="218"/>
      <c r="BI74" s="218"/>
      <c r="BJ74" s="217"/>
      <c r="BK74" s="218"/>
      <c r="BL74" s="218"/>
      <c r="BM74" s="218"/>
      <c r="BN74" s="217"/>
      <c r="BO74" s="218"/>
      <c r="BP74" s="218"/>
      <c r="BQ74" s="221"/>
      <c r="BR74" s="129"/>
      <c r="BS74" s="116"/>
    </row>
    <row r="75" spans="1:71" ht="15.65" customHeight="1">
      <c r="C75" s="124"/>
      <c r="D75" s="246"/>
      <c r="E75" s="247"/>
      <c r="F75" s="247"/>
      <c r="G75" s="247"/>
      <c r="H75" s="247"/>
      <c r="I75" s="247"/>
      <c r="J75" s="247"/>
      <c r="K75" s="247"/>
      <c r="L75" s="247"/>
      <c r="M75" s="248"/>
      <c r="N75" s="211"/>
      <c r="O75" s="212"/>
      <c r="P75" s="212"/>
      <c r="Q75" s="213"/>
      <c r="R75" s="130"/>
      <c r="S75" s="130"/>
      <c r="T75" s="130"/>
      <c r="U75" s="193"/>
      <c r="V75" s="194"/>
      <c r="W75" s="194"/>
      <c r="X75" s="194"/>
      <c r="Y75" s="194"/>
      <c r="Z75" s="194"/>
      <c r="AA75" s="194"/>
      <c r="AB75" s="194"/>
      <c r="AC75" s="194"/>
      <c r="AD75" s="194"/>
      <c r="AE75" s="194"/>
      <c r="AF75" s="194"/>
      <c r="AG75" s="194"/>
      <c r="AH75" s="194"/>
      <c r="AI75" s="194"/>
      <c r="AJ75" s="195"/>
      <c r="AK75" s="143"/>
      <c r="AL75" s="143"/>
      <c r="AM75" s="126"/>
      <c r="AN75" s="126"/>
      <c r="AO75" s="126"/>
      <c r="AP75" s="126"/>
      <c r="AQ75" s="126"/>
      <c r="AR75" s="126"/>
      <c r="AS75" s="126"/>
      <c r="AT75" s="126"/>
      <c r="AU75" s="126"/>
      <c r="AV75" s="126"/>
      <c r="AW75" s="126"/>
      <c r="AX75" s="126"/>
      <c r="AY75" s="126"/>
      <c r="AZ75" s="126"/>
      <c r="BA75" s="126"/>
      <c r="BB75" s="126"/>
      <c r="BC75" s="131"/>
      <c r="BD75" s="147"/>
      <c r="BE75" s="147"/>
      <c r="BF75" s="217" t="s">
        <v>9</v>
      </c>
      <c r="BG75" s="218"/>
      <c r="BH75" s="218"/>
      <c r="BI75" s="218"/>
      <c r="BJ75" s="217" t="s">
        <v>10</v>
      </c>
      <c r="BK75" s="218"/>
      <c r="BL75" s="218"/>
      <c r="BM75" s="218"/>
      <c r="BN75" s="217" t="s">
        <v>11</v>
      </c>
      <c r="BO75" s="218"/>
      <c r="BP75" s="218"/>
      <c r="BQ75" s="221"/>
      <c r="BR75" s="129"/>
      <c r="BS75" s="116"/>
    </row>
    <row r="76" spans="1:71" ht="15.65" customHeight="1">
      <c r="C76" s="124"/>
      <c r="D76" s="246"/>
      <c r="E76" s="247"/>
      <c r="F76" s="247"/>
      <c r="G76" s="247"/>
      <c r="H76" s="247"/>
      <c r="I76" s="247"/>
      <c r="J76" s="247"/>
      <c r="K76" s="247"/>
      <c r="L76" s="247"/>
      <c r="M76" s="248"/>
      <c r="N76" s="211"/>
      <c r="O76" s="212"/>
      <c r="P76" s="212"/>
      <c r="Q76" s="213"/>
      <c r="R76" s="130"/>
      <c r="S76" s="130"/>
      <c r="T76" s="130"/>
      <c r="U76" s="193"/>
      <c r="V76" s="194"/>
      <c r="W76" s="194"/>
      <c r="X76" s="194"/>
      <c r="Y76" s="194"/>
      <c r="Z76" s="194"/>
      <c r="AA76" s="194"/>
      <c r="AB76" s="194"/>
      <c r="AC76" s="194"/>
      <c r="AD76" s="194"/>
      <c r="AE76" s="194"/>
      <c r="AF76" s="194"/>
      <c r="AG76" s="194"/>
      <c r="AH76" s="194"/>
      <c r="AI76" s="194"/>
      <c r="AJ76" s="195"/>
      <c r="AK76" s="143"/>
      <c r="AL76" s="143"/>
      <c r="AM76" s="126"/>
      <c r="AN76" s="126"/>
      <c r="AO76" s="126"/>
      <c r="AP76" s="126"/>
      <c r="AQ76" s="126"/>
      <c r="AR76" s="126"/>
      <c r="AS76" s="126"/>
      <c r="AT76" s="126"/>
      <c r="AU76" s="126"/>
      <c r="AV76" s="126"/>
      <c r="AW76" s="126"/>
      <c r="AX76" s="126"/>
      <c r="AY76" s="126"/>
      <c r="AZ76" s="126"/>
      <c r="BA76" s="126"/>
      <c r="BB76" s="126"/>
      <c r="BC76" s="131"/>
      <c r="BD76" s="147"/>
      <c r="BE76" s="147"/>
      <c r="BF76" s="217"/>
      <c r="BG76" s="218"/>
      <c r="BH76" s="218"/>
      <c r="BI76" s="218"/>
      <c r="BJ76" s="217"/>
      <c r="BK76" s="218"/>
      <c r="BL76" s="218"/>
      <c r="BM76" s="218"/>
      <c r="BN76" s="217"/>
      <c r="BO76" s="218"/>
      <c r="BP76" s="218"/>
      <c r="BQ76" s="221"/>
      <c r="BR76" s="129"/>
      <c r="BS76" s="116"/>
    </row>
    <row r="77" spans="1:71" ht="15.65" customHeight="1">
      <c r="C77" s="124"/>
      <c r="D77" s="249"/>
      <c r="E77" s="250"/>
      <c r="F77" s="250"/>
      <c r="G77" s="250"/>
      <c r="H77" s="250"/>
      <c r="I77" s="250"/>
      <c r="J77" s="250"/>
      <c r="K77" s="250"/>
      <c r="L77" s="250"/>
      <c r="M77" s="251"/>
      <c r="N77" s="214"/>
      <c r="O77" s="215"/>
      <c r="P77" s="215"/>
      <c r="Q77" s="216"/>
      <c r="R77" s="130"/>
      <c r="S77" s="130"/>
      <c r="T77" s="130"/>
      <c r="U77" s="196"/>
      <c r="V77" s="197"/>
      <c r="W77" s="197"/>
      <c r="X77" s="197"/>
      <c r="Y77" s="197"/>
      <c r="Z77" s="197"/>
      <c r="AA77" s="197"/>
      <c r="AB77" s="197"/>
      <c r="AC77" s="197"/>
      <c r="AD77" s="197"/>
      <c r="AE77" s="197"/>
      <c r="AF77" s="197"/>
      <c r="AG77" s="197"/>
      <c r="AH77" s="197"/>
      <c r="AI77" s="197"/>
      <c r="AJ77" s="198"/>
      <c r="AK77" s="143"/>
      <c r="AL77" s="143"/>
      <c r="AM77" s="126"/>
      <c r="AN77" s="126"/>
      <c r="AO77" s="126"/>
      <c r="AP77" s="126"/>
      <c r="AQ77" s="126"/>
      <c r="AR77" s="126"/>
      <c r="AS77" s="126"/>
      <c r="AT77" s="126"/>
      <c r="AU77" s="126"/>
      <c r="AV77" s="126"/>
      <c r="AW77" s="126"/>
      <c r="AX77" s="126"/>
      <c r="AY77" s="126"/>
      <c r="AZ77" s="126"/>
      <c r="BA77" s="126"/>
      <c r="BB77" s="126"/>
      <c r="BC77" s="131"/>
      <c r="BD77" s="147"/>
      <c r="BE77" s="147"/>
      <c r="BF77" s="219"/>
      <c r="BG77" s="220"/>
      <c r="BH77" s="220"/>
      <c r="BI77" s="220"/>
      <c r="BJ77" s="219"/>
      <c r="BK77" s="220"/>
      <c r="BL77" s="220"/>
      <c r="BM77" s="220"/>
      <c r="BN77" s="219"/>
      <c r="BO77" s="220"/>
      <c r="BP77" s="220"/>
      <c r="BQ77" s="222"/>
      <c r="BR77" s="129"/>
      <c r="BS77" s="116"/>
    </row>
    <row r="78" spans="1:71" ht="15.65" customHeight="1">
      <c r="A78" s="134"/>
      <c r="B78" s="134"/>
      <c r="C78" s="124"/>
      <c r="D78" s="144"/>
      <c r="E78" s="144"/>
      <c r="F78" s="144"/>
      <c r="G78" s="144"/>
      <c r="H78" s="144"/>
      <c r="I78" s="144"/>
      <c r="J78" s="144"/>
      <c r="K78" s="144"/>
      <c r="L78" s="144"/>
      <c r="M78" s="144"/>
      <c r="N78" s="144"/>
      <c r="O78" s="144"/>
      <c r="P78" s="144"/>
      <c r="Q78" s="144"/>
      <c r="R78" s="130"/>
      <c r="S78" s="130"/>
      <c r="T78" s="130"/>
      <c r="U78" s="130"/>
      <c r="V78" s="130"/>
      <c r="W78" s="130"/>
      <c r="X78" s="130"/>
      <c r="Y78" s="130"/>
      <c r="Z78" s="130"/>
      <c r="AA78" s="130"/>
      <c r="AB78" s="130"/>
      <c r="AC78" s="130"/>
      <c r="AD78" s="130"/>
      <c r="AE78" s="130"/>
      <c r="AF78" s="130"/>
      <c r="AG78" s="130"/>
      <c r="AH78" s="130"/>
      <c r="AI78" s="130"/>
      <c r="AJ78" s="130"/>
      <c r="AK78" s="143"/>
      <c r="AL78" s="143"/>
      <c r="AM78" s="156"/>
      <c r="AN78" s="156"/>
      <c r="AO78" s="156"/>
      <c r="AP78" s="156"/>
      <c r="AQ78" s="156"/>
      <c r="AR78" s="156"/>
      <c r="AS78" s="156"/>
      <c r="AT78" s="156"/>
      <c r="AU78" s="156"/>
      <c r="AV78" s="156"/>
      <c r="AW78" s="156"/>
      <c r="AX78" s="156"/>
      <c r="AY78" s="156"/>
      <c r="AZ78" s="156"/>
      <c r="BA78" s="156"/>
      <c r="BB78" s="156"/>
      <c r="BC78" s="131"/>
      <c r="BD78" s="147"/>
      <c r="BE78" s="147"/>
      <c r="BF78" s="110"/>
      <c r="BG78" s="110"/>
      <c r="BH78" s="110"/>
      <c r="BI78" s="110"/>
      <c r="BJ78" s="110"/>
      <c r="BK78" s="110"/>
      <c r="BL78" s="110"/>
      <c r="BM78" s="110"/>
      <c r="BN78" s="110"/>
      <c r="BO78" s="110"/>
      <c r="BP78" s="110"/>
      <c r="BQ78" s="110"/>
      <c r="BR78" s="129"/>
      <c r="BS78" s="116"/>
    </row>
    <row r="79" spans="1:71" ht="15.65" customHeight="1">
      <c r="A79" s="134"/>
      <c r="B79" s="134"/>
      <c r="C79" s="124"/>
      <c r="D79" s="144"/>
      <c r="E79" s="144"/>
      <c r="F79" s="144"/>
      <c r="G79" s="144"/>
      <c r="H79" s="144"/>
      <c r="I79" s="144"/>
      <c r="J79" s="144"/>
      <c r="K79" s="144"/>
      <c r="L79" s="144"/>
      <c r="M79" s="144"/>
      <c r="N79" s="144"/>
      <c r="O79" s="144"/>
      <c r="P79" s="144"/>
      <c r="Q79" s="144"/>
      <c r="R79" s="130"/>
      <c r="S79" s="130"/>
      <c r="T79" s="130"/>
      <c r="U79" s="135" t="s">
        <v>91</v>
      </c>
      <c r="V79" s="130"/>
      <c r="W79" s="130"/>
      <c r="X79" s="130"/>
      <c r="Y79" s="130"/>
      <c r="Z79" s="130"/>
      <c r="AA79" s="130"/>
      <c r="AB79" s="130"/>
      <c r="AC79" s="130"/>
      <c r="AD79" s="130"/>
      <c r="AE79" s="130"/>
      <c r="AF79" s="130"/>
      <c r="AG79" s="130"/>
      <c r="AH79" s="130"/>
      <c r="AI79" s="130"/>
      <c r="AJ79" s="130"/>
      <c r="AK79" s="143"/>
      <c r="AL79" s="143"/>
      <c r="AM79" s="135" t="s">
        <v>92</v>
      </c>
      <c r="AN79" s="127"/>
      <c r="AO79" s="127"/>
      <c r="AP79" s="127"/>
      <c r="AQ79" s="127"/>
      <c r="AR79" s="127"/>
      <c r="AS79" s="127"/>
      <c r="AT79" s="127"/>
      <c r="AU79" s="127"/>
      <c r="AV79" s="127"/>
      <c r="AW79" s="127"/>
      <c r="AX79" s="126"/>
      <c r="AY79" s="126"/>
      <c r="AZ79" s="126"/>
      <c r="BA79" s="126"/>
      <c r="BB79" s="126"/>
      <c r="BC79" s="126"/>
      <c r="BD79" s="126"/>
      <c r="BE79" s="126"/>
      <c r="BF79" s="126"/>
      <c r="BG79" s="126"/>
      <c r="BH79" s="126"/>
      <c r="BI79" s="126"/>
      <c r="BJ79" s="126"/>
      <c r="BK79" s="126"/>
      <c r="BL79" s="126"/>
      <c r="BM79" s="126"/>
      <c r="BN79" s="126"/>
      <c r="BO79" s="126"/>
      <c r="BP79" s="126"/>
      <c r="BQ79" s="110"/>
      <c r="BR79" s="129"/>
      <c r="BS79" s="116"/>
    </row>
    <row r="80" spans="1:71" ht="15.65" customHeight="1">
      <c r="A80" s="134"/>
      <c r="B80" s="134"/>
      <c r="C80" s="124"/>
      <c r="D80" s="144"/>
      <c r="E80" s="144"/>
      <c r="F80" s="144"/>
      <c r="G80" s="144"/>
      <c r="H80" s="144"/>
      <c r="I80" s="144"/>
      <c r="J80" s="144"/>
      <c r="K80" s="144"/>
      <c r="L80" s="144"/>
      <c r="M80" s="144"/>
      <c r="N80" s="144"/>
      <c r="O80" s="144"/>
      <c r="P80" s="144"/>
      <c r="Q80" s="144"/>
      <c r="R80" s="130"/>
      <c r="S80" s="130"/>
      <c r="T80" s="130"/>
      <c r="U80" s="182" t="str">
        <f>IF([7]回答表!X50="●",[7]回答表!E155,IF([7]回答表!AA50="●",[7]回答表!E179,""))</f>
        <v/>
      </c>
      <c r="V80" s="183"/>
      <c r="W80" s="183"/>
      <c r="X80" s="183"/>
      <c r="Y80" s="183"/>
      <c r="Z80" s="183"/>
      <c r="AA80" s="183"/>
      <c r="AB80" s="183"/>
      <c r="AC80" s="183"/>
      <c r="AD80" s="183"/>
      <c r="AE80" s="186" t="s">
        <v>93</v>
      </c>
      <c r="AF80" s="186"/>
      <c r="AG80" s="186"/>
      <c r="AH80" s="186"/>
      <c r="AI80" s="186"/>
      <c r="AJ80" s="187"/>
      <c r="AK80" s="143"/>
      <c r="AL80" s="143"/>
      <c r="AM80" s="190" t="str">
        <f>IF([7]回答表!X50="●",[7]回答表!B157,IF([7]回答表!AA50="●",[7]回答表!B181,""))</f>
        <v/>
      </c>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2"/>
      <c r="BR80" s="129"/>
      <c r="BS80" s="116"/>
    </row>
    <row r="81" spans="1:71" ht="15.65" customHeight="1">
      <c r="A81" s="134"/>
      <c r="B81" s="134"/>
      <c r="C81" s="124"/>
      <c r="D81" s="144"/>
      <c r="E81" s="144"/>
      <c r="F81" s="144"/>
      <c r="G81" s="144"/>
      <c r="H81" s="144"/>
      <c r="I81" s="144"/>
      <c r="J81" s="144"/>
      <c r="K81" s="144"/>
      <c r="L81" s="144"/>
      <c r="M81" s="144"/>
      <c r="N81" s="144"/>
      <c r="O81" s="144"/>
      <c r="P81" s="144"/>
      <c r="Q81" s="144"/>
      <c r="R81" s="130"/>
      <c r="S81" s="130"/>
      <c r="T81" s="130"/>
      <c r="U81" s="184"/>
      <c r="V81" s="185"/>
      <c r="W81" s="185"/>
      <c r="X81" s="185"/>
      <c r="Y81" s="185"/>
      <c r="Z81" s="185"/>
      <c r="AA81" s="185"/>
      <c r="AB81" s="185"/>
      <c r="AC81" s="185"/>
      <c r="AD81" s="185"/>
      <c r="AE81" s="188"/>
      <c r="AF81" s="188"/>
      <c r="AG81" s="188"/>
      <c r="AH81" s="188"/>
      <c r="AI81" s="188"/>
      <c r="AJ81" s="189"/>
      <c r="AK81" s="143"/>
      <c r="AL81" s="143"/>
      <c r="AM81" s="193"/>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5"/>
      <c r="BR81" s="129"/>
      <c r="BS81" s="116"/>
    </row>
    <row r="82" spans="1:71" ht="15.65" customHeight="1">
      <c r="A82" s="134"/>
      <c r="B82" s="134"/>
      <c r="C82" s="124"/>
      <c r="D82" s="144"/>
      <c r="E82" s="144"/>
      <c r="F82" s="144"/>
      <c r="G82" s="144"/>
      <c r="H82" s="144"/>
      <c r="I82" s="144"/>
      <c r="J82" s="144"/>
      <c r="K82" s="144"/>
      <c r="L82" s="144"/>
      <c r="M82" s="144"/>
      <c r="N82" s="144"/>
      <c r="O82" s="144"/>
      <c r="P82" s="144"/>
      <c r="Q82" s="144"/>
      <c r="R82" s="130"/>
      <c r="S82" s="130"/>
      <c r="T82" s="130"/>
      <c r="U82" s="130"/>
      <c r="V82" s="130"/>
      <c r="W82" s="130"/>
      <c r="X82" s="130"/>
      <c r="Y82" s="130"/>
      <c r="Z82" s="130"/>
      <c r="AA82" s="130"/>
      <c r="AB82" s="130"/>
      <c r="AC82" s="130"/>
      <c r="AD82" s="130"/>
      <c r="AE82" s="130"/>
      <c r="AF82" s="130"/>
      <c r="AG82" s="130"/>
      <c r="AH82" s="130"/>
      <c r="AI82" s="130"/>
      <c r="AJ82" s="130"/>
      <c r="AK82" s="143"/>
      <c r="AL82" s="143"/>
      <c r="AM82" s="193"/>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5"/>
      <c r="BR82" s="129"/>
      <c r="BS82" s="116"/>
    </row>
    <row r="83" spans="1:71" ht="15.65" customHeight="1">
      <c r="A83" s="134"/>
      <c r="B83" s="134"/>
      <c r="C83" s="124"/>
      <c r="D83" s="144"/>
      <c r="E83" s="144"/>
      <c r="F83" s="144"/>
      <c r="G83" s="144"/>
      <c r="H83" s="144"/>
      <c r="I83" s="144"/>
      <c r="J83" s="144"/>
      <c r="K83" s="144"/>
      <c r="L83" s="144"/>
      <c r="M83" s="144"/>
      <c r="N83" s="144"/>
      <c r="O83" s="144"/>
      <c r="P83" s="144"/>
      <c r="Q83" s="144"/>
      <c r="R83" s="130"/>
      <c r="S83" s="130"/>
      <c r="T83" s="130"/>
      <c r="U83" s="130"/>
      <c r="V83" s="130"/>
      <c r="W83" s="130"/>
      <c r="X83" s="130"/>
      <c r="Y83" s="130"/>
      <c r="Z83" s="130"/>
      <c r="AA83" s="130"/>
      <c r="AB83" s="130"/>
      <c r="AC83" s="130"/>
      <c r="AD83" s="130"/>
      <c r="AE83" s="130"/>
      <c r="AF83" s="130"/>
      <c r="AG83" s="130"/>
      <c r="AH83" s="130"/>
      <c r="AI83" s="130"/>
      <c r="AJ83" s="130"/>
      <c r="AK83" s="143"/>
      <c r="AL83" s="143"/>
      <c r="AM83" s="193"/>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5"/>
      <c r="BR83" s="129"/>
      <c r="BS83" s="116"/>
    </row>
    <row r="84" spans="1:71" ht="15.65" customHeight="1">
      <c r="A84" s="134"/>
      <c r="B84" s="134"/>
      <c r="C84" s="124"/>
      <c r="D84" s="144"/>
      <c r="E84" s="144"/>
      <c r="F84" s="144"/>
      <c r="G84" s="144"/>
      <c r="H84" s="144"/>
      <c r="I84" s="144"/>
      <c r="J84" s="144"/>
      <c r="K84" s="144"/>
      <c r="L84" s="144"/>
      <c r="M84" s="144"/>
      <c r="N84" s="144"/>
      <c r="O84" s="144"/>
      <c r="P84" s="144"/>
      <c r="Q84" s="144"/>
      <c r="R84" s="130"/>
      <c r="S84" s="130"/>
      <c r="T84" s="130"/>
      <c r="U84" s="130"/>
      <c r="V84" s="130"/>
      <c r="W84" s="130"/>
      <c r="X84" s="130"/>
      <c r="Y84" s="130"/>
      <c r="Z84" s="130"/>
      <c r="AA84" s="130"/>
      <c r="AB84" s="130"/>
      <c r="AC84" s="130"/>
      <c r="AD84" s="130"/>
      <c r="AE84" s="130"/>
      <c r="AF84" s="130"/>
      <c r="AG84" s="130"/>
      <c r="AH84" s="130"/>
      <c r="AI84" s="130"/>
      <c r="AJ84" s="130"/>
      <c r="AK84" s="143"/>
      <c r="AL84" s="143"/>
      <c r="AM84" s="196"/>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8"/>
      <c r="BR84" s="129"/>
      <c r="BS84" s="116"/>
    </row>
    <row r="85" spans="1:71" ht="15.65" customHeight="1">
      <c r="C85" s="124"/>
      <c r="D85" s="144"/>
      <c r="E85" s="144"/>
      <c r="F85" s="144"/>
      <c r="G85" s="144"/>
      <c r="H85" s="144"/>
      <c r="I85" s="144"/>
      <c r="J85" s="144"/>
      <c r="K85" s="144"/>
      <c r="L85" s="144"/>
      <c r="M85" s="144"/>
      <c r="N85" s="149"/>
      <c r="O85" s="149"/>
      <c r="P85" s="149"/>
      <c r="Q85" s="149"/>
      <c r="R85" s="130"/>
      <c r="S85" s="130"/>
      <c r="T85" s="130"/>
      <c r="U85" s="130"/>
      <c r="V85" s="130"/>
      <c r="W85" s="130"/>
      <c r="X85" s="110"/>
      <c r="Y85" s="110"/>
      <c r="Z85" s="110"/>
      <c r="AA85" s="127"/>
      <c r="AB85" s="127"/>
      <c r="AC85" s="127"/>
      <c r="AD85" s="127"/>
      <c r="AE85" s="127"/>
      <c r="AF85" s="127"/>
      <c r="AG85" s="127"/>
      <c r="AH85" s="127"/>
      <c r="AI85" s="127"/>
      <c r="AJ85" s="110"/>
      <c r="AK85" s="110"/>
      <c r="AL85" s="110"/>
      <c r="AM85" s="126"/>
      <c r="AN85" s="126"/>
      <c r="AO85" s="126"/>
      <c r="AP85" s="126"/>
      <c r="AQ85" s="126"/>
      <c r="AR85" s="126"/>
      <c r="AS85" s="126"/>
      <c r="AT85" s="126"/>
      <c r="AU85" s="126"/>
      <c r="AV85" s="126"/>
      <c r="AW85" s="126"/>
      <c r="AX85" s="126"/>
      <c r="AY85" s="126"/>
      <c r="AZ85" s="126"/>
      <c r="BA85" s="126"/>
      <c r="BB85" s="126"/>
      <c r="BC85" s="110"/>
      <c r="BD85" s="110"/>
      <c r="BE85" s="110"/>
      <c r="BF85" s="110"/>
      <c r="BG85" s="110"/>
      <c r="BH85" s="110"/>
      <c r="BI85" s="110"/>
      <c r="BJ85" s="110"/>
      <c r="BK85" s="110"/>
      <c r="BL85" s="110"/>
      <c r="BM85" s="110"/>
      <c r="BN85" s="110"/>
      <c r="BO85" s="110"/>
      <c r="BP85" s="110"/>
      <c r="BQ85" s="110"/>
      <c r="BR85" s="129"/>
      <c r="BS85" s="116"/>
    </row>
    <row r="86" spans="1:71" ht="18.649999999999999" customHeight="1">
      <c r="C86" s="124"/>
      <c r="D86" s="144"/>
      <c r="E86" s="144"/>
      <c r="F86" s="144"/>
      <c r="G86" s="144"/>
      <c r="H86" s="144"/>
      <c r="I86" s="144"/>
      <c r="J86" s="144"/>
      <c r="K86" s="144"/>
      <c r="L86" s="144"/>
      <c r="M86" s="144"/>
      <c r="N86" s="149"/>
      <c r="O86" s="149"/>
      <c r="P86" s="149"/>
      <c r="Q86" s="149"/>
      <c r="R86" s="130"/>
      <c r="S86" s="130"/>
      <c r="T86" s="130"/>
      <c r="U86" s="135" t="s">
        <v>27</v>
      </c>
      <c r="V86" s="130"/>
      <c r="W86" s="130"/>
      <c r="X86" s="136"/>
      <c r="Y86" s="136"/>
      <c r="Z86" s="136"/>
      <c r="AA86" s="127"/>
      <c r="AB86" s="137"/>
      <c r="AC86" s="127"/>
      <c r="AD86" s="127"/>
      <c r="AE86" s="127"/>
      <c r="AF86" s="127"/>
      <c r="AG86" s="127"/>
      <c r="AH86" s="127"/>
      <c r="AI86" s="127"/>
      <c r="AJ86" s="127"/>
      <c r="AK86" s="127"/>
      <c r="AL86" s="127"/>
      <c r="AM86" s="135" t="s">
        <v>12</v>
      </c>
      <c r="AN86" s="127"/>
      <c r="AO86" s="127"/>
      <c r="AP86" s="127"/>
      <c r="AQ86" s="127"/>
      <c r="AR86" s="127"/>
      <c r="AS86" s="127"/>
      <c r="AT86" s="127"/>
      <c r="AU86" s="127"/>
      <c r="AV86" s="127"/>
      <c r="AW86" s="127"/>
      <c r="AX86" s="126"/>
      <c r="AY86" s="126"/>
      <c r="AZ86" s="126"/>
      <c r="BA86" s="126"/>
      <c r="BB86" s="126"/>
      <c r="BC86" s="126"/>
      <c r="BD86" s="126"/>
      <c r="BE86" s="126"/>
      <c r="BF86" s="126"/>
      <c r="BG86" s="126"/>
      <c r="BH86" s="126"/>
      <c r="BI86" s="126"/>
      <c r="BJ86" s="126"/>
      <c r="BK86" s="126"/>
      <c r="BL86" s="126"/>
      <c r="BM86" s="126"/>
      <c r="BN86" s="126"/>
      <c r="BO86" s="126"/>
      <c r="BP86" s="126"/>
      <c r="BQ86" s="110"/>
      <c r="BR86" s="129"/>
      <c r="BS86" s="116"/>
    </row>
    <row r="87" spans="1:71" ht="15.65" customHeight="1">
      <c r="C87" s="124"/>
      <c r="D87" s="199" t="s">
        <v>13</v>
      </c>
      <c r="E87" s="200"/>
      <c r="F87" s="200"/>
      <c r="G87" s="200"/>
      <c r="H87" s="200"/>
      <c r="I87" s="200"/>
      <c r="J87" s="200"/>
      <c r="K87" s="200"/>
      <c r="L87" s="200"/>
      <c r="M87" s="201"/>
      <c r="N87" s="208" t="str">
        <f>IF([7]回答表!AD50="●","●","")</f>
        <v/>
      </c>
      <c r="O87" s="209"/>
      <c r="P87" s="209"/>
      <c r="Q87" s="210"/>
      <c r="R87" s="130"/>
      <c r="S87" s="130"/>
      <c r="T87" s="130"/>
      <c r="U87" s="190" t="str">
        <f>IF([7]回答表!AD50="●",[7]回答表!B192,"")</f>
        <v/>
      </c>
      <c r="V87" s="191"/>
      <c r="W87" s="191"/>
      <c r="X87" s="191"/>
      <c r="Y87" s="191"/>
      <c r="Z87" s="191"/>
      <c r="AA87" s="191"/>
      <c r="AB87" s="191"/>
      <c r="AC87" s="191"/>
      <c r="AD87" s="191"/>
      <c r="AE87" s="191"/>
      <c r="AF87" s="191"/>
      <c r="AG87" s="191"/>
      <c r="AH87" s="191"/>
      <c r="AI87" s="191"/>
      <c r="AJ87" s="192"/>
      <c r="AK87" s="150"/>
      <c r="AL87" s="150"/>
      <c r="AM87" s="190" t="str">
        <f>IF([7]回答表!AD50="●",[7]回答表!B198,"")</f>
        <v/>
      </c>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2"/>
      <c r="BR87" s="129"/>
      <c r="BS87" s="116"/>
    </row>
    <row r="88" spans="1:71" ht="15.65" customHeight="1">
      <c r="C88" s="124"/>
      <c r="D88" s="202"/>
      <c r="E88" s="203"/>
      <c r="F88" s="203"/>
      <c r="G88" s="203"/>
      <c r="H88" s="203"/>
      <c r="I88" s="203"/>
      <c r="J88" s="203"/>
      <c r="K88" s="203"/>
      <c r="L88" s="203"/>
      <c r="M88" s="204"/>
      <c r="N88" s="211"/>
      <c r="O88" s="212"/>
      <c r="P88" s="212"/>
      <c r="Q88" s="213"/>
      <c r="R88" s="130"/>
      <c r="S88" s="130"/>
      <c r="T88" s="130"/>
      <c r="U88" s="193"/>
      <c r="V88" s="194"/>
      <c r="W88" s="194"/>
      <c r="X88" s="194"/>
      <c r="Y88" s="194"/>
      <c r="Z88" s="194"/>
      <c r="AA88" s="194"/>
      <c r="AB88" s="194"/>
      <c r="AC88" s="194"/>
      <c r="AD88" s="194"/>
      <c r="AE88" s="194"/>
      <c r="AF88" s="194"/>
      <c r="AG88" s="194"/>
      <c r="AH88" s="194"/>
      <c r="AI88" s="194"/>
      <c r="AJ88" s="195"/>
      <c r="AK88" s="150"/>
      <c r="AL88" s="150"/>
      <c r="AM88" s="193"/>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5"/>
      <c r="BR88" s="129"/>
      <c r="BS88" s="116"/>
    </row>
    <row r="89" spans="1:71" ht="15.65" customHeight="1">
      <c r="C89" s="124"/>
      <c r="D89" s="202"/>
      <c r="E89" s="203"/>
      <c r="F89" s="203"/>
      <c r="G89" s="203"/>
      <c r="H89" s="203"/>
      <c r="I89" s="203"/>
      <c r="J89" s="203"/>
      <c r="K89" s="203"/>
      <c r="L89" s="203"/>
      <c r="M89" s="204"/>
      <c r="N89" s="211"/>
      <c r="O89" s="212"/>
      <c r="P89" s="212"/>
      <c r="Q89" s="213"/>
      <c r="R89" s="130"/>
      <c r="S89" s="130"/>
      <c r="T89" s="130"/>
      <c r="U89" s="193"/>
      <c r="V89" s="194"/>
      <c r="W89" s="194"/>
      <c r="X89" s="194"/>
      <c r="Y89" s="194"/>
      <c r="Z89" s="194"/>
      <c r="AA89" s="194"/>
      <c r="AB89" s="194"/>
      <c r="AC89" s="194"/>
      <c r="AD89" s="194"/>
      <c r="AE89" s="194"/>
      <c r="AF89" s="194"/>
      <c r="AG89" s="194"/>
      <c r="AH89" s="194"/>
      <c r="AI89" s="194"/>
      <c r="AJ89" s="195"/>
      <c r="AK89" s="150"/>
      <c r="AL89" s="150"/>
      <c r="AM89" s="193"/>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5"/>
      <c r="BR89" s="129"/>
      <c r="BS89" s="116"/>
    </row>
    <row r="90" spans="1:71" ht="15.65" customHeight="1">
      <c r="C90" s="124"/>
      <c r="D90" s="205"/>
      <c r="E90" s="206"/>
      <c r="F90" s="206"/>
      <c r="G90" s="206"/>
      <c r="H90" s="206"/>
      <c r="I90" s="206"/>
      <c r="J90" s="206"/>
      <c r="K90" s="206"/>
      <c r="L90" s="206"/>
      <c r="M90" s="207"/>
      <c r="N90" s="214"/>
      <c r="O90" s="215"/>
      <c r="P90" s="215"/>
      <c r="Q90" s="216"/>
      <c r="R90" s="130"/>
      <c r="S90" s="130"/>
      <c r="T90" s="130"/>
      <c r="U90" s="196"/>
      <c r="V90" s="197"/>
      <c r="W90" s="197"/>
      <c r="X90" s="197"/>
      <c r="Y90" s="197"/>
      <c r="Z90" s="197"/>
      <c r="AA90" s="197"/>
      <c r="AB90" s="197"/>
      <c r="AC90" s="197"/>
      <c r="AD90" s="197"/>
      <c r="AE90" s="197"/>
      <c r="AF90" s="197"/>
      <c r="AG90" s="197"/>
      <c r="AH90" s="197"/>
      <c r="AI90" s="197"/>
      <c r="AJ90" s="198"/>
      <c r="AK90" s="150"/>
      <c r="AL90" s="150"/>
      <c r="AM90" s="196"/>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8"/>
      <c r="BR90" s="129"/>
      <c r="BS90" s="116"/>
    </row>
    <row r="91" spans="1:71" ht="15.65" customHeight="1">
      <c r="C91" s="151"/>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3"/>
      <c r="BS91" s="116"/>
    </row>
    <row r="92" spans="1:71" ht="15.65" customHeight="1">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16"/>
    </row>
    <row r="93" spans="1:71" ht="15.65" customHeight="1">
      <c r="C93" s="118"/>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340"/>
      <c r="AS93" s="340"/>
      <c r="AT93" s="340"/>
      <c r="AU93" s="340"/>
      <c r="AV93" s="340"/>
      <c r="AW93" s="340"/>
      <c r="AX93" s="340"/>
      <c r="AY93" s="340"/>
      <c r="AZ93" s="340"/>
      <c r="BA93" s="340"/>
      <c r="BB93" s="340"/>
      <c r="BC93" s="120"/>
      <c r="BD93" s="121"/>
      <c r="BE93" s="121"/>
      <c r="BF93" s="121"/>
      <c r="BG93" s="121"/>
      <c r="BH93" s="121"/>
      <c r="BI93" s="121"/>
      <c r="BJ93" s="121"/>
      <c r="BK93" s="121"/>
      <c r="BL93" s="121"/>
      <c r="BM93" s="121"/>
      <c r="BN93" s="121"/>
      <c r="BO93" s="121"/>
      <c r="BP93" s="121"/>
      <c r="BQ93" s="121"/>
      <c r="BR93" s="122"/>
    </row>
    <row r="94" spans="1:71" ht="15.65" customHeight="1">
      <c r="C94" s="124"/>
      <c r="D94" s="258" t="s">
        <v>4</v>
      </c>
      <c r="E94" s="259"/>
      <c r="F94" s="259"/>
      <c r="G94" s="259"/>
      <c r="H94" s="259"/>
      <c r="I94" s="259"/>
      <c r="J94" s="259"/>
      <c r="K94" s="259"/>
      <c r="L94" s="259"/>
      <c r="M94" s="259"/>
      <c r="N94" s="259"/>
      <c r="O94" s="259"/>
      <c r="P94" s="259"/>
      <c r="Q94" s="260"/>
      <c r="R94" s="199" t="s">
        <v>94</v>
      </c>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1"/>
      <c r="BC94" s="125"/>
      <c r="BD94" s="126"/>
      <c r="BE94" s="126"/>
      <c r="BF94" s="126"/>
      <c r="BG94" s="126"/>
      <c r="BH94" s="126"/>
      <c r="BI94" s="126"/>
      <c r="BJ94" s="126"/>
      <c r="BK94" s="126"/>
      <c r="BL94" s="126"/>
      <c r="BM94" s="126"/>
      <c r="BN94" s="127"/>
      <c r="BO94" s="127"/>
      <c r="BP94" s="127"/>
      <c r="BQ94" s="128"/>
      <c r="BR94" s="129"/>
    </row>
    <row r="95" spans="1:71" ht="15.65" customHeight="1">
      <c r="C95" s="124"/>
      <c r="D95" s="261"/>
      <c r="E95" s="262"/>
      <c r="F95" s="262"/>
      <c r="G95" s="262"/>
      <c r="H95" s="262"/>
      <c r="I95" s="262"/>
      <c r="J95" s="262"/>
      <c r="K95" s="262"/>
      <c r="L95" s="262"/>
      <c r="M95" s="262"/>
      <c r="N95" s="262"/>
      <c r="O95" s="262"/>
      <c r="P95" s="262"/>
      <c r="Q95" s="263"/>
      <c r="R95" s="205"/>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7"/>
      <c r="BC95" s="125"/>
      <c r="BD95" s="126"/>
      <c r="BE95" s="126"/>
      <c r="BF95" s="126"/>
      <c r="BG95" s="126"/>
      <c r="BH95" s="126"/>
      <c r="BI95" s="126"/>
      <c r="BJ95" s="126"/>
      <c r="BK95" s="126"/>
      <c r="BL95" s="126"/>
      <c r="BM95" s="126"/>
      <c r="BN95" s="127"/>
      <c r="BO95" s="127"/>
      <c r="BP95" s="127"/>
      <c r="BQ95" s="128"/>
      <c r="BR95" s="129"/>
    </row>
    <row r="96" spans="1:71" ht="15.65" customHeight="1">
      <c r="C96" s="124"/>
      <c r="D96" s="130"/>
      <c r="E96" s="130"/>
      <c r="F96" s="130"/>
      <c r="G96" s="130"/>
      <c r="H96" s="130"/>
      <c r="I96" s="130"/>
      <c r="J96" s="130"/>
      <c r="K96" s="130"/>
      <c r="L96" s="130"/>
      <c r="M96" s="130"/>
      <c r="N96" s="130"/>
      <c r="O96" s="130"/>
      <c r="P96" s="130"/>
      <c r="Q96" s="130"/>
      <c r="R96" s="130"/>
      <c r="S96" s="130"/>
      <c r="T96" s="130"/>
      <c r="U96" s="130"/>
      <c r="V96" s="130"/>
      <c r="W96" s="130"/>
      <c r="X96" s="110"/>
      <c r="Y96" s="110"/>
      <c r="Z96" s="110"/>
      <c r="AA96" s="126"/>
      <c r="AB96" s="131"/>
      <c r="AC96" s="131"/>
      <c r="AD96" s="131"/>
      <c r="AE96" s="131"/>
      <c r="AF96" s="131"/>
      <c r="AG96" s="131"/>
      <c r="AH96" s="131"/>
      <c r="AI96" s="131"/>
      <c r="AJ96" s="131"/>
      <c r="AK96" s="131"/>
      <c r="AL96" s="131"/>
      <c r="AM96" s="131"/>
      <c r="AN96" s="128"/>
      <c r="AO96" s="131"/>
      <c r="AP96" s="132"/>
      <c r="AQ96" s="132"/>
      <c r="AR96" s="133"/>
      <c r="AS96" s="133"/>
      <c r="AT96" s="133"/>
      <c r="AU96" s="133"/>
      <c r="AV96" s="133"/>
      <c r="AW96" s="133"/>
      <c r="AX96" s="133"/>
      <c r="AY96" s="133"/>
      <c r="AZ96" s="133"/>
      <c r="BA96" s="133"/>
      <c r="BB96" s="133"/>
      <c r="BC96" s="125"/>
      <c r="BD96" s="126"/>
      <c r="BE96" s="126"/>
      <c r="BF96" s="126"/>
      <c r="BG96" s="126"/>
      <c r="BH96" s="126"/>
      <c r="BI96" s="126"/>
      <c r="BJ96" s="126"/>
      <c r="BK96" s="126"/>
      <c r="BL96" s="126"/>
      <c r="BM96" s="126"/>
      <c r="BN96" s="127"/>
      <c r="BO96" s="127"/>
      <c r="BP96" s="127"/>
      <c r="BQ96" s="128"/>
      <c r="BR96" s="129"/>
    </row>
    <row r="97" spans="1:144" ht="19.399999999999999" customHeight="1">
      <c r="A97" s="134"/>
      <c r="B97" s="134"/>
      <c r="C97" s="124"/>
      <c r="D97" s="130"/>
      <c r="E97" s="130"/>
      <c r="F97" s="130"/>
      <c r="G97" s="130"/>
      <c r="H97" s="130"/>
      <c r="I97" s="130"/>
      <c r="J97" s="130"/>
      <c r="K97" s="130"/>
      <c r="L97" s="130"/>
      <c r="M97" s="130"/>
      <c r="N97" s="130"/>
      <c r="O97" s="130"/>
      <c r="P97" s="130"/>
      <c r="Q97" s="130"/>
      <c r="R97" s="130"/>
      <c r="S97" s="130"/>
      <c r="T97" s="130"/>
      <c r="U97" s="135" t="s">
        <v>27</v>
      </c>
      <c r="V97" s="130"/>
      <c r="W97" s="130"/>
      <c r="X97" s="136"/>
      <c r="Y97" s="136"/>
      <c r="Z97" s="136"/>
      <c r="AA97" s="127"/>
      <c r="AB97" s="137"/>
      <c r="AC97" s="137"/>
      <c r="AD97" s="137"/>
      <c r="AE97" s="137"/>
      <c r="AF97" s="137"/>
      <c r="AG97" s="137"/>
      <c r="AH97" s="137"/>
      <c r="AI97" s="137"/>
      <c r="AJ97" s="137"/>
      <c r="AK97" s="137"/>
      <c r="AL97" s="137"/>
      <c r="AM97" s="135" t="s">
        <v>84</v>
      </c>
      <c r="AN97" s="138"/>
      <c r="AO97" s="137"/>
      <c r="AP97" s="139"/>
      <c r="AQ97" s="139"/>
      <c r="AR97" s="140"/>
      <c r="AS97" s="140"/>
      <c r="AT97" s="140"/>
      <c r="AU97" s="140"/>
      <c r="AV97" s="140"/>
      <c r="AW97" s="140"/>
      <c r="AX97" s="140"/>
      <c r="AY97" s="140"/>
      <c r="AZ97" s="140"/>
      <c r="BA97" s="140"/>
      <c r="BB97" s="140"/>
      <c r="BC97" s="141"/>
      <c r="BD97" s="127"/>
      <c r="BE97" s="127"/>
      <c r="BF97" s="142" t="s">
        <v>6</v>
      </c>
      <c r="BG97" s="155"/>
      <c r="BH97" s="155"/>
      <c r="BI97" s="155"/>
      <c r="BJ97" s="155"/>
      <c r="BK97" s="155"/>
      <c r="BL97" s="155"/>
      <c r="BM97" s="127"/>
      <c r="BN97" s="127"/>
      <c r="BO97" s="127"/>
      <c r="BP97" s="127"/>
      <c r="BQ97" s="138"/>
      <c r="BR97" s="129"/>
      <c r="BS97" s="134"/>
    </row>
    <row r="98" spans="1:144" ht="15.65" customHeight="1">
      <c r="A98" s="134"/>
      <c r="B98" s="134"/>
      <c r="C98" s="124"/>
      <c r="D98" s="199" t="s">
        <v>7</v>
      </c>
      <c r="E98" s="200"/>
      <c r="F98" s="200"/>
      <c r="G98" s="200"/>
      <c r="H98" s="200"/>
      <c r="I98" s="200"/>
      <c r="J98" s="200"/>
      <c r="K98" s="200"/>
      <c r="L98" s="200"/>
      <c r="M98" s="201"/>
      <c r="N98" s="208" t="str">
        <f>IF([7]回答表!X51="●","●","")</f>
        <v/>
      </c>
      <c r="O98" s="209"/>
      <c r="P98" s="209"/>
      <c r="Q98" s="210"/>
      <c r="R98" s="130"/>
      <c r="S98" s="130"/>
      <c r="T98" s="130"/>
      <c r="U98" s="190" t="str">
        <f>IF([7]回答表!X51="●",[7]回答表!B209,IF([7]回答表!AA51="●",[7]回答表!B237,""))</f>
        <v/>
      </c>
      <c r="V98" s="191"/>
      <c r="W98" s="191"/>
      <c r="X98" s="191"/>
      <c r="Y98" s="191"/>
      <c r="Z98" s="191"/>
      <c r="AA98" s="191"/>
      <c r="AB98" s="191"/>
      <c r="AC98" s="191"/>
      <c r="AD98" s="191"/>
      <c r="AE98" s="191"/>
      <c r="AF98" s="191"/>
      <c r="AG98" s="191"/>
      <c r="AH98" s="191"/>
      <c r="AI98" s="191"/>
      <c r="AJ98" s="192"/>
      <c r="AK98" s="143"/>
      <c r="AL98" s="143"/>
      <c r="AM98" s="293" t="s">
        <v>85</v>
      </c>
      <c r="AN98" s="294"/>
      <c r="AO98" s="294"/>
      <c r="AP98" s="294"/>
      <c r="AQ98" s="294"/>
      <c r="AR98" s="294"/>
      <c r="AS98" s="294"/>
      <c r="AT98" s="295"/>
      <c r="AU98" s="293" t="s">
        <v>86</v>
      </c>
      <c r="AV98" s="294"/>
      <c r="AW98" s="294"/>
      <c r="AX98" s="294"/>
      <c r="AY98" s="294"/>
      <c r="AZ98" s="294"/>
      <c r="BA98" s="294"/>
      <c r="BB98" s="295"/>
      <c r="BC98" s="131"/>
      <c r="BD98" s="126"/>
      <c r="BE98" s="126"/>
      <c r="BF98" s="253" t="str">
        <f>IF([7]回答表!X51="●",[7]回答表!B219,IF([7]回答表!AA51="●",[7]回答表!B247,""))</f>
        <v/>
      </c>
      <c r="BG98" s="254"/>
      <c r="BH98" s="254"/>
      <c r="BI98" s="254"/>
      <c r="BJ98" s="253"/>
      <c r="BK98" s="254"/>
      <c r="BL98" s="254"/>
      <c r="BM98" s="254"/>
      <c r="BN98" s="253"/>
      <c r="BO98" s="254"/>
      <c r="BP98" s="254"/>
      <c r="BQ98" s="255"/>
      <c r="BR98" s="129"/>
      <c r="BS98" s="134"/>
    </row>
    <row r="99" spans="1:144" ht="15.65" customHeight="1">
      <c r="A99" s="134"/>
      <c r="B99" s="134"/>
      <c r="C99" s="124"/>
      <c r="D99" s="202"/>
      <c r="E99" s="203"/>
      <c r="F99" s="203"/>
      <c r="G99" s="203"/>
      <c r="H99" s="203"/>
      <c r="I99" s="203"/>
      <c r="J99" s="203"/>
      <c r="K99" s="203"/>
      <c r="L99" s="203"/>
      <c r="M99" s="204"/>
      <c r="N99" s="211"/>
      <c r="O99" s="212"/>
      <c r="P99" s="212"/>
      <c r="Q99" s="213"/>
      <c r="R99" s="130"/>
      <c r="S99" s="130"/>
      <c r="T99" s="130"/>
      <c r="U99" s="193"/>
      <c r="V99" s="194"/>
      <c r="W99" s="194"/>
      <c r="X99" s="194"/>
      <c r="Y99" s="194"/>
      <c r="Z99" s="194"/>
      <c r="AA99" s="194"/>
      <c r="AB99" s="194"/>
      <c r="AC99" s="194"/>
      <c r="AD99" s="194"/>
      <c r="AE99" s="194"/>
      <c r="AF99" s="194"/>
      <c r="AG99" s="194"/>
      <c r="AH99" s="194"/>
      <c r="AI99" s="194"/>
      <c r="AJ99" s="195"/>
      <c r="AK99" s="143"/>
      <c r="AL99" s="143"/>
      <c r="AM99" s="299"/>
      <c r="AN99" s="300"/>
      <c r="AO99" s="300"/>
      <c r="AP99" s="300"/>
      <c r="AQ99" s="300"/>
      <c r="AR99" s="300"/>
      <c r="AS99" s="300"/>
      <c r="AT99" s="301"/>
      <c r="AU99" s="299"/>
      <c r="AV99" s="300"/>
      <c r="AW99" s="300"/>
      <c r="AX99" s="300"/>
      <c r="AY99" s="300"/>
      <c r="AZ99" s="300"/>
      <c r="BA99" s="300"/>
      <c r="BB99" s="301"/>
      <c r="BC99" s="131"/>
      <c r="BD99" s="126"/>
      <c r="BE99" s="126"/>
      <c r="BF99" s="217"/>
      <c r="BG99" s="218"/>
      <c r="BH99" s="218"/>
      <c r="BI99" s="218"/>
      <c r="BJ99" s="217"/>
      <c r="BK99" s="218"/>
      <c r="BL99" s="218"/>
      <c r="BM99" s="218"/>
      <c r="BN99" s="217"/>
      <c r="BO99" s="218"/>
      <c r="BP99" s="218"/>
      <c r="BQ99" s="221"/>
      <c r="BR99" s="129"/>
      <c r="BS99" s="134"/>
    </row>
    <row r="100" spans="1:144" ht="15.65" customHeight="1">
      <c r="A100" s="134"/>
      <c r="B100" s="134"/>
      <c r="C100" s="124"/>
      <c r="D100" s="202"/>
      <c r="E100" s="203"/>
      <c r="F100" s="203"/>
      <c r="G100" s="203"/>
      <c r="H100" s="203"/>
      <c r="I100" s="203"/>
      <c r="J100" s="203"/>
      <c r="K100" s="203"/>
      <c r="L100" s="203"/>
      <c r="M100" s="204"/>
      <c r="N100" s="211"/>
      <c r="O100" s="212"/>
      <c r="P100" s="212"/>
      <c r="Q100" s="213"/>
      <c r="R100" s="130"/>
      <c r="S100" s="130"/>
      <c r="T100" s="130"/>
      <c r="U100" s="193"/>
      <c r="V100" s="194"/>
      <c r="W100" s="194"/>
      <c r="X100" s="194"/>
      <c r="Y100" s="194"/>
      <c r="Z100" s="194"/>
      <c r="AA100" s="194"/>
      <c r="AB100" s="194"/>
      <c r="AC100" s="194"/>
      <c r="AD100" s="194"/>
      <c r="AE100" s="194"/>
      <c r="AF100" s="194"/>
      <c r="AG100" s="194"/>
      <c r="AH100" s="194"/>
      <c r="AI100" s="194"/>
      <c r="AJ100" s="195"/>
      <c r="AK100" s="143"/>
      <c r="AL100" s="143"/>
      <c r="AM100" s="283" t="str">
        <f>IF([7]回答表!X51="●",[7]回答表!G215,IF([7]回答表!AA51="●",[7]回答表!G243,""))</f>
        <v/>
      </c>
      <c r="AN100" s="284"/>
      <c r="AO100" s="284"/>
      <c r="AP100" s="284"/>
      <c r="AQ100" s="284"/>
      <c r="AR100" s="284"/>
      <c r="AS100" s="284"/>
      <c r="AT100" s="285"/>
      <c r="AU100" s="283" t="str">
        <f>IF([7]回答表!X51="●",[7]回答表!G216,IF([7]回答表!AA51="●",[7]回答表!G244,""))</f>
        <v/>
      </c>
      <c r="AV100" s="284"/>
      <c r="AW100" s="284"/>
      <c r="AX100" s="284"/>
      <c r="AY100" s="284"/>
      <c r="AZ100" s="284"/>
      <c r="BA100" s="284"/>
      <c r="BB100" s="285"/>
      <c r="BC100" s="131"/>
      <c r="BD100" s="126"/>
      <c r="BE100" s="126"/>
      <c r="BF100" s="217"/>
      <c r="BG100" s="218"/>
      <c r="BH100" s="218"/>
      <c r="BI100" s="218"/>
      <c r="BJ100" s="217"/>
      <c r="BK100" s="218"/>
      <c r="BL100" s="218"/>
      <c r="BM100" s="218"/>
      <c r="BN100" s="217"/>
      <c r="BO100" s="218"/>
      <c r="BP100" s="218"/>
      <c r="BQ100" s="221"/>
      <c r="BR100" s="129"/>
      <c r="BS100" s="134"/>
    </row>
    <row r="101" spans="1:144" ht="15.65" customHeight="1">
      <c r="A101" s="134"/>
      <c r="B101" s="134"/>
      <c r="C101" s="124"/>
      <c r="D101" s="205"/>
      <c r="E101" s="206"/>
      <c r="F101" s="206"/>
      <c r="G101" s="206"/>
      <c r="H101" s="206"/>
      <c r="I101" s="206"/>
      <c r="J101" s="206"/>
      <c r="K101" s="206"/>
      <c r="L101" s="206"/>
      <c r="M101" s="207"/>
      <c r="N101" s="214"/>
      <c r="O101" s="215"/>
      <c r="P101" s="215"/>
      <c r="Q101" s="216"/>
      <c r="R101" s="130"/>
      <c r="S101" s="130"/>
      <c r="T101" s="130"/>
      <c r="U101" s="193"/>
      <c r="V101" s="194"/>
      <c r="W101" s="194"/>
      <c r="X101" s="194"/>
      <c r="Y101" s="194"/>
      <c r="Z101" s="194"/>
      <c r="AA101" s="194"/>
      <c r="AB101" s="194"/>
      <c r="AC101" s="194"/>
      <c r="AD101" s="194"/>
      <c r="AE101" s="194"/>
      <c r="AF101" s="194"/>
      <c r="AG101" s="194"/>
      <c r="AH101" s="194"/>
      <c r="AI101" s="194"/>
      <c r="AJ101" s="195"/>
      <c r="AK101" s="143"/>
      <c r="AL101" s="143"/>
      <c r="AM101" s="286"/>
      <c r="AN101" s="287"/>
      <c r="AO101" s="287"/>
      <c r="AP101" s="287"/>
      <c r="AQ101" s="287"/>
      <c r="AR101" s="287"/>
      <c r="AS101" s="287"/>
      <c r="AT101" s="288"/>
      <c r="AU101" s="286"/>
      <c r="AV101" s="287"/>
      <c r="AW101" s="287"/>
      <c r="AX101" s="287"/>
      <c r="AY101" s="287"/>
      <c r="AZ101" s="287"/>
      <c r="BA101" s="287"/>
      <c r="BB101" s="288"/>
      <c r="BC101" s="131"/>
      <c r="BD101" s="126"/>
      <c r="BE101" s="126"/>
      <c r="BF101" s="217" t="str">
        <f>IF([7]回答表!X51="●",[7]回答表!E219,IF([7]回答表!AA51="●",[7]回答表!E247,""))</f>
        <v/>
      </c>
      <c r="BG101" s="218"/>
      <c r="BH101" s="218"/>
      <c r="BI101" s="218"/>
      <c r="BJ101" s="217" t="str">
        <f>IF([7]回答表!X51="●",[7]回答表!E220,IF([7]回答表!AA51="●",[7]回答表!E248,""))</f>
        <v/>
      </c>
      <c r="BK101" s="218"/>
      <c r="BL101" s="218"/>
      <c r="BM101" s="221"/>
      <c r="BN101" s="217" t="str">
        <f>IF([7]回答表!X51="●",[7]回答表!E221,IF([7]回答表!AA51="●",[7]回答表!E249,""))</f>
        <v/>
      </c>
      <c r="BO101" s="218"/>
      <c r="BP101" s="218"/>
      <c r="BQ101" s="221"/>
      <c r="BR101" s="129"/>
      <c r="BS101" s="134"/>
    </row>
    <row r="102" spans="1:144" ht="15.65" customHeight="1">
      <c r="A102" s="134"/>
      <c r="B102" s="134"/>
      <c r="C102" s="124"/>
      <c r="D102" s="144"/>
      <c r="E102" s="144"/>
      <c r="F102" s="144"/>
      <c r="G102" s="144"/>
      <c r="H102" s="144"/>
      <c r="I102" s="144"/>
      <c r="J102" s="144"/>
      <c r="K102" s="144"/>
      <c r="L102" s="144"/>
      <c r="M102" s="144"/>
      <c r="N102" s="146"/>
      <c r="O102" s="146"/>
      <c r="P102" s="146"/>
      <c r="Q102" s="146"/>
      <c r="R102" s="146"/>
      <c r="S102" s="146"/>
      <c r="T102" s="146"/>
      <c r="U102" s="193"/>
      <c r="V102" s="194"/>
      <c r="W102" s="194"/>
      <c r="X102" s="194"/>
      <c r="Y102" s="194"/>
      <c r="Z102" s="194"/>
      <c r="AA102" s="194"/>
      <c r="AB102" s="194"/>
      <c r="AC102" s="194"/>
      <c r="AD102" s="194"/>
      <c r="AE102" s="194"/>
      <c r="AF102" s="194"/>
      <c r="AG102" s="194"/>
      <c r="AH102" s="194"/>
      <c r="AI102" s="194"/>
      <c r="AJ102" s="195"/>
      <c r="AK102" s="143"/>
      <c r="AL102" s="143"/>
      <c r="AM102" s="289"/>
      <c r="AN102" s="290"/>
      <c r="AO102" s="290"/>
      <c r="AP102" s="290"/>
      <c r="AQ102" s="290"/>
      <c r="AR102" s="290"/>
      <c r="AS102" s="290"/>
      <c r="AT102" s="291"/>
      <c r="AU102" s="289"/>
      <c r="AV102" s="290"/>
      <c r="AW102" s="290"/>
      <c r="AX102" s="290"/>
      <c r="AY102" s="290"/>
      <c r="AZ102" s="290"/>
      <c r="BA102" s="290"/>
      <c r="BB102" s="291"/>
      <c r="BC102" s="131"/>
      <c r="BD102" s="131"/>
      <c r="BE102" s="131"/>
      <c r="BF102" s="217"/>
      <c r="BG102" s="218"/>
      <c r="BH102" s="218"/>
      <c r="BI102" s="218"/>
      <c r="BJ102" s="217"/>
      <c r="BK102" s="218"/>
      <c r="BL102" s="218"/>
      <c r="BM102" s="221"/>
      <c r="BN102" s="217"/>
      <c r="BO102" s="218"/>
      <c r="BP102" s="218"/>
      <c r="BQ102" s="221"/>
      <c r="BR102" s="129"/>
      <c r="BS102" s="134"/>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row>
    <row r="103" spans="1:144" ht="15.65" customHeight="1">
      <c r="A103" s="134"/>
      <c r="B103" s="134"/>
      <c r="C103" s="124"/>
      <c r="D103" s="144"/>
      <c r="E103" s="144"/>
      <c r="F103" s="144"/>
      <c r="G103" s="144"/>
      <c r="H103" s="144"/>
      <c r="I103" s="144"/>
      <c r="J103" s="144"/>
      <c r="K103" s="144"/>
      <c r="L103" s="144"/>
      <c r="M103" s="144"/>
      <c r="N103" s="146"/>
      <c r="O103" s="146"/>
      <c r="P103" s="146"/>
      <c r="Q103" s="146"/>
      <c r="R103" s="146"/>
      <c r="S103" s="146"/>
      <c r="T103" s="146"/>
      <c r="U103" s="193"/>
      <c r="V103" s="194"/>
      <c r="W103" s="194"/>
      <c r="X103" s="194"/>
      <c r="Y103" s="194"/>
      <c r="Z103" s="194"/>
      <c r="AA103" s="194"/>
      <c r="AB103" s="194"/>
      <c r="AC103" s="194"/>
      <c r="AD103" s="194"/>
      <c r="AE103" s="194"/>
      <c r="AF103" s="194"/>
      <c r="AG103" s="194"/>
      <c r="AH103" s="194"/>
      <c r="AI103" s="194"/>
      <c r="AJ103" s="195"/>
      <c r="AK103" s="143"/>
      <c r="AL103" s="143"/>
      <c r="AM103" s="126"/>
      <c r="AN103" s="126"/>
      <c r="AO103" s="126"/>
      <c r="AP103" s="126"/>
      <c r="AQ103" s="126"/>
      <c r="AR103" s="126"/>
      <c r="AS103" s="126"/>
      <c r="AT103" s="126"/>
      <c r="AU103" s="126"/>
      <c r="AV103" s="126"/>
      <c r="AW103" s="126"/>
      <c r="AX103" s="126"/>
      <c r="AY103" s="126"/>
      <c r="AZ103" s="126"/>
      <c r="BA103" s="126"/>
      <c r="BB103" s="126"/>
      <c r="BC103" s="131"/>
      <c r="BD103" s="126"/>
      <c r="BE103" s="126"/>
      <c r="BF103" s="217"/>
      <c r="BG103" s="218"/>
      <c r="BH103" s="218"/>
      <c r="BI103" s="218"/>
      <c r="BJ103" s="217"/>
      <c r="BK103" s="218"/>
      <c r="BL103" s="218"/>
      <c r="BM103" s="221"/>
      <c r="BN103" s="217"/>
      <c r="BO103" s="218"/>
      <c r="BP103" s="218"/>
      <c r="BQ103" s="221"/>
      <c r="BR103" s="129"/>
      <c r="BS103" s="134"/>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row>
    <row r="104" spans="1:144" ht="15.65" customHeight="1">
      <c r="A104" s="134"/>
      <c r="B104" s="134"/>
      <c r="C104" s="124"/>
      <c r="D104" s="243" t="s">
        <v>8</v>
      </c>
      <c r="E104" s="244"/>
      <c r="F104" s="244"/>
      <c r="G104" s="244"/>
      <c r="H104" s="244"/>
      <c r="I104" s="244"/>
      <c r="J104" s="244"/>
      <c r="K104" s="244"/>
      <c r="L104" s="244"/>
      <c r="M104" s="245"/>
      <c r="N104" s="208" t="str">
        <f>IF([7]回答表!AA51="●","●","")</f>
        <v/>
      </c>
      <c r="O104" s="209"/>
      <c r="P104" s="209"/>
      <c r="Q104" s="210"/>
      <c r="R104" s="130"/>
      <c r="S104" s="130"/>
      <c r="T104" s="130"/>
      <c r="U104" s="193"/>
      <c r="V104" s="194"/>
      <c r="W104" s="194"/>
      <c r="X104" s="194"/>
      <c r="Y104" s="194"/>
      <c r="Z104" s="194"/>
      <c r="AA104" s="194"/>
      <c r="AB104" s="194"/>
      <c r="AC104" s="194"/>
      <c r="AD104" s="194"/>
      <c r="AE104" s="194"/>
      <c r="AF104" s="194"/>
      <c r="AG104" s="194"/>
      <c r="AH104" s="194"/>
      <c r="AI104" s="194"/>
      <c r="AJ104" s="195"/>
      <c r="AK104" s="143"/>
      <c r="AL104" s="143"/>
      <c r="AM104" s="126"/>
      <c r="AN104" s="126"/>
      <c r="AO104" s="126"/>
      <c r="AP104" s="126"/>
      <c r="AQ104" s="126"/>
      <c r="AR104" s="126"/>
      <c r="AS104" s="126"/>
      <c r="AT104" s="126"/>
      <c r="AU104" s="126"/>
      <c r="AV104" s="126"/>
      <c r="AW104" s="126"/>
      <c r="AX104" s="126"/>
      <c r="AY104" s="126"/>
      <c r="AZ104" s="126"/>
      <c r="BA104" s="126"/>
      <c r="BB104" s="126"/>
      <c r="BC104" s="131"/>
      <c r="BD104" s="147"/>
      <c r="BE104" s="147"/>
      <c r="BF104" s="217"/>
      <c r="BG104" s="218"/>
      <c r="BH104" s="218"/>
      <c r="BI104" s="218"/>
      <c r="BJ104" s="217"/>
      <c r="BK104" s="218"/>
      <c r="BL104" s="218"/>
      <c r="BM104" s="221"/>
      <c r="BN104" s="217"/>
      <c r="BO104" s="218"/>
      <c r="BP104" s="218"/>
      <c r="BQ104" s="221"/>
      <c r="BR104" s="129"/>
      <c r="BS104" s="134"/>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row>
    <row r="105" spans="1:144" ht="15.65" customHeight="1">
      <c r="A105" s="134"/>
      <c r="B105" s="134"/>
      <c r="C105" s="124"/>
      <c r="D105" s="246"/>
      <c r="E105" s="247"/>
      <c r="F105" s="247"/>
      <c r="G105" s="247"/>
      <c r="H105" s="247"/>
      <c r="I105" s="247"/>
      <c r="J105" s="247"/>
      <c r="K105" s="247"/>
      <c r="L105" s="247"/>
      <c r="M105" s="248"/>
      <c r="N105" s="211"/>
      <c r="O105" s="212"/>
      <c r="P105" s="212"/>
      <c r="Q105" s="213"/>
      <c r="R105" s="130"/>
      <c r="S105" s="130"/>
      <c r="T105" s="130"/>
      <c r="U105" s="193"/>
      <c r="V105" s="194"/>
      <c r="W105" s="194"/>
      <c r="X105" s="194"/>
      <c r="Y105" s="194"/>
      <c r="Z105" s="194"/>
      <c r="AA105" s="194"/>
      <c r="AB105" s="194"/>
      <c r="AC105" s="194"/>
      <c r="AD105" s="194"/>
      <c r="AE105" s="194"/>
      <c r="AF105" s="194"/>
      <c r="AG105" s="194"/>
      <c r="AH105" s="194"/>
      <c r="AI105" s="194"/>
      <c r="AJ105" s="195"/>
      <c r="AK105" s="143"/>
      <c r="AL105" s="143"/>
      <c r="AM105" s="126"/>
      <c r="AN105" s="126"/>
      <c r="AO105" s="126"/>
      <c r="AP105" s="126"/>
      <c r="AQ105" s="126"/>
      <c r="AR105" s="126"/>
      <c r="AS105" s="126"/>
      <c r="AT105" s="126"/>
      <c r="AU105" s="126"/>
      <c r="AV105" s="126"/>
      <c r="AW105" s="126"/>
      <c r="AX105" s="126"/>
      <c r="AY105" s="126"/>
      <c r="AZ105" s="126"/>
      <c r="BA105" s="126"/>
      <c r="BB105" s="126"/>
      <c r="BC105" s="131"/>
      <c r="BD105" s="147"/>
      <c r="BE105" s="147"/>
      <c r="BF105" s="217" t="s">
        <v>9</v>
      </c>
      <c r="BG105" s="218"/>
      <c r="BH105" s="218"/>
      <c r="BI105" s="218"/>
      <c r="BJ105" s="217" t="s">
        <v>10</v>
      </c>
      <c r="BK105" s="218"/>
      <c r="BL105" s="218"/>
      <c r="BM105" s="218"/>
      <c r="BN105" s="217" t="s">
        <v>11</v>
      </c>
      <c r="BO105" s="218"/>
      <c r="BP105" s="218"/>
      <c r="BQ105" s="221"/>
      <c r="BR105" s="129"/>
      <c r="BS105" s="134"/>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row>
    <row r="106" spans="1:144" ht="15.65" customHeight="1">
      <c r="A106" s="134"/>
      <c r="B106" s="134"/>
      <c r="C106" s="124"/>
      <c r="D106" s="246"/>
      <c r="E106" s="247"/>
      <c r="F106" s="247"/>
      <c r="G106" s="247"/>
      <c r="H106" s="247"/>
      <c r="I106" s="247"/>
      <c r="J106" s="247"/>
      <c r="K106" s="247"/>
      <c r="L106" s="247"/>
      <c r="M106" s="248"/>
      <c r="N106" s="211"/>
      <c r="O106" s="212"/>
      <c r="P106" s="212"/>
      <c r="Q106" s="213"/>
      <c r="R106" s="130"/>
      <c r="S106" s="130"/>
      <c r="T106" s="130"/>
      <c r="U106" s="193"/>
      <c r="V106" s="194"/>
      <c r="W106" s="194"/>
      <c r="X106" s="194"/>
      <c r="Y106" s="194"/>
      <c r="Z106" s="194"/>
      <c r="AA106" s="194"/>
      <c r="AB106" s="194"/>
      <c r="AC106" s="194"/>
      <c r="AD106" s="194"/>
      <c r="AE106" s="194"/>
      <c r="AF106" s="194"/>
      <c r="AG106" s="194"/>
      <c r="AH106" s="194"/>
      <c r="AI106" s="194"/>
      <c r="AJ106" s="195"/>
      <c r="AK106" s="143"/>
      <c r="AL106" s="143"/>
      <c r="AM106" s="126"/>
      <c r="AN106" s="126"/>
      <c r="AO106" s="126"/>
      <c r="AP106" s="126"/>
      <c r="AQ106" s="126"/>
      <c r="AR106" s="126"/>
      <c r="AS106" s="126"/>
      <c r="AT106" s="126"/>
      <c r="AU106" s="126"/>
      <c r="AV106" s="126"/>
      <c r="AW106" s="126"/>
      <c r="AX106" s="126"/>
      <c r="AY106" s="126"/>
      <c r="AZ106" s="126"/>
      <c r="BA106" s="126"/>
      <c r="BB106" s="126"/>
      <c r="BC106" s="131"/>
      <c r="BD106" s="147"/>
      <c r="BE106" s="147"/>
      <c r="BF106" s="217"/>
      <c r="BG106" s="218"/>
      <c r="BH106" s="218"/>
      <c r="BI106" s="218"/>
      <c r="BJ106" s="217"/>
      <c r="BK106" s="218"/>
      <c r="BL106" s="218"/>
      <c r="BM106" s="218"/>
      <c r="BN106" s="217"/>
      <c r="BO106" s="218"/>
      <c r="BP106" s="218"/>
      <c r="BQ106" s="221"/>
      <c r="BR106" s="129"/>
      <c r="BS106" s="134"/>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row>
    <row r="107" spans="1:144" ht="15.65" customHeight="1">
      <c r="A107" s="134"/>
      <c r="B107" s="134"/>
      <c r="C107" s="124"/>
      <c r="D107" s="249"/>
      <c r="E107" s="250"/>
      <c r="F107" s="250"/>
      <c r="G107" s="250"/>
      <c r="H107" s="250"/>
      <c r="I107" s="250"/>
      <c r="J107" s="250"/>
      <c r="K107" s="250"/>
      <c r="L107" s="250"/>
      <c r="M107" s="251"/>
      <c r="N107" s="214"/>
      <c r="O107" s="215"/>
      <c r="P107" s="215"/>
      <c r="Q107" s="216"/>
      <c r="R107" s="130"/>
      <c r="S107" s="130"/>
      <c r="T107" s="130"/>
      <c r="U107" s="196"/>
      <c r="V107" s="197"/>
      <c r="W107" s="197"/>
      <c r="X107" s="197"/>
      <c r="Y107" s="197"/>
      <c r="Z107" s="197"/>
      <c r="AA107" s="197"/>
      <c r="AB107" s="197"/>
      <c r="AC107" s="197"/>
      <c r="AD107" s="197"/>
      <c r="AE107" s="197"/>
      <c r="AF107" s="197"/>
      <c r="AG107" s="197"/>
      <c r="AH107" s="197"/>
      <c r="AI107" s="197"/>
      <c r="AJ107" s="198"/>
      <c r="AK107" s="143"/>
      <c r="AL107" s="143"/>
      <c r="AM107" s="126"/>
      <c r="AN107" s="126"/>
      <c r="AO107" s="126"/>
      <c r="AP107" s="126"/>
      <c r="AQ107" s="126"/>
      <c r="AR107" s="126"/>
      <c r="AS107" s="126"/>
      <c r="AT107" s="126"/>
      <c r="AU107" s="126"/>
      <c r="AV107" s="126"/>
      <c r="AW107" s="126"/>
      <c r="AX107" s="126"/>
      <c r="AY107" s="126"/>
      <c r="AZ107" s="126"/>
      <c r="BA107" s="126"/>
      <c r="BB107" s="126"/>
      <c r="BC107" s="131"/>
      <c r="BD107" s="147"/>
      <c r="BE107" s="147"/>
      <c r="BF107" s="219"/>
      <c r="BG107" s="220"/>
      <c r="BH107" s="220"/>
      <c r="BI107" s="220"/>
      <c r="BJ107" s="219"/>
      <c r="BK107" s="220"/>
      <c r="BL107" s="220"/>
      <c r="BM107" s="220"/>
      <c r="BN107" s="219"/>
      <c r="BO107" s="220"/>
      <c r="BP107" s="220"/>
      <c r="BQ107" s="222"/>
      <c r="BR107" s="129"/>
      <c r="BS107" s="134"/>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row>
    <row r="108" spans="1:144" ht="15.65" customHeight="1">
      <c r="A108" s="134"/>
      <c r="B108" s="134"/>
      <c r="C108" s="124"/>
      <c r="D108" s="144"/>
      <c r="E108" s="144"/>
      <c r="F108" s="144"/>
      <c r="G108" s="144"/>
      <c r="H108" s="144"/>
      <c r="I108" s="144"/>
      <c r="J108" s="144"/>
      <c r="K108" s="144"/>
      <c r="L108" s="144"/>
      <c r="M108" s="144"/>
      <c r="N108" s="144"/>
      <c r="O108" s="144"/>
      <c r="P108" s="144"/>
      <c r="Q108" s="144"/>
      <c r="R108" s="130"/>
      <c r="S108" s="130"/>
      <c r="T108" s="130"/>
      <c r="U108" s="130"/>
      <c r="V108" s="130"/>
      <c r="W108" s="130"/>
      <c r="X108" s="130"/>
      <c r="Y108" s="130"/>
      <c r="Z108" s="130"/>
      <c r="AA108" s="130"/>
      <c r="AB108" s="130"/>
      <c r="AC108" s="130"/>
      <c r="AD108" s="130"/>
      <c r="AE108" s="130"/>
      <c r="AF108" s="130"/>
      <c r="AG108" s="130"/>
      <c r="AH108" s="130"/>
      <c r="AI108" s="130"/>
      <c r="AJ108" s="130"/>
      <c r="AK108" s="143"/>
      <c r="AL108" s="143"/>
      <c r="AM108" s="156"/>
      <c r="AN108" s="156"/>
      <c r="AO108" s="156"/>
      <c r="AP108" s="156"/>
      <c r="AQ108" s="156"/>
      <c r="AR108" s="156"/>
      <c r="AS108" s="156"/>
      <c r="AT108" s="156"/>
      <c r="AU108" s="156"/>
      <c r="AV108" s="156"/>
      <c r="AW108" s="156"/>
      <c r="AX108" s="156"/>
      <c r="AY108" s="156"/>
      <c r="AZ108" s="156"/>
      <c r="BA108" s="156"/>
      <c r="BB108" s="156"/>
      <c r="BC108" s="131"/>
      <c r="BD108" s="147"/>
      <c r="BE108" s="147"/>
      <c r="BF108" s="110"/>
      <c r="BG108" s="110"/>
      <c r="BH108" s="110"/>
      <c r="BI108" s="110"/>
      <c r="BJ108" s="110"/>
      <c r="BK108" s="110"/>
      <c r="BL108" s="110"/>
      <c r="BM108" s="110"/>
      <c r="BN108" s="110"/>
      <c r="BO108" s="110"/>
      <c r="BP108" s="110"/>
      <c r="BQ108" s="110"/>
      <c r="BR108" s="129"/>
      <c r="BS108" s="116"/>
    </row>
    <row r="109" spans="1:144" ht="15.65" customHeight="1">
      <c r="A109" s="134"/>
      <c r="B109" s="134"/>
      <c r="C109" s="124"/>
      <c r="D109" s="144"/>
      <c r="E109" s="144"/>
      <c r="F109" s="144"/>
      <c r="G109" s="144"/>
      <c r="H109" s="144"/>
      <c r="I109" s="144"/>
      <c r="J109" s="144"/>
      <c r="K109" s="144"/>
      <c r="L109" s="144"/>
      <c r="M109" s="144"/>
      <c r="N109" s="144"/>
      <c r="O109" s="144"/>
      <c r="P109" s="144"/>
      <c r="Q109" s="144"/>
      <c r="R109" s="130"/>
      <c r="S109" s="130"/>
      <c r="T109" s="130"/>
      <c r="U109" s="135" t="s">
        <v>91</v>
      </c>
      <c r="V109" s="130"/>
      <c r="W109" s="130"/>
      <c r="X109" s="130"/>
      <c r="Y109" s="130"/>
      <c r="Z109" s="130"/>
      <c r="AA109" s="130"/>
      <c r="AB109" s="130"/>
      <c r="AC109" s="130"/>
      <c r="AD109" s="130"/>
      <c r="AE109" s="130"/>
      <c r="AF109" s="130"/>
      <c r="AG109" s="130"/>
      <c r="AH109" s="130"/>
      <c r="AI109" s="130"/>
      <c r="AJ109" s="130"/>
      <c r="AK109" s="143"/>
      <c r="AL109" s="143"/>
      <c r="AM109" s="135" t="s">
        <v>92</v>
      </c>
      <c r="AN109" s="127"/>
      <c r="AO109" s="127"/>
      <c r="AP109" s="127"/>
      <c r="AQ109" s="127"/>
      <c r="AR109" s="127"/>
      <c r="AS109" s="127"/>
      <c r="AT109" s="127"/>
      <c r="AU109" s="127"/>
      <c r="AV109" s="127"/>
      <c r="AW109" s="127"/>
      <c r="AX109" s="126"/>
      <c r="AY109" s="126"/>
      <c r="AZ109" s="126"/>
      <c r="BA109" s="126"/>
      <c r="BB109" s="126"/>
      <c r="BC109" s="126"/>
      <c r="BD109" s="126"/>
      <c r="BE109" s="126"/>
      <c r="BF109" s="126"/>
      <c r="BG109" s="126"/>
      <c r="BH109" s="126"/>
      <c r="BI109" s="126"/>
      <c r="BJ109" s="126"/>
      <c r="BK109" s="126"/>
      <c r="BL109" s="126"/>
      <c r="BM109" s="126"/>
      <c r="BN109" s="126"/>
      <c r="BO109" s="126"/>
      <c r="BP109" s="126"/>
      <c r="BQ109" s="110"/>
      <c r="BR109" s="129"/>
      <c r="BS109" s="116"/>
    </row>
    <row r="110" spans="1:144" ht="15.65" customHeight="1">
      <c r="A110" s="134"/>
      <c r="B110" s="134"/>
      <c r="C110" s="124"/>
      <c r="D110" s="144"/>
      <c r="E110" s="144"/>
      <c r="F110" s="144"/>
      <c r="G110" s="144"/>
      <c r="H110" s="144"/>
      <c r="I110" s="144"/>
      <c r="J110" s="144"/>
      <c r="K110" s="144"/>
      <c r="L110" s="144"/>
      <c r="M110" s="144"/>
      <c r="N110" s="144"/>
      <c r="O110" s="144"/>
      <c r="P110" s="144"/>
      <c r="Q110" s="144"/>
      <c r="R110" s="130"/>
      <c r="S110" s="130"/>
      <c r="T110" s="130"/>
      <c r="U110" s="182" t="str">
        <f>IF([7]回答表!X51="●",[7]回答表!E224,IF([7]回答表!AA51="●",[7]回答表!E252,""))</f>
        <v/>
      </c>
      <c r="V110" s="183"/>
      <c r="W110" s="183"/>
      <c r="X110" s="183"/>
      <c r="Y110" s="183"/>
      <c r="Z110" s="183"/>
      <c r="AA110" s="183"/>
      <c r="AB110" s="183"/>
      <c r="AC110" s="183"/>
      <c r="AD110" s="183"/>
      <c r="AE110" s="186" t="s">
        <v>93</v>
      </c>
      <c r="AF110" s="186"/>
      <c r="AG110" s="186"/>
      <c r="AH110" s="186"/>
      <c r="AI110" s="186"/>
      <c r="AJ110" s="187"/>
      <c r="AK110" s="143"/>
      <c r="AL110" s="143"/>
      <c r="AM110" s="190" t="str">
        <f>IF([7]回答表!X51="●",[7]回答表!B226,IF([7]回答表!AA51="●",[7]回答表!B254,""))</f>
        <v/>
      </c>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2"/>
      <c r="BR110" s="129"/>
      <c r="BS110" s="116"/>
    </row>
    <row r="111" spans="1:144" ht="15.65" customHeight="1">
      <c r="A111" s="134"/>
      <c r="B111" s="134"/>
      <c r="C111" s="124"/>
      <c r="D111" s="144"/>
      <c r="E111" s="144"/>
      <c r="F111" s="144"/>
      <c r="G111" s="144"/>
      <c r="H111" s="144"/>
      <c r="I111" s="144"/>
      <c r="J111" s="144"/>
      <c r="K111" s="144"/>
      <c r="L111" s="144"/>
      <c r="M111" s="144"/>
      <c r="N111" s="144"/>
      <c r="O111" s="144"/>
      <c r="P111" s="144"/>
      <c r="Q111" s="144"/>
      <c r="R111" s="130"/>
      <c r="S111" s="130"/>
      <c r="T111" s="130"/>
      <c r="U111" s="184"/>
      <c r="V111" s="185"/>
      <c r="W111" s="185"/>
      <c r="X111" s="185"/>
      <c r="Y111" s="185"/>
      <c r="Z111" s="185"/>
      <c r="AA111" s="185"/>
      <c r="AB111" s="185"/>
      <c r="AC111" s="185"/>
      <c r="AD111" s="185"/>
      <c r="AE111" s="188"/>
      <c r="AF111" s="188"/>
      <c r="AG111" s="188"/>
      <c r="AH111" s="188"/>
      <c r="AI111" s="188"/>
      <c r="AJ111" s="189"/>
      <c r="AK111" s="143"/>
      <c r="AL111" s="143"/>
      <c r="AM111" s="193"/>
      <c r="AN111" s="194"/>
      <c r="AO111" s="194"/>
      <c r="AP111" s="194"/>
      <c r="AQ111" s="194"/>
      <c r="AR111" s="194"/>
      <c r="AS111" s="194"/>
      <c r="AT111" s="194"/>
      <c r="AU111" s="194"/>
      <c r="AV111" s="194"/>
      <c r="AW111" s="194"/>
      <c r="AX111" s="194"/>
      <c r="AY111" s="194"/>
      <c r="AZ111" s="194"/>
      <c r="BA111" s="194"/>
      <c r="BB111" s="194"/>
      <c r="BC111" s="194"/>
      <c r="BD111" s="194"/>
      <c r="BE111" s="194"/>
      <c r="BF111" s="194"/>
      <c r="BG111" s="194"/>
      <c r="BH111" s="194"/>
      <c r="BI111" s="194"/>
      <c r="BJ111" s="194"/>
      <c r="BK111" s="194"/>
      <c r="BL111" s="194"/>
      <c r="BM111" s="194"/>
      <c r="BN111" s="194"/>
      <c r="BO111" s="194"/>
      <c r="BP111" s="194"/>
      <c r="BQ111" s="195"/>
      <c r="BR111" s="129"/>
      <c r="BS111" s="116"/>
    </row>
    <row r="112" spans="1:144" ht="15.65" customHeight="1">
      <c r="A112" s="134"/>
      <c r="B112" s="134"/>
      <c r="C112" s="124"/>
      <c r="D112" s="144"/>
      <c r="E112" s="144"/>
      <c r="F112" s="144"/>
      <c r="G112" s="144"/>
      <c r="H112" s="144"/>
      <c r="I112" s="144"/>
      <c r="J112" s="144"/>
      <c r="K112" s="144"/>
      <c r="L112" s="144"/>
      <c r="M112" s="144"/>
      <c r="N112" s="144"/>
      <c r="O112" s="144"/>
      <c r="P112" s="144"/>
      <c r="Q112" s="144"/>
      <c r="R112" s="130"/>
      <c r="S112" s="130"/>
      <c r="T112" s="130"/>
      <c r="U112" s="130"/>
      <c r="V112" s="130"/>
      <c r="W112" s="130"/>
      <c r="X112" s="130"/>
      <c r="Y112" s="130"/>
      <c r="Z112" s="130"/>
      <c r="AA112" s="130"/>
      <c r="AB112" s="130"/>
      <c r="AC112" s="130"/>
      <c r="AD112" s="130"/>
      <c r="AE112" s="130"/>
      <c r="AF112" s="130"/>
      <c r="AG112" s="130"/>
      <c r="AH112" s="130"/>
      <c r="AI112" s="130"/>
      <c r="AJ112" s="130"/>
      <c r="AK112" s="143"/>
      <c r="AL112" s="143"/>
      <c r="AM112" s="193"/>
      <c r="AN112" s="194"/>
      <c r="AO112" s="194"/>
      <c r="AP112" s="194"/>
      <c r="AQ112" s="194"/>
      <c r="AR112" s="194"/>
      <c r="AS112" s="194"/>
      <c r="AT112" s="194"/>
      <c r="AU112" s="194"/>
      <c r="AV112" s="194"/>
      <c r="AW112" s="194"/>
      <c r="AX112" s="194"/>
      <c r="AY112" s="194"/>
      <c r="AZ112" s="194"/>
      <c r="BA112" s="194"/>
      <c r="BB112" s="194"/>
      <c r="BC112" s="194"/>
      <c r="BD112" s="194"/>
      <c r="BE112" s="194"/>
      <c r="BF112" s="194"/>
      <c r="BG112" s="194"/>
      <c r="BH112" s="194"/>
      <c r="BI112" s="194"/>
      <c r="BJ112" s="194"/>
      <c r="BK112" s="194"/>
      <c r="BL112" s="194"/>
      <c r="BM112" s="194"/>
      <c r="BN112" s="194"/>
      <c r="BO112" s="194"/>
      <c r="BP112" s="194"/>
      <c r="BQ112" s="195"/>
      <c r="BR112" s="129"/>
      <c r="BS112" s="116"/>
    </row>
    <row r="113" spans="1:144" ht="15.65" customHeight="1">
      <c r="A113" s="134"/>
      <c r="B113" s="134"/>
      <c r="C113" s="124"/>
      <c r="D113" s="144"/>
      <c r="E113" s="144"/>
      <c r="F113" s="144"/>
      <c r="G113" s="144"/>
      <c r="H113" s="144"/>
      <c r="I113" s="144"/>
      <c r="J113" s="144"/>
      <c r="K113" s="144"/>
      <c r="L113" s="144"/>
      <c r="M113" s="144"/>
      <c r="N113" s="144"/>
      <c r="O113" s="144"/>
      <c r="P113" s="144"/>
      <c r="Q113" s="144"/>
      <c r="R113" s="130"/>
      <c r="S113" s="130"/>
      <c r="T113" s="130"/>
      <c r="U113" s="130"/>
      <c r="V113" s="130"/>
      <c r="W113" s="130"/>
      <c r="X113" s="130"/>
      <c r="Y113" s="130"/>
      <c r="Z113" s="130"/>
      <c r="AA113" s="130"/>
      <c r="AB113" s="130"/>
      <c r="AC113" s="130"/>
      <c r="AD113" s="130"/>
      <c r="AE113" s="130"/>
      <c r="AF113" s="130"/>
      <c r="AG113" s="130"/>
      <c r="AH113" s="130"/>
      <c r="AI113" s="130"/>
      <c r="AJ113" s="130"/>
      <c r="AK113" s="143"/>
      <c r="AL113" s="143"/>
      <c r="AM113" s="193"/>
      <c r="AN113" s="194"/>
      <c r="AO113" s="194"/>
      <c r="AP113" s="194"/>
      <c r="AQ113" s="194"/>
      <c r="AR113" s="194"/>
      <c r="AS113" s="194"/>
      <c r="AT113" s="194"/>
      <c r="AU113" s="194"/>
      <c r="AV113" s="194"/>
      <c r="AW113" s="194"/>
      <c r="AX113" s="194"/>
      <c r="AY113" s="194"/>
      <c r="AZ113" s="194"/>
      <c r="BA113" s="194"/>
      <c r="BB113" s="194"/>
      <c r="BC113" s="194"/>
      <c r="BD113" s="194"/>
      <c r="BE113" s="194"/>
      <c r="BF113" s="194"/>
      <c r="BG113" s="194"/>
      <c r="BH113" s="194"/>
      <c r="BI113" s="194"/>
      <c r="BJ113" s="194"/>
      <c r="BK113" s="194"/>
      <c r="BL113" s="194"/>
      <c r="BM113" s="194"/>
      <c r="BN113" s="194"/>
      <c r="BO113" s="194"/>
      <c r="BP113" s="194"/>
      <c r="BQ113" s="195"/>
      <c r="BR113" s="129"/>
      <c r="BS113" s="116"/>
    </row>
    <row r="114" spans="1:144" ht="15.65" customHeight="1">
      <c r="A114" s="134"/>
      <c r="B114" s="134"/>
      <c r="C114" s="124"/>
      <c r="D114" s="144"/>
      <c r="E114" s="144"/>
      <c r="F114" s="144"/>
      <c r="G114" s="144"/>
      <c r="H114" s="144"/>
      <c r="I114" s="144"/>
      <c r="J114" s="144"/>
      <c r="K114" s="144"/>
      <c r="L114" s="144"/>
      <c r="M114" s="144"/>
      <c r="N114" s="144"/>
      <c r="O114" s="144"/>
      <c r="P114" s="144"/>
      <c r="Q114" s="144"/>
      <c r="R114" s="130"/>
      <c r="S114" s="130"/>
      <c r="T114" s="130"/>
      <c r="U114" s="130"/>
      <c r="V114" s="130"/>
      <c r="W114" s="130"/>
      <c r="X114" s="130"/>
      <c r="Y114" s="130"/>
      <c r="Z114" s="130"/>
      <c r="AA114" s="130"/>
      <c r="AB114" s="130"/>
      <c r="AC114" s="130"/>
      <c r="AD114" s="130"/>
      <c r="AE114" s="130"/>
      <c r="AF114" s="130"/>
      <c r="AG114" s="130"/>
      <c r="AH114" s="130"/>
      <c r="AI114" s="130"/>
      <c r="AJ114" s="130"/>
      <c r="AK114" s="143"/>
      <c r="AL114" s="143"/>
      <c r="AM114" s="196"/>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8"/>
      <c r="BR114" s="129"/>
      <c r="BS114" s="116"/>
    </row>
    <row r="115" spans="1:144" ht="15.65" customHeight="1">
      <c r="A115" s="134"/>
      <c r="B115" s="134"/>
      <c r="C115" s="124"/>
      <c r="D115" s="144"/>
      <c r="E115" s="144"/>
      <c r="F115" s="144"/>
      <c r="G115" s="144"/>
      <c r="H115" s="144"/>
      <c r="I115" s="144"/>
      <c r="J115" s="144"/>
      <c r="K115" s="144"/>
      <c r="L115" s="144"/>
      <c r="M115" s="144"/>
      <c r="N115" s="130"/>
      <c r="O115" s="130"/>
      <c r="P115" s="130"/>
      <c r="Q115" s="130"/>
      <c r="R115" s="130"/>
      <c r="S115" s="130"/>
      <c r="T115" s="130"/>
      <c r="U115" s="130"/>
      <c r="V115" s="130"/>
      <c r="W115" s="130"/>
      <c r="X115" s="110"/>
      <c r="Y115" s="110"/>
      <c r="Z115" s="110"/>
      <c r="AA115" s="127"/>
      <c r="AB115" s="127"/>
      <c r="AC115" s="127"/>
      <c r="AD115" s="127"/>
      <c r="AE115" s="127"/>
      <c r="AF115" s="127"/>
      <c r="AG115" s="127"/>
      <c r="AH115" s="127"/>
      <c r="AI115" s="127"/>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29"/>
      <c r="BS115" s="134"/>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row>
    <row r="116" spans="1:144" ht="19.399999999999999" customHeight="1">
      <c r="A116" s="134"/>
      <c r="B116" s="134"/>
      <c r="C116" s="124"/>
      <c r="D116" s="144"/>
      <c r="E116" s="144"/>
      <c r="F116" s="144"/>
      <c r="G116" s="144"/>
      <c r="H116" s="144"/>
      <c r="I116" s="144"/>
      <c r="J116" s="144"/>
      <c r="K116" s="144"/>
      <c r="L116" s="144"/>
      <c r="M116" s="144"/>
      <c r="N116" s="130"/>
      <c r="O116" s="130"/>
      <c r="P116" s="130"/>
      <c r="Q116" s="130"/>
      <c r="R116" s="130"/>
      <c r="S116" s="130"/>
      <c r="T116" s="130"/>
      <c r="U116" s="135" t="s">
        <v>27</v>
      </c>
      <c r="V116" s="130"/>
      <c r="W116" s="130"/>
      <c r="X116" s="136"/>
      <c r="Y116" s="136"/>
      <c r="Z116" s="136"/>
      <c r="AA116" s="127"/>
      <c r="AB116" s="137"/>
      <c r="AC116" s="127"/>
      <c r="AD116" s="127"/>
      <c r="AE116" s="127"/>
      <c r="AF116" s="127"/>
      <c r="AG116" s="127"/>
      <c r="AH116" s="127"/>
      <c r="AI116" s="127"/>
      <c r="AJ116" s="127"/>
      <c r="AK116" s="127"/>
      <c r="AL116" s="127"/>
      <c r="AM116" s="135" t="s">
        <v>12</v>
      </c>
      <c r="AN116" s="127"/>
      <c r="AO116" s="127"/>
      <c r="AP116" s="127"/>
      <c r="AQ116" s="127"/>
      <c r="AR116" s="127"/>
      <c r="AS116" s="127"/>
      <c r="AT116" s="127"/>
      <c r="AU116" s="127"/>
      <c r="AV116" s="127"/>
      <c r="AW116" s="127"/>
      <c r="AX116" s="127"/>
      <c r="AY116" s="127"/>
      <c r="AZ116" s="127"/>
      <c r="BA116" s="126"/>
      <c r="BB116" s="126"/>
      <c r="BC116" s="126"/>
      <c r="BD116" s="126"/>
      <c r="BE116" s="126"/>
      <c r="BF116" s="126"/>
      <c r="BG116" s="126"/>
      <c r="BH116" s="126"/>
      <c r="BI116" s="126"/>
      <c r="BJ116" s="126"/>
      <c r="BK116" s="126"/>
      <c r="BL116" s="126"/>
      <c r="BM116" s="126"/>
      <c r="BN116" s="126"/>
      <c r="BO116" s="126"/>
      <c r="BP116" s="126"/>
      <c r="BQ116" s="110"/>
      <c r="BR116" s="129"/>
      <c r="BS116" s="134"/>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row>
    <row r="117" spans="1:144" ht="15.65" customHeight="1">
      <c r="A117" s="134"/>
      <c r="B117" s="134"/>
      <c r="C117" s="124"/>
      <c r="D117" s="199" t="s">
        <v>13</v>
      </c>
      <c r="E117" s="200"/>
      <c r="F117" s="200"/>
      <c r="G117" s="200"/>
      <c r="H117" s="200"/>
      <c r="I117" s="200"/>
      <c r="J117" s="200"/>
      <c r="K117" s="200"/>
      <c r="L117" s="200"/>
      <c r="M117" s="201"/>
      <c r="N117" s="208" t="str">
        <f>IF([7]回答表!AD51="●","●","")</f>
        <v/>
      </c>
      <c r="O117" s="209"/>
      <c r="P117" s="209"/>
      <c r="Q117" s="210"/>
      <c r="R117" s="130"/>
      <c r="S117" s="130"/>
      <c r="T117" s="130"/>
      <c r="U117" s="190" t="str">
        <f>IF([7]回答表!AD51="●",[7]回答表!B265,"")</f>
        <v/>
      </c>
      <c r="V117" s="191"/>
      <c r="W117" s="191"/>
      <c r="X117" s="191"/>
      <c r="Y117" s="191"/>
      <c r="Z117" s="191"/>
      <c r="AA117" s="191"/>
      <c r="AB117" s="191"/>
      <c r="AC117" s="191"/>
      <c r="AD117" s="191"/>
      <c r="AE117" s="191"/>
      <c r="AF117" s="191"/>
      <c r="AG117" s="191"/>
      <c r="AH117" s="191"/>
      <c r="AI117" s="191"/>
      <c r="AJ117" s="192"/>
      <c r="AK117" s="143"/>
      <c r="AL117" s="143"/>
      <c r="AM117" s="190" t="str">
        <f>IF([7]回答表!AD51="●",[7]回答表!B271,"")</f>
        <v/>
      </c>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2"/>
      <c r="BR117" s="129"/>
      <c r="BS117" s="134"/>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row>
    <row r="118" spans="1:144" ht="15.65" customHeight="1">
      <c r="A118" s="134"/>
      <c r="B118" s="134"/>
      <c r="C118" s="124"/>
      <c r="D118" s="202"/>
      <c r="E118" s="203"/>
      <c r="F118" s="203"/>
      <c r="G118" s="203"/>
      <c r="H118" s="203"/>
      <c r="I118" s="203"/>
      <c r="J118" s="203"/>
      <c r="K118" s="203"/>
      <c r="L118" s="203"/>
      <c r="M118" s="204"/>
      <c r="N118" s="211"/>
      <c r="O118" s="212"/>
      <c r="P118" s="212"/>
      <c r="Q118" s="213"/>
      <c r="R118" s="130"/>
      <c r="S118" s="130"/>
      <c r="T118" s="130"/>
      <c r="U118" s="193"/>
      <c r="V118" s="194"/>
      <c r="W118" s="194"/>
      <c r="X118" s="194"/>
      <c r="Y118" s="194"/>
      <c r="Z118" s="194"/>
      <c r="AA118" s="194"/>
      <c r="AB118" s="194"/>
      <c r="AC118" s="194"/>
      <c r="AD118" s="194"/>
      <c r="AE118" s="194"/>
      <c r="AF118" s="194"/>
      <c r="AG118" s="194"/>
      <c r="AH118" s="194"/>
      <c r="AI118" s="194"/>
      <c r="AJ118" s="195"/>
      <c r="AK118" s="143"/>
      <c r="AL118" s="143"/>
      <c r="AM118" s="193"/>
      <c r="AN118" s="194"/>
      <c r="AO118" s="194"/>
      <c r="AP118" s="194"/>
      <c r="AQ118" s="194"/>
      <c r="AR118" s="194"/>
      <c r="AS118" s="194"/>
      <c r="AT118" s="194"/>
      <c r="AU118" s="194"/>
      <c r="AV118" s="194"/>
      <c r="AW118" s="194"/>
      <c r="AX118" s="194"/>
      <c r="AY118" s="194"/>
      <c r="AZ118" s="194"/>
      <c r="BA118" s="194"/>
      <c r="BB118" s="194"/>
      <c r="BC118" s="194"/>
      <c r="BD118" s="194"/>
      <c r="BE118" s="194"/>
      <c r="BF118" s="194"/>
      <c r="BG118" s="194"/>
      <c r="BH118" s="194"/>
      <c r="BI118" s="194"/>
      <c r="BJ118" s="194"/>
      <c r="BK118" s="194"/>
      <c r="BL118" s="194"/>
      <c r="BM118" s="194"/>
      <c r="BN118" s="194"/>
      <c r="BO118" s="194"/>
      <c r="BP118" s="194"/>
      <c r="BQ118" s="195"/>
      <c r="BR118" s="129"/>
      <c r="BS118" s="134"/>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row>
    <row r="119" spans="1:144" ht="15.65" customHeight="1">
      <c r="A119" s="134"/>
      <c r="B119" s="134"/>
      <c r="C119" s="124"/>
      <c r="D119" s="202"/>
      <c r="E119" s="203"/>
      <c r="F119" s="203"/>
      <c r="G119" s="203"/>
      <c r="H119" s="203"/>
      <c r="I119" s="203"/>
      <c r="J119" s="203"/>
      <c r="K119" s="203"/>
      <c r="L119" s="203"/>
      <c r="M119" s="204"/>
      <c r="N119" s="211"/>
      <c r="O119" s="212"/>
      <c r="P119" s="212"/>
      <c r="Q119" s="213"/>
      <c r="R119" s="130"/>
      <c r="S119" s="130"/>
      <c r="T119" s="130"/>
      <c r="U119" s="193"/>
      <c r="V119" s="194"/>
      <c r="W119" s="194"/>
      <c r="X119" s="194"/>
      <c r="Y119" s="194"/>
      <c r="Z119" s="194"/>
      <c r="AA119" s="194"/>
      <c r="AB119" s="194"/>
      <c r="AC119" s="194"/>
      <c r="AD119" s="194"/>
      <c r="AE119" s="194"/>
      <c r="AF119" s="194"/>
      <c r="AG119" s="194"/>
      <c r="AH119" s="194"/>
      <c r="AI119" s="194"/>
      <c r="AJ119" s="195"/>
      <c r="AK119" s="143"/>
      <c r="AL119" s="143"/>
      <c r="AM119" s="193"/>
      <c r="AN119" s="194"/>
      <c r="AO119" s="194"/>
      <c r="AP119" s="194"/>
      <c r="AQ119" s="194"/>
      <c r="AR119" s="194"/>
      <c r="AS119" s="194"/>
      <c r="AT119" s="194"/>
      <c r="AU119" s="194"/>
      <c r="AV119" s="194"/>
      <c r="AW119" s="194"/>
      <c r="AX119" s="194"/>
      <c r="AY119" s="194"/>
      <c r="AZ119" s="194"/>
      <c r="BA119" s="194"/>
      <c r="BB119" s="194"/>
      <c r="BC119" s="194"/>
      <c r="BD119" s="194"/>
      <c r="BE119" s="194"/>
      <c r="BF119" s="194"/>
      <c r="BG119" s="194"/>
      <c r="BH119" s="194"/>
      <c r="BI119" s="194"/>
      <c r="BJ119" s="194"/>
      <c r="BK119" s="194"/>
      <c r="BL119" s="194"/>
      <c r="BM119" s="194"/>
      <c r="BN119" s="194"/>
      <c r="BO119" s="194"/>
      <c r="BP119" s="194"/>
      <c r="BQ119" s="195"/>
      <c r="BR119" s="129"/>
      <c r="BS119" s="134"/>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row>
    <row r="120" spans="1:144" ht="15.65" customHeight="1">
      <c r="C120" s="124"/>
      <c r="D120" s="205"/>
      <c r="E120" s="206"/>
      <c r="F120" s="206"/>
      <c r="G120" s="206"/>
      <c r="H120" s="206"/>
      <c r="I120" s="206"/>
      <c r="J120" s="206"/>
      <c r="K120" s="206"/>
      <c r="L120" s="206"/>
      <c r="M120" s="207"/>
      <c r="N120" s="214"/>
      <c r="O120" s="215"/>
      <c r="P120" s="215"/>
      <c r="Q120" s="216"/>
      <c r="R120" s="130"/>
      <c r="S120" s="130"/>
      <c r="T120" s="130"/>
      <c r="U120" s="196"/>
      <c r="V120" s="197"/>
      <c r="W120" s="197"/>
      <c r="X120" s="197"/>
      <c r="Y120" s="197"/>
      <c r="Z120" s="197"/>
      <c r="AA120" s="197"/>
      <c r="AB120" s="197"/>
      <c r="AC120" s="197"/>
      <c r="AD120" s="197"/>
      <c r="AE120" s="197"/>
      <c r="AF120" s="197"/>
      <c r="AG120" s="197"/>
      <c r="AH120" s="197"/>
      <c r="AI120" s="197"/>
      <c r="AJ120" s="198"/>
      <c r="AK120" s="143"/>
      <c r="AL120" s="143"/>
      <c r="AM120" s="196"/>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8"/>
      <c r="BR120" s="129"/>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row>
    <row r="121" spans="1:144" ht="15.65" customHeight="1">
      <c r="C121" s="151"/>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3"/>
      <c r="BV121" s="157"/>
      <c r="BW121" s="157"/>
      <c r="BX121" s="157"/>
      <c r="BY121" s="157"/>
      <c r="BZ121" s="157"/>
      <c r="CA121" s="157"/>
      <c r="CB121" s="157"/>
      <c r="CC121" s="157"/>
      <c r="CD121" s="15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row>
    <row r="122" spans="1:144" ht="15.65" customHeight="1">
      <c r="A122" s="116"/>
      <c r="B122" s="116"/>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16"/>
    </row>
    <row r="123" spans="1:144" ht="15.65" customHeight="1">
      <c r="C123" s="118"/>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256"/>
      <c r="AS123" s="256"/>
      <c r="AT123" s="256"/>
      <c r="AU123" s="256"/>
      <c r="AV123" s="256"/>
      <c r="AW123" s="256"/>
      <c r="AX123" s="256"/>
      <c r="AY123" s="256"/>
      <c r="AZ123" s="256"/>
      <c r="BA123" s="256"/>
      <c r="BB123" s="256"/>
      <c r="BC123" s="120"/>
      <c r="BD123" s="121"/>
      <c r="BE123" s="121"/>
      <c r="BF123" s="121"/>
      <c r="BG123" s="121"/>
      <c r="BH123" s="121"/>
      <c r="BI123" s="121"/>
      <c r="BJ123" s="121"/>
      <c r="BK123" s="121"/>
      <c r="BL123" s="121"/>
      <c r="BM123" s="121"/>
      <c r="BN123" s="121"/>
      <c r="BO123" s="121"/>
      <c r="BP123" s="121"/>
      <c r="BQ123" s="121"/>
      <c r="BR123" s="122"/>
    </row>
    <row r="124" spans="1:144" ht="15.65" customHeight="1">
      <c r="C124" s="124"/>
      <c r="D124" s="130"/>
      <c r="E124" s="130"/>
      <c r="F124" s="130"/>
      <c r="G124" s="130"/>
      <c r="H124" s="130"/>
      <c r="I124" s="130"/>
      <c r="J124" s="130"/>
      <c r="K124" s="130"/>
      <c r="L124" s="130"/>
      <c r="M124" s="130"/>
      <c r="N124" s="130"/>
      <c r="O124" s="130"/>
      <c r="P124" s="130"/>
      <c r="Q124" s="130"/>
      <c r="R124" s="130"/>
      <c r="S124" s="130"/>
      <c r="T124" s="130"/>
      <c r="U124" s="130"/>
      <c r="V124" s="130"/>
      <c r="W124" s="130"/>
      <c r="X124" s="110"/>
      <c r="Y124" s="110"/>
      <c r="Z124" s="110"/>
      <c r="AA124" s="126"/>
      <c r="AB124" s="131"/>
      <c r="AC124" s="131"/>
      <c r="AD124" s="131"/>
      <c r="AE124" s="131"/>
      <c r="AF124" s="131"/>
      <c r="AG124" s="131"/>
      <c r="AH124" s="131"/>
      <c r="AI124" s="131"/>
      <c r="AJ124" s="131"/>
      <c r="AK124" s="131"/>
      <c r="AL124" s="131"/>
      <c r="AM124" s="131"/>
      <c r="AN124" s="128"/>
      <c r="AO124" s="131"/>
      <c r="AP124" s="132"/>
      <c r="AQ124" s="132"/>
      <c r="AR124" s="292"/>
      <c r="AS124" s="292"/>
      <c r="AT124" s="292"/>
      <c r="AU124" s="292"/>
      <c r="AV124" s="292"/>
      <c r="AW124" s="292"/>
      <c r="AX124" s="292"/>
      <c r="AY124" s="292"/>
      <c r="AZ124" s="292"/>
      <c r="BA124" s="292"/>
      <c r="BB124" s="292"/>
      <c r="BC124" s="125"/>
      <c r="BD124" s="126"/>
      <c r="BE124" s="126"/>
      <c r="BF124" s="126"/>
      <c r="BG124" s="126"/>
      <c r="BH124" s="126"/>
      <c r="BI124" s="126"/>
      <c r="BJ124" s="126"/>
      <c r="BK124" s="126"/>
      <c r="BL124" s="126"/>
      <c r="BM124" s="126"/>
      <c r="BN124" s="127"/>
      <c r="BO124" s="127"/>
      <c r="BP124" s="127"/>
      <c r="BQ124" s="128"/>
      <c r="BR124" s="129"/>
    </row>
    <row r="125" spans="1:144" ht="15.65" customHeight="1">
      <c r="C125" s="124"/>
      <c r="D125" s="258" t="s">
        <v>4</v>
      </c>
      <c r="E125" s="259"/>
      <c r="F125" s="259"/>
      <c r="G125" s="259"/>
      <c r="H125" s="259"/>
      <c r="I125" s="259"/>
      <c r="J125" s="259"/>
      <c r="K125" s="259"/>
      <c r="L125" s="259"/>
      <c r="M125" s="259"/>
      <c r="N125" s="259"/>
      <c r="O125" s="259"/>
      <c r="P125" s="259"/>
      <c r="Q125" s="260"/>
      <c r="R125" s="199" t="s">
        <v>30</v>
      </c>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1"/>
      <c r="BC125" s="125"/>
      <c r="BD125" s="126"/>
      <c r="BE125" s="126"/>
      <c r="BF125" s="126"/>
      <c r="BG125" s="126"/>
      <c r="BH125" s="126"/>
      <c r="BI125" s="126"/>
      <c r="BJ125" s="126"/>
      <c r="BK125" s="126"/>
      <c r="BL125" s="126"/>
      <c r="BM125" s="126"/>
      <c r="BN125" s="127"/>
      <c r="BO125" s="127"/>
      <c r="BP125" s="127"/>
      <c r="BQ125" s="128"/>
      <c r="BR125" s="129"/>
    </row>
    <row r="126" spans="1:144" ht="15.65" customHeight="1">
      <c r="C126" s="124"/>
      <c r="D126" s="261"/>
      <c r="E126" s="262"/>
      <c r="F126" s="262"/>
      <c r="G126" s="262"/>
      <c r="H126" s="262"/>
      <c r="I126" s="262"/>
      <c r="J126" s="262"/>
      <c r="K126" s="262"/>
      <c r="L126" s="262"/>
      <c r="M126" s="262"/>
      <c r="N126" s="262"/>
      <c r="O126" s="262"/>
      <c r="P126" s="262"/>
      <c r="Q126" s="263"/>
      <c r="R126" s="205"/>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7"/>
      <c r="BC126" s="125"/>
      <c r="BD126" s="126"/>
      <c r="BE126" s="126"/>
      <c r="BF126" s="126"/>
      <c r="BG126" s="126"/>
      <c r="BH126" s="126"/>
      <c r="BI126" s="126"/>
      <c r="BJ126" s="126"/>
      <c r="BK126" s="126"/>
      <c r="BL126" s="126"/>
      <c r="BM126" s="126"/>
      <c r="BN126" s="127"/>
      <c r="BO126" s="127"/>
      <c r="BP126" s="127"/>
      <c r="BQ126" s="128"/>
      <c r="BR126" s="129"/>
    </row>
    <row r="127" spans="1:144" ht="15.65" customHeight="1">
      <c r="C127" s="124"/>
      <c r="D127" s="130"/>
      <c r="E127" s="130"/>
      <c r="F127" s="130"/>
      <c r="G127" s="130"/>
      <c r="H127" s="130"/>
      <c r="I127" s="130"/>
      <c r="J127" s="130"/>
      <c r="K127" s="130"/>
      <c r="L127" s="130"/>
      <c r="M127" s="130"/>
      <c r="N127" s="130"/>
      <c r="O127" s="130"/>
      <c r="P127" s="130"/>
      <c r="Q127" s="130"/>
      <c r="R127" s="130"/>
      <c r="S127" s="130"/>
      <c r="T127" s="130"/>
      <c r="U127" s="130"/>
      <c r="V127" s="130"/>
      <c r="W127" s="130"/>
      <c r="X127" s="110"/>
      <c r="Y127" s="110"/>
      <c r="Z127" s="110"/>
      <c r="AA127" s="126"/>
      <c r="AB127" s="131"/>
      <c r="AC127" s="131"/>
      <c r="AD127" s="131"/>
      <c r="AE127" s="131"/>
      <c r="AF127" s="131"/>
      <c r="AG127" s="131"/>
      <c r="AH127" s="131"/>
      <c r="AI127" s="131"/>
      <c r="AJ127" s="131"/>
      <c r="AK127" s="131"/>
      <c r="AL127" s="131"/>
      <c r="AM127" s="131"/>
      <c r="AN127" s="128"/>
      <c r="AO127" s="131"/>
      <c r="AP127" s="132"/>
      <c r="AQ127" s="132"/>
      <c r="AR127" s="133"/>
      <c r="AS127" s="133"/>
      <c r="AT127" s="133"/>
      <c r="AU127" s="133"/>
      <c r="AV127" s="133"/>
      <c r="AW127" s="133"/>
      <c r="AX127" s="133"/>
      <c r="AY127" s="133"/>
      <c r="AZ127" s="133"/>
      <c r="BA127" s="133"/>
      <c r="BB127" s="133"/>
      <c r="BC127" s="125"/>
      <c r="BD127" s="126"/>
      <c r="BE127" s="126"/>
      <c r="BF127" s="126"/>
      <c r="BG127" s="126"/>
      <c r="BH127" s="126"/>
      <c r="BI127" s="126"/>
      <c r="BJ127" s="126"/>
      <c r="BK127" s="126"/>
      <c r="BL127" s="126"/>
      <c r="BM127" s="126"/>
      <c r="BN127" s="127"/>
      <c r="BO127" s="127"/>
      <c r="BP127" s="127"/>
      <c r="BQ127" s="128"/>
      <c r="BR127" s="129"/>
    </row>
    <row r="128" spans="1:144" ht="19">
      <c r="C128" s="124"/>
      <c r="D128" s="130"/>
      <c r="E128" s="130"/>
      <c r="F128" s="130"/>
      <c r="G128" s="130"/>
      <c r="H128" s="130"/>
      <c r="I128" s="130"/>
      <c r="J128" s="130"/>
      <c r="K128" s="130"/>
      <c r="L128" s="130"/>
      <c r="M128" s="130"/>
      <c r="N128" s="130"/>
      <c r="O128" s="130"/>
      <c r="P128" s="130"/>
      <c r="Q128" s="130"/>
      <c r="R128" s="130"/>
      <c r="S128" s="130"/>
      <c r="T128" s="130"/>
      <c r="U128" s="135" t="s">
        <v>31</v>
      </c>
      <c r="V128" s="138"/>
      <c r="W128" s="137"/>
      <c r="X128" s="139"/>
      <c r="Y128" s="139"/>
      <c r="Z128" s="140"/>
      <c r="AA128" s="140"/>
      <c r="AB128" s="140"/>
      <c r="AC128" s="140"/>
      <c r="AD128" s="140"/>
      <c r="AE128" s="140"/>
      <c r="AF128" s="140"/>
      <c r="AG128" s="140"/>
      <c r="AH128" s="140"/>
      <c r="AI128" s="140"/>
      <c r="AJ128" s="140"/>
      <c r="AK128" s="137"/>
      <c r="AL128" s="137"/>
      <c r="AM128" s="135" t="s">
        <v>27</v>
      </c>
      <c r="AN128" s="130"/>
      <c r="AO128" s="130"/>
      <c r="AP128" s="136"/>
      <c r="AQ128" s="136"/>
      <c r="AR128" s="136"/>
      <c r="AS128" s="127"/>
      <c r="AT128" s="137"/>
      <c r="AU128" s="137"/>
      <c r="AV128" s="137"/>
      <c r="AW128" s="137"/>
      <c r="AX128" s="137"/>
      <c r="AY128" s="137"/>
      <c r="AZ128" s="137"/>
      <c r="BA128" s="137"/>
      <c r="BB128" s="137"/>
      <c r="BC128" s="141"/>
      <c r="BD128" s="127"/>
      <c r="BE128" s="127"/>
      <c r="BF128" s="142" t="s">
        <v>6</v>
      </c>
      <c r="BG128" s="155"/>
      <c r="BH128" s="155"/>
      <c r="BI128" s="155"/>
      <c r="BJ128" s="155"/>
      <c r="BK128" s="155"/>
      <c r="BL128" s="155"/>
      <c r="BM128" s="127"/>
      <c r="BN128" s="127"/>
      <c r="BO128" s="127"/>
      <c r="BP128" s="127"/>
      <c r="BQ128" s="128"/>
      <c r="BR128" s="129"/>
    </row>
    <row r="129" spans="1:71" ht="19.399999999999999" customHeight="1">
      <c r="C129" s="124"/>
      <c r="D129" s="281" t="s">
        <v>7</v>
      </c>
      <c r="E129" s="281"/>
      <c r="F129" s="281"/>
      <c r="G129" s="281"/>
      <c r="H129" s="281"/>
      <c r="I129" s="281"/>
      <c r="J129" s="281"/>
      <c r="K129" s="281"/>
      <c r="L129" s="281"/>
      <c r="M129" s="281"/>
      <c r="N129" s="208" t="str">
        <f>IF([7]回答表!F18="水道事業",IF([7]回答表!X52="●","●",""),"")</f>
        <v/>
      </c>
      <c r="O129" s="209"/>
      <c r="P129" s="209"/>
      <c r="Q129" s="210"/>
      <c r="R129" s="130"/>
      <c r="S129" s="130"/>
      <c r="T129" s="130"/>
      <c r="U129" s="326" t="s">
        <v>51</v>
      </c>
      <c r="V129" s="327"/>
      <c r="W129" s="327"/>
      <c r="X129" s="327"/>
      <c r="Y129" s="327"/>
      <c r="Z129" s="327"/>
      <c r="AA129" s="327"/>
      <c r="AB129" s="327"/>
      <c r="AC129" s="318" t="s">
        <v>52</v>
      </c>
      <c r="AD129" s="319"/>
      <c r="AE129" s="319"/>
      <c r="AF129" s="319"/>
      <c r="AG129" s="319"/>
      <c r="AH129" s="319"/>
      <c r="AI129" s="319"/>
      <c r="AJ129" s="322"/>
      <c r="AK129" s="143"/>
      <c r="AL129" s="143"/>
      <c r="AM129" s="190" t="str">
        <f>IF([7]回答表!F18="水道事業",IF([7]回答表!X52="●",[7]回答表!B282,IF([7]回答表!AA52="●",[7]回答表!B352,"")),"")</f>
        <v/>
      </c>
      <c r="AN129" s="191"/>
      <c r="AO129" s="191"/>
      <c r="AP129" s="191"/>
      <c r="AQ129" s="191"/>
      <c r="AR129" s="191"/>
      <c r="AS129" s="191"/>
      <c r="AT129" s="191"/>
      <c r="AU129" s="191"/>
      <c r="AV129" s="191"/>
      <c r="AW129" s="191"/>
      <c r="AX129" s="191"/>
      <c r="AY129" s="191"/>
      <c r="AZ129" s="191"/>
      <c r="BA129" s="191"/>
      <c r="BB129" s="191"/>
      <c r="BC129" s="192"/>
      <c r="BD129" s="126"/>
      <c r="BE129" s="126"/>
      <c r="BF129" s="253" t="str">
        <f>IF([7]回答表!F18="水道事業",IF([7]回答表!X52="●",[7]回答表!B330,IF([7]回答表!AA52="●",[7]回答表!B399,"")),"")</f>
        <v/>
      </c>
      <c r="BG129" s="254"/>
      <c r="BH129" s="254"/>
      <c r="BI129" s="254"/>
      <c r="BJ129" s="253"/>
      <c r="BK129" s="254"/>
      <c r="BL129" s="254"/>
      <c r="BM129" s="254"/>
      <c r="BN129" s="253"/>
      <c r="BO129" s="254"/>
      <c r="BP129" s="254"/>
      <c r="BQ129" s="255"/>
      <c r="BR129" s="129"/>
    </row>
    <row r="130" spans="1:71" ht="19.399999999999999" customHeight="1">
      <c r="C130" s="124"/>
      <c r="D130" s="281"/>
      <c r="E130" s="281"/>
      <c r="F130" s="281"/>
      <c r="G130" s="281"/>
      <c r="H130" s="281"/>
      <c r="I130" s="281"/>
      <c r="J130" s="281"/>
      <c r="K130" s="281"/>
      <c r="L130" s="281"/>
      <c r="M130" s="281"/>
      <c r="N130" s="211"/>
      <c r="O130" s="212"/>
      <c r="P130" s="212"/>
      <c r="Q130" s="213"/>
      <c r="R130" s="130"/>
      <c r="S130" s="130"/>
      <c r="T130" s="130"/>
      <c r="U130" s="336"/>
      <c r="V130" s="337"/>
      <c r="W130" s="337"/>
      <c r="X130" s="337"/>
      <c r="Y130" s="337"/>
      <c r="Z130" s="337"/>
      <c r="AA130" s="337"/>
      <c r="AB130" s="337"/>
      <c r="AC130" s="320"/>
      <c r="AD130" s="321"/>
      <c r="AE130" s="321"/>
      <c r="AF130" s="321"/>
      <c r="AG130" s="321"/>
      <c r="AH130" s="321"/>
      <c r="AI130" s="321"/>
      <c r="AJ130" s="339"/>
      <c r="AK130" s="143"/>
      <c r="AL130" s="143"/>
      <c r="AM130" s="193"/>
      <c r="AN130" s="194"/>
      <c r="AO130" s="194"/>
      <c r="AP130" s="194"/>
      <c r="AQ130" s="194"/>
      <c r="AR130" s="194"/>
      <c r="AS130" s="194"/>
      <c r="AT130" s="194"/>
      <c r="AU130" s="194"/>
      <c r="AV130" s="194"/>
      <c r="AW130" s="194"/>
      <c r="AX130" s="194"/>
      <c r="AY130" s="194"/>
      <c r="AZ130" s="194"/>
      <c r="BA130" s="194"/>
      <c r="BB130" s="194"/>
      <c r="BC130" s="195"/>
      <c r="BD130" s="126"/>
      <c r="BE130" s="126"/>
      <c r="BF130" s="217"/>
      <c r="BG130" s="218"/>
      <c r="BH130" s="218"/>
      <c r="BI130" s="218"/>
      <c r="BJ130" s="217"/>
      <c r="BK130" s="218"/>
      <c r="BL130" s="218"/>
      <c r="BM130" s="218"/>
      <c r="BN130" s="217"/>
      <c r="BO130" s="218"/>
      <c r="BP130" s="218"/>
      <c r="BQ130" s="221"/>
      <c r="BR130" s="129"/>
    </row>
    <row r="131" spans="1:71" ht="15.65" customHeight="1">
      <c r="C131" s="124"/>
      <c r="D131" s="281"/>
      <c r="E131" s="281"/>
      <c r="F131" s="281"/>
      <c r="G131" s="281"/>
      <c r="H131" s="281"/>
      <c r="I131" s="281"/>
      <c r="J131" s="281"/>
      <c r="K131" s="281"/>
      <c r="L131" s="281"/>
      <c r="M131" s="281"/>
      <c r="N131" s="211"/>
      <c r="O131" s="212"/>
      <c r="P131" s="212"/>
      <c r="Q131" s="213"/>
      <c r="R131" s="130"/>
      <c r="S131" s="130"/>
      <c r="T131" s="130"/>
      <c r="U131" s="283" t="str">
        <f>IF([7]回答表!F18="水道事業",IF([7]回答表!X52="●",[7]回答表!J290,IF([7]回答表!AA52="●",[7]回答表!J360,"")),"")</f>
        <v/>
      </c>
      <c r="V131" s="284"/>
      <c r="W131" s="284"/>
      <c r="X131" s="284"/>
      <c r="Y131" s="284"/>
      <c r="Z131" s="284"/>
      <c r="AA131" s="284"/>
      <c r="AB131" s="285"/>
      <c r="AC131" s="283" t="str">
        <f>IF([7]回答表!F18="水道事業",IF([7]回答表!X52="●",[7]回答表!J292,IF([7]回答表!AA52="●",[7]回答表!J362,"")),"")</f>
        <v/>
      </c>
      <c r="AD131" s="284"/>
      <c r="AE131" s="284"/>
      <c r="AF131" s="284"/>
      <c r="AG131" s="284"/>
      <c r="AH131" s="284"/>
      <c r="AI131" s="284"/>
      <c r="AJ131" s="285"/>
      <c r="AK131" s="143"/>
      <c r="AL131" s="143"/>
      <c r="AM131" s="193"/>
      <c r="AN131" s="194"/>
      <c r="AO131" s="194"/>
      <c r="AP131" s="194"/>
      <c r="AQ131" s="194"/>
      <c r="AR131" s="194"/>
      <c r="AS131" s="194"/>
      <c r="AT131" s="194"/>
      <c r="AU131" s="194"/>
      <c r="AV131" s="194"/>
      <c r="AW131" s="194"/>
      <c r="AX131" s="194"/>
      <c r="AY131" s="194"/>
      <c r="AZ131" s="194"/>
      <c r="BA131" s="194"/>
      <c r="BB131" s="194"/>
      <c r="BC131" s="195"/>
      <c r="BD131" s="126"/>
      <c r="BE131" s="126"/>
      <c r="BF131" s="217"/>
      <c r="BG131" s="218"/>
      <c r="BH131" s="218"/>
      <c r="BI131" s="218"/>
      <c r="BJ131" s="217"/>
      <c r="BK131" s="218"/>
      <c r="BL131" s="218"/>
      <c r="BM131" s="218"/>
      <c r="BN131" s="217"/>
      <c r="BO131" s="218"/>
      <c r="BP131" s="218"/>
      <c r="BQ131" s="221"/>
      <c r="BR131" s="129"/>
    </row>
    <row r="132" spans="1:71" ht="15.65" customHeight="1">
      <c r="C132" s="124"/>
      <c r="D132" s="281"/>
      <c r="E132" s="281"/>
      <c r="F132" s="281"/>
      <c r="G132" s="281"/>
      <c r="H132" s="281"/>
      <c r="I132" s="281"/>
      <c r="J132" s="281"/>
      <c r="K132" s="281"/>
      <c r="L132" s="281"/>
      <c r="M132" s="281"/>
      <c r="N132" s="214"/>
      <c r="O132" s="215"/>
      <c r="P132" s="215"/>
      <c r="Q132" s="216"/>
      <c r="R132" s="130"/>
      <c r="S132" s="130"/>
      <c r="T132" s="130"/>
      <c r="U132" s="286"/>
      <c r="V132" s="287"/>
      <c r="W132" s="287"/>
      <c r="X132" s="287"/>
      <c r="Y132" s="287"/>
      <c r="Z132" s="287"/>
      <c r="AA132" s="287"/>
      <c r="AB132" s="288"/>
      <c r="AC132" s="286"/>
      <c r="AD132" s="287"/>
      <c r="AE132" s="287"/>
      <c r="AF132" s="287"/>
      <c r="AG132" s="287"/>
      <c r="AH132" s="287"/>
      <c r="AI132" s="287"/>
      <c r="AJ132" s="288"/>
      <c r="AK132" s="143"/>
      <c r="AL132" s="143"/>
      <c r="AM132" s="193"/>
      <c r="AN132" s="194"/>
      <c r="AO132" s="194"/>
      <c r="AP132" s="194"/>
      <c r="AQ132" s="194"/>
      <c r="AR132" s="194"/>
      <c r="AS132" s="194"/>
      <c r="AT132" s="194"/>
      <c r="AU132" s="194"/>
      <c r="AV132" s="194"/>
      <c r="AW132" s="194"/>
      <c r="AX132" s="194"/>
      <c r="AY132" s="194"/>
      <c r="AZ132" s="194"/>
      <c r="BA132" s="194"/>
      <c r="BB132" s="194"/>
      <c r="BC132" s="195"/>
      <c r="BD132" s="126"/>
      <c r="BE132" s="126"/>
      <c r="BF132" s="217" t="str">
        <f>IF([7]回答表!F18="水道事業",IF([7]回答表!X52="●",[7]回答表!E330,IF([7]回答表!AA52="●",[7]回答表!E399,"")),"")</f>
        <v/>
      </c>
      <c r="BG132" s="218"/>
      <c r="BH132" s="218"/>
      <c r="BI132" s="218"/>
      <c r="BJ132" s="217" t="str">
        <f>IF([7]回答表!F18="水道事業",IF([7]回答表!X52="●",[7]回答表!E331,IF([7]回答表!AA52="●",[7]回答表!E400,"")),"")</f>
        <v/>
      </c>
      <c r="BK132" s="218"/>
      <c r="BL132" s="218"/>
      <c r="BM132" s="218"/>
      <c r="BN132" s="217" t="str">
        <f>IF([7]回答表!F18="水道事業",IF([7]回答表!X52="●",[7]回答表!E332,IF([7]回答表!AA52="●",[7]回答表!E401,"")),"")</f>
        <v/>
      </c>
      <c r="BO132" s="218"/>
      <c r="BP132" s="218"/>
      <c r="BQ132" s="221"/>
      <c r="BR132" s="129"/>
    </row>
    <row r="133" spans="1:71" ht="15.65" customHeight="1">
      <c r="C133" s="124"/>
      <c r="D133" s="144"/>
      <c r="E133" s="144"/>
      <c r="F133" s="144"/>
      <c r="G133" s="144"/>
      <c r="H133" s="144"/>
      <c r="I133" s="144"/>
      <c r="J133" s="144"/>
      <c r="K133" s="144"/>
      <c r="L133" s="144"/>
      <c r="M133" s="144"/>
      <c r="N133" s="145"/>
      <c r="O133" s="145"/>
      <c r="P133" s="145"/>
      <c r="Q133" s="145"/>
      <c r="R133" s="146"/>
      <c r="S133" s="146"/>
      <c r="T133" s="146"/>
      <c r="U133" s="289"/>
      <c r="V133" s="290"/>
      <c r="W133" s="290"/>
      <c r="X133" s="290"/>
      <c r="Y133" s="290"/>
      <c r="Z133" s="290"/>
      <c r="AA133" s="290"/>
      <c r="AB133" s="291"/>
      <c r="AC133" s="289"/>
      <c r="AD133" s="290"/>
      <c r="AE133" s="290"/>
      <c r="AF133" s="290"/>
      <c r="AG133" s="290"/>
      <c r="AH133" s="290"/>
      <c r="AI133" s="290"/>
      <c r="AJ133" s="291"/>
      <c r="AK133" s="143"/>
      <c r="AL133" s="143"/>
      <c r="AM133" s="193"/>
      <c r="AN133" s="194"/>
      <c r="AO133" s="194"/>
      <c r="AP133" s="194"/>
      <c r="AQ133" s="194"/>
      <c r="AR133" s="194"/>
      <c r="AS133" s="194"/>
      <c r="AT133" s="194"/>
      <c r="AU133" s="194"/>
      <c r="AV133" s="194"/>
      <c r="AW133" s="194"/>
      <c r="AX133" s="194"/>
      <c r="AY133" s="194"/>
      <c r="AZ133" s="194"/>
      <c r="BA133" s="194"/>
      <c r="BB133" s="194"/>
      <c r="BC133" s="195"/>
      <c r="BD133" s="131"/>
      <c r="BE133" s="131"/>
      <c r="BF133" s="217"/>
      <c r="BG133" s="218"/>
      <c r="BH133" s="218"/>
      <c r="BI133" s="218"/>
      <c r="BJ133" s="217"/>
      <c r="BK133" s="218"/>
      <c r="BL133" s="218"/>
      <c r="BM133" s="218"/>
      <c r="BN133" s="217"/>
      <c r="BO133" s="218"/>
      <c r="BP133" s="218"/>
      <c r="BQ133" s="221"/>
      <c r="BR133" s="129"/>
    </row>
    <row r="134" spans="1:71" ht="19.399999999999999" customHeight="1">
      <c r="C134" s="124"/>
      <c r="D134" s="144"/>
      <c r="E134" s="144"/>
      <c r="F134" s="144"/>
      <c r="G134" s="144"/>
      <c r="H134" s="144"/>
      <c r="I134" s="144"/>
      <c r="J134" s="144"/>
      <c r="K134" s="144"/>
      <c r="L134" s="144"/>
      <c r="M134" s="144"/>
      <c r="N134" s="145"/>
      <c r="O134" s="145"/>
      <c r="P134" s="145"/>
      <c r="Q134" s="145"/>
      <c r="R134" s="146"/>
      <c r="S134" s="146"/>
      <c r="T134" s="146"/>
      <c r="U134" s="326" t="s">
        <v>32</v>
      </c>
      <c r="V134" s="327"/>
      <c r="W134" s="327"/>
      <c r="X134" s="327"/>
      <c r="Y134" s="327"/>
      <c r="Z134" s="327"/>
      <c r="AA134" s="327"/>
      <c r="AB134" s="327"/>
      <c r="AC134" s="326" t="s">
        <v>33</v>
      </c>
      <c r="AD134" s="327"/>
      <c r="AE134" s="327"/>
      <c r="AF134" s="327"/>
      <c r="AG134" s="327"/>
      <c r="AH134" s="327"/>
      <c r="AI134" s="327"/>
      <c r="AJ134" s="328"/>
      <c r="AK134" s="143"/>
      <c r="AL134" s="143"/>
      <c r="AM134" s="193"/>
      <c r="AN134" s="194"/>
      <c r="AO134" s="194"/>
      <c r="AP134" s="194"/>
      <c r="AQ134" s="194"/>
      <c r="AR134" s="194"/>
      <c r="AS134" s="194"/>
      <c r="AT134" s="194"/>
      <c r="AU134" s="194"/>
      <c r="AV134" s="194"/>
      <c r="AW134" s="194"/>
      <c r="AX134" s="194"/>
      <c r="AY134" s="194"/>
      <c r="AZ134" s="194"/>
      <c r="BA134" s="194"/>
      <c r="BB134" s="194"/>
      <c r="BC134" s="195"/>
      <c r="BD134" s="126"/>
      <c r="BE134" s="126"/>
      <c r="BF134" s="217"/>
      <c r="BG134" s="218"/>
      <c r="BH134" s="218"/>
      <c r="BI134" s="218"/>
      <c r="BJ134" s="217"/>
      <c r="BK134" s="218"/>
      <c r="BL134" s="218"/>
      <c r="BM134" s="218"/>
      <c r="BN134" s="217"/>
      <c r="BO134" s="218"/>
      <c r="BP134" s="218"/>
      <c r="BQ134" s="221"/>
      <c r="BR134" s="129"/>
    </row>
    <row r="135" spans="1:71" ht="19.399999999999999" customHeight="1">
      <c r="C135" s="124"/>
      <c r="D135" s="302" t="s">
        <v>8</v>
      </c>
      <c r="E135" s="281"/>
      <c r="F135" s="281"/>
      <c r="G135" s="281"/>
      <c r="H135" s="281"/>
      <c r="I135" s="281"/>
      <c r="J135" s="281"/>
      <c r="K135" s="281"/>
      <c r="L135" s="281"/>
      <c r="M135" s="282"/>
      <c r="N135" s="208" t="str">
        <f>IF([7]回答表!F18="水道事業",IF([7]回答表!AA52="●","●",""),"")</f>
        <v/>
      </c>
      <c r="O135" s="209"/>
      <c r="P135" s="209"/>
      <c r="Q135" s="210"/>
      <c r="R135" s="130"/>
      <c r="S135" s="130"/>
      <c r="T135" s="130"/>
      <c r="U135" s="336"/>
      <c r="V135" s="337"/>
      <c r="W135" s="337"/>
      <c r="X135" s="337"/>
      <c r="Y135" s="337"/>
      <c r="Z135" s="337"/>
      <c r="AA135" s="337"/>
      <c r="AB135" s="337"/>
      <c r="AC135" s="336"/>
      <c r="AD135" s="337"/>
      <c r="AE135" s="337"/>
      <c r="AF135" s="337"/>
      <c r="AG135" s="337"/>
      <c r="AH135" s="337"/>
      <c r="AI135" s="337"/>
      <c r="AJ135" s="338"/>
      <c r="AK135" s="143"/>
      <c r="AL135" s="143"/>
      <c r="AM135" s="193"/>
      <c r="AN135" s="194"/>
      <c r="AO135" s="194"/>
      <c r="AP135" s="194"/>
      <c r="AQ135" s="194"/>
      <c r="AR135" s="194"/>
      <c r="AS135" s="194"/>
      <c r="AT135" s="194"/>
      <c r="AU135" s="194"/>
      <c r="AV135" s="194"/>
      <c r="AW135" s="194"/>
      <c r="AX135" s="194"/>
      <c r="AY135" s="194"/>
      <c r="AZ135" s="194"/>
      <c r="BA135" s="194"/>
      <c r="BB135" s="194"/>
      <c r="BC135" s="195"/>
      <c r="BD135" s="147"/>
      <c r="BE135" s="147"/>
      <c r="BF135" s="217"/>
      <c r="BG135" s="218"/>
      <c r="BH135" s="218"/>
      <c r="BI135" s="218"/>
      <c r="BJ135" s="217"/>
      <c r="BK135" s="218"/>
      <c r="BL135" s="218"/>
      <c r="BM135" s="218"/>
      <c r="BN135" s="217"/>
      <c r="BO135" s="218"/>
      <c r="BP135" s="218"/>
      <c r="BQ135" s="221"/>
      <c r="BR135" s="129"/>
    </row>
    <row r="136" spans="1:71" ht="15.65" customHeight="1">
      <c r="C136" s="124"/>
      <c r="D136" s="281"/>
      <c r="E136" s="281"/>
      <c r="F136" s="281"/>
      <c r="G136" s="281"/>
      <c r="H136" s="281"/>
      <c r="I136" s="281"/>
      <c r="J136" s="281"/>
      <c r="K136" s="281"/>
      <c r="L136" s="281"/>
      <c r="M136" s="282"/>
      <c r="N136" s="211"/>
      <c r="O136" s="212"/>
      <c r="P136" s="212"/>
      <c r="Q136" s="213"/>
      <c r="R136" s="130"/>
      <c r="S136" s="130"/>
      <c r="T136" s="130"/>
      <c r="U136" s="283" t="str">
        <f>IF([7]回答表!F18="水道事業",IF([7]回答表!X52="●",[7]回答表!J294,IF([7]回答表!AA52="●",[7]回答表!J364,"")),"")</f>
        <v/>
      </c>
      <c r="V136" s="284"/>
      <c r="W136" s="284"/>
      <c r="X136" s="284"/>
      <c r="Y136" s="284"/>
      <c r="Z136" s="284"/>
      <c r="AA136" s="284"/>
      <c r="AB136" s="285"/>
      <c r="AC136" s="283" t="str">
        <f>IF([7]回答表!F18="水道事業",IF([7]回答表!X52="●",[7]回答表!J296,IF([7]回答表!AA52="●",[7]回答表!J366,"")),"")</f>
        <v/>
      </c>
      <c r="AD136" s="284"/>
      <c r="AE136" s="284"/>
      <c r="AF136" s="284"/>
      <c r="AG136" s="284"/>
      <c r="AH136" s="284"/>
      <c r="AI136" s="284"/>
      <c r="AJ136" s="285"/>
      <c r="AK136" s="143"/>
      <c r="AL136" s="143"/>
      <c r="AM136" s="193"/>
      <c r="AN136" s="194"/>
      <c r="AO136" s="194"/>
      <c r="AP136" s="194"/>
      <c r="AQ136" s="194"/>
      <c r="AR136" s="194"/>
      <c r="AS136" s="194"/>
      <c r="AT136" s="194"/>
      <c r="AU136" s="194"/>
      <c r="AV136" s="194"/>
      <c r="AW136" s="194"/>
      <c r="AX136" s="194"/>
      <c r="AY136" s="194"/>
      <c r="AZ136" s="194"/>
      <c r="BA136" s="194"/>
      <c r="BB136" s="194"/>
      <c r="BC136" s="195"/>
      <c r="BD136" s="147"/>
      <c r="BE136" s="147"/>
      <c r="BF136" s="217" t="s">
        <v>9</v>
      </c>
      <c r="BG136" s="218"/>
      <c r="BH136" s="218"/>
      <c r="BI136" s="218"/>
      <c r="BJ136" s="217" t="s">
        <v>10</v>
      </c>
      <c r="BK136" s="218"/>
      <c r="BL136" s="218"/>
      <c r="BM136" s="218"/>
      <c r="BN136" s="217" t="s">
        <v>11</v>
      </c>
      <c r="BO136" s="218"/>
      <c r="BP136" s="218"/>
      <c r="BQ136" s="221"/>
      <c r="BR136" s="129"/>
    </row>
    <row r="137" spans="1:71" ht="15.65" customHeight="1">
      <c r="C137" s="124"/>
      <c r="D137" s="281"/>
      <c r="E137" s="281"/>
      <c r="F137" s="281"/>
      <c r="G137" s="281"/>
      <c r="H137" s="281"/>
      <c r="I137" s="281"/>
      <c r="J137" s="281"/>
      <c r="K137" s="281"/>
      <c r="L137" s="281"/>
      <c r="M137" s="282"/>
      <c r="N137" s="211"/>
      <c r="O137" s="212"/>
      <c r="P137" s="212"/>
      <c r="Q137" s="213"/>
      <c r="R137" s="130"/>
      <c r="S137" s="130"/>
      <c r="T137" s="130"/>
      <c r="U137" s="286"/>
      <c r="V137" s="287"/>
      <c r="W137" s="287"/>
      <c r="X137" s="287"/>
      <c r="Y137" s="287"/>
      <c r="Z137" s="287"/>
      <c r="AA137" s="287"/>
      <c r="AB137" s="288"/>
      <c r="AC137" s="286"/>
      <c r="AD137" s="287"/>
      <c r="AE137" s="287"/>
      <c r="AF137" s="287"/>
      <c r="AG137" s="287"/>
      <c r="AH137" s="287"/>
      <c r="AI137" s="287"/>
      <c r="AJ137" s="288"/>
      <c r="AK137" s="143"/>
      <c r="AL137" s="143"/>
      <c r="AM137" s="193"/>
      <c r="AN137" s="194"/>
      <c r="AO137" s="194"/>
      <c r="AP137" s="194"/>
      <c r="AQ137" s="194"/>
      <c r="AR137" s="194"/>
      <c r="AS137" s="194"/>
      <c r="AT137" s="194"/>
      <c r="AU137" s="194"/>
      <c r="AV137" s="194"/>
      <c r="AW137" s="194"/>
      <c r="AX137" s="194"/>
      <c r="AY137" s="194"/>
      <c r="AZ137" s="194"/>
      <c r="BA137" s="194"/>
      <c r="BB137" s="194"/>
      <c r="BC137" s="195"/>
      <c r="BD137" s="147"/>
      <c r="BE137" s="147"/>
      <c r="BF137" s="217"/>
      <c r="BG137" s="218"/>
      <c r="BH137" s="218"/>
      <c r="BI137" s="218"/>
      <c r="BJ137" s="217"/>
      <c r="BK137" s="218"/>
      <c r="BL137" s="218"/>
      <c r="BM137" s="218"/>
      <c r="BN137" s="217"/>
      <c r="BO137" s="218"/>
      <c r="BP137" s="218"/>
      <c r="BQ137" s="221"/>
      <c r="BR137" s="129"/>
    </row>
    <row r="138" spans="1:71" ht="15.65" customHeight="1">
      <c r="C138" s="124"/>
      <c r="D138" s="281"/>
      <c r="E138" s="281"/>
      <c r="F138" s="281"/>
      <c r="G138" s="281"/>
      <c r="H138" s="281"/>
      <c r="I138" s="281"/>
      <c r="J138" s="281"/>
      <c r="K138" s="281"/>
      <c r="L138" s="281"/>
      <c r="M138" s="282"/>
      <c r="N138" s="214"/>
      <c r="O138" s="215"/>
      <c r="P138" s="215"/>
      <c r="Q138" s="216"/>
      <c r="R138" s="130"/>
      <c r="S138" s="130"/>
      <c r="T138" s="130"/>
      <c r="U138" s="289"/>
      <c r="V138" s="290"/>
      <c r="W138" s="290"/>
      <c r="X138" s="290"/>
      <c r="Y138" s="290"/>
      <c r="Z138" s="290"/>
      <c r="AA138" s="290"/>
      <c r="AB138" s="291"/>
      <c r="AC138" s="289"/>
      <c r="AD138" s="290"/>
      <c r="AE138" s="290"/>
      <c r="AF138" s="290"/>
      <c r="AG138" s="290"/>
      <c r="AH138" s="290"/>
      <c r="AI138" s="290"/>
      <c r="AJ138" s="291"/>
      <c r="AK138" s="143"/>
      <c r="AL138" s="143"/>
      <c r="AM138" s="196"/>
      <c r="AN138" s="197"/>
      <c r="AO138" s="197"/>
      <c r="AP138" s="197"/>
      <c r="AQ138" s="197"/>
      <c r="AR138" s="197"/>
      <c r="AS138" s="197"/>
      <c r="AT138" s="197"/>
      <c r="AU138" s="197"/>
      <c r="AV138" s="197"/>
      <c r="AW138" s="197"/>
      <c r="AX138" s="197"/>
      <c r="AY138" s="197"/>
      <c r="AZ138" s="197"/>
      <c r="BA138" s="197"/>
      <c r="BB138" s="197"/>
      <c r="BC138" s="198"/>
      <c r="BD138" s="147"/>
      <c r="BE138" s="147"/>
      <c r="BF138" s="219"/>
      <c r="BG138" s="220"/>
      <c r="BH138" s="220"/>
      <c r="BI138" s="220"/>
      <c r="BJ138" s="219"/>
      <c r="BK138" s="220"/>
      <c r="BL138" s="220"/>
      <c r="BM138" s="220"/>
      <c r="BN138" s="219"/>
      <c r="BO138" s="220"/>
      <c r="BP138" s="220"/>
      <c r="BQ138" s="222"/>
      <c r="BR138" s="129"/>
    </row>
    <row r="139" spans="1:71" ht="15.65" customHeight="1">
      <c r="A139" s="134"/>
      <c r="B139" s="134"/>
      <c r="C139" s="124"/>
      <c r="D139" s="144"/>
      <c r="E139" s="144"/>
      <c r="F139" s="144"/>
      <c r="G139" s="144"/>
      <c r="H139" s="144"/>
      <c r="I139" s="144"/>
      <c r="J139" s="144"/>
      <c r="K139" s="144"/>
      <c r="L139" s="144"/>
      <c r="M139" s="144"/>
      <c r="N139" s="144"/>
      <c r="O139" s="144"/>
      <c r="P139" s="144"/>
      <c r="Q139" s="144"/>
      <c r="R139" s="130"/>
      <c r="S139" s="130"/>
      <c r="T139" s="130"/>
      <c r="U139" s="130"/>
      <c r="V139" s="130"/>
      <c r="W139" s="130"/>
      <c r="X139" s="130"/>
      <c r="Y139" s="130"/>
      <c r="Z139" s="130"/>
      <c r="AA139" s="130"/>
      <c r="AB139" s="130"/>
      <c r="AC139" s="130"/>
      <c r="AD139" s="130"/>
      <c r="AE139" s="130"/>
      <c r="AF139" s="130"/>
      <c r="AG139" s="130"/>
      <c r="AH139" s="130"/>
      <c r="AI139" s="130"/>
      <c r="AJ139" s="130"/>
      <c r="AK139" s="143"/>
      <c r="AL139" s="143"/>
      <c r="AM139" s="156"/>
      <c r="AN139" s="156"/>
      <c r="AO139" s="156"/>
      <c r="AP139" s="156"/>
      <c r="AQ139" s="156"/>
      <c r="AR139" s="156"/>
      <c r="AS139" s="156"/>
      <c r="AT139" s="156"/>
      <c r="AU139" s="156"/>
      <c r="AV139" s="156"/>
      <c r="AW139" s="156"/>
      <c r="AX139" s="156"/>
      <c r="AY139" s="156"/>
      <c r="AZ139" s="156"/>
      <c r="BA139" s="156"/>
      <c r="BB139" s="156"/>
      <c r="BC139" s="131"/>
      <c r="BD139" s="147"/>
      <c r="BE139" s="147"/>
      <c r="BF139" s="110"/>
      <c r="BG139" s="110"/>
      <c r="BH139" s="110"/>
      <c r="BI139" s="110"/>
      <c r="BJ139" s="110"/>
      <c r="BK139" s="110"/>
      <c r="BL139" s="110"/>
      <c r="BM139" s="110"/>
      <c r="BN139" s="110"/>
      <c r="BO139" s="110"/>
      <c r="BP139" s="110"/>
      <c r="BQ139" s="110"/>
      <c r="BR139" s="129"/>
      <c r="BS139" s="116"/>
    </row>
    <row r="140" spans="1:71" ht="15.65" customHeight="1">
      <c r="A140" s="134"/>
      <c r="B140" s="134"/>
      <c r="C140" s="124"/>
      <c r="D140" s="144"/>
      <c r="E140" s="144"/>
      <c r="F140" s="144"/>
      <c r="G140" s="144"/>
      <c r="H140" s="144"/>
      <c r="I140" s="144"/>
      <c r="J140" s="144"/>
      <c r="K140" s="144"/>
      <c r="L140" s="144"/>
      <c r="M140" s="144"/>
      <c r="N140" s="144"/>
      <c r="O140" s="144"/>
      <c r="P140" s="144"/>
      <c r="Q140" s="144"/>
      <c r="R140" s="130"/>
      <c r="S140" s="130"/>
      <c r="T140" s="130"/>
      <c r="U140" s="135" t="s">
        <v>91</v>
      </c>
      <c r="V140" s="130"/>
      <c r="W140" s="130"/>
      <c r="X140" s="130"/>
      <c r="Y140" s="130"/>
      <c r="Z140" s="130"/>
      <c r="AA140" s="130"/>
      <c r="AB140" s="130"/>
      <c r="AC140" s="130"/>
      <c r="AD140" s="130"/>
      <c r="AE140" s="130"/>
      <c r="AF140" s="130"/>
      <c r="AG140" s="130"/>
      <c r="AH140" s="130"/>
      <c r="AI140" s="130"/>
      <c r="AJ140" s="130"/>
      <c r="AK140" s="143"/>
      <c r="AL140" s="143"/>
      <c r="AM140" s="135" t="s">
        <v>92</v>
      </c>
      <c r="AN140" s="127"/>
      <c r="AO140" s="127"/>
      <c r="AP140" s="127"/>
      <c r="AQ140" s="127"/>
      <c r="AR140" s="127"/>
      <c r="AS140" s="127"/>
      <c r="AT140" s="127"/>
      <c r="AU140" s="127"/>
      <c r="AV140" s="127"/>
      <c r="AW140" s="127"/>
      <c r="AX140" s="126"/>
      <c r="AY140" s="126"/>
      <c r="AZ140" s="126"/>
      <c r="BA140" s="126"/>
      <c r="BB140" s="126"/>
      <c r="BC140" s="126"/>
      <c r="BD140" s="126"/>
      <c r="BE140" s="126"/>
      <c r="BF140" s="126"/>
      <c r="BG140" s="126"/>
      <c r="BH140" s="126"/>
      <c r="BI140" s="126"/>
      <c r="BJ140" s="126"/>
      <c r="BK140" s="126"/>
      <c r="BL140" s="126"/>
      <c r="BM140" s="126"/>
      <c r="BN140" s="126"/>
      <c r="BO140" s="126"/>
      <c r="BP140" s="126"/>
      <c r="BQ140" s="110"/>
      <c r="BR140" s="129"/>
      <c r="BS140" s="116"/>
    </row>
    <row r="141" spans="1:71" ht="15.65" customHeight="1">
      <c r="A141" s="134"/>
      <c r="B141" s="134"/>
      <c r="C141" s="124"/>
      <c r="D141" s="144"/>
      <c r="E141" s="144"/>
      <c r="F141" s="144"/>
      <c r="G141" s="144"/>
      <c r="H141" s="144"/>
      <c r="I141" s="144"/>
      <c r="J141" s="144"/>
      <c r="K141" s="144"/>
      <c r="L141" s="144"/>
      <c r="M141" s="144"/>
      <c r="N141" s="144"/>
      <c r="O141" s="144"/>
      <c r="P141" s="144"/>
      <c r="Q141" s="144"/>
      <c r="R141" s="130"/>
      <c r="S141" s="130"/>
      <c r="T141" s="130"/>
      <c r="U141" s="182" t="str">
        <f>IF([7]回答表!F18="水道事業",IF([7]回答表!X52="●",[7]回答表!E339,IF([7]回答表!AA52="●",[7]回答表!E408,"")),"")</f>
        <v/>
      </c>
      <c r="V141" s="183"/>
      <c r="W141" s="183"/>
      <c r="X141" s="183"/>
      <c r="Y141" s="183"/>
      <c r="Z141" s="183"/>
      <c r="AA141" s="183"/>
      <c r="AB141" s="183"/>
      <c r="AC141" s="183"/>
      <c r="AD141" s="183"/>
      <c r="AE141" s="186" t="s">
        <v>93</v>
      </c>
      <c r="AF141" s="186"/>
      <c r="AG141" s="186"/>
      <c r="AH141" s="186"/>
      <c r="AI141" s="186"/>
      <c r="AJ141" s="187"/>
      <c r="AK141" s="143"/>
      <c r="AL141" s="143"/>
      <c r="AM141" s="190" t="str">
        <f>IF([7]回答表!F18="水道事業",IF([7]回答表!X52="●",[7]回答表!B341,IF([7]回答表!AA52="●",[7]回答表!B410,"")),"")</f>
        <v/>
      </c>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2"/>
      <c r="BR141" s="129"/>
      <c r="BS141" s="116"/>
    </row>
    <row r="142" spans="1:71" ht="15.65" customHeight="1">
      <c r="A142" s="134"/>
      <c r="B142" s="134"/>
      <c r="C142" s="124"/>
      <c r="D142" s="144"/>
      <c r="E142" s="144"/>
      <c r="F142" s="144"/>
      <c r="G142" s="144"/>
      <c r="H142" s="144"/>
      <c r="I142" s="144"/>
      <c r="J142" s="144"/>
      <c r="K142" s="144"/>
      <c r="L142" s="144"/>
      <c r="M142" s="144"/>
      <c r="N142" s="144"/>
      <c r="O142" s="144"/>
      <c r="P142" s="144"/>
      <c r="Q142" s="144"/>
      <c r="R142" s="130"/>
      <c r="S142" s="130"/>
      <c r="T142" s="130"/>
      <c r="U142" s="184"/>
      <c r="V142" s="185"/>
      <c r="W142" s="185"/>
      <c r="X142" s="185"/>
      <c r="Y142" s="185"/>
      <c r="Z142" s="185"/>
      <c r="AA142" s="185"/>
      <c r="AB142" s="185"/>
      <c r="AC142" s="185"/>
      <c r="AD142" s="185"/>
      <c r="AE142" s="188"/>
      <c r="AF142" s="188"/>
      <c r="AG142" s="188"/>
      <c r="AH142" s="188"/>
      <c r="AI142" s="188"/>
      <c r="AJ142" s="189"/>
      <c r="AK142" s="143"/>
      <c r="AL142" s="143"/>
      <c r="AM142" s="193"/>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5"/>
      <c r="BR142" s="129"/>
      <c r="BS142" s="116"/>
    </row>
    <row r="143" spans="1:71" ht="15.65" customHeight="1">
      <c r="A143" s="134"/>
      <c r="B143" s="134"/>
      <c r="C143" s="124"/>
      <c r="D143" s="144"/>
      <c r="E143" s="144"/>
      <c r="F143" s="144"/>
      <c r="G143" s="144"/>
      <c r="H143" s="144"/>
      <c r="I143" s="144"/>
      <c r="J143" s="144"/>
      <c r="K143" s="144"/>
      <c r="L143" s="144"/>
      <c r="M143" s="144"/>
      <c r="N143" s="144"/>
      <c r="O143" s="144"/>
      <c r="P143" s="144"/>
      <c r="Q143" s="144"/>
      <c r="R143" s="130"/>
      <c r="S143" s="130"/>
      <c r="T143" s="130"/>
      <c r="U143" s="130"/>
      <c r="V143" s="130"/>
      <c r="W143" s="130"/>
      <c r="X143" s="130"/>
      <c r="Y143" s="130"/>
      <c r="Z143" s="130"/>
      <c r="AA143" s="130"/>
      <c r="AB143" s="130"/>
      <c r="AC143" s="130"/>
      <c r="AD143" s="130"/>
      <c r="AE143" s="130"/>
      <c r="AF143" s="130"/>
      <c r="AG143" s="130"/>
      <c r="AH143" s="130"/>
      <c r="AI143" s="130"/>
      <c r="AJ143" s="130"/>
      <c r="AK143" s="143"/>
      <c r="AL143" s="143"/>
      <c r="AM143" s="193"/>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c r="BJ143" s="194"/>
      <c r="BK143" s="194"/>
      <c r="BL143" s="194"/>
      <c r="BM143" s="194"/>
      <c r="BN143" s="194"/>
      <c r="BO143" s="194"/>
      <c r="BP143" s="194"/>
      <c r="BQ143" s="195"/>
      <c r="BR143" s="129"/>
      <c r="BS143" s="116"/>
    </row>
    <row r="144" spans="1:71" ht="15.65" customHeight="1">
      <c r="A144" s="134"/>
      <c r="B144" s="134"/>
      <c r="C144" s="124"/>
      <c r="D144" s="144"/>
      <c r="E144" s="144"/>
      <c r="F144" s="144"/>
      <c r="G144" s="144"/>
      <c r="H144" s="144"/>
      <c r="I144" s="144"/>
      <c r="J144" s="144"/>
      <c r="K144" s="144"/>
      <c r="L144" s="144"/>
      <c r="M144" s="144"/>
      <c r="N144" s="144"/>
      <c r="O144" s="144"/>
      <c r="P144" s="144"/>
      <c r="Q144" s="144"/>
      <c r="R144" s="130"/>
      <c r="S144" s="130"/>
      <c r="T144" s="130"/>
      <c r="U144" s="130"/>
      <c r="V144" s="130"/>
      <c r="W144" s="130"/>
      <c r="X144" s="130"/>
      <c r="Y144" s="130"/>
      <c r="Z144" s="130"/>
      <c r="AA144" s="130"/>
      <c r="AB144" s="130"/>
      <c r="AC144" s="130"/>
      <c r="AD144" s="130"/>
      <c r="AE144" s="130"/>
      <c r="AF144" s="130"/>
      <c r="AG144" s="130"/>
      <c r="AH144" s="130"/>
      <c r="AI144" s="130"/>
      <c r="AJ144" s="130"/>
      <c r="AK144" s="143"/>
      <c r="AL144" s="143"/>
      <c r="AM144" s="193"/>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5"/>
      <c r="BR144" s="129"/>
      <c r="BS144" s="116"/>
    </row>
    <row r="145" spans="1:71" ht="15.65" customHeight="1">
      <c r="A145" s="134"/>
      <c r="B145" s="134"/>
      <c r="C145" s="124"/>
      <c r="D145" s="144"/>
      <c r="E145" s="144"/>
      <c r="F145" s="144"/>
      <c r="G145" s="144"/>
      <c r="H145" s="144"/>
      <c r="I145" s="144"/>
      <c r="J145" s="144"/>
      <c r="K145" s="144"/>
      <c r="L145" s="144"/>
      <c r="M145" s="144"/>
      <c r="N145" s="144"/>
      <c r="O145" s="144"/>
      <c r="P145" s="144"/>
      <c r="Q145" s="144"/>
      <c r="R145" s="130"/>
      <c r="S145" s="130"/>
      <c r="T145" s="130"/>
      <c r="U145" s="130"/>
      <c r="V145" s="130"/>
      <c r="W145" s="130"/>
      <c r="X145" s="130"/>
      <c r="Y145" s="130"/>
      <c r="Z145" s="130"/>
      <c r="AA145" s="130"/>
      <c r="AB145" s="130"/>
      <c r="AC145" s="130"/>
      <c r="AD145" s="130"/>
      <c r="AE145" s="130"/>
      <c r="AF145" s="130"/>
      <c r="AG145" s="130"/>
      <c r="AH145" s="130"/>
      <c r="AI145" s="130"/>
      <c r="AJ145" s="130"/>
      <c r="AK145" s="143"/>
      <c r="AL145" s="143"/>
      <c r="AM145" s="196"/>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8"/>
      <c r="BR145" s="129"/>
      <c r="BS145" s="116"/>
    </row>
    <row r="146" spans="1:71" ht="15.65" customHeight="1">
      <c r="C146" s="124"/>
      <c r="D146" s="144"/>
      <c r="E146" s="144"/>
      <c r="F146" s="144"/>
      <c r="G146" s="144"/>
      <c r="H146" s="144"/>
      <c r="I146" s="144"/>
      <c r="J146" s="144"/>
      <c r="K146" s="144"/>
      <c r="L146" s="144"/>
      <c r="M146" s="144"/>
      <c r="N146" s="149"/>
      <c r="O146" s="149"/>
      <c r="P146" s="149"/>
      <c r="Q146" s="149"/>
      <c r="R146" s="130"/>
      <c r="S146" s="130"/>
      <c r="T146" s="130"/>
      <c r="U146" s="130"/>
      <c r="V146" s="130"/>
      <c r="W146" s="130"/>
      <c r="X146" s="110"/>
      <c r="Y146" s="110"/>
      <c r="Z146" s="110"/>
      <c r="AA146" s="127"/>
      <c r="AB146" s="127"/>
      <c r="AC146" s="127"/>
      <c r="AD146" s="127"/>
      <c r="AE146" s="127"/>
      <c r="AF146" s="127"/>
      <c r="AG146" s="127"/>
      <c r="AH146" s="127"/>
      <c r="AI146" s="127"/>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29"/>
    </row>
    <row r="147" spans="1:71" ht="18.649999999999999" customHeight="1">
      <c r="C147" s="124"/>
      <c r="D147" s="144"/>
      <c r="E147" s="144"/>
      <c r="F147" s="144"/>
      <c r="G147" s="144"/>
      <c r="H147" s="144"/>
      <c r="I147" s="144"/>
      <c r="J147" s="144"/>
      <c r="K147" s="144"/>
      <c r="L147" s="144"/>
      <c r="M147" s="144"/>
      <c r="N147" s="149"/>
      <c r="O147" s="149"/>
      <c r="P147" s="149"/>
      <c r="Q147" s="149"/>
      <c r="R147" s="130"/>
      <c r="S147" s="130"/>
      <c r="T147" s="130"/>
      <c r="U147" s="135" t="s">
        <v>27</v>
      </c>
      <c r="V147" s="130"/>
      <c r="W147" s="130"/>
      <c r="X147" s="136"/>
      <c r="Y147" s="136"/>
      <c r="Z147" s="136"/>
      <c r="AA147" s="127"/>
      <c r="AB147" s="137"/>
      <c r="AC147" s="127"/>
      <c r="AD147" s="127"/>
      <c r="AE147" s="127"/>
      <c r="AF147" s="127"/>
      <c r="AG147" s="127"/>
      <c r="AH147" s="127"/>
      <c r="AI147" s="127"/>
      <c r="AJ147" s="127"/>
      <c r="AK147" s="127"/>
      <c r="AL147" s="127"/>
      <c r="AM147" s="135" t="s">
        <v>12</v>
      </c>
      <c r="AN147" s="127"/>
      <c r="AO147" s="127"/>
      <c r="AP147" s="127"/>
      <c r="AQ147" s="127"/>
      <c r="AR147" s="127"/>
      <c r="AS147" s="127"/>
      <c r="AT147" s="127"/>
      <c r="AU147" s="127"/>
      <c r="AV147" s="127"/>
      <c r="AW147" s="127"/>
      <c r="AX147" s="127"/>
      <c r="AY147" s="126"/>
      <c r="AZ147" s="126"/>
      <c r="BA147" s="126"/>
      <c r="BB147" s="126"/>
      <c r="BC147" s="126"/>
      <c r="BD147" s="126"/>
      <c r="BE147" s="126"/>
      <c r="BF147" s="126"/>
      <c r="BG147" s="126"/>
      <c r="BH147" s="126"/>
      <c r="BI147" s="126"/>
      <c r="BJ147" s="126"/>
      <c r="BK147" s="126"/>
      <c r="BL147" s="126"/>
      <c r="BM147" s="126"/>
      <c r="BN147" s="126"/>
      <c r="BO147" s="126"/>
      <c r="BP147" s="126"/>
      <c r="BQ147" s="110"/>
      <c r="BR147" s="129"/>
    </row>
    <row r="148" spans="1:71" ht="15.65" customHeight="1">
      <c r="C148" s="124"/>
      <c r="D148" s="281" t="s">
        <v>13</v>
      </c>
      <c r="E148" s="281"/>
      <c r="F148" s="281"/>
      <c r="G148" s="281"/>
      <c r="H148" s="281"/>
      <c r="I148" s="281"/>
      <c r="J148" s="281"/>
      <c r="K148" s="281"/>
      <c r="L148" s="281"/>
      <c r="M148" s="282"/>
      <c r="N148" s="208" t="str">
        <f>IF([7]回答表!F18="水道事業",IF([7]回答表!AD52="●","●",""),"")</f>
        <v/>
      </c>
      <c r="O148" s="209"/>
      <c r="P148" s="209"/>
      <c r="Q148" s="210"/>
      <c r="R148" s="130"/>
      <c r="S148" s="130"/>
      <c r="T148" s="130"/>
      <c r="U148" s="190" t="str">
        <f>IF([7]回答表!F18="水道事業",IF([7]回答表!AD52="●",[7]回答表!B421,""),"")</f>
        <v/>
      </c>
      <c r="V148" s="191"/>
      <c r="W148" s="191"/>
      <c r="X148" s="191"/>
      <c r="Y148" s="191"/>
      <c r="Z148" s="191"/>
      <c r="AA148" s="191"/>
      <c r="AB148" s="191"/>
      <c r="AC148" s="191"/>
      <c r="AD148" s="191"/>
      <c r="AE148" s="191"/>
      <c r="AF148" s="191"/>
      <c r="AG148" s="191"/>
      <c r="AH148" s="191"/>
      <c r="AI148" s="191"/>
      <c r="AJ148" s="192"/>
      <c r="AK148" s="150"/>
      <c r="AL148" s="150"/>
      <c r="AM148" s="190" t="str">
        <f>IF([7]回答表!F18="水道事業",IF([7]回答表!AD52="●",[7]回答表!B427,""),"")</f>
        <v/>
      </c>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2"/>
      <c r="BR148" s="129"/>
    </row>
    <row r="149" spans="1:71" ht="15.65" customHeight="1">
      <c r="C149" s="124"/>
      <c r="D149" s="281"/>
      <c r="E149" s="281"/>
      <c r="F149" s="281"/>
      <c r="G149" s="281"/>
      <c r="H149" s="281"/>
      <c r="I149" s="281"/>
      <c r="J149" s="281"/>
      <c r="K149" s="281"/>
      <c r="L149" s="281"/>
      <c r="M149" s="282"/>
      <c r="N149" s="211"/>
      <c r="O149" s="212"/>
      <c r="P149" s="212"/>
      <c r="Q149" s="213"/>
      <c r="R149" s="130"/>
      <c r="S149" s="130"/>
      <c r="T149" s="130"/>
      <c r="U149" s="193"/>
      <c r="V149" s="194"/>
      <c r="W149" s="194"/>
      <c r="X149" s="194"/>
      <c r="Y149" s="194"/>
      <c r="Z149" s="194"/>
      <c r="AA149" s="194"/>
      <c r="AB149" s="194"/>
      <c r="AC149" s="194"/>
      <c r="AD149" s="194"/>
      <c r="AE149" s="194"/>
      <c r="AF149" s="194"/>
      <c r="AG149" s="194"/>
      <c r="AH149" s="194"/>
      <c r="AI149" s="194"/>
      <c r="AJ149" s="195"/>
      <c r="AK149" s="150"/>
      <c r="AL149" s="150"/>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4"/>
      <c r="BQ149" s="195"/>
      <c r="BR149" s="129"/>
    </row>
    <row r="150" spans="1:71" ht="15.65" customHeight="1">
      <c r="C150" s="124"/>
      <c r="D150" s="281"/>
      <c r="E150" s="281"/>
      <c r="F150" s="281"/>
      <c r="G150" s="281"/>
      <c r="H150" s="281"/>
      <c r="I150" s="281"/>
      <c r="J150" s="281"/>
      <c r="K150" s="281"/>
      <c r="L150" s="281"/>
      <c r="M150" s="282"/>
      <c r="N150" s="211"/>
      <c r="O150" s="212"/>
      <c r="P150" s="212"/>
      <c r="Q150" s="213"/>
      <c r="R150" s="130"/>
      <c r="S150" s="130"/>
      <c r="T150" s="130"/>
      <c r="U150" s="193"/>
      <c r="V150" s="194"/>
      <c r="W150" s="194"/>
      <c r="X150" s="194"/>
      <c r="Y150" s="194"/>
      <c r="Z150" s="194"/>
      <c r="AA150" s="194"/>
      <c r="AB150" s="194"/>
      <c r="AC150" s="194"/>
      <c r="AD150" s="194"/>
      <c r="AE150" s="194"/>
      <c r="AF150" s="194"/>
      <c r="AG150" s="194"/>
      <c r="AH150" s="194"/>
      <c r="AI150" s="194"/>
      <c r="AJ150" s="195"/>
      <c r="AK150" s="150"/>
      <c r="AL150" s="150"/>
      <c r="AM150" s="193"/>
      <c r="AN150" s="194"/>
      <c r="AO150" s="194"/>
      <c r="AP150" s="194"/>
      <c r="AQ150" s="194"/>
      <c r="AR150" s="194"/>
      <c r="AS150" s="194"/>
      <c r="AT150" s="194"/>
      <c r="AU150" s="194"/>
      <c r="AV150" s="194"/>
      <c r="AW150" s="194"/>
      <c r="AX150" s="194"/>
      <c r="AY150" s="194"/>
      <c r="AZ150" s="194"/>
      <c r="BA150" s="194"/>
      <c r="BB150" s="194"/>
      <c r="BC150" s="194"/>
      <c r="BD150" s="194"/>
      <c r="BE150" s="194"/>
      <c r="BF150" s="194"/>
      <c r="BG150" s="194"/>
      <c r="BH150" s="194"/>
      <c r="BI150" s="194"/>
      <c r="BJ150" s="194"/>
      <c r="BK150" s="194"/>
      <c r="BL150" s="194"/>
      <c r="BM150" s="194"/>
      <c r="BN150" s="194"/>
      <c r="BO150" s="194"/>
      <c r="BP150" s="194"/>
      <c r="BQ150" s="195"/>
      <c r="BR150" s="129"/>
    </row>
    <row r="151" spans="1:71" ht="15.65" customHeight="1">
      <c r="C151" s="124"/>
      <c r="D151" s="281"/>
      <c r="E151" s="281"/>
      <c r="F151" s="281"/>
      <c r="G151" s="281"/>
      <c r="H151" s="281"/>
      <c r="I151" s="281"/>
      <c r="J151" s="281"/>
      <c r="K151" s="281"/>
      <c r="L151" s="281"/>
      <c r="M151" s="282"/>
      <c r="N151" s="214"/>
      <c r="O151" s="215"/>
      <c r="P151" s="215"/>
      <c r="Q151" s="216"/>
      <c r="R151" s="130"/>
      <c r="S151" s="130"/>
      <c r="T151" s="130"/>
      <c r="U151" s="196"/>
      <c r="V151" s="197"/>
      <c r="W151" s="197"/>
      <c r="X151" s="197"/>
      <c r="Y151" s="197"/>
      <c r="Z151" s="197"/>
      <c r="AA151" s="197"/>
      <c r="AB151" s="197"/>
      <c r="AC151" s="197"/>
      <c r="AD151" s="197"/>
      <c r="AE151" s="197"/>
      <c r="AF151" s="197"/>
      <c r="AG151" s="197"/>
      <c r="AH151" s="197"/>
      <c r="AI151" s="197"/>
      <c r="AJ151" s="198"/>
      <c r="AK151" s="150"/>
      <c r="AL151" s="150"/>
      <c r="AM151" s="196"/>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8"/>
      <c r="BR151" s="129"/>
    </row>
    <row r="152" spans="1:71" ht="15.65" customHeight="1">
      <c r="C152" s="151"/>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c r="BP152" s="152"/>
      <c r="BQ152" s="152"/>
      <c r="BR152" s="153"/>
    </row>
    <row r="153" spans="1:71" s="97" customFormat="1" ht="15.65" customHeight="1">
      <c r="A153" s="116"/>
      <c r="B153" s="116"/>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16"/>
    </row>
    <row r="154" spans="1:71" ht="15.65" customHeight="1">
      <c r="C154" s="118"/>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256"/>
      <c r="AS154" s="256"/>
      <c r="AT154" s="256"/>
      <c r="AU154" s="256"/>
      <c r="AV154" s="256"/>
      <c r="AW154" s="256"/>
      <c r="AX154" s="256"/>
      <c r="AY154" s="256"/>
      <c r="AZ154" s="256"/>
      <c r="BA154" s="256"/>
      <c r="BB154" s="256"/>
      <c r="BC154" s="120"/>
      <c r="BD154" s="121"/>
      <c r="BE154" s="121"/>
      <c r="BF154" s="121"/>
      <c r="BG154" s="121"/>
      <c r="BH154" s="121"/>
      <c r="BI154" s="121"/>
      <c r="BJ154" s="121"/>
      <c r="BK154" s="121"/>
      <c r="BL154" s="121"/>
      <c r="BM154" s="121"/>
      <c r="BN154" s="121"/>
      <c r="BO154" s="121"/>
      <c r="BP154" s="121"/>
      <c r="BQ154" s="121"/>
      <c r="BR154" s="122"/>
    </row>
    <row r="155" spans="1:71" ht="15.65" customHeight="1">
      <c r="C155" s="124"/>
      <c r="D155" s="130"/>
      <c r="E155" s="130"/>
      <c r="F155" s="130"/>
      <c r="G155" s="130"/>
      <c r="H155" s="130"/>
      <c r="I155" s="130"/>
      <c r="J155" s="130"/>
      <c r="K155" s="130"/>
      <c r="L155" s="130"/>
      <c r="M155" s="130"/>
      <c r="N155" s="130"/>
      <c r="O155" s="130"/>
      <c r="P155" s="130"/>
      <c r="Q155" s="130"/>
      <c r="R155" s="130"/>
      <c r="S155" s="130"/>
      <c r="T155" s="130"/>
      <c r="U155" s="130"/>
      <c r="V155" s="130"/>
      <c r="W155" s="130"/>
      <c r="X155" s="110"/>
      <c r="Y155" s="110"/>
      <c r="Z155" s="110"/>
      <c r="AA155" s="126"/>
      <c r="AB155" s="131"/>
      <c r="AC155" s="131"/>
      <c r="AD155" s="131"/>
      <c r="AE155" s="131"/>
      <c r="AF155" s="131"/>
      <c r="AG155" s="131"/>
      <c r="AH155" s="131"/>
      <c r="AI155" s="131"/>
      <c r="AJ155" s="131"/>
      <c r="AK155" s="131"/>
      <c r="AL155" s="131"/>
      <c r="AM155" s="131"/>
      <c r="AN155" s="128"/>
      <c r="AO155" s="131"/>
      <c r="AP155" s="132"/>
      <c r="AQ155" s="132"/>
      <c r="AR155" s="292"/>
      <c r="AS155" s="292"/>
      <c r="AT155" s="292"/>
      <c r="AU155" s="292"/>
      <c r="AV155" s="292"/>
      <c r="AW155" s="292"/>
      <c r="AX155" s="292"/>
      <c r="AY155" s="292"/>
      <c r="AZ155" s="292"/>
      <c r="BA155" s="292"/>
      <c r="BB155" s="292"/>
      <c r="BC155" s="125"/>
      <c r="BD155" s="126"/>
      <c r="BE155" s="126"/>
      <c r="BF155" s="126"/>
      <c r="BG155" s="126"/>
      <c r="BH155" s="126"/>
      <c r="BI155" s="126"/>
      <c r="BJ155" s="126"/>
      <c r="BK155" s="126"/>
      <c r="BL155" s="126"/>
      <c r="BM155" s="126"/>
      <c r="BN155" s="127"/>
      <c r="BO155" s="127"/>
      <c r="BP155" s="127"/>
      <c r="BQ155" s="128"/>
      <c r="BR155" s="129"/>
    </row>
    <row r="156" spans="1:71" ht="15.65" customHeight="1">
      <c r="C156" s="124"/>
      <c r="D156" s="258" t="s">
        <v>4</v>
      </c>
      <c r="E156" s="259"/>
      <c r="F156" s="259"/>
      <c r="G156" s="259"/>
      <c r="H156" s="259"/>
      <c r="I156" s="259"/>
      <c r="J156" s="259"/>
      <c r="K156" s="259"/>
      <c r="L156" s="259"/>
      <c r="M156" s="259"/>
      <c r="N156" s="259"/>
      <c r="O156" s="259"/>
      <c r="P156" s="259"/>
      <c r="Q156" s="260"/>
      <c r="R156" s="199" t="s">
        <v>53</v>
      </c>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1"/>
      <c r="BC156" s="125"/>
      <c r="BD156" s="126"/>
      <c r="BE156" s="126"/>
      <c r="BF156" s="126"/>
      <c r="BG156" s="126"/>
      <c r="BH156" s="126"/>
      <c r="BI156" s="126"/>
      <c r="BJ156" s="126"/>
      <c r="BK156" s="126"/>
      <c r="BL156" s="126"/>
      <c r="BM156" s="126"/>
      <c r="BN156" s="127"/>
      <c r="BO156" s="127"/>
      <c r="BP156" s="127"/>
      <c r="BQ156" s="128"/>
      <c r="BR156" s="129"/>
    </row>
    <row r="157" spans="1:71" ht="15.65" customHeight="1">
      <c r="C157" s="124"/>
      <c r="D157" s="261"/>
      <c r="E157" s="262"/>
      <c r="F157" s="262"/>
      <c r="G157" s="262"/>
      <c r="H157" s="262"/>
      <c r="I157" s="262"/>
      <c r="J157" s="262"/>
      <c r="K157" s="262"/>
      <c r="L157" s="262"/>
      <c r="M157" s="262"/>
      <c r="N157" s="262"/>
      <c r="O157" s="262"/>
      <c r="P157" s="262"/>
      <c r="Q157" s="263"/>
      <c r="R157" s="205"/>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7"/>
      <c r="BC157" s="125"/>
      <c r="BD157" s="126"/>
      <c r="BE157" s="126"/>
      <c r="BF157" s="126"/>
      <c r="BG157" s="126"/>
      <c r="BH157" s="126"/>
      <c r="BI157" s="126"/>
      <c r="BJ157" s="126"/>
      <c r="BK157" s="126"/>
      <c r="BL157" s="126"/>
      <c r="BM157" s="126"/>
      <c r="BN157" s="127"/>
      <c r="BO157" s="127"/>
      <c r="BP157" s="127"/>
      <c r="BQ157" s="128"/>
      <c r="BR157" s="129"/>
    </row>
    <row r="158" spans="1:71" ht="15.65" customHeight="1">
      <c r="C158" s="124"/>
      <c r="D158" s="130"/>
      <c r="E158" s="130"/>
      <c r="F158" s="130"/>
      <c r="G158" s="130"/>
      <c r="H158" s="130"/>
      <c r="I158" s="130"/>
      <c r="J158" s="130"/>
      <c r="K158" s="130"/>
      <c r="L158" s="130"/>
      <c r="M158" s="130"/>
      <c r="N158" s="130"/>
      <c r="O158" s="130"/>
      <c r="P158" s="130"/>
      <c r="Q158" s="130"/>
      <c r="R158" s="130"/>
      <c r="S158" s="130"/>
      <c r="T158" s="130"/>
      <c r="U158" s="130"/>
      <c r="V158" s="130"/>
      <c r="W158" s="130"/>
      <c r="X158" s="110"/>
      <c r="Y158" s="110"/>
      <c r="Z158" s="110"/>
      <c r="AA158" s="126"/>
      <c r="AB158" s="131"/>
      <c r="AC158" s="131"/>
      <c r="AD158" s="131"/>
      <c r="AE158" s="131"/>
      <c r="AF158" s="131"/>
      <c r="AG158" s="131"/>
      <c r="AH158" s="131"/>
      <c r="AI158" s="131"/>
      <c r="AJ158" s="131"/>
      <c r="AK158" s="131"/>
      <c r="AL158" s="131"/>
      <c r="AM158" s="131"/>
      <c r="AN158" s="128"/>
      <c r="AO158" s="131"/>
      <c r="AP158" s="132"/>
      <c r="AQ158" s="132"/>
      <c r="AR158" s="133"/>
      <c r="AS158" s="133"/>
      <c r="AT158" s="133"/>
      <c r="AU158" s="133"/>
      <c r="AV158" s="133"/>
      <c r="AW158" s="133"/>
      <c r="AX158" s="133"/>
      <c r="AY158" s="133"/>
      <c r="AZ158" s="133"/>
      <c r="BA158" s="133"/>
      <c r="BB158" s="133"/>
      <c r="BC158" s="125"/>
      <c r="BD158" s="126"/>
      <c r="BE158" s="126"/>
      <c r="BF158" s="126"/>
      <c r="BG158" s="126"/>
      <c r="BH158" s="126"/>
      <c r="BI158" s="126"/>
      <c r="BJ158" s="126"/>
      <c r="BK158" s="126"/>
      <c r="BL158" s="126"/>
      <c r="BM158" s="126"/>
      <c r="BN158" s="127"/>
      <c r="BO158" s="127"/>
      <c r="BP158" s="127"/>
      <c r="BQ158" s="128"/>
      <c r="BR158" s="129"/>
    </row>
    <row r="159" spans="1:71" ht="19">
      <c r="C159" s="124"/>
      <c r="D159" s="130"/>
      <c r="E159" s="130"/>
      <c r="F159" s="130"/>
      <c r="G159" s="130"/>
      <c r="H159" s="130"/>
      <c r="I159" s="130"/>
      <c r="J159" s="130"/>
      <c r="K159" s="130"/>
      <c r="L159" s="130"/>
      <c r="M159" s="130"/>
      <c r="N159" s="130"/>
      <c r="O159" s="130"/>
      <c r="P159" s="130"/>
      <c r="Q159" s="130"/>
      <c r="R159" s="130"/>
      <c r="S159" s="130"/>
      <c r="T159" s="130"/>
      <c r="U159" s="135" t="s">
        <v>31</v>
      </c>
      <c r="V159" s="138"/>
      <c r="W159" s="137"/>
      <c r="X159" s="139"/>
      <c r="Y159" s="139"/>
      <c r="Z159" s="140"/>
      <c r="AA159" s="140"/>
      <c r="AB159" s="140"/>
      <c r="AC159" s="140"/>
      <c r="AD159" s="140"/>
      <c r="AE159" s="140"/>
      <c r="AF159" s="140"/>
      <c r="AG159" s="140"/>
      <c r="AH159" s="140"/>
      <c r="AI159" s="140"/>
      <c r="AJ159" s="140"/>
      <c r="AK159" s="137"/>
      <c r="AL159" s="137"/>
      <c r="AM159" s="135" t="s">
        <v>27</v>
      </c>
      <c r="AN159" s="130"/>
      <c r="AO159" s="130"/>
      <c r="AP159" s="136"/>
      <c r="AQ159" s="136"/>
      <c r="AR159" s="136"/>
      <c r="AS159" s="127"/>
      <c r="AT159" s="137"/>
      <c r="AU159" s="137"/>
      <c r="AV159" s="137"/>
      <c r="AW159" s="137"/>
      <c r="AX159" s="137"/>
      <c r="AY159" s="137"/>
      <c r="AZ159" s="137"/>
      <c r="BA159" s="137"/>
      <c r="BB159" s="137"/>
      <c r="BC159" s="141"/>
      <c r="BD159" s="127"/>
      <c r="BE159" s="127"/>
      <c r="BF159" s="142" t="s">
        <v>6</v>
      </c>
      <c r="BG159" s="155"/>
      <c r="BH159" s="155"/>
      <c r="BI159" s="155"/>
      <c r="BJ159" s="155"/>
      <c r="BK159" s="155"/>
      <c r="BL159" s="155"/>
      <c r="BM159" s="127"/>
      <c r="BN159" s="127"/>
      <c r="BO159" s="127"/>
      <c r="BP159" s="127"/>
      <c r="BQ159" s="128"/>
      <c r="BR159" s="129"/>
    </row>
    <row r="160" spans="1:71" ht="19.399999999999999" customHeight="1">
      <c r="C160" s="124"/>
      <c r="D160" s="110"/>
      <c r="E160" s="110"/>
      <c r="F160" s="110"/>
      <c r="G160" s="110"/>
      <c r="H160" s="110"/>
      <c r="I160" s="110"/>
      <c r="J160" s="110"/>
      <c r="K160" s="110"/>
      <c r="L160" s="110"/>
      <c r="M160" s="110"/>
      <c r="N160" s="110"/>
      <c r="O160" s="110"/>
      <c r="P160" s="110"/>
      <c r="Q160" s="110"/>
      <c r="R160" s="130"/>
      <c r="S160" s="130"/>
      <c r="T160" s="130"/>
      <c r="U160" s="326" t="s">
        <v>54</v>
      </c>
      <c r="V160" s="327"/>
      <c r="W160" s="327"/>
      <c r="X160" s="327"/>
      <c r="Y160" s="327"/>
      <c r="Z160" s="327"/>
      <c r="AA160" s="327"/>
      <c r="AB160" s="327"/>
      <c r="AC160" s="327"/>
      <c r="AD160" s="327"/>
      <c r="AE160" s="327"/>
      <c r="AF160" s="327"/>
      <c r="AG160" s="327"/>
      <c r="AH160" s="327"/>
      <c r="AI160" s="327"/>
      <c r="AJ160" s="328"/>
      <c r="AK160" s="143"/>
      <c r="AL160" s="143"/>
      <c r="AM160" s="190" t="str">
        <f>IF([7]回答表!F18="簡易水道事業",IF([7]回答表!X52="●",[7]回答表!B282,IF([7]回答表!AA52="●",[7]回答表!B352,"")),"")</f>
        <v/>
      </c>
      <c r="AN160" s="191"/>
      <c r="AO160" s="191"/>
      <c r="AP160" s="191"/>
      <c r="AQ160" s="191"/>
      <c r="AR160" s="191"/>
      <c r="AS160" s="191"/>
      <c r="AT160" s="191"/>
      <c r="AU160" s="191"/>
      <c r="AV160" s="191"/>
      <c r="AW160" s="191"/>
      <c r="AX160" s="191"/>
      <c r="AY160" s="191"/>
      <c r="AZ160" s="191"/>
      <c r="BA160" s="191"/>
      <c r="BB160" s="192"/>
      <c r="BC160" s="131"/>
      <c r="BD160" s="126"/>
      <c r="BE160" s="126"/>
      <c r="BF160" s="253" t="str">
        <f>IF([7]回答表!F18="簡易水道事業",IF([7]回答表!X52="●",[7]回答表!B330,IF([7]回答表!AA52="●",[7]回答表!B399,"")),"")</f>
        <v/>
      </c>
      <c r="BG160" s="254"/>
      <c r="BH160" s="254"/>
      <c r="BI160" s="254"/>
      <c r="BJ160" s="253"/>
      <c r="BK160" s="254"/>
      <c r="BL160" s="254"/>
      <c r="BM160" s="254"/>
      <c r="BN160" s="253"/>
      <c r="BO160" s="254"/>
      <c r="BP160" s="254"/>
      <c r="BQ160" s="255"/>
      <c r="BR160" s="129"/>
    </row>
    <row r="161" spans="1:83" ht="19.399999999999999" customHeight="1">
      <c r="C161" s="124"/>
      <c r="D161" s="110"/>
      <c r="E161" s="110"/>
      <c r="F161" s="110"/>
      <c r="G161" s="110"/>
      <c r="H161" s="110"/>
      <c r="I161" s="110"/>
      <c r="J161" s="110"/>
      <c r="K161" s="110"/>
      <c r="L161" s="110"/>
      <c r="M161" s="110"/>
      <c r="N161" s="110"/>
      <c r="O161" s="110"/>
      <c r="P161" s="110"/>
      <c r="Q161" s="110"/>
      <c r="R161" s="130"/>
      <c r="S161" s="130"/>
      <c r="T161" s="130"/>
      <c r="U161" s="329"/>
      <c r="V161" s="330"/>
      <c r="W161" s="330"/>
      <c r="X161" s="330"/>
      <c r="Y161" s="330"/>
      <c r="Z161" s="330"/>
      <c r="AA161" s="330"/>
      <c r="AB161" s="330"/>
      <c r="AC161" s="330"/>
      <c r="AD161" s="330"/>
      <c r="AE161" s="330"/>
      <c r="AF161" s="330"/>
      <c r="AG161" s="330"/>
      <c r="AH161" s="330"/>
      <c r="AI161" s="330"/>
      <c r="AJ161" s="331"/>
      <c r="AK161" s="143"/>
      <c r="AL161" s="143"/>
      <c r="AM161" s="193"/>
      <c r="AN161" s="194"/>
      <c r="AO161" s="194"/>
      <c r="AP161" s="194"/>
      <c r="AQ161" s="194"/>
      <c r="AR161" s="194"/>
      <c r="AS161" s="194"/>
      <c r="AT161" s="194"/>
      <c r="AU161" s="194"/>
      <c r="AV161" s="194"/>
      <c r="AW161" s="194"/>
      <c r="AX161" s="194"/>
      <c r="AY161" s="194"/>
      <c r="AZ161" s="194"/>
      <c r="BA161" s="194"/>
      <c r="BB161" s="195"/>
      <c r="BC161" s="131"/>
      <c r="BD161" s="126"/>
      <c r="BE161" s="126"/>
      <c r="BF161" s="217"/>
      <c r="BG161" s="218"/>
      <c r="BH161" s="218"/>
      <c r="BI161" s="218"/>
      <c r="BJ161" s="217"/>
      <c r="BK161" s="218"/>
      <c r="BL161" s="218"/>
      <c r="BM161" s="218"/>
      <c r="BN161" s="217"/>
      <c r="BO161" s="218"/>
      <c r="BP161" s="218"/>
      <c r="BQ161" s="221"/>
      <c r="BR161" s="129"/>
    </row>
    <row r="162" spans="1:83" ht="15.65" customHeight="1">
      <c r="C162" s="124"/>
      <c r="D162" s="199" t="s">
        <v>7</v>
      </c>
      <c r="E162" s="200"/>
      <c r="F162" s="200"/>
      <c r="G162" s="200"/>
      <c r="H162" s="200"/>
      <c r="I162" s="200"/>
      <c r="J162" s="200"/>
      <c r="K162" s="200"/>
      <c r="L162" s="200"/>
      <c r="M162" s="201"/>
      <c r="N162" s="208" t="str">
        <f>IF([7]回答表!F18="簡易水道事業",IF([7]回答表!X52="●","●",""),"")</f>
        <v/>
      </c>
      <c r="O162" s="209"/>
      <c r="P162" s="209"/>
      <c r="Q162" s="210"/>
      <c r="R162" s="130"/>
      <c r="S162" s="130"/>
      <c r="T162" s="130"/>
      <c r="U162" s="283" t="str">
        <f>IF([7]回答表!F18="簡易水道事業",IF([7]回答表!X52="●",[7]回答表!S301,IF([7]回答表!AA52="●",[7]回答表!S371,"")),"")</f>
        <v/>
      </c>
      <c r="V162" s="284"/>
      <c r="W162" s="284"/>
      <c r="X162" s="284"/>
      <c r="Y162" s="284"/>
      <c r="Z162" s="284"/>
      <c r="AA162" s="284"/>
      <c r="AB162" s="284"/>
      <c r="AC162" s="284"/>
      <c r="AD162" s="284"/>
      <c r="AE162" s="284"/>
      <c r="AF162" s="284"/>
      <c r="AG162" s="284"/>
      <c r="AH162" s="284"/>
      <c r="AI162" s="284"/>
      <c r="AJ162" s="285"/>
      <c r="AK162" s="143"/>
      <c r="AL162" s="143"/>
      <c r="AM162" s="193"/>
      <c r="AN162" s="194"/>
      <c r="AO162" s="194"/>
      <c r="AP162" s="194"/>
      <c r="AQ162" s="194"/>
      <c r="AR162" s="194"/>
      <c r="AS162" s="194"/>
      <c r="AT162" s="194"/>
      <c r="AU162" s="194"/>
      <c r="AV162" s="194"/>
      <c r="AW162" s="194"/>
      <c r="AX162" s="194"/>
      <c r="AY162" s="194"/>
      <c r="AZ162" s="194"/>
      <c r="BA162" s="194"/>
      <c r="BB162" s="195"/>
      <c r="BC162" s="131"/>
      <c r="BD162" s="126"/>
      <c r="BE162" s="126"/>
      <c r="BF162" s="217"/>
      <c r="BG162" s="218"/>
      <c r="BH162" s="218"/>
      <c r="BI162" s="218"/>
      <c r="BJ162" s="217"/>
      <c r="BK162" s="218"/>
      <c r="BL162" s="218"/>
      <c r="BM162" s="218"/>
      <c r="BN162" s="217"/>
      <c r="BO162" s="218"/>
      <c r="BP162" s="218"/>
      <c r="BQ162" s="221"/>
      <c r="BR162" s="129"/>
    </row>
    <row r="163" spans="1:83" ht="15.65" customHeight="1">
      <c r="C163" s="124"/>
      <c r="D163" s="202"/>
      <c r="E163" s="203"/>
      <c r="F163" s="203"/>
      <c r="G163" s="203"/>
      <c r="H163" s="203"/>
      <c r="I163" s="203"/>
      <c r="J163" s="203"/>
      <c r="K163" s="203"/>
      <c r="L163" s="203"/>
      <c r="M163" s="204"/>
      <c r="N163" s="211"/>
      <c r="O163" s="212"/>
      <c r="P163" s="212"/>
      <c r="Q163" s="213"/>
      <c r="R163" s="130"/>
      <c r="S163" s="130"/>
      <c r="T163" s="130"/>
      <c r="U163" s="286"/>
      <c r="V163" s="287"/>
      <c r="W163" s="287"/>
      <c r="X163" s="287"/>
      <c r="Y163" s="287"/>
      <c r="Z163" s="287"/>
      <c r="AA163" s="287"/>
      <c r="AB163" s="287"/>
      <c r="AC163" s="287"/>
      <c r="AD163" s="287"/>
      <c r="AE163" s="287"/>
      <c r="AF163" s="287"/>
      <c r="AG163" s="287"/>
      <c r="AH163" s="287"/>
      <c r="AI163" s="287"/>
      <c r="AJ163" s="288"/>
      <c r="AK163" s="143"/>
      <c r="AL163" s="143"/>
      <c r="AM163" s="193"/>
      <c r="AN163" s="194"/>
      <c r="AO163" s="194"/>
      <c r="AP163" s="194"/>
      <c r="AQ163" s="194"/>
      <c r="AR163" s="194"/>
      <c r="AS163" s="194"/>
      <c r="AT163" s="194"/>
      <c r="AU163" s="194"/>
      <c r="AV163" s="194"/>
      <c r="AW163" s="194"/>
      <c r="AX163" s="194"/>
      <c r="AY163" s="194"/>
      <c r="AZ163" s="194"/>
      <c r="BA163" s="194"/>
      <c r="BB163" s="195"/>
      <c r="BC163" s="131"/>
      <c r="BD163" s="126"/>
      <c r="BE163" s="126"/>
      <c r="BF163" s="217" t="str">
        <f>IF([7]回答表!F18="簡易水道事業",IF([7]回答表!X52="●",[7]回答表!E330,IF([7]回答表!AA52="●",[7]回答表!E399,"")),"")</f>
        <v/>
      </c>
      <c r="BG163" s="218"/>
      <c r="BH163" s="218"/>
      <c r="BI163" s="218"/>
      <c r="BJ163" s="217" t="str">
        <f>IF([7]回答表!F18="簡易水道事業",IF([7]回答表!X52="●",[7]回答表!E331,IF([7]回答表!AA52="●",[7]回答表!E400,"")),"")</f>
        <v/>
      </c>
      <c r="BK163" s="218"/>
      <c r="BL163" s="218"/>
      <c r="BM163" s="218"/>
      <c r="BN163" s="217" t="str">
        <f>IF([7]回答表!F18="簡易水道事業",IF([7]回答表!X52="●",[7]回答表!E332,IF([7]回答表!AA52="●",[7]回答表!E401,"")),"")</f>
        <v/>
      </c>
      <c r="BO163" s="218"/>
      <c r="BP163" s="218"/>
      <c r="BQ163" s="221"/>
      <c r="BR163" s="129"/>
    </row>
    <row r="164" spans="1:83" ht="15.65" customHeight="1">
      <c r="C164" s="124"/>
      <c r="D164" s="202"/>
      <c r="E164" s="203"/>
      <c r="F164" s="203"/>
      <c r="G164" s="203"/>
      <c r="H164" s="203"/>
      <c r="I164" s="203"/>
      <c r="J164" s="203"/>
      <c r="K164" s="203"/>
      <c r="L164" s="203"/>
      <c r="M164" s="204"/>
      <c r="N164" s="211"/>
      <c r="O164" s="212"/>
      <c r="P164" s="212"/>
      <c r="Q164" s="213"/>
      <c r="R164" s="146"/>
      <c r="S164" s="146"/>
      <c r="T164" s="146"/>
      <c r="U164" s="289"/>
      <c r="V164" s="290"/>
      <c r="W164" s="290"/>
      <c r="X164" s="290"/>
      <c r="Y164" s="290"/>
      <c r="Z164" s="290"/>
      <c r="AA164" s="290"/>
      <c r="AB164" s="290"/>
      <c r="AC164" s="290"/>
      <c r="AD164" s="290"/>
      <c r="AE164" s="290"/>
      <c r="AF164" s="290"/>
      <c r="AG164" s="290"/>
      <c r="AH164" s="290"/>
      <c r="AI164" s="290"/>
      <c r="AJ164" s="291"/>
      <c r="AK164" s="143"/>
      <c r="AL164" s="143"/>
      <c r="AM164" s="193"/>
      <c r="AN164" s="194"/>
      <c r="AO164" s="194"/>
      <c r="AP164" s="194"/>
      <c r="AQ164" s="194"/>
      <c r="AR164" s="194"/>
      <c r="AS164" s="194"/>
      <c r="AT164" s="194"/>
      <c r="AU164" s="194"/>
      <c r="AV164" s="194"/>
      <c r="AW164" s="194"/>
      <c r="AX164" s="194"/>
      <c r="AY164" s="194"/>
      <c r="AZ164" s="194"/>
      <c r="BA164" s="194"/>
      <c r="BB164" s="195"/>
      <c r="BC164" s="131"/>
      <c r="BD164" s="131"/>
      <c r="BE164" s="131"/>
      <c r="BF164" s="217"/>
      <c r="BG164" s="218"/>
      <c r="BH164" s="218"/>
      <c r="BI164" s="218"/>
      <c r="BJ164" s="217"/>
      <c r="BK164" s="218"/>
      <c r="BL164" s="218"/>
      <c r="BM164" s="218"/>
      <c r="BN164" s="217"/>
      <c r="BO164" s="218"/>
      <c r="BP164" s="218"/>
      <c r="BQ164" s="221"/>
      <c r="BR164" s="129"/>
    </row>
    <row r="165" spans="1:83" ht="19.399999999999999" customHeight="1">
      <c r="C165" s="124"/>
      <c r="D165" s="205"/>
      <c r="E165" s="206"/>
      <c r="F165" s="206"/>
      <c r="G165" s="206"/>
      <c r="H165" s="206"/>
      <c r="I165" s="206"/>
      <c r="J165" s="206"/>
      <c r="K165" s="206"/>
      <c r="L165" s="206"/>
      <c r="M165" s="207"/>
      <c r="N165" s="214"/>
      <c r="O165" s="215"/>
      <c r="P165" s="215"/>
      <c r="Q165" s="216"/>
      <c r="R165" s="146"/>
      <c r="S165" s="146"/>
      <c r="T165" s="146"/>
      <c r="U165" s="326" t="s">
        <v>55</v>
      </c>
      <c r="V165" s="327"/>
      <c r="W165" s="327"/>
      <c r="X165" s="327"/>
      <c r="Y165" s="327"/>
      <c r="Z165" s="327"/>
      <c r="AA165" s="327"/>
      <c r="AB165" s="327"/>
      <c r="AC165" s="327"/>
      <c r="AD165" s="327"/>
      <c r="AE165" s="327"/>
      <c r="AF165" s="327"/>
      <c r="AG165" s="327"/>
      <c r="AH165" s="327"/>
      <c r="AI165" s="327"/>
      <c r="AJ165" s="328"/>
      <c r="AK165" s="143"/>
      <c r="AL165" s="143"/>
      <c r="AM165" s="193"/>
      <c r="AN165" s="194"/>
      <c r="AO165" s="194"/>
      <c r="AP165" s="194"/>
      <c r="AQ165" s="194"/>
      <c r="AR165" s="194"/>
      <c r="AS165" s="194"/>
      <c r="AT165" s="194"/>
      <c r="AU165" s="194"/>
      <c r="AV165" s="194"/>
      <c r="AW165" s="194"/>
      <c r="AX165" s="194"/>
      <c r="AY165" s="194"/>
      <c r="AZ165" s="194"/>
      <c r="BA165" s="194"/>
      <c r="BB165" s="195"/>
      <c r="BC165" s="131"/>
      <c r="BD165" s="126"/>
      <c r="BE165" s="126"/>
      <c r="BF165" s="217"/>
      <c r="BG165" s="218"/>
      <c r="BH165" s="218"/>
      <c r="BI165" s="218"/>
      <c r="BJ165" s="217"/>
      <c r="BK165" s="218"/>
      <c r="BL165" s="218"/>
      <c r="BM165" s="218"/>
      <c r="BN165" s="217"/>
      <c r="BO165" s="218"/>
      <c r="BP165" s="218"/>
      <c r="BQ165" s="221"/>
      <c r="BR165" s="129"/>
    </row>
    <row r="166" spans="1:83" ht="19.399999999999999" customHeight="1">
      <c r="C166" s="124"/>
      <c r="D166" s="130"/>
      <c r="E166" s="130"/>
      <c r="F166" s="130"/>
      <c r="G166" s="130"/>
      <c r="H166" s="130"/>
      <c r="I166" s="130"/>
      <c r="J166" s="130"/>
      <c r="K166" s="130"/>
      <c r="L166" s="130"/>
      <c r="M166" s="130"/>
      <c r="N166" s="130"/>
      <c r="O166" s="130"/>
      <c r="P166" s="130"/>
      <c r="Q166" s="130"/>
      <c r="R166" s="130"/>
      <c r="S166" s="130"/>
      <c r="T166" s="130"/>
      <c r="U166" s="329"/>
      <c r="V166" s="330"/>
      <c r="W166" s="330"/>
      <c r="X166" s="330"/>
      <c r="Y166" s="330"/>
      <c r="Z166" s="330"/>
      <c r="AA166" s="330"/>
      <c r="AB166" s="330"/>
      <c r="AC166" s="330"/>
      <c r="AD166" s="330"/>
      <c r="AE166" s="330"/>
      <c r="AF166" s="330"/>
      <c r="AG166" s="330"/>
      <c r="AH166" s="330"/>
      <c r="AI166" s="330"/>
      <c r="AJ166" s="331"/>
      <c r="AK166" s="143"/>
      <c r="AL166" s="143"/>
      <c r="AM166" s="193"/>
      <c r="AN166" s="194"/>
      <c r="AO166" s="194"/>
      <c r="AP166" s="194"/>
      <c r="AQ166" s="194"/>
      <c r="AR166" s="194"/>
      <c r="AS166" s="194"/>
      <c r="AT166" s="194"/>
      <c r="AU166" s="194"/>
      <c r="AV166" s="194"/>
      <c r="AW166" s="194"/>
      <c r="AX166" s="194"/>
      <c r="AY166" s="194"/>
      <c r="AZ166" s="194"/>
      <c r="BA166" s="194"/>
      <c r="BB166" s="195"/>
      <c r="BC166" s="131"/>
      <c r="BD166" s="147"/>
      <c r="BE166" s="147"/>
      <c r="BF166" s="217"/>
      <c r="BG166" s="218"/>
      <c r="BH166" s="218"/>
      <c r="BI166" s="218"/>
      <c r="BJ166" s="217"/>
      <c r="BK166" s="218"/>
      <c r="BL166" s="218"/>
      <c r="BM166" s="218"/>
      <c r="BN166" s="217"/>
      <c r="BO166" s="218"/>
      <c r="BP166" s="218"/>
      <c r="BQ166" s="221"/>
      <c r="BR166" s="129"/>
    </row>
    <row r="167" spans="1:83" ht="15.65" customHeight="1">
      <c r="C167" s="124"/>
      <c r="D167" s="110"/>
      <c r="E167" s="110"/>
      <c r="F167" s="110"/>
      <c r="G167" s="110"/>
      <c r="H167" s="110"/>
      <c r="I167" s="110"/>
      <c r="J167" s="110"/>
      <c r="K167" s="110"/>
      <c r="L167" s="110"/>
      <c r="M167" s="110"/>
      <c r="N167" s="110"/>
      <c r="O167" s="110"/>
      <c r="P167" s="110"/>
      <c r="Q167" s="110"/>
      <c r="R167" s="130"/>
      <c r="S167" s="130"/>
      <c r="T167" s="130"/>
      <c r="U167" s="283" t="str">
        <f>IF([7]回答表!F18="簡易水道事業",IF([7]回答表!X52="●",[7]回答表!S302,IF([7]回答表!AA52="●",[7]回答表!S372,"")),"")</f>
        <v/>
      </c>
      <c r="V167" s="284"/>
      <c r="W167" s="284"/>
      <c r="X167" s="284"/>
      <c r="Y167" s="284"/>
      <c r="Z167" s="284"/>
      <c r="AA167" s="284"/>
      <c r="AB167" s="284"/>
      <c r="AC167" s="284"/>
      <c r="AD167" s="284"/>
      <c r="AE167" s="284"/>
      <c r="AF167" s="284"/>
      <c r="AG167" s="284"/>
      <c r="AH167" s="284"/>
      <c r="AI167" s="284"/>
      <c r="AJ167" s="285"/>
      <c r="AK167" s="143"/>
      <c r="AL167" s="143"/>
      <c r="AM167" s="193"/>
      <c r="AN167" s="194"/>
      <c r="AO167" s="194"/>
      <c r="AP167" s="194"/>
      <c r="AQ167" s="194"/>
      <c r="AR167" s="194"/>
      <c r="AS167" s="194"/>
      <c r="AT167" s="194"/>
      <c r="AU167" s="194"/>
      <c r="AV167" s="194"/>
      <c r="AW167" s="194"/>
      <c r="AX167" s="194"/>
      <c r="AY167" s="194"/>
      <c r="AZ167" s="194"/>
      <c r="BA167" s="194"/>
      <c r="BB167" s="195"/>
      <c r="BC167" s="131"/>
      <c r="BD167" s="147"/>
      <c r="BE167" s="147"/>
      <c r="BF167" s="217" t="s">
        <v>9</v>
      </c>
      <c r="BG167" s="218"/>
      <c r="BH167" s="218"/>
      <c r="BI167" s="218"/>
      <c r="BJ167" s="217" t="s">
        <v>10</v>
      </c>
      <c r="BK167" s="218"/>
      <c r="BL167" s="218"/>
      <c r="BM167" s="218"/>
      <c r="BN167" s="217" t="s">
        <v>11</v>
      </c>
      <c r="BO167" s="218"/>
      <c r="BP167" s="218"/>
      <c r="BQ167" s="221"/>
      <c r="BR167" s="129"/>
    </row>
    <row r="168" spans="1:83" ht="15.65" customHeight="1">
      <c r="C168" s="124"/>
      <c r="D168" s="110"/>
      <c r="E168" s="110"/>
      <c r="F168" s="110"/>
      <c r="G168" s="110"/>
      <c r="H168" s="110"/>
      <c r="I168" s="110"/>
      <c r="J168" s="110"/>
      <c r="K168" s="110"/>
      <c r="L168" s="110"/>
      <c r="M168" s="110"/>
      <c r="N168" s="110"/>
      <c r="O168" s="110"/>
      <c r="P168" s="110"/>
      <c r="Q168" s="110"/>
      <c r="R168" s="130"/>
      <c r="S168" s="130"/>
      <c r="T168" s="130"/>
      <c r="U168" s="286"/>
      <c r="V168" s="287"/>
      <c r="W168" s="287"/>
      <c r="X168" s="287"/>
      <c r="Y168" s="287"/>
      <c r="Z168" s="287"/>
      <c r="AA168" s="287"/>
      <c r="AB168" s="287"/>
      <c r="AC168" s="287"/>
      <c r="AD168" s="287"/>
      <c r="AE168" s="287"/>
      <c r="AF168" s="287"/>
      <c r="AG168" s="287"/>
      <c r="AH168" s="287"/>
      <c r="AI168" s="287"/>
      <c r="AJ168" s="288"/>
      <c r="AK168" s="143"/>
      <c r="AL168" s="143"/>
      <c r="AM168" s="196"/>
      <c r="AN168" s="197"/>
      <c r="AO168" s="197"/>
      <c r="AP168" s="197"/>
      <c r="AQ168" s="197"/>
      <c r="AR168" s="197"/>
      <c r="AS168" s="197"/>
      <c r="AT168" s="197"/>
      <c r="AU168" s="197"/>
      <c r="AV168" s="197"/>
      <c r="AW168" s="197"/>
      <c r="AX168" s="197"/>
      <c r="AY168" s="197"/>
      <c r="AZ168" s="197"/>
      <c r="BA168" s="197"/>
      <c r="BB168" s="198"/>
      <c r="BC168" s="131"/>
      <c r="BD168" s="147"/>
      <c r="BE168" s="147"/>
      <c r="BF168" s="217"/>
      <c r="BG168" s="218"/>
      <c r="BH168" s="218"/>
      <c r="BI168" s="218"/>
      <c r="BJ168" s="217"/>
      <c r="BK168" s="218"/>
      <c r="BL168" s="218"/>
      <c r="BM168" s="218"/>
      <c r="BN168" s="217"/>
      <c r="BO168" s="218"/>
      <c r="BP168" s="218"/>
      <c r="BQ168" s="221"/>
      <c r="BR168" s="129"/>
    </row>
    <row r="169" spans="1:83" ht="15.65" customHeight="1">
      <c r="C169" s="124"/>
      <c r="D169" s="243" t="s">
        <v>8</v>
      </c>
      <c r="E169" s="244"/>
      <c r="F169" s="244"/>
      <c r="G169" s="244"/>
      <c r="H169" s="244"/>
      <c r="I169" s="244"/>
      <c r="J169" s="244"/>
      <c r="K169" s="244"/>
      <c r="L169" s="244"/>
      <c r="M169" s="245"/>
      <c r="N169" s="208" t="str">
        <f>IF([7]回答表!F18="簡易水道事業",IF([7]回答表!AA52="●","●",""),"")</f>
        <v/>
      </c>
      <c r="O169" s="209"/>
      <c r="P169" s="209"/>
      <c r="Q169" s="210"/>
      <c r="R169" s="130"/>
      <c r="S169" s="130"/>
      <c r="T169" s="130"/>
      <c r="U169" s="289"/>
      <c r="V169" s="290"/>
      <c r="W169" s="290"/>
      <c r="X169" s="290"/>
      <c r="Y169" s="290"/>
      <c r="Z169" s="290"/>
      <c r="AA169" s="290"/>
      <c r="AB169" s="290"/>
      <c r="AC169" s="290"/>
      <c r="AD169" s="290"/>
      <c r="AE169" s="290"/>
      <c r="AF169" s="290"/>
      <c r="AG169" s="290"/>
      <c r="AH169" s="290"/>
      <c r="AI169" s="290"/>
      <c r="AJ169" s="291"/>
      <c r="AK169" s="143"/>
      <c r="AL169" s="143"/>
      <c r="AM169" s="110"/>
      <c r="AN169" s="110"/>
      <c r="AO169" s="110"/>
      <c r="AP169" s="110"/>
      <c r="AQ169" s="110"/>
      <c r="AR169" s="110"/>
      <c r="AS169" s="110"/>
      <c r="AT169" s="110"/>
      <c r="AU169" s="110"/>
      <c r="AV169" s="110"/>
      <c r="AW169" s="110"/>
      <c r="AX169" s="110"/>
      <c r="AY169" s="110"/>
      <c r="AZ169" s="110"/>
      <c r="BA169" s="110"/>
      <c r="BB169" s="110"/>
      <c r="BC169" s="131"/>
      <c r="BD169" s="147"/>
      <c r="BE169" s="147"/>
      <c r="BF169" s="219"/>
      <c r="BG169" s="220"/>
      <c r="BH169" s="220"/>
      <c r="BI169" s="220"/>
      <c r="BJ169" s="219"/>
      <c r="BK169" s="220"/>
      <c r="BL169" s="220"/>
      <c r="BM169" s="220"/>
      <c r="BN169" s="219"/>
      <c r="BO169" s="220"/>
      <c r="BP169" s="220"/>
      <c r="BQ169" s="222"/>
      <c r="BR169" s="129"/>
    </row>
    <row r="170" spans="1:83" ht="15.65" customHeight="1">
      <c r="C170" s="124"/>
      <c r="D170" s="246"/>
      <c r="E170" s="247"/>
      <c r="F170" s="247"/>
      <c r="G170" s="247"/>
      <c r="H170" s="247"/>
      <c r="I170" s="247"/>
      <c r="J170" s="247"/>
      <c r="K170" s="247"/>
      <c r="L170" s="247"/>
      <c r="M170" s="248"/>
      <c r="N170" s="211"/>
      <c r="O170" s="212"/>
      <c r="P170" s="212"/>
      <c r="Q170" s="213"/>
      <c r="R170" s="130"/>
      <c r="S170" s="130"/>
      <c r="T170" s="130"/>
      <c r="U170" s="326" t="s">
        <v>56</v>
      </c>
      <c r="V170" s="327"/>
      <c r="W170" s="327"/>
      <c r="X170" s="327"/>
      <c r="Y170" s="327"/>
      <c r="Z170" s="327"/>
      <c r="AA170" s="327"/>
      <c r="AB170" s="327"/>
      <c r="AC170" s="327"/>
      <c r="AD170" s="327"/>
      <c r="AE170" s="327"/>
      <c r="AF170" s="327"/>
      <c r="AG170" s="327"/>
      <c r="AH170" s="327"/>
      <c r="AI170" s="327"/>
      <c r="AJ170" s="328"/>
      <c r="AK170" s="110"/>
      <c r="AL170" s="110"/>
      <c r="AM170" s="311" t="s">
        <v>57</v>
      </c>
      <c r="AN170" s="312"/>
      <c r="AO170" s="312"/>
      <c r="AP170" s="312"/>
      <c r="AQ170" s="312"/>
      <c r="AR170" s="315"/>
      <c r="AS170" s="311" t="s">
        <v>58</v>
      </c>
      <c r="AT170" s="312"/>
      <c r="AU170" s="312"/>
      <c r="AV170" s="312"/>
      <c r="AW170" s="312"/>
      <c r="AX170" s="315"/>
      <c r="AY170" s="225" t="s">
        <v>59</v>
      </c>
      <c r="AZ170" s="226"/>
      <c r="BA170" s="226"/>
      <c r="BB170" s="226"/>
      <c r="BC170" s="226"/>
      <c r="BD170" s="227"/>
      <c r="BE170" s="110"/>
      <c r="BF170" s="110"/>
      <c r="BG170" s="110"/>
      <c r="BH170" s="110"/>
      <c r="BI170" s="110"/>
      <c r="BJ170" s="110"/>
      <c r="BK170" s="110"/>
      <c r="BL170" s="110"/>
      <c r="BM170" s="110"/>
      <c r="BN170" s="110"/>
      <c r="BO170" s="110"/>
      <c r="BP170" s="110"/>
      <c r="BQ170" s="110"/>
      <c r="BR170" s="129"/>
    </row>
    <row r="171" spans="1:83" ht="15.65" customHeight="1">
      <c r="C171" s="124"/>
      <c r="D171" s="246"/>
      <c r="E171" s="247"/>
      <c r="F171" s="247"/>
      <c r="G171" s="247"/>
      <c r="H171" s="247"/>
      <c r="I171" s="247"/>
      <c r="J171" s="247"/>
      <c r="K171" s="247"/>
      <c r="L171" s="247"/>
      <c r="M171" s="248"/>
      <c r="N171" s="211"/>
      <c r="O171" s="212"/>
      <c r="P171" s="212"/>
      <c r="Q171" s="213"/>
      <c r="R171" s="130"/>
      <c r="S171" s="130"/>
      <c r="T171" s="130"/>
      <c r="U171" s="329"/>
      <c r="V171" s="330"/>
      <c r="W171" s="330"/>
      <c r="X171" s="330"/>
      <c r="Y171" s="330"/>
      <c r="Z171" s="330"/>
      <c r="AA171" s="330"/>
      <c r="AB171" s="330"/>
      <c r="AC171" s="330"/>
      <c r="AD171" s="330"/>
      <c r="AE171" s="330"/>
      <c r="AF171" s="330"/>
      <c r="AG171" s="330"/>
      <c r="AH171" s="330"/>
      <c r="AI171" s="330"/>
      <c r="AJ171" s="331"/>
      <c r="AK171" s="110"/>
      <c r="AL171" s="110"/>
      <c r="AM171" s="332"/>
      <c r="AN171" s="333"/>
      <c r="AO171" s="333"/>
      <c r="AP171" s="333"/>
      <c r="AQ171" s="333"/>
      <c r="AR171" s="334"/>
      <c r="AS171" s="332"/>
      <c r="AT171" s="333"/>
      <c r="AU171" s="333"/>
      <c r="AV171" s="333"/>
      <c r="AW171" s="333"/>
      <c r="AX171" s="334"/>
      <c r="AY171" s="228"/>
      <c r="AZ171" s="229"/>
      <c r="BA171" s="229"/>
      <c r="BB171" s="229"/>
      <c r="BC171" s="229"/>
      <c r="BD171" s="230"/>
      <c r="BE171" s="110"/>
      <c r="BF171" s="110"/>
      <c r="BG171" s="110"/>
      <c r="BH171" s="110"/>
      <c r="BI171" s="110"/>
      <c r="BJ171" s="110"/>
      <c r="BK171" s="110"/>
      <c r="BL171" s="110"/>
      <c r="BM171" s="110"/>
      <c r="BN171" s="110"/>
      <c r="BO171" s="110"/>
      <c r="BP171" s="110"/>
      <c r="BQ171" s="110"/>
      <c r="BR171" s="129"/>
    </row>
    <row r="172" spans="1:83" ht="15.65" customHeight="1">
      <c r="C172" s="124"/>
      <c r="D172" s="249"/>
      <c r="E172" s="250"/>
      <c r="F172" s="250"/>
      <c r="G172" s="250"/>
      <c r="H172" s="250"/>
      <c r="I172" s="250"/>
      <c r="J172" s="250"/>
      <c r="K172" s="250"/>
      <c r="L172" s="250"/>
      <c r="M172" s="251"/>
      <c r="N172" s="214"/>
      <c r="O172" s="215"/>
      <c r="P172" s="215"/>
      <c r="Q172" s="216"/>
      <c r="R172" s="130"/>
      <c r="S172" s="130"/>
      <c r="T172" s="130"/>
      <c r="U172" s="283" t="str">
        <f>IF([7]回答表!F18="簡易水道事業",IF([7]回答表!X52="●",[7]回答表!S303,IF([7]回答表!AA52="●",[7]回答表!S373,"")),"")</f>
        <v/>
      </c>
      <c r="V172" s="284"/>
      <c r="W172" s="284"/>
      <c r="X172" s="284"/>
      <c r="Y172" s="284"/>
      <c r="Z172" s="284"/>
      <c r="AA172" s="284"/>
      <c r="AB172" s="284"/>
      <c r="AC172" s="284"/>
      <c r="AD172" s="284"/>
      <c r="AE172" s="284"/>
      <c r="AF172" s="284"/>
      <c r="AG172" s="284"/>
      <c r="AH172" s="284"/>
      <c r="AI172" s="284"/>
      <c r="AJ172" s="285"/>
      <c r="AK172" s="110"/>
      <c r="AL172" s="110"/>
      <c r="AM172" s="335" t="str">
        <f>IF([7]回答表!F18="簡易水道事業",IF([7]回答表!X52="●",[7]回答表!Y305,IF([7]回答表!AA52="●",[7]回答表!Y375,"")),"")</f>
        <v/>
      </c>
      <c r="AN172" s="335"/>
      <c r="AO172" s="335"/>
      <c r="AP172" s="335"/>
      <c r="AQ172" s="335"/>
      <c r="AR172" s="335"/>
      <c r="AS172" s="335" t="str">
        <f>IF([7]回答表!F18="簡易水道事業",IF([7]回答表!X52="●",[7]回答表!Y306,IF([7]回答表!AA52="●",[7]回答表!Y376,"")),"")</f>
        <v/>
      </c>
      <c r="AT172" s="335"/>
      <c r="AU172" s="335"/>
      <c r="AV172" s="335"/>
      <c r="AW172" s="335"/>
      <c r="AX172" s="335"/>
      <c r="AY172" s="335" t="str">
        <f>IF([7]回答表!F18="簡易水道事業",IF([7]回答表!X52="●",[7]回答表!Y307,IF([7]回答表!AA52="●",[7]回答表!Y377,"")),"")</f>
        <v/>
      </c>
      <c r="AZ172" s="335"/>
      <c r="BA172" s="335"/>
      <c r="BB172" s="335"/>
      <c r="BC172" s="335"/>
      <c r="BD172" s="335"/>
      <c r="BE172" s="110"/>
      <c r="BF172" s="110"/>
      <c r="BG172" s="110"/>
      <c r="BH172" s="110"/>
      <c r="BI172" s="110"/>
      <c r="BJ172" s="110"/>
      <c r="BK172" s="110"/>
      <c r="BL172" s="110"/>
      <c r="BM172" s="110"/>
      <c r="BN172" s="110"/>
      <c r="BO172" s="110"/>
      <c r="BP172" s="110"/>
      <c r="BQ172" s="110"/>
      <c r="BR172" s="129"/>
    </row>
    <row r="173" spans="1:83" ht="15.65" customHeight="1">
      <c r="C173" s="124"/>
      <c r="D173" s="110"/>
      <c r="E173" s="110"/>
      <c r="F173" s="110"/>
      <c r="G173" s="110"/>
      <c r="H173" s="110"/>
      <c r="I173" s="110"/>
      <c r="J173" s="110"/>
      <c r="K173" s="110"/>
      <c r="L173" s="110"/>
      <c r="M173" s="110"/>
      <c r="N173" s="110"/>
      <c r="O173" s="110"/>
      <c r="P173" s="110"/>
      <c r="Q173" s="110"/>
      <c r="R173" s="130"/>
      <c r="S173" s="130"/>
      <c r="T173" s="130"/>
      <c r="U173" s="286"/>
      <c r="V173" s="287"/>
      <c r="W173" s="287"/>
      <c r="X173" s="287"/>
      <c r="Y173" s="287"/>
      <c r="Z173" s="287"/>
      <c r="AA173" s="287"/>
      <c r="AB173" s="287"/>
      <c r="AC173" s="287"/>
      <c r="AD173" s="287"/>
      <c r="AE173" s="287"/>
      <c r="AF173" s="287"/>
      <c r="AG173" s="287"/>
      <c r="AH173" s="287"/>
      <c r="AI173" s="287"/>
      <c r="AJ173" s="288"/>
      <c r="AK173" s="110"/>
      <c r="AL173" s="110"/>
      <c r="AM173" s="335"/>
      <c r="AN173" s="335"/>
      <c r="AO173" s="335"/>
      <c r="AP173" s="335"/>
      <c r="AQ173" s="335"/>
      <c r="AR173" s="335"/>
      <c r="AS173" s="335"/>
      <c r="AT173" s="335"/>
      <c r="AU173" s="335"/>
      <c r="AV173" s="335"/>
      <c r="AW173" s="335"/>
      <c r="AX173" s="335"/>
      <c r="AY173" s="335"/>
      <c r="AZ173" s="335"/>
      <c r="BA173" s="335"/>
      <c r="BB173" s="335"/>
      <c r="BC173" s="335"/>
      <c r="BD173" s="335"/>
      <c r="BE173" s="110"/>
      <c r="BF173" s="110"/>
      <c r="BG173" s="110"/>
      <c r="BH173" s="110"/>
      <c r="BI173" s="110"/>
      <c r="BJ173" s="110"/>
      <c r="BK173" s="110"/>
      <c r="BL173" s="110"/>
      <c r="BM173" s="110"/>
      <c r="BN173" s="110"/>
      <c r="BO173" s="110"/>
      <c r="BP173" s="110"/>
      <c r="BQ173" s="110"/>
      <c r="BR173" s="129"/>
    </row>
    <row r="174" spans="1:83" ht="15.65" customHeight="1">
      <c r="C174" s="124"/>
      <c r="D174" s="144"/>
      <c r="E174" s="144"/>
      <c r="F174" s="144"/>
      <c r="G174" s="144"/>
      <c r="H174" s="144"/>
      <c r="I174" s="144"/>
      <c r="J174" s="144"/>
      <c r="K174" s="144"/>
      <c r="L174" s="144"/>
      <c r="M174" s="144"/>
      <c r="N174" s="149"/>
      <c r="O174" s="149"/>
      <c r="P174" s="149"/>
      <c r="Q174" s="149"/>
      <c r="R174" s="130"/>
      <c r="S174" s="130"/>
      <c r="T174" s="158"/>
      <c r="U174" s="289"/>
      <c r="V174" s="290"/>
      <c r="W174" s="290"/>
      <c r="X174" s="290"/>
      <c r="Y174" s="290"/>
      <c r="Z174" s="290"/>
      <c r="AA174" s="290"/>
      <c r="AB174" s="290"/>
      <c r="AC174" s="290"/>
      <c r="AD174" s="290"/>
      <c r="AE174" s="290"/>
      <c r="AF174" s="290"/>
      <c r="AG174" s="290"/>
      <c r="AH174" s="290"/>
      <c r="AI174" s="290"/>
      <c r="AJ174" s="291"/>
      <c r="AK174" s="110"/>
      <c r="AL174" s="129"/>
      <c r="AM174" s="335"/>
      <c r="AN174" s="335"/>
      <c r="AO174" s="335"/>
      <c r="AP174" s="335"/>
      <c r="AQ174" s="335"/>
      <c r="AR174" s="335"/>
      <c r="AS174" s="335"/>
      <c r="AT174" s="335"/>
      <c r="AU174" s="335"/>
      <c r="AV174" s="335"/>
      <c r="AW174" s="335"/>
      <c r="AX174" s="335"/>
      <c r="AY174" s="335"/>
      <c r="AZ174" s="335"/>
      <c r="BA174" s="335"/>
      <c r="BB174" s="335"/>
      <c r="BC174" s="335"/>
      <c r="BD174" s="335"/>
      <c r="BE174" s="110"/>
      <c r="BF174" s="110"/>
      <c r="BG174" s="110"/>
      <c r="BH174" s="110"/>
      <c r="BI174" s="110"/>
      <c r="BJ174" s="110"/>
      <c r="BK174" s="110"/>
      <c r="BL174" s="110"/>
      <c r="BM174" s="110"/>
      <c r="BN174" s="110"/>
      <c r="BO174" s="110"/>
      <c r="BP174" s="110"/>
      <c r="BQ174" s="110"/>
      <c r="BR174" s="129"/>
      <c r="BW174" s="92"/>
      <c r="CE174" s="92"/>
    </row>
    <row r="175" spans="1:83" ht="15.65" customHeight="1">
      <c r="A175" s="134"/>
      <c r="B175" s="134"/>
      <c r="C175" s="124"/>
      <c r="D175" s="144"/>
      <c r="E175" s="144"/>
      <c r="F175" s="144"/>
      <c r="G175" s="144"/>
      <c r="H175" s="144"/>
      <c r="I175" s="144"/>
      <c r="J175" s="144"/>
      <c r="K175" s="144"/>
      <c r="L175" s="144"/>
      <c r="M175" s="144"/>
      <c r="N175" s="144"/>
      <c r="O175" s="144"/>
      <c r="P175" s="144"/>
      <c r="Q175" s="144"/>
      <c r="R175" s="130"/>
      <c r="S175" s="130"/>
      <c r="T175" s="130"/>
      <c r="U175" s="130"/>
      <c r="V175" s="130"/>
      <c r="W175" s="130"/>
      <c r="X175" s="130"/>
      <c r="Y175" s="130"/>
      <c r="Z175" s="130"/>
      <c r="AA175" s="130"/>
      <c r="AB175" s="130"/>
      <c r="AC175" s="130"/>
      <c r="AD175" s="130"/>
      <c r="AE175" s="130"/>
      <c r="AF175" s="130"/>
      <c r="AG175" s="130"/>
      <c r="AH175" s="130"/>
      <c r="AI175" s="130"/>
      <c r="AJ175" s="130"/>
      <c r="AK175" s="143"/>
      <c r="AL175" s="143"/>
      <c r="AM175" s="156"/>
      <c r="AN175" s="156"/>
      <c r="AO175" s="156"/>
      <c r="AP175" s="156"/>
      <c r="AQ175" s="156"/>
      <c r="AR175" s="156"/>
      <c r="AS175" s="156"/>
      <c r="AT175" s="156"/>
      <c r="AU175" s="156"/>
      <c r="AV175" s="156"/>
      <c r="AW175" s="156"/>
      <c r="AX175" s="156"/>
      <c r="AY175" s="156"/>
      <c r="AZ175" s="156"/>
      <c r="BA175" s="156"/>
      <c r="BB175" s="156"/>
      <c r="BC175" s="131"/>
      <c r="BD175" s="147"/>
      <c r="BE175" s="147"/>
      <c r="BF175" s="110"/>
      <c r="BG175" s="110"/>
      <c r="BH175" s="110"/>
      <c r="BI175" s="110"/>
      <c r="BJ175" s="110"/>
      <c r="BK175" s="110"/>
      <c r="BL175" s="110"/>
      <c r="BM175" s="110"/>
      <c r="BN175" s="110"/>
      <c r="BO175" s="110"/>
      <c r="BP175" s="110"/>
      <c r="BQ175" s="110"/>
      <c r="BR175" s="129"/>
      <c r="BS175" s="116"/>
    </row>
    <row r="176" spans="1:83" ht="15.65" customHeight="1">
      <c r="A176" s="134"/>
      <c r="B176" s="134"/>
      <c r="C176" s="124"/>
      <c r="D176" s="144"/>
      <c r="E176" s="144"/>
      <c r="F176" s="144"/>
      <c r="G176" s="144"/>
      <c r="H176" s="144"/>
      <c r="I176" s="144"/>
      <c r="J176" s="144"/>
      <c r="K176" s="144"/>
      <c r="L176" s="144"/>
      <c r="M176" s="144"/>
      <c r="N176" s="144"/>
      <c r="O176" s="144"/>
      <c r="P176" s="144"/>
      <c r="Q176" s="144"/>
      <c r="R176" s="130"/>
      <c r="S176" s="130"/>
      <c r="T176" s="130"/>
      <c r="U176" s="135" t="s">
        <v>91</v>
      </c>
      <c r="V176" s="130"/>
      <c r="W176" s="130"/>
      <c r="X176" s="130"/>
      <c r="Y176" s="130"/>
      <c r="Z176" s="130"/>
      <c r="AA176" s="130"/>
      <c r="AB176" s="130"/>
      <c r="AC176" s="130"/>
      <c r="AD176" s="130"/>
      <c r="AE176" s="130"/>
      <c r="AF176" s="130"/>
      <c r="AG176" s="130"/>
      <c r="AH176" s="130"/>
      <c r="AI176" s="130"/>
      <c r="AJ176" s="130"/>
      <c r="AK176" s="143"/>
      <c r="AL176" s="143"/>
      <c r="AM176" s="135" t="s">
        <v>92</v>
      </c>
      <c r="AN176" s="127"/>
      <c r="AO176" s="127"/>
      <c r="AP176" s="127"/>
      <c r="AQ176" s="127"/>
      <c r="AR176" s="127"/>
      <c r="AS176" s="127"/>
      <c r="AT176" s="127"/>
      <c r="AU176" s="127"/>
      <c r="AV176" s="127"/>
      <c r="AW176" s="127"/>
      <c r="AX176" s="126"/>
      <c r="AY176" s="126"/>
      <c r="AZ176" s="126"/>
      <c r="BA176" s="126"/>
      <c r="BB176" s="126"/>
      <c r="BC176" s="126"/>
      <c r="BD176" s="126"/>
      <c r="BE176" s="126"/>
      <c r="BF176" s="126"/>
      <c r="BG176" s="126"/>
      <c r="BH176" s="126"/>
      <c r="BI176" s="126"/>
      <c r="BJ176" s="126"/>
      <c r="BK176" s="126"/>
      <c r="BL176" s="126"/>
      <c r="BM176" s="126"/>
      <c r="BN176" s="126"/>
      <c r="BO176" s="126"/>
      <c r="BP176" s="126"/>
      <c r="BQ176" s="110"/>
      <c r="BR176" s="129"/>
      <c r="BS176" s="116"/>
    </row>
    <row r="177" spans="1:71" ht="15.65" customHeight="1">
      <c r="A177" s="134"/>
      <c r="B177" s="134"/>
      <c r="C177" s="124"/>
      <c r="D177" s="144"/>
      <c r="E177" s="144"/>
      <c r="F177" s="144"/>
      <c r="G177" s="144"/>
      <c r="H177" s="144"/>
      <c r="I177" s="144"/>
      <c r="J177" s="144"/>
      <c r="K177" s="144"/>
      <c r="L177" s="144"/>
      <c r="M177" s="144"/>
      <c r="N177" s="144"/>
      <c r="O177" s="144"/>
      <c r="P177" s="144"/>
      <c r="Q177" s="144"/>
      <c r="R177" s="130"/>
      <c r="S177" s="130"/>
      <c r="T177" s="130"/>
      <c r="U177" s="182" t="str">
        <f>IF([7]回答表!F18="簡易水道事業",IF([7]回答表!X52="●",[7]回答表!E339,IF([7]回答表!AA52="●",[7]回答表!E408,"")),"")</f>
        <v/>
      </c>
      <c r="V177" s="183"/>
      <c r="W177" s="183"/>
      <c r="X177" s="183"/>
      <c r="Y177" s="183"/>
      <c r="Z177" s="183"/>
      <c r="AA177" s="183"/>
      <c r="AB177" s="183"/>
      <c r="AC177" s="183"/>
      <c r="AD177" s="183"/>
      <c r="AE177" s="186" t="s">
        <v>93</v>
      </c>
      <c r="AF177" s="186"/>
      <c r="AG177" s="186"/>
      <c r="AH177" s="186"/>
      <c r="AI177" s="186"/>
      <c r="AJ177" s="187"/>
      <c r="AK177" s="143"/>
      <c r="AL177" s="143"/>
      <c r="AM177" s="190" t="str">
        <f>IF([7]回答表!F18="簡易水道事業",IF([7]回答表!X52="●",[7]回答表!B341,IF([7]回答表!AA52="●",[7]回答表!B410,"")),"")</f>
        <v/>
      </c>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2"/>
      <c r="BR177" s="129"/>
      <c r="BS177" s="116"/>
    </row>
    <row r="178" spans="1:71" ht="15.65" customHeight="1">
      <c r="A178" s="134"/>
      <c r="B178" s="134"/>
      <c r="C178" s="124"/>
      <c r="D178" s="144"/>
      <c r="E178" s="144"/>
      <c r="F178" s="144"/>
      <c r="G178" s="144"/>
      <c r="H178" s="144"/>
      <c r="I178" s="144"/>
      <c r="J178" s="144"/>
      <c r="K178" s="144"/>
      <c r="L178" s="144"/>
      <c r="M178" s="144"/>
      <c r="N178" s="144"/>
      <c r="O178" s="144"/>
      <c r="P178" s="144"/>
      <c r="Q178" s="144"/>
      <c r="R178" s="130"/>
      <c r="S178" s="130"/>
      <c r="T178" s="130"/>
      <c r="U178" s="184"/>
      <c r="V178" s="185"/>
      <c r="W178" s="185"/>
      <c r="X178" s="185"/>
      <c r="Y178" s="185"/>
      <c r="Z178" s="185"/>
      <c r="AA178" s="185"/>
      <c r="AB178" s="185"/>
      <c r="AC178" s="185"/>
      <c r="AD178" s="185"/>
      <c r="AE178" s="188"/>
      <c r="AF178" s="188"/>
      <c r="AG178" s="188"/>
      <c r="AH178" s="188"/>
      <c r="AI178" s="188"/>
      <c r="AJ178" s="189"/>
      <c r="AK178" s="143"/>
      <c r="AL178" s="143"/>
      <c r="AM178" s="193"/>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5"/>
      <c r="BR178" s="129"/>
      <c r="BS178" s="116"/>
    </row>
    <row r="179" spans="1:71" ht="15.65" customHeight="1">
      <c r="A179" s="134"/>
      <c r="B179" s="134"/>
      <c r="C179" s="124"/>
      <c r="D179" s="144"/>
      <c r="E179" s="144"/>
      <c r="F179" s="144"/>
      <c r="G179" s="144"/>
      <c r="H179" s="144"/>
      <c r="I179" s="144"/>
      <c r="J179" s="144"/>
      <c r="K179" s="144"/>
      <c r="L179" s="144"/>
      <c r="M179" s="144"/>
      <c r="N179" s="144"/>
      <c r="O179" s="144"/>
      <c r="P179" s="144"/>
      <c r="Q179" s="144"/>
      <c r="R179" s="130"/>
      <c r="S179" s="130"/>
      <c r="T179" s="130"/>
      <c r="U179" s="130"/>
      <c r="V179" s="130"/>
      <c r="W179" s="130"/>
      <c r="X179" s="130"/>
      <c r="Y179" s="130"/>
      <c r="Z179" s="130"/>
      <c r="AA179" s="130"/>
      <c r="AB179" s="130"/>
      <c r="AC179" s="130"/>
      <c r="AD179" s="130"/>
      <c r="AE179" s="130"/>
      <c r="AF179" s="130"/>
      <c r="AG179" s="130"/>
      <c r="AH179" s="130"/>
      <c r="AI179" s="130"/>
      <c r="AJ179" s="130"/>
      <c r="AK179" s="143"/>
      <c r="AL179" s="143"/>
      <c r="AM179" s="193"/>
      <c r="AN179" s="194"/>
      <c r="AO179" s="194"/>
      <c r="AP179" s="194"/>
      <c r="AQ179" s="194"/>
      <c r="AR179" s="194"/>
      <c r="AS179" s="194"/>
      <c r="AT179" s="194"/>
      <c r="AU179" s="194"/>
      <c r="AV179" s="194"/>
      <c r="AW179" s="194"/>
      <c r="AX179" s="194"/>
      <c r="AY179" s="194"/>
      <c r="AZ179" s="194"/>
      <c r="BA179" s="194"/>
      <c r="BB179" s="194"/>
      <c r="BC179" s="194"/>
      <c r="BD179" s="194"/>
      <c r="BE179" s="194"/>
      <c r="BF179" s="194"/>
      <c r="BG179" s="194"/>
      <c r="BH179" s="194"/>
      <c r="BI179" s="194"/>
      <c r="BJ179" s="194"/>
      <c r="BK179" s="194"/>
      <c r="BL179" s="194"/>
      <c r="BM179" s="194"/>
      <c r="BN179" s="194"/>
      <c r="BO179" s="194"/>
      <c r="BP179" s="194"/>
      <c r="BQ179" s="195"/>
      <c r="BR179" s="129"/>
      <c r="BS179" s="116"/>
    </row>
    <row r="180" spans="1:71" ht="15.65" customHeight="1">
      <c r="A180" s="134"/>
      <c r="B180" s="134"/>
      <c r="C180" s="124"/>
      <c r="D180" s="144"/>
      <c r="E180" s="144"/>
      <c r="F180" s="144"/>
      <c r="G180" s="144"/>
      <c r="H180" s="144"/>
      <c r="I180" s="144"/>
      <c r="J180" s="144"/>
      <c r="K180" s="144"/>
      <c r="L180" s="144"/>
      <c r="M180" s="144"/>
      <c r="N180" s="144"/>
      <c r="O180" s="144"/>
      <c r="P180" s="144"/>
      <c r="Q180" s="144"/>
      <c r="R180" s="130"/>
      <c r="S180" s="130"/>
      <c r="T180" s="130"/>
      <c r="U180" s="130"/>
      <c r="V180" s="130"/>
      <c r="W180" s="130"/>
      <c r="X180" s="130"/>
      <c r="Y180" s="130"/>
      <c r="Z180" s="130"/>
      <c r="AA180" s="130"/>
      <c r="AB180" s="130"/>
      <c r="AC180" s="130"/>
      <c r="AD180" s="130"/>
      <c r="AE180" s="130"/>
      <c r="AF180" s="130"/>
      <c r="AG180" s="130"/>
      <c r="AH180" s="130"/>
      <c r="AI180" s="130"/>
      <c r="AJ180" s="130"/>
      <c r="AK180" s="143"/>
      <c r="AL180" s="143"/>
      <c r="AM180" s="193"/>
      <c r="AN180" s="194"/>
      <c r="AO180" s="194"/>
      <c r="AP180" s="194"/>
      <c r="AQ180" s="194"/>
      <c r="AR180" s="194"/>
      <c r="AS180" s="194"/>
      <c r="AT180" s="194"/>
      <c r="AU180" s="194"/>
      <c r="AV180" s="194"/>
      <c r="AW180" s="194"/>
      <c r="AX180" s="194"/>
      <c r="AY180" s="194"/>
      <c r="AZ180" s="194"/>
      <c r="BA180" s="194"/>
      <c r="BB180" s="194"/>
      <c r="BC180" s="194"/>
      <c r="BD180" s="194"/>
      <c r="BE180" s="194"/>
      <c r="BF180" s="194"/>
      <c r="BG180" s="194"/>
      <c r="BH180" s="194"/>
      <c r="BI180" s="194"/>
      <c r="BJ180" s="194"/>
      <c r="BK180" s="194"/>
      <c r="BL180" s="194"/>
      <c r="BM180" s="194"/>
      <c r="BN180" s="194"/>
      <c r="BO180" s="194"/>
      <c r="BP180" s="194"/>
      <c r="BQ180" s="195"/>
      <c r="BR180" s="129"/>
      <c r="BS180" s="116"/>
    </row>
    <row r="181" spans="1:71" ht="15.65" customHeight="1">
      <c r="A181" s="134"/>
      <c r="B181" s="134"/>
      <c r="C181" s="124"/>
      <c r="D181" s="144"/>
      <c r="E181" s="144"/>
      <c r="F181" s="144"/>
      <c r="G181" s="144"/>
      <c r="H181" s="144"/>
      <c r="I181" s="144"/>
      <c r="J181" s="144"/>
      <c r="K181" s="144"/>
      <c r="L181" s="144"/>
      <c r="M181" s="144"/>
      <c r="N181" s="144"/>
      <c r="O181" s="144"/>
      <c r="P181" s="144"/>
      <c r="Q181" s="144"/>
      <c r="R181" s="130"/>
      <c r="S181" s="130"/>
      <c r="T181" s="130"/>
      <c r="U181" s="130"/>
      <c r="V181" s="130"/>
      <c r="W181" s="130"/>
      <c r="X181" s="130"/>
      <c r="Y181" s="130"/>
      <c r="Z181" s="130"/>
      <c r="AA181" s="130"/>
      <c r="AB181" s="130"/>
      <c r="AC181" s="130"/>
      <c r="AD181" s="130"/>
      <c r="AE181" s="130"/>
      <c r="AF181" s="130"/>
      <c r="AG181" s="130"/>
      <c r="AH181" s="130"/>
      <c r="AI181" s="130"/>
      <c r="AJ181" s="130"/>
      <c r="AK181" s="143"/>
      <c r="AL181" s="143"/>
      <c r="AM181" s="196"/>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8"/>
      <c r="BR181" s="129"/>
      <c r="BS181" s="116"/>
    </row>
    <row r="182" spans="1:71" ht="15.65" customHeight="1">
      <c r="C182" s="124"/>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25"/>
      <c r="BD182" s="131"/>
      <c r="BE182" s="131"/>
      <c r="BF182" s="131"/>
      <c r="BG182" s="131"/>
      <c r="BH182" s="131"/>
      <c r="BI182" s="131"/>
      <c r="BJ182" s="131"/>
      <c r="BK182" s="131"/>
      <c r="BL182" s="131"/>
      <c r="BM182" s="131"/>
      <c r="BN182" s="131"/>
      <c r="BO182" s="131"/>
      <c r="BP182" s="131"/>
      <c r="BQ182" s="131"/>
      <c r="BR182" s="129"/>
    </row>
    <row r="183" spans="1:71" ht="18.649999999999999" customHeight="1">
      <c r="C183" s="124"/>
      <c r="D183" s="159"/>
      <c r="E183" s="144"/>
      <c r="F183" s="144"/>
      <c r="G183" s="144"/>
      <c r="H183" s="144"/>
      <c r="I183" s="144"/>
      <c r="J183" s="144"/>
      <c r="K183" s="144"/>
      <c r="L183" s="144"/>
      <c r="M183" s="144"/>
      <c r="N183" s="149"/>
      <c r="O183" s="149"/>
      <c r="P183" s="149"/>
      <c r="Q183" s="149"/>
      <c r="R183" s="130"/>
      <c r="S183" s="130"/>
      <c r="T183" s="130"/>
      <c r="U183" s="135" t="s">
        <v>27</v>
      </c>
      <c r="V183" s="130"/>
      <c r="W183" s="130"/>
      <c r="X183" s="136"/>
      <c r="Y183" s="136"/>
      <c r="Z183" s="136"/>
      <c r="AA183" s="127"/>
      <c r="AB183" s="137"/>
      <c r="AC183" s="127"/>
      <c r="AD183" s="127"/>
      <c r="AE183" s="127"/>
      <c r="AF183" s="127"/>
      <c r="AG183" s="127"/>
      <c r="AH183" s="127"/>
      <c r="AI183" s="127"/>
      <c r="AJ183" s="127"/>
      <c r="AK183" s="127"/>
      <c r="AL183" s="127"/>
      <c r="AM183" s="135" t="s">
        <v>12</v>
      </c>
      <c r="AN183" s="127"/>
      <c r="AO183" s="127"/>
      <c r="AP183" s="127"/>
      <c r="AQ183" s="127"/>
      <c r="AR183" s="127"/>
      <c r="AS183" s="127"/>
      <c r="AT183" s="127"/>
      <c r="AU183" s="127"/>
      <c r="AV183" s="127"/>
      <c r="AW183" s="127"/>
      <c r="AX183" s="127"/>
      <c r="AY183" s="126"/>
      <c r="AZ183" s="126"/>
      <c r="BA183" s="126"/>
      <c r="BB183" s="126"/>
      <c r="BC183" s="126"/>
      <c r="BD183" s="126"/>
      <c r="BE183" s="126"/>
      <c r="BF183" s="126"/>
      <c r="BG183" s="126"/>
      <c r="BH183" s="126"/>
      <c r="BI183" s="126"/>
      <c r="BJ183" s="126"/>
      <c r="BK183" s="126"/>
      <c r="BL183" s="126"/>
      <c r="BM183" s="126"/>
      <c r="BN183" s="126"/>
      <c r="BO183" s="126"/>
      <c r="BP183" s="126"/>
      <c r="BQ183" s="110"/>
      <c r="BR183" s="129"/>
    </row>
    <row r="184" spans="1:71" ht="15.65" customHeight="1">
      <c r="C184" s="124"/>
      <c r="D184" s="281" t="s">
        <v>13</v>
      </c>
      <c r="E184" s="281"/>
      <c r="F184" s="281"/>
      <c r="G184" s="281"/>
      <c r="H184" s="281"/>
      <c r="I184" s="281"/>
      <c r="J184" s="281"/>
      <c r="K184" s="281"/>
      <c r="L184" s="281"/>
      <c r="M184" s="282"/>
      <c r="N184" s="208" t="str">
        <f>IF([7]回答表!F18="簡易水道事業",IF([7]回答表!AD52="●","●",""),"")</f>
        <v/>
      </c>
      <c r="O184" s="209"/>
      <c r="P184" s="209"/>
      <c r="Q184" s="210"/>
      <c r="R184" s="130"/>
      <c r="S184" s="130"/>
      <c r="T184" s="130"/>
      <c r="U184" s="190" t="str">
        <f>IF([7]回答表!F18="簡易水道事業",IF([7]回答表!AD52="●",[7]回答表!B421,""),"")</f>
        <v/>
      </c>
      <c r="V184" s="191"/>
      <c r="W184" s="191"/>
      <c r="X184" s="191"/>
      <c r="Y184" s="191"/>
      <c r="Z184" s="191"/>
      <c r="AA184" s="191"/>
      <c r="AB184" s="191"/>
      <c r="AC184" s="191"/>
      <c r="AD184" s="191"/>
      <c r="AE184" s="191"/>
      <c r="AF184" s="191"/>
      <c r="AG184" s="191"/>
      <c r="AH184" s="191"/>
      <c r="AI184" s="191"/>
      <c r="AJ184" s="192"/>
      <c r="AK184" s="150"/>
      <c r="AL184" s="150"/>
      <c r="AM184" s="190" t="str">
        <f>IF([7]回答表!F18="簡易水道事業",IF([7]回答表!AD52="●",[7]回答表!B427,""),"")</f>
        <v/>
      </c>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2"/>
      <c r="BR184" s="129"/>
    </row>
    <row r="185" spans="1:71" ht="15.65" customHeight="1">
      <c r="C185" s="124"/>
      <c r="D185" s="281"/>
      <c r="E185" s="281"/>
      <c r="F185" s="281"/>
      <c r="G185" s="281"/>
      <c r="H185" s="281"/>
      <c r="I185" s="281"/>
      <c r="J185" s="281"/>
      <c r="K185" s="281"/>
      <c r="L185" s="281"/>
      <c r="M185" s="282"/>
      <c r="N185" s="211"/>
      <c r="O185" s="212"/>
      <c r="P185" s="212"/>
      <c r="Q185" s="213"/>
      <c r="R185" s="130"/>
      <c r="S185" s="130"/>
      <c r="T185" s="130"/>
      <c r="U185" s="193"/>
      <c r="V185" s="194"/>
      <c r="W185" s="194"/>
      <c r="X185" s="194"/>
      <c r="Y185" s="194"/>
      <c r="Z185" s="194"/>
      <c r="AA185" s="194"/>
      <c r="AB185" s="194"/>
      <c r="AC185" s="194"/>
      <c r="AD185" s="194"/>
      <c r="AE185" s="194"/>
      <c r="AF185" s="194"/>
      <c r="AG185" s="194"/>
      <c r="AH185" s="194"/>
      <c r="AI185" s="194"/>
      <c r="AJ185" s="195"/>
      <c r="AK185" s="150"/>
      <c r="AL185" s="150"/>
      <c r="AM185" s="193"/>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c r="BJ185" s="194"/>
      <c r="BK185" s="194"/>
      <c r="BL185" s="194"/>
      <c r="BM185" s="194"/>
      <c r="BN185" s="194"/>
      <c r="BO185" s="194"/>
      <c r="BP185" s="194"/>
      <c r="BQ185" s="195"/>
      <c r="BR185" s="129"/>
    </row>
    <row r="186" spans="1:71" ht="15.65" customHeight="1">
      <c r="C186" s="124"/>
      <c r="D186" s="281"/>
      <c r="E186" s="281"/>
      <c r="F186" s="281"/>
      <c r="G186" s="281"/>
      <c r="H186" s="281"/>
      <c r="I186" s="281"/>
      <c r="J186" s="281"/>
      <c r="K186" s="281"/>
      <c r="L186" s="281"/>
      <c r="M186" s="282"/>
      <c r="N186" s="211"/>
      <c r="O186" s="212"/>
      <c r="P186" s="212"/>
      <c r="Q186" s="213"/>
      <c r="R186" s="130"/>
      <c r="S186" s="130"/>
      <c r="T186" s="130"/>
      <c r="U186" s="193"/>
      <c r="V186" s="194"/>
      <c r="W186" s="194"/>
      <c r="X186" s="194"/>
      <c r="Y186" s="194"/>
      <c r="Z186" s="194"/>
      <c r="AA186" s="194"/>
      <c r="AB186" s="194"/>
      <c r="AC186" s="194"/>
      <c r="AD186" s="194"/>
      <c r="AE186" s="194"/>
      <c r="AF186" s="194"/>
      <c r="AG186" s="194"/>
      <c r="AH186" s="194"/>
      <c r="AI186" s="194"/>
      <c r="AJ186" s="195"/>
      <c r="AK186" s="150"/>
      <c r="AL186" s="150"/>
      <c r="AM186" s="193"/>
      <c r="AN186" s="194"/>
      <c r="AO186" s="194"/>
      <c r="AP186" s="194"/>
      <c r="AQ186" s="194"/>
      <c r="AR186" s="194"/>
      <c r="AS186" s="194"/>
      <c r="AT186" s="194"/>
      <c r="AU186" s="194"/>
      <c r="AV186" s="194"/>
      <c r="AW186" s="194"/>
      <c r="AX186" s="194"/>
      <c r="AY186" s="194"/>
      <c r="AZ186" s="194"/>
      <c r="BA186" s="194"/>
      <c r="BB186" s="194"/>
      <c r="BC186" s="194"/>
      <c r="BD186" s="194"/>
      <c r="BE186" s="194"/>
      <c r="BF186" s="194"/>
      <c r="BG186" s="194"/>
      <c r="BH186" s="194"/>
      <c r="BI186" s="194"/>
      <c r="BJ186" s="194"/>
      <c r="BK186" s="194"/>
      <c r="BL186" s="194"/>
      <c r="BM186" s="194"/>
      <c r="BN186" s="194"/>
      <c r="BO186" s="194"/>
      <c r="BP186" s="194"/>
      <c r="BQ186" s="195"/>
      <c r="BR186" s="129"/>
    </row>
    <row r="187" spans="1:71" ht="15.65" customHeight="1">
      <c r="C187" s="124"/>
      <c r="D187" s="281"/>
      <c r="E187" s="281"/>
      <c r="F187" s="281"/>
      <c r="G187" s="281"/>
      <c r="H187" s="281"/>
      <c r="I187" s="281"/>
      <c r="J187" s="281"/>
      <c r="K187" s="281"/>
      <c r="L187" s="281"/>
      <c r="M187" s="282"/>
      <c r="N187" s="214"/>
      <c r="O187" s="215"/>
      <c r="P187" s="215"/>
      <c r="Q187" s="216"/>
      <c r="R187" s="130"/>
      <c r="S187" s="130"/>
      <c r="T187" s="130"/>
      <c r="U187" s="196"/>
      <c r="V187" s="197"/>
      <c r="W187" s="197"/>
      <c r="X187" s="197"/>
      <c r="Y187" s="197"/>
      <c r="Z187" s="197"/>
      <c r="AA187" s="197"/>
      <c r="AB187" s="197"/>
      <c r="AC187" s="197"/>
      <c r="AD187" s="197"/>
      <c r="AE187" s="197"/>
      <c r="AF187" s="197"/>
      <c r="AG187" s="197"/>
      <c r="AH187" s="197"/>
      <c r="AI187" s="197"/>
      <c r="AJ187" s="198"/>
      <c r="AK187" s="150"/>
      <c r="AL187" s="150"/>
      <c r="AM187" s="196"/>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8"/>
      <c r="BR187" s="129"/>
    </row>
    <row r="188" spans="1:71" ht="15.65" customHeight="1">
      <c r="C188" s="151"/>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3"/>
    </row>
    <row r="189" spans="1:71" s="97" customFormat="1" ht="15.65" customHeight="1">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row>
    <row r="190" spans="1:71" ht="15.65" customHeight="1">
      <c r="C190" s="118"/>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256"/>
      <c r="AS190" s="256"/>
      <c r="AT190" s="256"/>
      <c r="AU190" s="256"/>
      <c r="AV190" s="256"/>
      <c r="AW190" s="256"/>
      <c r="AX190" s="256"/>
      <c r="AY190" s="256"/>
      <c r="AZ190" s="256"/>
      <c r="BA190" s="256"/>
      <c r="BB190" s="256"/>
      <c r="BC190" s="120"/>
      <c r="BD190" s="121"/>
      <c r="BE190" s="121"/>
      <c r="BF190" s="121"/>
      <c r="BG190" s="121"/>
      <c r="BH190" s="121"/>
      <c r="BI190" s="121"/>
      <c r="BJ190" s="121"/>
      <c r="BK190" s="121"/>
      <c r="BL190" s="121"/>
      <c r="BM190" s="121"/>
      <c r="BN190" s="121"/>
      <c r="BO190" s="121"/>
      <c r="BP190" s="121"/>
      <c r="BQ190" s="121"/>
      <c r="BR190" s="122"/>
    </row>
    <row r="191" spans="1:71" ht="15.65" customHeight="1">
      <c r="C191" s="124"/>
      <c r="D191" s="130"/>
      <c r="E191" s="130"/>
      <c r="F191" s="130"/>
      <c r="G191" s="130"/>
      <c r="H191" s="130"/>
      <c r="I191" s="130"/>
      <c r="J191" s="130"/>
      <c r="K191" s="130"/>
      <c r="L191" s="130"/>
      <c r="M191" s="130"/>
      <c r="N191" s="130"/>
      <c r="O191" s="130"/>
      <c r="P191" s="130"/>
      <c r="Q191" s="130"/>
      <c r="R191" s="130"/>
      <c r="S191" s="130"/>
      <c r="T191" s="130"/>
      <c r="U191" s="130"/>
      <c r="V191" s="130"/>
      <c r="W191" s="130"/>
      <c r="X191" s="110"/>
      <c r="Y191" s="110"/>
      <c r="Z191" s="110"/>
      <c r="AA191" s="126"/>
      <c r="AB191" s="131"/>
      <c r="AC191" s="131"/>
      <c r="AD191" s="131"/>
      <c r="AE191" s="131"/>
      <c r="AF191" s="131"/>
      <c r="AG191" s="131"/>
      <c r="AH191" s="131"/>
      <c r="AI191" s="131"/>
      <c r="AJ191" s="131"/>
      <c r="AK191" s="131"/>
      <c r="AL191" s="131"/>
      <c r="AM191" s="131"/>
      <c r="AN191" s="128"/>
      <c r="AO191" s="131"/>
      <c r="AP191" s="132"/>
      <c r="AQ191" s="132"/>
      <c r="AR191" s="292"/>
      <c r="AS191" s="292"/>
      <c r="AT191" s="292"/>
      <c r="AU191" s="292"/>
      <c r="AV191" s="292"/>
      <c r="AW191" s="292"/>
      <c r="AX191" s="292"/>
      <c r="AY191" s="292"/>
      <c r="AZ191" s="292"/>
      <c r="BA191" s="292"/>
      <c r="BB191" s="292"/>
      <c r="BC191" s="125"/>
      <c r="BD191" s="126"/>
      <c r="BE191" s="126"/>
      <c r="BF191" s="126"/>
      <c r="BG191" s="126"/>
      <c r="BH191" s="126"/>
      <c r="BI191" s="126"/>
      <c r="BJ191" s="126"/>
      <c r="BK191" s="126"/>
      <c r="BL191" s="126"/>
      <c r="BM191" s="126"/>
      <c r="BN191" s="127"/>
      <c r="BO191" s="127"/>
      <c r="BP191" s="127"/>
      <c r="BQ191" s="128"/>
      <c r="BR191" s="129"/>
    </row>
    <row r="192" spans="1:71" ht="15.65" customHeight="1">
      <c r="C192" s="124"/>
      <c r="D192" s="258" t="s">
        <v>4</v>
      </c>
      <c r="E192" s="259"/>
      <c r="F192" s="259"/>
      <c r="G192" s="259"/>
      <c r="H192" s="259"/>
      <c r="I192" s="259"/>
      <c r="J192" s="259"/>
      <c r="K192" s="259"/>
      <c r="L192" s="259"/>
      <c r="M192" s="259"/>
      <c r="N192" s="259"/>
      <c r="O192" s="259"/>
      <c r="P192" s="259"/>
      <c r="Q192" s="260"/>
      <c r="R192" s="199" t="s">
        <v>60</v>
      </c>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1"/>
      <c r="BC192" s="125"/>
      <c r="BD192" s="126"/>
      <c r="BE192" s="126"/>
      <c r="BF192" s="126"/>
      <c r="BG192" s="126"/>
      <c r="BH192" s="126"/>
      <c r="BI192" s="126"/>
      <c r="BJ192" s="126"/>
      <c r="BK192" s="126"/>
      <c r="BL192" s="126"/>
      <c r="BM192" s="126"/>
      <c r="BN192" s="127"/>
      <c r="BO192" s="127"/>
      <c r="BP192" s="127"/>
      <c r="BQ192" s="128"/>
      <c r="BR192" s="129"/>
    </row>
    <row r="193" spans="3:100" ht="15.65" customHeight="1">
      <c r="C193" s="124"/>
      <c r="D193" s="261"/>
      <c r="E193" s="262"/>
      <c r="F193" s="262"/>
      <c r="G193" s="262"/>
      <c r="H193" s="262"/>
      <c r="I193" s="262"/>
      <c r="J193" s="262"/>
      <c r="K193" s="262"/>
      <c r="L193" s="262"/>
      <c r="M193" s="262"/>
      <c r="N193" s="262"/>
      <c r="O193" s="262"/>
      <c r="P193" s="262"/>
      <c r="Q193" s="263"/>
      <c r="R193" s="205"/>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7"/>
      <c r="BC193" s="125"/>
      <c r="BD193" s="126"/>
      <c r="BE193" s="126"/>
      <c r="BF193" s="126"/>
      <c r="BG193" s="126"/>
      <c r="BH193" s="126"/>
      <c r="BI193" s="126"/>
      <c r="BJ193" s="126"/>
      <c r="BK193" s="126"/>
      <c r="BL193" s="126"/>
      <c r="BM193" s="126"/>
      <c r="BN193" s="127"/>
      <c r="BO193" s="127"/>
      <c r="BP193" s="127"/>
      <c r="BQ193" s="128"/>
      <c r="BR193" s="129"/>
    </row>
    <row r="194" spans="3:100" ht="15.65" customHeight="1">
      <c r="C194" s="124"/>
      <c r="D194" s="130"/>
      <c r="E194" s="130"/>
      <c r="F194" s="130"/>
      <c r="G194" s="130"/>
      <c r="H194" s="130"/>
      <c r="I194" s="130"/>
      <c r="J194" s="130"/>
      <c r="K194" s="130"/>
      <c r="L194" s="130"/>
      <c r="M194" s="130"/>
      <c r="N194" s="130"/>
      <c r="O194" s="130"/>
      <c r="P194" s="130"/>
      <c r="Q194" s="130"/>
      <c r="R194" s="130"/>
      <c r="S194" s="130"/>
      <c r="T194" s="130"/>
      <c r="U194" s="130"/>
      <c r="V194" s="130"/>
      <c r="W194" s="130"/>
      <c r="X194" s="110"/>
      <c r="Y194" s="110"/>
      <c r="Z194" s="110"/>
      <c r="AA194" s="126"/>
      <c r="AB194" s="131"/>
      <c r="AC194" s="131"/>
      <c r="AD194" s="131"/>
      <c r="AE194" s="131"/>
      <c r="AF194" s="131"/>
      <c r="AG194" s="131"/>
      <c r="AH194" s="131"/>
      <c r="AI194" s="131"/>
      <c r="AJ194" s="131"/>
      <c r="AK194" s="131"/>
      <c r="AL194" s="131"/>
      <c r="AM194" s="131"/>
      <c r="AN194" s="128"/>
      <c r="AO194" s="131"/>
      <c r="AP194" s="132"/>
      <c r="AQ194" s="132"/>
      <c r="AR194" s="133"/>
      <c r="AS194" s="133"/>
      <c r="AT194" s="133"/>
      <c r="AU194" s="133"/>
      <c r="AV194" s="133"/>
      <c r="AW194" s="133"/>
      <c r="AX194" s="133"/>
      <c r="AY194" s="133"/>
      <c r="AZ194" s="133"/>
      <c r="BA194" s="133"/>
      <c r="BB194" s="133"/>
      <c r="BC194" s="125"/>
      <c r="BD194" s="126"/>
      <c r="BE194" s="126"/>
      <c r="BF194" s="126"/>
      <c r="BG194" s="126"/>
      <c r="BH194" s="126"/>
      <c r="BI194" s="126"/>
      <c r="BJ194" s="126"/>
      <c r="BK194" s="126"/>
      <c r="BL194" s="126"/>
      <c r="BM194" s="126"/>
      <c r="BN194" s="127"/>
      <c r="BO194" s="127"/>
      <c r="BP194" s="127"/>
      <c r="BQ194" s="128"/>
      <c r="BR194" s="129"/>
    </row>
    <row r="195" spans="3:100" ht="19">
      <c r="C195" s="124"/>
      <c r="D195" s="130"/>
      <c r="E195" s="130"/>
      <c r="F195" s="130"/>
      <c r="G195" s="130"/>
      <c r="H195" s="130"/>
      <c r="I195" s="130"/>
      <c r="J195" s="130"/>
      <c r="K195" s="130"/>
      <c r="L195" s="130"/>
      <c r="M195" s="130"/>
      <c r="N195" s="130"/>
      <c r="O195" s="130"/>
      <c r="P195" s="130"/>
      <c r="Q195" s="130"/>
      <c r="R195" s="130"/>
      <c r="S195" s="130"/>
      <c r="T195" s="130"/>
      <c r="U195" s="135" t="s">
        <v>31</v>
      </c>
      <c r="V195" s="138"/>
      <c r="W195" s="137"/>
      <c r="X195" s="139"/>
      <c r="Y195" s="139"/>
      <c r="Z195" s="140"/>
      <c r="AA195" s="140"/>
      <c r="AB195" s="140"/>
      <c r="AC195" s="141"/>
      <c r="AD195" s="141"/>
      <c r="AE195" s="141"/>
      <c r="AF195" s="141"/>
      <c r="AG195" s="141"/>
      <c r="AH195" s="141"/>
      <c r="AI195" s="141"/>
      <c r="AJ195" s="141"/>
      <c r="AK195" s="137"/>
      <c r="AL195" s="137"/>
      <c r="AM195" s="135" t="s">
        <v>27</v>
      </c>
      <c r="AN195" s="130"/>
      <c r="AO195" s="130"/>
      <c r="AP195" s="136"/>
      <c r="AQ195" s="136"/>
      <c r="AR195" s="136"/>
      <c r="AS195" s="127"/>
      <c r="AT195" s="137"/>
      <c r="AU195" s="137"/>
      <c r="AV195" s="137"/>
      <c r="AW195" s="137"/>
      <c r="AX195" s="137"/>
      <c r="AY195" s="137"/>
      <c r="AZ195" s="137"/>
      <c r="BA195" s="137"/>
      <c r="BB195" s="137"/>
      <c r="BC195" s="141"/>
      <c r="BD195" s="127"/>
      <c r="BE195" s="127"/>
      <c r="BF195" s="142" t="s">
        <v>6</v>
      </c>
      <c r="BG195" s="155"/>
      <c r="BH195" s="155"/>
      <c r="BI195" s="155"/>
      <c r="BJ195" s="155"/>
      <c r="BK195" s="155"/>
      <c r="BL195" s="155"/>
      <c r="BM195" s="127"/>
      <c r="BN195" s="127"/>
      <c r="BO195" s="127"/>
      <c r="BP195" s="127"/>
      <c r="BQ195" s="128"/>
      <c r="BR195" s="129"/>
    </row>
    <row r="196" spans="3:100" ht="19.399999999999999" customHeight="1">
      <c r="C196" s="124"/>
      <c r="D196" s="281" t="s">
        <v>7</v>
      </c>
      <c r="E196" s="281"/>
      <c r="F196" s="281"/>
      <c r="G196" s="281"/>
      <c r="H196" s="281"/>
      <c r="I196" s="281"/>
      <c r="J196" s="281"/>
      <c r="K196" s="281"/>
      <c r="L196" s="281"/>
      <c r="M196" s="281"/>
      <c r="N196" s="208" t="str">
        <f>IF([7]回答表!F18="下水道事業",IF([7]回答表!X52="●","●",""),"")</f>
        <v/>
      </c>
      <c r="O196" s="209"/>
      <c r="P196" s="209"/>
      <c r="Q196" s="210"/>
      <c r="R196" s="130"/>
      <c r="S196" s="130"/>
      <c r="T196" s="130"/>
      <c r="U196" s="318" t="s">
        <v>61</v>
      </c>
      <c r="V196" s="319"/>
      <c r="W196" s="319"/>
      <c r="X196" s="319"/>
      <c r="Y196" s="319"/>
      <c r="Z196" s="319"/>
      <c r="AA196" s="319"/>
      <c r="AB196" s="319"/>
      <c r="AC196" s="124"/>
      <c r="AD196" s="110"/>
      <c r="AE196" s="110"/>
      <c r="AF196" s="110"/>
      <c r="AG196" s="110"/>
      <c r="AH196" s="110"/>
      <c r="AI196" s="110"/>
      <c r="AJ196" s="110"/>
      <c r="AK196" s="143"/>
      <c r="AL196" s="110"/>
      <c r="AM196" s="190" t="str">
        <f>IF([7]回答表!F18="下水道事業",IF([7]回答表!X52="●",[7]回答表!B282,IF([7]回答表!AA52="●",[7]回答表!B352,"")),"")</f>
        <v/>
      </c>
      <c r="AN196" s="191"/>
      <c r="AO196" s="191"/>
      <c r="AP196" s="191"/>
      <c r="AQ196" s="191"/>
      <c r="AR196" s="191"/>
      <c r="AS196" s="191"/>
      <c r="AT196" s="191"/>
      <c r="AU196" s="191"/>
      <c r="AV196" s="191"/>
      <c r="AW196" s="191"/>
      <c r="AX196" s="191"/>
      <c r="AY196" s="191"/>
      <c r="AZ196" s="191"/>
      <c r="BA196" s="191"/>
      <c r="BB196" s="191"/>
      <c r="BC196" s="192"/>
      <c r="BD196" s="126"/>
      <c r="BE196" s="126"/>
      <c r="BF196" s="253" t="str">
        <f>IF([7]回答表!F18="下水道事業",IF([7]回答表!X52="●",[7]回答表!B330,IF([7]回答表!AA52="●",[7]回答表!B399,"")),"")</f>
        <v/>
      </c>
      <c r="BG196" s="254"/>
      <c r="BH196" s="254"/>
      <c r="BI196" s="254"/>
      <c r="BJ196" s="253"/>
      <c r="BK196" s="254"/>
      <c r="BL196" s="254"/>
      <c r="BM196" s="254"/>
      <c r="BN196" s="253"/>
      <c r="BO196" s="254"/>
      <c r="BP196" s="254"/>
      <c r="BQ196" s="255"/>
      <c r="BR196" s="129"/>
      <c r="BW196" s="92"/>
      <c r="BX196" s="92"/>
      <c r="BY196" s="92"/>
      <c r="BZ196" s="92"/>
      <c r="CA196" s="92"/>
      <c r="CB196" s="92"/>
      <c r="CC196" s="92"/>
      <c r="CD196" s="92"/>
      <c r="CE196" s="92"/>
      <c r="CF196" s="92"/>
      <c r="CG196" s="92"/>
      <c r="CH196" s="92"/>
      <c r="CI196" s="92"/>
      <c r="CJ196" s="92"/>
      <c r="CK196" s="92"/>
      <c r="CL196" s="92"/>
      <c r="CM196" s="92"/>
      <c r="CN196" s="92"/>
      <c r="CO196" s="92"/>
      <c r="CP196" s="92"/>
      <c r="CV196" s="92"/>
    </row>
    <row r="197" spans="3:100" ht="19.399999999999999" customHeight="1">
      <c r="C197" s="124"/>
      <c r="D197" s="281"/>
      <c r="E197" s="281"/>
      <c r="F197" s="281"/>
      <c r="G197" s="281"/>
      <c r="H197" s="281"/>
      <c r="I197" s="281"/>
      <c r="J197" s="281"/>
      <c r="K197" s="281"/>
      <c r="L197" s="281"/>
      <c r="M197" s="281"/>
      <c r="N197" s="211"/>
      <c r="O197" s="212"/>
      <c r="P197" s="212"/>
      <c r="Q197" s="213"/>
      <c r="R197" s="130"/>
      <c r="S197" s="130"/>
      <c r="T197" s="130"/>
      <c r="U197" s="320"/>
      <c r="V197" s="321"/>
      <c r="W197" s="321"/>
      <c r="X197" s="321"/>
      <c r="Y197" s="321"/>
      <c r="Z197" s="321"/>
      <c r="AA197" s="321"/>
      <c r="AB197" s="321"/>
      <c r="AC197" s="124"/>
      <c r="AD197" s="110"/>
      <c r="AE197" s="110"/>
      <c r="AF197" s="110"/>
      <c r="AG197" s="110"/>
      <c r="AH197" s="110"/>
      <c r="AI197" s="110"/>
      <c r="AJ197" s="110"/>
      <c r="AK197" s="143"/>
      <c r="AL197" s="110"/>
      <c r="AM197" s="193"/>
      <c r="AN197" s="194"/>
      <c r="AO197" s="194"/>
      <c r="AP197" s="194"/>
      <c r="AQ197" s="194"/>
      <c r="AR197" s="194"/>
      <c r="AS197" s="194"/>
      <c r="AT197" s="194"/>
      <c r="AU197" s="194"/>
      <c r="AV197" s="194"/>
      <c r="AW197" s="194"/>
      <c r="AX197" s="194"/>
      <c r="AY197" s="194"/>
      <c r="AZ197" s="194"/>
      <c r="BA197" s="194"/>
      <c r="BB197" s="194"/>
      <c r="BC197" s="195"/>
      <c r="BD197" s="126"/>
      <c r="BE197" s="126"/>
      <c r="BF197" s="217"/>
      <c r="BG197" s="218"/>
      <c r="BH197" s="218"/>
      <c r="BI197" s="218"/>
      <c r="BJ197" s="217"/>
      <c r="BK197" s="218"/>
      <c r="BL197" s="218"/>
      <c r="BM197" s="218"/>
      <c r="BN197" s="217"/>
      <c r="BO197" s="218"/>
      <c r="BP197" s="218"/>
      <c r="BQ197" s="221"/>
      <c r="BR197" s="129"/>
      <c r="BW197" s="92"/>
      <c r="BX197" s="92"/>
      <c r="BY197" s="92"/>
      <c r="BZ197" s="92"/>
      <c r="CA197" s="92"/>
      <c r="CB197" s="92"/>
      <c r="CC197" s="92"/>
      <c r="CD197" s="92"/>
      <c r="CE197" s="92"/>
      <c r="CF197" s="92"/>
      <c r="CG197" s="92"/>
      <c r="CH197" s="92"/>
      <c r="CI197" s="92"/>
      <c r="CJ197" s="92"/>
      <c r="CK197" s="92"/>
      <c r="CL197" s="92"/>
      <c r="CM197" s="92"/>
      <c r="CN197" s="92"/>
      <c r="CO197" s="92"/>
      <c r="CP197" s="92"/>
    </row>
    <row r="198" spans="3:100" ht="15.65" customHeight="1">
      <c r="C198" s="124"/>
      <c r="D198" s="281"/>
      <c r="E198" s="281"/>
      <c r="F198" s="281"/>
      <c r="G198" s="281"/>
      <c r="H198" s="281"/>
      <c r="I198" s="281"/>
      <c r="J198" s="281"/>
      <c r="K198" s="281"/>
      <c r="L198" s="281"/>
      <c r="M198" s="281"/>
      <c r="N198" s="211"/>
      <c r="O198" s="212"/>
      <c r="P198" s="212"/>
      <c r="Q198" s="213"/>
      <c r="R198" s="130"/>
      <c r="S198" s="130"/>
      <c r="T198" s="130"/>
      <c r="U198" s="283" t="str">
        <f>IF([7]回答表!F18="下水道事業",IF([7]回答表!X52="●",[7]回答表!N311,IF([7]回答表!AA52="●",[7]回答表!N381,"")),"")</f>
        <v/>
      </c>
      <c r="V198" s="284"/>
      <c r="W198" s="284"/>
      <c r="X198" s="284"/>
      <c r="Y198" s="284"/>
      <c r="Z198" s="284"/>
      <c r="AA198" s="284"/>
      <c r="AB198" s="285"/>
      <c r="AC198" s="110"/>
      <c r="AD198" s="110"/>
      <c r="AE198" s="110"/>
      <c r="AF198" s="110"/>
      <c r="AG198" s="110"/>
      <c r="AH198" s="110"/>
      <c r="AI198" s="110"/>
      <c r="AJ198" s="110"/>
      <c r="AK198" s="143"/>
      <c r="AL198" s="110"/>
      <c r="AM198" s="193"/>
      <c r="AN198" s="194"/>
      <c r="AO198" s="194"/>
      <c r="AP198" s="194"/>
      <c r="AQ198" s="194"/>
      <c r="AR198" s="194"/>
      <c r="AS198" s="194"/>
      <c r="AT198" s="194"/>
      <c r="AU198" s="194"/>
      <c r="AV198" s="194"/>
      <c r="AW198" s="194"/>
      <c r="AX198" s="194"/>
      <c r="AY198" s="194"/>
      <c r="AZ198" s="194"/>
      <c r="BA198" s="194"/>
      <c r="BB198" s="194"/>
      <c r="BC198" s="195"/>
      <c r="BD198" s="126"/>
      <c r="BE198" s="126"/>
      <c r="BF198" s="217"/>
      <c r="BG198" s="218"/>
      <c r="BH198" s="218"/>
      <c r="BI198" s="218"/>
      <c r="BJ198" s="217"/>
      <c r="BK198" s="218"/>
      <c r="BL198" s="218"/>
      <c r="BM198" s="218"/>
      <c r="BN198" s="217"/>
      <c r="BO198" s="218"/>
      <c r="BP198" s="218"/>
      <c r="BQ198" s="221"/>
      <c r="BR198" s="129"/>
      <c r="BW198" s="92"/>
      <c r="BX198" s="92"/>
      <c r="BY198" s="92"/>
      <c r="BZ198" s="92"/>
      <c r="CA198" s="92"/>
      <c r="CB198" s="92"/>
      <c r="CC198" s="92"/>
      <c r="CD198" s="92"/>
      <c r="CE198" s="92"/>
      <c r="CF198" s="92"/>
      <c r="CG198" s="92"/>
      <c r="CH198" s="92"/>
      <c r="CI198" s="92"/>
      <c r="CJ198" s="92"/>
      <c r="CK198" s="92"/>
      <c r="CL198" s="92"/>
      <c r="CM198" s="92"/>
      <c r="CN198" s="92"/>
      <c r="CO198" s="92"/>
      <c r="CP198" s="92"/>
    </row>
    <row r="199" spans="3:100" ht="15.65" customHeight="1">
      <c r="C199" s="124"/>
      <c r="D199" s="281"/>
      <c r="E199" s="281"/>
      <c r="F199" s="281"/>
      <c r="G199" s="281"/>
      <c r="H199" s="281"/>
      <c r="I199" s="281"/>
      <c r="J199" s="281"/>
      <c r="K199" s="281"/>
      <c r="L199" s="281"/>
      <c r="M199" s="281"/>
      <c r="N199" s="214"/>
      <c r="O199" s="215"/>
      <c r="P199" s="215"/>
      <c r="Q199" s="216"/>
      <c r="R199" s="130"/>
      <c r="S199" s="130"/>
      <c r="T199" s="130"/>
      <c r="U199" s="286"/>
      <c r="V199" s="287"/>
      <c r="W199" s="287"/>
      <c r="X199" s="287"/>
      <c r="Y199" s="287"/>
      <c r="Z199" s="287"/>
      <c r="AA199" s="287"/>
      <c r="AB199" s="288"/>
      <c r="AC199" s="126"/>
      <c r="AD199" s="126"/>
      <c r="AE199" s="126"/>
      <c r="AF199" s="126"/>
      <c r="AG199" s="126"/>
      <c r="AH199" s="126"/>
      <c r="AI199" s="126"/>
      <c r="AJ199" s="127"/>
      <c r="AK199" s="143"/>
      <c r="AL199" s="110"/>
      <c r="AM199" s="193"/>
      <c r="AN199" s="194"/>
      <c r="AO199" s="194"/>
      <c r="AP199" s="194"/>
      <c r="AQ199" s="194"/>
      <c r="AR199" s="194"/>
      <c r="AS199" s="194"/>
      <c r="AT199" s="194"/>
      <c r="AU199" s="194"/>
      <c r="AV199" s="194"/>
      <c r="AW199" s="194"/>
      <c r="AX199" s="194"/>
      <c r="AY199" s="194"/>
      <c r="AZ199" s="194"/>
      <c r="BA199" s="194"/>
      <c r="BB199" s="194"/>
      <c r="BC199" s="195"/>
      <c r="BD199" s="126"/>
      <c r="BE199" s="126"/>
      <c r="BF199" s="217" t="str">
        <f>IF([7]回答表!F18="下水道事業",IF([7]回答表!X52="●",[7]回答表!E330,IF([7]回答表!AA52="●",[7]回答表!E399,"")),"")</f>
        <v/>
      </c>
      <c r="BG199" s="218"/>
      <c r="BH199" s="218"/>
      <c r="BI199" s="218"/>
      <c r="BJ199" s="217" t="str">
        <f>IF([7]回答表!F18="下水道事業",IF([7]回答表!X52="●",[7]回答表!E331,IF([7]回答表!AA52="●",[7]回答表!E400,"")),"")</f>
        <v/>
      </c>
      <c r="BK199" s="218"/>
      <c r="BL199" s="218"/>
      <c r="BM199" s="218"/>
      <c r="BN199" s="217" t="str">
        <f>IF([7]回答表!F18="下水道事業",IF([7]回答表!X52="●",[7]回答表!E332,IF([7]回答表!AA52="●",[7]回答表!E401,"")),"")</f>
        <v/>
      </c>
      <c r="BO199" s="218"/>
      <c r="BP199" s="218"/>
      <c r="BQ199" s="221"/>
      <c r="BR199" s="129"/>
      <c r="BW199" s="92"/>
      <c r="BX199" s="317" t="str">
        <f>IF([7]回答表!AQ21="下水道事業",IF([7]回答表!BI54="○",[7]回答表!AM285,IF([7]回答表!BL54="○",[7]回答表!AM355,"")),"")</f>
        <v/>
      </c>
      <c r="BY199" s="317"/>
      <c r="BZ199" s="317"/>
      <c r="CA199" s="317"/>
      <c r="CB199" s="317"/>
      <c r="CC199" s="317"/>
      <c r="CD199" s="317"/>
      <c r="CE199" s="317"/>
      <c r="CF199" s="317"/>
      <c r="CG199" s="317"/>
      <c r="CH199" s="317"/>
      <c r="CI199" s="317"/>
      <c r="CJ199" s="317"/>
      <c r="CK199" s="317"/>
      <c r="CL199" s="317"/>
      <c r="CM199" s="317"/>
      <c r="CN199" s="317"/>
      <c r="CO199" s="92"/>
      <c r="CP199" s="92"/>
    </row>
    <row r="200" spans="3:100" ht="15.65" customHeight="1">
      <c r="C200" s="124"/>
      <c r="D200" s="144"/>
      <c r="E200" s="144"/>
      <c r="F200" s="144"/>
      <c r="G200" s="144"/>
      <c r="H200" s="144"/>
      <c r="I200" s="144"/>
      <c r="J200" s="144"/>
      <c r="K200" s="144"/>
      <c r="L200" s="144"/>
      <c r="M200" s="144"/>
      <c r="N200" s="145"/>
      <c r="O200" s="145"/>
      <c r="P200" s="145"/>
      <c r="Q200" s="145"/>
      <c r="R200" s="146"/>
      <c r="S200" s="146"/>
      <c r="T200" s="146"/>
      <c r="U200" s="289"/>
      <c r="V200" s="290"/>
      <c r="W200" s="290"/>
      <c r="X200" s="290"/>
      <c r="Y200" s="290"/>
      <c r="Z200" s="290"/>
      <c r="AA200" s="290"/>
      <c r="AB200" s="291"/>
      <c r="AC200" s="126"/>
      <c r="AD200" s="126"/>
      <c r="AE200" s="126"/>
      <c r="AF200" s="126"/>
      <c r="AG200" s="126"/>
      <c r="AH200" s="126"/>
      <c r="AI200" s="126"/>
      <c r="AJ200" s="127"/>
      <c r="AK200" s="143"/>
      <c r="AL200" s="126"/>
      <c r="AM200" s="193"/>
      <c r="AN200" s="194"/>
      <c r="AO200" s="194"/>
      <c r="AP200" s="194"/>
      <c r="AQ200" s="194"/>
      <c r="AR200" s="194"/>
      <c r="AS200" s="194"/>
      <c r="AT200" s="194"/>
      <c r="AU200" s="194"/>
      <c r="AV200" s="194"/>
      <c r="AW200" s="194"/>
      <c r="AX200" s="194"/>
      <c r="AY200" s="194"/>
      <c r="AZ200" s="194"/>
      <c r="BA200" s="194"/>
      <c r="BB200" s="194"/>
      <c r="BC200" s="195"/>
      <c r="BD200" s="131"/>
      <c r="BE200" s="131"/>
      <c r="BF200" s="217"/>
      <c r="BG200" s="218"/>
      <c r="BH200" s="218"/>
      <c r="BI200" s="218"/>
      <c r="BJ200" s="217"/>
      <c r="BK200" s="218"/>
      <c r="BL200" s="218"/>
      <c r="BM200" s="218"/>
      <c r="BN200" s="217"/>
      <c r="BO200" s="218"/>
      <c r="BP200" s="218"/>
      <c r="BQ200" s="221"/>
      <c r="BR200" s="129"/>
      <c r="BW200" s="92"/>
      <c r="BX200" s="317"/>
      <c r="BY200" s="317"/>
      <c r="BZ200" s="317"/>
      <c r="CA200" s="317"/>
      <c r="CB200" s="317"/>
      <c r="CC200" s="317"/>
      <c r="CD200" s="317"/>
      <c r="CE200" s="317"/>
      <c r="CF200" s="317"/>
      <c r="CG200" s="317"/>
      <c r="CH200" s="317"/>
      <c r="CI200" s="317"/>
      <c r="CJ200" s="317"/>
      <c r="CK200" s="317"/>
      <c r="CL200" s="317"/>
      <c r="CM200" s="317"/>
      <c r="CN200" s="317"/>
      <c r="CO200" s="92"/>
      <c r="CP200" s="92"/>
    </row>
    <row r="201" spans="3:100" ht="18" customHeight="1">
      <c r="C201" s="124"/>
      <c r="D201" s="110"/>
      <c r="E201" s="110"/>
      <c r="F201" s="110"/>
      <c r="G201" s="110"/>
      <c r="H201" s="110"/>
      <c r="I201" s="110"/>
      <c r="J201" s="110"/>
      <c r="K201" s="110"/>
      <c r="L201" s="110"/>
      <c r="M201" s="110"/>
      <c r="N201" s="110"/>
      <c r="O201" s="110"/>
      <c r="P201" s="126"/>
      <c r="Q201" s="126"/>
      <c r="R201" s="130"/>
      <c r="S201" s="130"/>
      <c r="T201" s="130"/>
      <c r="U201" s="110"/>
      <c r="V201" s="110"/>
      <c r="W201" s="110"/>
      <c r="X201" s="110"/>
      <c r="Y201" s="110"/>
      <c r="Z201" s="110"/>
      <c r="AA201" s="110"/>
      <c r="AB201" s="110"/>
      <c r="AC201" s="110"/>
      <c r="AD201" s="125"/>
      <c r="AE201" s="126"/>
      <c r="AF201" s="126"/>
      <c r="AG201" s="126"/>
      <c r="AH201" s="126"/>
      <c r="AI201" s="126"/>
      <c r="AJ201" s="126"/>
      <c r="AK201" s="126"/>
      <c r="AL201" s="126"/>
      <c r="AM201" s="193"/>
      <c r="AN201" s="194"/>
      <c r="AO201" s="194"/>
      <c r="AP201" s="194"/>
      <c r="AQ201" s="194"/>
      <c r="AR201" s="194"/>
      <c r="AS201" s="194"/>
      <c r="AT201" s="194"/>
      <c r="AU201" s="194"/>
      <c r="AV201" s="194"/>
      <c r="AW201" s="194"/>
      <c r="AX201" s="194"/>
      <c r="AY201" s="194"/>
      <c r="AZ201" s="194"/>
      <c r="BA201" s="194"/>
      <c r="BB201" s="194"/>
      <c r="BC201" s="195"/>
      <c r="BD201" s="110"/>
      <c r="BE201" s="110"/>
      <c r="BF201" s="217"/>
      <c r="BG201" s="218"/>
      <c r="BH201" s="218"/>
      <c r="BI201" s="218"/>
      <c r="BJ201" s="217"/>
      <c r="BK201" s="218"/>
      <c r="BL201" s="218"/>
      <c r="BM201" s="218"/>
      <c r="BN201" s="217"/>
      <c r="BO201" s="218"/>
      <c r="BP201" s="218"/>
      <c r="BQ201" s="221"/>
      <c r="BR201" s="129"/>
      <c r="BS201" s="154"/>
      <c r="BT201" s="110"/>
      <c r="BU201" s="110"/>
      <c r="BV201" s="110"/>
      <c r="BW201" s="110"/>
      <c r="BX201" s="317"/>
      <c r="BY201" s="317"/>
      <c r="BZ201" s="317"/>
      <c r="CA201" s="317"/>
      <c r="CB201" s="317"/>
      <c r="CC201" s="317"/>
      <c r="CD201" s="317"/>
      <c r="CE201" s="317"/>
      <c r="CF201" s="317"/>
      <c r="CG201" s="317"/>
      <c r="CH201" s="317"/>
      <c r="CI201" s="317"/>
      <c r="CJ201" s="317"/>
      <c r="CK201" s="317"/>
      <c r="CL201" s="317"/>
      <c r="CM201" s="317"/>
      <c r="CN201" s="317"/>
      <c r="CO201" s="92"/>
      <c r="CP201" s="92"/>
    </row>
    <row r="202" spans="3:100" ht="19.399999999999999" customHeight="1">
      <c r="C202" s="124"/>
      <c r="D202" s="144"/>
      <c r="E202" s="144"/>
      <c r="F202" s="144"/>
      <c r="G202" s="144"/>
      <c r="H202" s="144"/>
      <c r="I202" s="144"/>
      <c r="J202" s="144"/>
      <c r="K202" s="144"/>
      <c r="L202" s="144"/>
      <c r="M202" s="144"/>
      <c r="N202" s="145"/>
      <c r="O202" s="145"/>
      <c r="P202" s="145"/>
      <c r="Q202" s="145"/>
      <c r="R202" s="146"/>
      <c r="S202" s="146"/>
      <c r="T202" s="146"/>
      <c r="U202" s="318" t="s">
        <v>62</v>
      </c>
      <c r="V202" s="319"/>
      <c r="W202" s="319"/>
      <c r="X202" s="319"/>
      <c r="Y202" s="319"/>
      <c r="Z202" s="319"/>
      <c r="AA202" s="319"/>
      <c r="AB202" s="319"/>
      <c r="AC202" s="318" t="s">
        <v>63</v>
      </c>
      <c r="AD202" s="319"/>
      <c r="AE202" s="319"/>
      <c r="AF202" s="319"/>
      <c r="AG202" s="319"/>
      <c r="AH202" s="319"/>
      <c r="AI202" s="319"/>
      <c r="AJ202" s="322"/>
      <c r="AK202" s="143"/>
      <c r="AL202" s="126"/>
      <c r="AM202" s="193"/>
      <c r="AN202" s="194"/>
      <c r="AO202" s="194"/>
      <c r="AP202" s="194"/>
      <c r="AQ202" s="194"/>
      <c r="AR202" s="194"/>
      <c r="AS202" s="194"/>
      <c r="AT202" s="194"/>
      <c r="AU202" s="194"/>
      <c r="AV202" s="194"/>
      <c r="AW202" s="194"/>
      <c r="AX202" s="194"/>
      <c r="AY202" s="194"/>
      <c r="AZ202" s="194"/>
      <c r="BA202" s="194"/>
      <c r="BB202" s="194"/>
      <c r="BC202" s="195"/>
      <c r="BD202" s="126"/>
      <c r="BE202" s="126"/>
      <c r="BF202" s="217"/>
      <c r="BG202" s="218"/>
      <c r="BH202" s="218"/>
      <c r="BI202" s="218"/>
      <c r="BJ202" s="217"/>
      <c r="BK202" s="218"/>
      <c r="BL202" s="218"/>
      <c r="BM202" s="218"/>
      <c r="BN202" s="217"/>
      <c r="BO202" s="218"/>
      <c r="BP202" s="218"/>
      <c r="BQ202" s="221"/>
      <c r="BR202" s="129"/>
      <c r="BW202" s="92"/>
      <c r="BX202" s="317"/>
      <c r="BY202" s="317"/>
      <c r="BZ202" s="317"/>
      <c r="CA202" s="317"/>
      <c r="CB202" s="317"/>
      <c r="CC202" s="317"/>
      <c r="CD202" s="317"/>
      <c r="CE202" s="317"/>
      <c r="CF202" s="317"/>
      <c r="CG202" s="317"/>
      <c r="CH202" s="317"/>
      <c r="CI202" s="317"/>
      <c r="CJ202" s="317"/>
      <c r="CK202" s="317"/>
      <c r="CL202" s="317"/>
      <c r="CM202" s="317"/>
      <c r="CN202" s="317"/>
      <c r="CO202" s="92"/>
      <c r="CP202" s="92"/>
    </row>
    <row r="203" spans="3:100" ht="19.399999999999999" customHeight="1">
      <c r="C203" s="124"/>
      <c r="D203" s="110"/>
      <c r="E203" s="110"/>
      <c r="F203" s="110"/>
      <c r="G203" s="110"/>
      <c r="H203" s="110"/>
      <c r="I203" s="110"/>
      <c r="J203" s="110"/>
      <c r="K203" s="110"/>
      <c r="L203" s="110"/>
      <c r="M203" s="110"/>
      <c r="N203" s="110"/>
      <c r="O203" s="110"/>
      <c r="P203" s="126"/>
      <c r="Q203" s="126"/>
      <c r="R203" s="126"/>
      <c r="S203" s="130"/>
      <c r="T203" s="130"/>
      <c r="U203" s="320"/>
      <c r="V203" s="321"/>
      <c r="W203" s="321"/>
      <c r="X203" s="321"/>
      <c r="Y203" s="321"/>
      <c r="Z203" s="321"/>
      <c r="AA203" s="321"/>
      <c r="AB203" s="321"/>
      <c r="AC203" s="323"/>
      <c r="AD203" s="324"/>
      <c r="AE203" s="324"/>
      <c r="AF203" s="324"/>
      <c r="AG203" s="324"/>
      <c r="AH203" s="324"/>
      <c r="AI203" s="324"/>
      <c r="AJ203" s="325"/>
      <c r="AK203" s="143"/>
      <c r="AL203" s="126"/>
      <c r="AM203" s="193"/>
      <c r="AN203" s="194"/>
      <c r="AO203" s="194"/>
      <c r="AP203" s="194"/>
      <c r="AQ203" s="194"/>
      <c r="AR203" s="194"/>
      <c r="AS203" s="194"/>
      <c r="AT203" s="194"/>
      <c r="AU203" s="194"/>
      <c r="AV203" s="194"/>
      <c r="AW203" s="194"/>
      <c r="AX203" s="194"/>
      <c r="AY203" s="194"/>
      <c r="AZ203" s="194"/>
      <c r="BA203" s="194"/>
      <c r="BB203" s="194"/>
      <c r="BC203" s="195"/>
      <c r="BD203" s="147"/>
      <c r="BE203" s="147"/>
      <c r="BF203" s="217"/>
      <c r="BG203" s="218"/>
      <c r="BH203" s="218"/>
      <c r="BI203" s="218"/>
      <c r="BJ203" s="217"/>
      <c r="BK203" s="218"/>
      <c r="BL203" s="218"/>
      <c r="BM203" s="218"/>
      <c r="BN203" s="217"/>
      <c r="BO203" s="218"/>
      <c r="BP203" s="218"/>
      <c r="BQ203" s="221"/>
      <c r="BR203" s="129"/>
      <c r="BW203" s="92"/>
      <c r="BX203" s="317"/>
      <c r="BY203" s="317"/>
      <c r="BZ203" s="317"/>
      <c r="CA203" s="317"/>
      <c r="CB203" s="317"/>
      <c r="CC203" s="317"/>
      <c r="CD203" s="317"/>
      <c r="CE203" s="317"/>
      <c r="CF203" s="317"/>
      <c r="CG203" s="317"/>
      <c r="CH203" s="317"/>
      <c r="CI203" s="317"/>
      <c r="CJ203" s="317"/>
      <c r="CK203" s="317"/>
      <c r="CL203" s="317"/>
      <c r="CM203" s="317"/>
      <c r="CN203" s="317"/>
      <c r="CO203" s="92"/>
      <c r="CP203" s="92"/>
    </row>
    <row r="204" spans="3:100" ht="15.65" customHeight="1">
      <c r="C204" s="124"/>
      <c r="D204" s="110"/>
      <c r="E204" s="110"/>
      <c r="F204" s="110"/>
      <c r="G204" s="110"/>
      <c r="H204" s="110"/>
      <c r="I204" s="110"/>
      <c r="J204" s="110"/>
      <c r="K204" s="110"/>
      <c r="L204" s="110"/>
      <c r="M204" s="110"/>
      <c r="N204" s="110"/>
      <c r="O204" s="110"/>
      <c r="P204" s="126"/>
      <c r="Q204" s="126"/>
      <c r="R204" s="126"/>
      <c r="S204" s="130"/>
      <c r="T204" s="130"/>
      <c r="U204" s="283" t="str">
        <f>IF([7]回答表!F18="下水道事業",IF([7]回答表!X52="●",[7]回答表!Y313,IF([7]回答表!AA52="●",[7]回答表!Y383,"")),"")</f>
        <v/>
      </c>
      <c r="V204" s="284"/>
      <c r="W204" s="284"/>
      <c r="X204" s="284"/>
      <c r="Y204" s="284"/>
      <c r="Z204" s="284"/>
      <c r="AA204" s="284"/>
      <c r="AB204" s="285"/>
      <c r="AC204" s="283" t="str">
        <f>IF([7]回答表!F18="下水道事業",IF([7]回答表!X52="●",[7]回答表!Y314,IF([7]回答表!AA52="●",[7]回答表!Y384,"")),"")</f>
        <v/>
      </c>
      <c r="AD204" s="284"/>
      <c r="AE204" s="284"/>
      <c r="AF204" s="284"/>
      <c r="AG204" s="284"/>
      <c r="AH204" s="284"/>
      <c r="AI204" s="284"/>
      <c r="AJ204" s="285"/>
      <c r="AK204" s="143"/>
      <c r="AL204" s="126"/>
      <c r="AM204" s="193"/>
      <c r="AN204" s="194"/>
      <c r="AO204" s="194"/>
      <c r="AP204" s="194"/>
      <c r="AQ204" s="194"/>
      <c r="AR204" s="194"/>
      <c r="AS204" s="194"/>
      <c r="AT204" s="194"/>
      <c r="AU204" s="194"/>
      <c r="AV204" s="194"/>
      <c r="AW204" s="194"/>
      <c r="AX204" s="194"/>
      <c r="AY204" s="194"/>
      <c r="AZ204" s="194"/>
      <c r="BA204" s="194"/>
      <c r="BB204" s="194"/>
      <c r="BC204" s="195"/>
      <c r="BD204" s="147"/>
      <c r="BE204" s="147"/>
      <c r="BF204" s="217" t="s">
        <v>9</v>
      </c>
      <c r="BG204" s="218"/>
      <c r="BH204" s="218"/>
      <c r="BI204" s="218"/>
      <c r="BJ204" s="217" t="s">
        <v>10</v>
      </c>
      <c r="BK204" s="218"/>
      <c r="BL204" s="218"/>
      <c r="BM204" s="218"/>
      <c r="BN204" s="217" t="s">
        <v>11</v>
      </c>
      <c r="BO204" s="218"/>
      <c r="BP204" s="218"/>
      <c r="BQ204" s="221"/>
      <c r="BR204" s="129"/>
      <c r="BW204" s="92"/>
      <c r="BX204" s="317"/>
      <c r="BY204" s="317"/>
      <c r="BZ204" s="317"/>
      <c r="CA204" s="317"/>
      <c r="CB204" s="317"/>
      <c r="CC204" s="317"/>
      <c r="CD204" s="317"/>
      <c r="CE204" s="317"/>
      <c r="CF204" s="317"/>
      <c r="CG204" s="317"/>
      <c r="CH204" s="317"/>
      <c r="CI204" s="317"/>
      <c r="CJ204" s="317"/>
      <c r="CK204" s="317"/>
      <c r="CL204" s="317"/>
      <c r="CM204" s="317"/>
      <c r="CN204" s="317"/>
      <c r="CO204" s="92"/>
      <c r="CP204" s="92"/>
    </row>
    <row r="205" spans="3:100" ht="15.65" customHeight="1">
      <c r="C205" s="124"/>
      <c r="D205" s="110"/>
      <c r="E205" s="110"/>
      <c r="F205" s="110"/>
      <c r="G205" s="110"/>
      <c r="H205" s="110"/>
      <c r="I205" s="110"/>
      <c r="J205" s="110"/>
      <c r="K205" s="110"/>
      <c r="L205" s="110"/>
      <c r="M205" s="110"/>
      <c r="N205" s="110"/>
      <c r="O205" s="110"/>
      <c r="P205" s="126"/>
      <c r="Q205" s="126"/>
      <c r="R205" s="126"/>
      <c r="S205" s="130"/>
      <c r="T205" s="130"/>
      <c r="U205" s="286"/>
      <c r="V205" s="287"/>
      <c r="W205" s="287"/>
      <c r="X205" s="287"/>
      <c r="Y205" s="287"/>
      <c r="Z205" s="287"/>
      <c r="AA205" s="287"/>
      <c r="AB205" s="288"/>
      <c r="AC205" s="286"/>
      <c r="AD205" s="287"/>
      <c r="AE205" s="287"/>
      <c r="AF205" s="287"/>
      <c r="AG205" s="287"/>
      <c r="AH205" s="287"/>
      <c r="AI205" s="287"/>
      <c r="AJ205" s="288"/>
      <c r="AK205" s="143"/>
      <c r="AL205" s="126"/>
      <c r="AM205" s="196"/>
      <c r="AN205" s="197"/>
      <c r="AO205" s="197"/>
      <c r="AP205" s="197"/>
      <c r="AQ205" s="197"/>
      <c r="AR205" s="197"/>
      <c r="AS205" s="197"/>
      <c r="AT205" s="197"/>
      <c r="AU205" s="197"/>
      <c r="AV205" s="197"/>
      <c r="AW205" s="197"/>
      <c r="AX205" s="197"/>
      <c r="AY205" s="197"/>
      <c r="AZ205" s="197"/>
      <c r="BA205" s="197"/>
      <c r="BB205" s="197"/>
      <c r="BC205" s="198"/>
      <c r="BD205" s="147"/>
      <c r="BE205" s="147"/>
      <c r="BF205" s="217"/>
      <c r="BG205" s="218"/>
      <c r="BH205" s="218"/>
      <c r="BI205" s="218"/>
      <c r="BJ205" s="217"/>
      <c r="BK205" s="218"/>
      <c r="BL205" s="218"/>
      <c r="BM205" s="218"/>
      <c r="BN205" s="217"/>
      <c r="BO205" s="218"/>
      <c r="BP205" s="218"/>
      <c r="BQ205" s="221"/>
      <c r="BR205" s="129"/>
      <c r="BW205" s="92"/>
      <c r="BX205" s="317"/>
      <c r="BY205" s="317"/>
      <c r="BZ205" s="317"/>
      <c r="CA205" s="317"/>
      <c r="CB205" s="317"/>
      <c r="CC205" s="317"/>
      <c r="CD205" s="317"/>
      <c r="CE205" s="317"/>
      <c r="CF205" s="317"/>
      <c r="CG205" s="317"/>
      <c r="CH205" s="317"/>
      <c r="CI205" s="317"/>
      <c r="CJ205" s="317"/>
      <c r="CK205" s="317"/>
      <c r="CL205" s="317"/>
      <c r="CM205" s="317"/>
      <c r="CN205" s="317"/>
      <c r="CO205" s="92"/>
      <c r="CP205" s="92"/>
    </row>
    <row r="206" spans="3:100" ht="15.65" customHeight="1">
      <c r="C206" s="124"/>
      <c r="D206" s="110"/>
      <c r="E206" s="110"/>
      <c r="F206" s="110"/>
      <c r="G206" s="110"/>
      <c r="H206" s="110"/>
      <c r="I206" s="110"/>
      <c r="J206" s="110"/>
      <c r="K206" s="110"/>
      <c r="L206" s="110"/>
      <c r="M206" s="110"/>
      <c r="N206" s="110"/>
      <c r="O206" s="110"/>
      <c r="P206" s="126"/>
      <c r="Q206" s="126"/>
      <c r="R206" s="126"/>
      <c r="S206" s="130"/>
      <c r="T206" s="130"/>
      <c r="U206" s="289"/>
      <c r="V206" s="290"/>
      <c r="W206" s="290"/>
      <c r="X206" s="290"/>
      <c r="Y206" s="290"/>
      <c r="Z206" s="290"/>
      <c r="AA206" s="290"/>
      <c r="AB206" s="291"/>
      <c r="AC206" s="289"/>
      <c r="AD206" s="290"/>
      <c r="AE206" s="290"/>
      <c r="AF206" s="290"/>
      <c r="AG206" s="290"/>
      <c r="AH206" s="290"/>
      <c r="AI206" s="290"/>
      <c r="AJ206" s="291"/>
      <c r="AK206" s="143"/>
      <c r="AL206" s="126"/>
      <c r="AM206" s="110"/>
      <c r="AN206" s="110"/>
      <c r="AO206" s="110"/>
      <c r="AP206" s="110"/>
      <c r="AQ206" s="110"/>
      <c r="AR206" s="110"/>
      <c r="AS206" s="110"/>
      <c r="AT206" s="110"/>
      <c r="AU206" s="110"/>
      <c r="AV206" s="110"/>
      <c r="AW206" s="110"/>
      <c r="AX206" s="110"/>
      <c r="AY206" s="110"/>
      <c r="AZ206" s="110"/>
      <c r="BA206" s="110"/>
      <c r="BB206" s="110"/>
      <c r="BC206" s="131"/>
      <c r="BD206" s="147"/>
      <c r="BE206" s="147"/>
      <c r="BF206" s="219"/>
      <c r="BG206" s="220"/>
      <c r="BH206" s="220"/>
      <c r="BI206" s="220"/>
      <c r="BJ206" s="219"/>
      <c r="BK206" s="220"/>
      <c r="BL206" s="220"/>
      <c r="BM206" s="220"/>
      <c r="BN206" s="219"/>
      <c r="BO206" s="220"/>
      <c r="BP206" s="220"/>
      <c r="BQ206" s="222"/>
      <c r="BR206" s="129"/>
      <c r="BW206" s="92"/>
      <c r="BX206" s="317"/>
      <c r="BY206" s="317"/>
      <c r="BZ206" s="317"/>
      <c r="CA206" s="317"/>
      <c r="CB206" s="317"/>
      <c r="CC206" s="317"/>
      <c r="CD206" s="317"/>
      <c r="CE206" s="317"/>
      <c r="CF206" s="317"/>
      <c r="CG206" s="317"/>
      <c r="CH206" s="317"/>
      <c r="CI206" s="317"/>
      <c r="CJ206" s="317"/>
      <c r="CK206" s="317"/>
      <c r="CL206" s="317"/>
      <c r="CM206" s="317"/>
      <c r="CN206" s="317"/>
      <c r="CO206" s="92"/>
      <c r="CP206" s="92"/>
    </row>
    <row r="207" spans="3:100" ht="18" customHeight="1">
      <c r="C207" s="124"/>
      <c r="D207" s="110"/>
      <c r="E207" s="110"/>
      <c r="F207" s="110"/>
      <c r="G207" s="110"/>
      <c r="H207" s="110"/>
      <c r="I207" s="110"/>
      <c r="J207" s="110"/>
      <c r="K207" s="110"/>
      <c r="L207" s="110"/>
      <c r="M207" s="110"/>
      <c r="N207" s="110"/>
      <c r="O207" s="110"/>
      <c r="P207" s="126"/>
      <c r="Q207" s="126"/>
      <c r="R207" s="130"/>
      <c r="S207" s="130"/>
      <c r="T207" s="130"/>
      <c r="U207" s="110"/>
      <c r="V207" s="110"/>
      <c r="W207" s="110"/>
      <c r="X207" s="110"/>
      <c r="Y207" s="110"/>
      <c r="Z207" s="110"/>
      <c r="AA207" s="110"/>
      <c r="AB207" s="110"/>
      <c r="AC207" s="110"/>
      <c r="AD207" s="125"/>
      <c r="AE207" s="126"/>
      <c r="AF207" s="126"/>
      <c r="AG207" s="126"/>
      <c r="AH207" s="126"/>
      <c r="AI207" s="126"/>
      <c r="AJ207" s="126"/>
      <c r="AK207" s="126"/>
      <c r="AL207" s="126"/>
      <c r="AM207" s="126"/>
      <c r="AN207" s="127"/>
      <c r="AO207" s="127"/>
      <c r="AP207" s="127"/>
      <c r="AQ207" s="128"/>
      <c r="AR207" s="110"/>
      <c r="AS207" s="152"/>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29"/>
      <c r="BS207" s="154"/>
      <c r="BT207" s="110"/>
      <c r="BU207" s="110"/>
      <c r="BV207" s="110"/>
      <c r="BW207" s="110"/>
      <c r="BX207" s="317"/>
      <c r="BY207" s="317"/>
      <c r="BZ207" s="317"/>
      <c r="CA207" s="317"/>
      <c r="CB207" s="317"/>
      <c r="CC207" s="317"/>
      <c r="CD207" s="317"/>
      <c r="CE207" s="317"/>
      <c r="CF207" s="317"/>
      <c r="CG207" s="317"/>
      <c r="CH207" s="317"/>
      <c r="CI207" s="317"/>
      <c r="CJ207" s="317"/>
      <c r="CK207" s="317"/>
      <c r="CL207" s="317"/>
      <c r="CM207" s="317"/>
      <c r="CN207" s="317"/>
      <c r="CO207" s="92"/>
      <c r="CP207" s="92"/>
    </row>
    <row r="208" spans="3:100" ht="19" customHeight="1">
      <c r="C208" s="124"/>
      <c r="D208" s="144"/>
      <c r="E208" s="144"/>
      <c r="F208" s="144"/>
      <c r="G208" s="144"/>
      <c r="H208" s="144"/>
      <c r="I208" s="144"/>
      <c r="J208" s="144"/>
      <c r="K208" s="144"/>
      <c r="L208" s="144"/>
      <c r="M208" s="144"/>
      <c r="N208" s="145"/>
      <c r="O208" s="145"/>
      <c r="P208" s="145"/>
      <c r="Q208" s="145"/>
      <c r="R208" s="130"/>
      <c r="S208" s="130"/>
      <c r="T208" s="130"/>
      <c r="U208" s="311" t="s">
        <v>64</v>
      </c>
      <c r="V208" s="312"/>
      <c r="W208" s="312"/>
      <c r="X208" s="312"/>
      <c r="Y208" s="312"/>
      <c r="Z208" s="312"/>
      <c r="AA208" s="312"/>
      <c r="AB208" s="312"/>
      <c r="AC208" s="311" t="s">
        <v>65</v>
      </c>
      <c r="AD208" s="312"/>
      <c r="AE208" s="312"/>
      <c r="AF208" s="312"/>
      <c r="AG208" s="312"/>
      <c r="AH208" s="312"/>
      <c r="AI208" s="312"/>
      <c r="AJ208" s="315"/>
      <c r="AK208" s="311" t="s">
        <v>66</v>
      </c>
      <c r="AL208" s="312"/>
      <c r="AM208" s="312"/>
      <c r="AN208" s="312"/>
      <c r="AO208" s="312"/>
      <c r="AP208" s="312"/>
      <c r="AQ208" s="312"/>
      <c r="AR208" s="312"/>
      <c r="AS208" s="311" t="s">
        <v>107</v>
      </c>
      <c r="AT208" s="312"/>
      <c r="AU208" s="312"/>
      <c r="AV208" s="312"/>
      <c r="AW208" s="312"/>
      <c r="AX208" s="312"/>
      <c r="AY208" s="312"/>
      <c r="AZ208" s="315"/>
      <c r="BA208" s="311" t="s">
        <v>67</v>
      </c>
      <c r="BB208" s="312"/>
      <c r="BC208" s="312"/>
      <c r="BD208" s="312"/>
      <c r="BE208" s="312"/>
      <c r="BF208" s="312"/>
      <c r="BG208" s="312"/>
      <c r="BH208" s="315"/>
      <c r="BI208" s="110"/>
      <c r="BJ208" s="110"/>
      <c r="BK208" s="110"/>
      <c r="BL208" s="110"/>
      <c r="BM208" s="110"/>
      <c r="BN208" s="110"/>
      <c r="BO208" s="110"/>
      <c r="BP208" s="110"/>
      <c r="BQ208" s="110"/>
      <c r="BR208" s="129"/>
      <c r="BS208" s="154"/>
      <c r="BT208" s="110"/>
      <c r="BU208" s="110"/>
      <c r="BV208" s="110"/>
      <c r="BW208" s="110"/>
      <c r="BX208" s="317"/>
      <c r="BY208" s="317"/>
      <c r="BZ208" s="317"/>
      <c r="CA208" s="317"/>
      <c r="CB208" s="317"/>
      <c r="CC208" s="317"/>
      <c r="CD208" s="317"/>
      <c r="CE208" s="317"/>
      <c r="CF208" s="317"/>
      <c r="CG208" s="317"/>
      <c r="CH208" s="317"/>
      <c r="CI208" s="317"/>
      <c r="CJ208" s="317"/>
      <c r="CK208" s="317"/>
      <c r="CL208" s="317"/>
      <c r="CM208" s="317"/>
      <c r="CN208" s="317"/>
      <c r="CO208" s="92"/>
      <c r="CP208" s="92"/>
    </row>
    <row r="209" spans="1:94" ht="15.65" customHeight="1">
      <c r="C209" s="124"/>
      <c r="D209" s="110"/>
      <c r="E209" s="110"/>
      <c r="F209" s="110"/>
      <c r="G209" s="110"/>
      <c r="H209" s="110"/>
      <c r="I209" s="110"/>
      <c r="J209" s="110"/>
      <c r="K209" s="110"/>
      <c r="L209" s="110"/>
      <c r="M209" s="110"/>
      <c r="N209" s="110"/>
      <c r="O209" s="110"/>
      <c r="P209" s="126"/>
      <c r="Q209" s="126"/>
      <c r="R209" s="130"/>
      <c r="S209" s="130"/>
      <c r="T209" s="130"/>
      <c r="U209" s="313"/>
      <c r="V209" s="314"/>
      <c r="W209" s="314"/>
      <c r="X209" s="314"/>
      <c r="Y209" s="314"/>
      <c r="Z209" s="314"/>
      <c r="AA209" s="314"/>
      <c r="AB209" s="314"/>
      <c r="AC209" s="313"/>
      <c r="AD209" s="314"/>
      <c r="AE209" s="314"/>
      <c r="AF209" s="314"/>
      <c r="AG209" s="314"/>
      <c r="AH209" s="314"/>
      <c r="AI209" s="314"/>
      <c r="AJ209" s="316"/>
      <c r="AK209" s="313"/>
      <c r="AL209" s="314"/>
      <c r="AM209" s="314"/>
      <c r="AN209" s="314"/>
      <c r="AO209" s="314"/>
      <c r="AP209" s="314"/>
      <c r="AQ209" s="314"/>
      <c r="AR209" s="314"/>
      <c r="AS209" s="313"/>
      <c r="AT209" s="314"/>
      <c r="AU209" s="314"/>
      <c r="AV209" s="314"/>
      <c r="AW209" s="314"/>
      <c r="AX209" s="314"/>
      <c r="AY209" s="314"/>
      <c r="AZ209" s="316"/>
      <c r="BA209" s="313"/>
      <c r="BB209" s="314"/>
      <c r="BC209" s="314"/>
      <c r="BD209" s="314"/>
      <c r="BE209" s="314"/>
      <c r="BF209" s="314"/>
      <c r="BG209" s="314"/>
      <c r="BH209" s="316"/>
      <c r="BI209" s="110"/>
      <c r="BJ209" s="110"/>
      <c r="BK209" s="110"/>
      <c r="BL209" s="110"/>
      <c r="BM209" s="110"/>
      <c r="BN209" s="110"/>
      <c r="BO209" s="110"/>
      <c r="BP209" s="110"/>
      <c r="BQ209" s="110"/>
      <c r="BR209" s="129"/>
      <c r="BS209" s="154"/>
      <c r="BT209" s="110"/>
      <c r="BU209" s="110"/>
      <c r="BV209" s="110"/>
      <c r="BW209" s="110"/>
      <c r="BX209" s="110"/>
      <c r="BY209" s="110"/>
      <c r="BZ209" s="110"/>
      <c r="CA209" s="110"/>
      <c r="CB209" s="110"/>
      <c r="CC209" s="110"/>
      <c r="CD209" s="110"/>
      <c r="CE209" s="110"/>
      <c r="CF209" s="110"/>
      <c r="CG209" s="110"/>
      <c r="CH209" s="110"/>
      <c r="CI209" s="92"/>
      <c r="CJ209" s="92"/>
      <c r="CK209" s="92"/>
      <c r="CL209" s="92"/>
      <c r="CM209" s="92"/>
      <c r="CN209" s="92"/>
      <c r="CO209" s="92"/>
      <c r="CP209" s="92"/>
    </row>
    <row r="210" spans="1:94" ht="15.65" customHeight="1">
      <c r="C210" s="124"/>
      <c r="D210" s="110"/>
      <c r="E210" s="110"/>
      <c r="F210" s="110"/>
      <c r="G210" s="110"/>
      <c r="H210" s="110"/>
      <c r="I210" s="110"/>
      <c r="J210" s="110"/>
      <c r="K210" s="110"/>
      <c r="L210" s="110"/>
      <c r="M210" s="110"/>
      <c r="N210" s="110"/>
      <c r="O210" s="110"/>
      <c r="P210" s="126"/>
      <c r="Q210" s="126"/>
      <c r="R210" s="130"/>
      <c r="S210" s="130"/>
      <c r="T210" s="130"/>
      <c r="U210" s="283" t="str">
        <f>IF([7]回答表!F18="下水道事業",IF([7]回答表!X52="●",[7]回答表!Y316,IF([7]回答表!AA52="●",[7]回答表!Y386,"")),"")</f>
        <v/>
      </c>
      <c r="V210" s="284"/>
      <c r="W210" s="284"/>
      <c r="X210" s="284"/>
      <c r="Y210" s="284"/>
      <c r="Z210" s="284"/>
      <c r="AA210" s="284"/>
      <c r="AB210" s="285"/>
      <c r="AC210" s="283" t="str">
        <f>IF([7]回答表!F18="下水道事業",IF([7]回答表!X52="●",[7]回答表!Y317,IF([7]回答表!AA52="●",[7]回答表!Y387,"")),"")</f>
        <v/>
      </c>
      <c r="AD210" s="284"/>
      <c r="AE210" s="284"/>
      <c r="AF210" s="284"/>
      <c r="AG210" s="284"/>
      <c r="AH210" s="284"/>
      <c r="AI210" s="284"/>
      <c r="AJ210" s="285"/>
      <c r="AK210" s="283" t="str">
        <f>IF([7]回答表!F18="下水道事業",IF([7]回答表!X52="●",[7]回答表!Y318,IF([7]回答表!AA52="●",[7]回答表!Y388,"")),"")</f>
        <v/>
      </c>
      <c r="AL210" s="284"/>
      <c r="AM210" s="284"/>
      <c r="AN210" s="284"/>
      <c r="AO210" s="284"/>
      <c r="AP210" s="284"/>
      <c r="AQ210" s="284"/>
      <c r="AR210" s="285"/>
      <c r="AS210" s="283" t="str">
        <f>IF([7]回答表!F18="下水道事業",IF([7]回答表!X52="●",[7]回答表!Y319,IF([7]回答表!AA52="●",[7]回答表!Y389,"")),"")</f>
        <v/>
      </c>
      <c r="AT210" s="284"/>
      <c r="AU210" s="284"/>
      <c r="AV210" s="284"/>
      <c r="AW210" s="284"/>
      <c r="AX210" s="284"/>
      <c r="AY210" s="284"/>
      <c r="AZ210" s="285"/>
      <c r="BA210" s="283" t="str">
        <f>IF([7]回答表!F18="下水道事業",IF([7]回答表!X52="●",[7]回答表!Y320,IF([7]回答表!AA52="●",[7]回答表!Y390,"")),"")</f>
        <v/>
      </c>
      <c r="BB210" s="284"/>
      <c r="BC210" s="284"/>
      <c r="BD210" s="284"/>
      <c r="BE210" s="284"/>
      <c r="BF210" s="284"/>
      <c r="BG210" s="284"/>
      <c r="BH210" s="285"/>
      <c r="BI210" s="110"/>
      <c r="BJ210" s="110"/>
      <c r="BK210" s="110"/>
      <c r="BL210" s="110"/>
      <c r="BM210" s="110"/>
      <c r="BN210" s="110"/>
      <c r="BO210" s="110"/>
      <c r="BP210" s="110"/>
      <c r="BQ210" s="110"/>
      <c r="BR210" s="129"/>
      <c r="BS210" s="154"/>
      <c r="BT210" s="110"/>
      <c r="BU210" s="110"/>
      <c r="BV210" s="110"/>
      <c r="BW210" s="110"/>
      <c r="BX210" s="110"/>
      <c r="BY210" s="110"/>
      <c r="BZ210" s="110"/>
      <c r="CA210" s="110"/>
      <c r="CB210" s="110"/>
      <c r="CC210" s="110"/>
      <c r="CD210" s="110"/>
      <c r="CE210" s="110"/>
      <c r="CF210" s="110"/>
      <c r="CG210" s="110"/>
      <c r="CH210" s="110"/>
      <c r="CI210" s="92"/>
      <c r="CJ210" s="92"/>
      <c r="CK210" s="92"/>
      <c r="CL210" s="92"/>
      <c r="CM210" s="92"/>
      <c r="CN210" s="92"/>
      <c r="CO210" s="92"/>
      <c r="CP210" s="92"/>
    </row>
    <row r="211" spans="1:94" ht="15.65" customHeight="1">
      <c r="C211" s="124"/>
      <c r="D211" s="110"/>
      <c r="E211" s="110"/>
      <c r="F211" s="110"/>
      <c r="G211" s="110"/>
      <c r="H211" s="110"/>
      <c r="I211" s="110"/>
      <c r="J211" s="110"/>
      <c r="K211" s="110"/>
      <c r="L211" s="110"/>
      <c r="M211" s="110"/>
      <c r="N211" s="110"/>
      <c r="O211" s="110"/>
      <c r="P211" s="126"/>
      <c r="Q211" s="126"/>
      <c r="R211" s="130"/>
      <c r="S211" s="130"/>
      <c r="T211" s="130"/>
      <c r="U211" s="286"/>
      <c r="V211" s="287"/>
      <c r="W211" s="287"/>
      <c r="X211" s="287"/>
      <c r="Y211" s="287"/>
      <c r="Z211" s="287"/>
      <c r="AA211" s="287"/>
      <c r="AB211" s="288"/>
      <c r="AC211" s="286"/>
      <c r="AD211" s="287"/>
      <c r="AE211" s="287"/>
      <c r="AF211" s="287"/>
      <c r="AG211" s="287"/>
      <c r="AH211" s="287"/>
      <c r="AI211" s="287"/>
      <c r="AJ211" s="288"/>
      <c r="AK211" s="286"/>
      <c r="AL211" s="287"/>
      <c r="AM211" s="287"/>
      <c r="AN211" s="287"/>
      <c r="AO211" s="287"/>
      <c r="AP211" s="287"/>
      <c r="AQ211" s="287"/>
      <c r="AR211" s="288"/>
      <c r="AS211" s="286"/>
      <c r="AT211" s="287"/>
      <c r="AU211" s="287"/>
      <c r="AV211" s="287"/>
      <c r="AW211" s="287"/>
      <c r="AX211" s="287"/>
      <c r="AY211" s="287"/>
      <c r="AZ211" s="288"/>
      <c r="BA211" s="286"/>
      <c r="BB211" s="287"/>
      <c r="BC211" s="287"/>
      <c r="BD211" s="287"/>
      <c r="BE211" s="287"/>
      <c r="BF211" s="287"/>
      <c r="BG211" s="287"/>
      <c r="BH211" s="288"/>
      <c r="BI211" s="110"/>
      <c r="BJ211" s="110"/>
      <c r="BK211" s="110"/>
      <c r="BL211" s="110"/>
      <c r="BM211" s="110"/>
      <c r="BN211" s="110"/>
      <c r="BO211" s="110"/>
      <c r="BP211" s="110"/>
      <c r="BQ211" s="110"/>
      <c r="BR211" s="129"/>
      <c r="BS211" s="154"/>
      <c r="BT211" s="110"/>
      <c r="BU211" s="110"/>
      <c r="BV211" s="110"/>
      <c r="BW211" s="110"/>
      <c r="BX211" s="110"/>
      <c r="BY211" s="110"/>
      <c r="BZ211" s="110"/>
      <c r="CA211" s="110"/>
      <c r="CB211" s="110"/>
      <c r="CC211" s="110"/>
      <c r="CD211" s="110"/>
      <c r="CE211" s="110"/>
      <c r="CF211" s="110"/>
      <c r="CG211" s="110"/>
      <c r="CH211" s="110"/>
      <c r="CI211" s="92"/>
      <c r="CJ211" s="92"/>
      <c r="CK211" s="92"/>
      <c r="CL211" s="92"/>
      <c r="CM211" s="92"/>
      <c r="CN211" s="92"/>
      <c r="CO211" s="92"/>
      <c r="CP211" s="92"/>
    </row>
    <row r="212" spans="1:94" ht="15.65" customHeight="1">
      <c r="C212" s="124"/>
      <c r="D212" s="110"/>
      <c r="E212" s="110"/>
      <c r="F212" s="110"/>
      <c r="G212" s="110"/>
      <c r="H212" s="110"/>
      <c r="I212" s="110"/>
      <c r="J212" s="110"/>
      <c r="K212" s="110"/>
      <c r="L212" s="110"/>
      <c r="M212" s="110"/>
      <c r="N212" s="110"/>
      <c r="O212" s="110"/>
      <c r="P212" s="126"/>
      <c r="Q212" s="126"/>
      <c r="R212" s="130"/>
      <c r="S212" s="130"/>
      <c r="T212" s="130"/>
      <c r="U212" s="289"/>
      <c r="V212" s="290"/>
      <c r="W212" s="290"/>
      <c r="X212" s="290"/>
      <c r="Y212" s="290"/>
      <c r="Z212" s="290"/>
      <c r="AA212" s="290"/>
      <c r="AB212" s="291"/>
      <c r="AC212" s="289"/>
      <c r="AD212" s="290"/>
      <c r="AE212" s="290"/>
      <c r="AF212" s="290"/>
      <c r="AG212" s="290"/>
      <c r="AH212" s="290"/>
      <c r="AI212" s="290"/>
      <c r="AJ212" s="291"/>
      <c r="AK212" s="289"/>
      <c r="AL212" s="290"/>
      <c r="AM212" s="290"/>
      <c r="AN212" s="290"/>
      <c r="AO212" s="290"/>
      <c r="AP212" s="290"/>
      <c r="AQ212" s="290"/>
      <c r="AR212" s="291"/>
      <c r="AS212" s="289"/>
      <c r="AT212" s="290"/>
      <c r="AU212" s="290"/>
      <c r="AV212" s="290"/>
      <c r="AW212" s="290"/>
      <c r="AX212" s="290"/>
      <c r="AY212" s="290"/>
      <c r="AZ212" s="291"/>
      <c r="BA212" s="289"/>
      <c r="BB212" s="290"/>
      <c r="BC212" s="290"/>
      <c r="BD212" s="290"/>
      <c r="BE212" s="290"/>
      <c r="BF212" s="290"/>
      <c r="BG212" s="290"/>
      <c r="BH212" s="291"/>
      <c r="BI212" s="110"/>
      <c r="BJ212" s="110"/>
      <c r="BK212" s="110"/>
      <c r="BL212" s="110"/>
      <c r="BM212" s="110"/>
      <c r="BN212" s="110"/>
      <c r="BO212" s="110"/>
      <c r="BP212" s="110"/>
      <c r="BQ212" s="110"/>
      <c r="BR212" s="129"/>
      <c r="BS212" s="154"/>
      <c r="BT212" s="110"/>
      <c r="BU212" s="110"/>
      <c r="BV212" s="110"/>
      <c r="BW212" s="110"/>
      <c r="BX212" s="110"/>
      <c r="BY212" s="110"/>
      <c r="BZ212" s="110"/>
      <c r="CA212" s="110"/>
      <c r="CB212" s="110"/>
      <c r="CC212" s="110"/>
      <c r="CD212" s="110"/>
      <c r="CE212" s="110"/>
      <c r="CF212" s="110"/>
      <c r="CG212" s="110"/>
      <c r="CH212" s="110"/>
      <c r="CI212" s="92"/>
      <c r="CJ212" s="92"/>
      <c r="CK212" s="92"/>
      <c r="CL212" s="92"/>
      <c r="CM212" s="92"/>
      <c r="CN212" s="92"/>
      <c r="CO212" s="92"/>
      <c r="CP212" s="92"/>
    </row>
    <row r="213" spans="1:94" ht="29.5" customHeight="1">
      <c r="C213" s="124"/>
      <c r="D213" s="110"/>
      <c r="E213" s="110"/>
      <c r="F213" s="110"/>
      <c r="G213" s="110"/>
      <c r="H213" s="110"/>
      <c r="I213" s="110"/>
      <c r="J213" s="110"/>
      <c r="K213" s="110"/>
      <c r="L213" s="110"/>
      <c r="M213" s="110"/>
      <c r="N213" s="110"/>
      <c r="O213" s="110"/>
      <c r="P213" s="126"/>
      <c r="Q213" s="126"/>
      <c r="R213" s="130"/>
      <c r="S213" s="130"/>
      <c r="T213" s="130"/>
      <c r="U213" s="110"/>
      <c r="V213" s="110"/>
      <c r="W213" s="110"/>
      <c r="X213" s="110"/>
      <c r="Y213" s="110"/>
      <c r="Z213" s="110"/>
      <c r="AA213" s="110"/>
      <c r="AB213" s="110"/>
      <c r="AC213" s="110"/>
      <c r="AD213" s="125"/>
      <c r="AE213" s="126"/>
      <c r="AF213" s="126"/>
      <c r="AG213" s="126"/>
      <c r="AH213" s="126"/>
      <c r="AI213" s="126"/>
      <c r="AJ213" s="126"/>
      <c r="AK213" s="126"/>
      <c r="AL213" s="126"/>
      <c r="AM213" s="126"/>
      <c r="AN213" s="127"/>
      <c r="AO213" s="127"/>
      <c r="AP213" s="127"/>
      <c r="AQ213" s="128"/>
      <c r="AR213" s="110"/>
      <c r="AS213" s="119"/>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29"/>
      <c r="BS213" s="154"/>
      <c r="BT213" s="110"/>
      <c r="BU213" s="110"/>
      <c r="BV213" s="110"/>
      <c r="BW213" s="110"/>
      <c r="BX213" s="110"/>
      <c r="BY213" s="110"/>
      <c r="BZ213" s="110"/>
      <c r="CA213" s="110"/>
      <c r="CB213" s="110"/>
      <c r="CC213" s="110"/>
      <c r="CD213" s="110"/>
      <c r="CE213" s="110"/>
      <c r="CF213" s="110"/>
      <c r="CG213" s="110"/>
      <c r="CH213" s="110"/>
    </row>
    <row r="214" spans="1:94" ht="15.65" customHeight="1">
      <c r="C214" s="124"/>
      <c r="D214" s="126"/>
      <c r="E214" s="126"/>
      <c r="F214" s="126"/>
      <c r="G214" s="126"/>
      <c r="H214" s="126"/>
      <c r="I214" s="126"/>
      <c r="J214" s="126"/>
      <c r="K214" s="126"/>
      <c r="L214" s="127"/>
      <c r="M214" s="127"/>
      <c r="N214" s="127"/>
      <c r="O214" s="128"/>
      <c r="P214" s="149"/>
      <c r="Q214" s="149"/>
      <c r="R214" s="130"/>
      <c r="S214" s="130"/>
      <c r="T214" s="130"/>
      <c r="U214" s="303" t="s">
        <v>68</v>
      </c>
      <c r="V214" s="304"/>
      <c r="W214" s="304"/>
      <c r="X214" s="304"/>
      <c r="Y214" s="304"/>
      <c r="Z214" s="304"/>
      <c r="AA214" s="304"/>
      <c r="AB214" s="304"/>
      <c r="AC214" s="303" t="s">
        <v>69</v>
      </c>
      <c r="AD214" s="304"/>
      <c r="AE214" s="304"/>
      <c r="AF214" s="304"/>
      <c r="AG214" s="304"/>
      <c r="AH214" s="304"/>
      <c r="AI214" s="304"/>
      <c r="AJ214" s="304"/>
      <c r="AK214" s="303" t="s">
        <v>70</v>
      </c>
      <c r="AL214" s="304"/>
      <c r="AM214" s="304"/>
      <c r="AN214" s="304"/>
      <c r="AO214" s="304"/>
      <c r="AP214" s="304"/>
      <c r="AQ214" s="304"/>
      <c r="AR214" s="307"/>
      <c r="AS214" s="110"/>
      <c r="AT214" s="110"/>
      <c r="AU214" s="110"/>
      <c r="AV214" s="110"/>
      <c r="AW214" s="110"/>
      <c r="AX214" s="110"/>
      <c r="AY214" s="110"/>
      <c r="AZ214" s="110"/>
      <c r="BA214" s="110"/>
      <c r="BB214" s="110"/>
      <c r="BC214" s="125"/>
      <c r="BD214" s="126"/>
      <c r="BE214" s="126"/>
      <c r="BF214" s="126"/>
      <c r="BG214" s="126"/>
      <c r="BH214" s="126"/>
      <c r="BI214" s="126"/>
      <c r="BJ214" s="126"/>
      <c r="BK214" s="126"/>
      <c r="BL214" s="126"/>
      <c r="BM214" s="126"/>
      <c r="BN214" s="127"/>
      <c r="BO214" s="127"/>
      <c r="BP214" s="127"/>
      <c r="BQ214" s="128"/>
      <c r="BR214" s="129"/>
      <c r="BS214" s="97"/>
    </row>
    <row r="215" spans="1:94" ht="15.65" customHeight="1">
      <c r="C215" s="124"/>
      <c r="D215" s="302" t="s">
        <v>8</v>
      </c>
      <c r="E215" s="281"/>
      <c r="F215" s="281"/>
      <c r="G215" s="281"/>
      <c r="H215" s="281"/>
      <c r="I215" s="281"/>
      <c r="J215" s="281"/>
      <c r="K215" s="281"/>
      <c r="L215" s="281"/>
      <c r="M215" s="282"/>
      <c r="N215" s="208" t="str">
        <f>IF([7]回答表!F18="下水道事業",IF([7]回答表!AA52="●","●",""),"")</f>
        <v/>
      </c>
      <c r="O215" s="209"/>
      <c r="P215" s="209"/>
      <c r="Q215" s="210"/>
      <c r="R215" s="130"/>
      <c r="S215" s="130"/>
      <c r="T215" s="130"/>
      <c r="U215" s="305"/>
      <c r="V215" s="306"/>
      <c r="W215" s="306"/>
      <c r="X215" s="306"/>
      <c r="Y215" s="306"/>
      <c r="Z215" s="306"/>
      <c r="AA215" s="306"/>
      <c r="AB215" s="306"/>
      <c r="AC215" s="305"/>
      <c r="AD215" s="306"/>
      <c r="AE215" s="306"/>
      <c r="AF215" s="306"/>
      <c r="AG215" s="306"/>
      <c r="AH215" s="306"/>
      <c r="AI215" s="306"/>
      <c r="AJ215" s="306"/>
      <c r="AK215" s="308"/>
      <c r="AL215" s="309"/>
      <c r="AM215" s="309"/>
      <c r="AN215" s="309"/>
      <c r="AO215" s="309"/>
      <c r="AP215" s="309"/>
      <c r="AQ215" s="309"/>
      <c r="AR215" s="310"/>
      <c r="AS215" s="110"/>
      <c r="AT215" s="110"/>
      <c r="AU215" s="110"/>
      <c r="AV215" s="110"/>
      <c r="AW215" s="110"/>
      <c r="AX215" s="110"/>
      <c r="AY215" s="110"/>
      <c r="AZ215" s="110"/>
      <c r="BA215" s="110"/>
      <c r="BB215" s="110"/>
      <c r="BC215" s="125"/>
      <c r="BD215" s="126"/>
      <c r="BE215" s="126"/>
      <c r="BF215" s="126"/>
      <c r="BG215" s="126"/>
      <c r="BH215" s="126"/>
      <c r="BI215" s="126"/>
      <c r="BJ215" s="126"/>
      <c r="BK215" s="126"/>
      <c r="BL215" s="126"/>
      <c r="BM215" s="126"/>
      <c r="BN215" s="127"/>
      <c r="BO215" s="127"/>
      <c r="BP215" s="127"/>
      <c r="BQ215" s="128"/>
      <c r="BR215" s="129"/>
    </row>
    <row r="216" spans="1:94" ht="15.65" customHeight="1">
      <c r="C216" s="124"/>
      <c r="D216" s="281"/>
      <c r="E216" s="281"/>
      <c r="F216" s="281"/>
      <c r="G216" s="281"/>
      <c r="H216" s="281"/>
      <c r="I216" s="281"/>
      <c r="J216" s="281"/>
      <c r="K216" s="281"/>
      <c r="L216" s="281"/>
      <c r="M216" s="282"/>
      <c r="N216" s="211"/>
      <c r="O216" s="212"/>
      <c r="P216" s="212"/>
      <c r="Q216" s="213"/>
      <c r="R216" s="130"/>
      <c r="S216" s="130"/>
      <c r="T216" s="130"/>
      <c r="U216" s="283" t="str">
        <f>IF([7]回答表!F18="下水道事業",IF([7]回答表!X52="●",[7]回答表!N322,IF([7]回答表!AA52="●",[7]回答表!N392,"")),"")</f>
        <v/>
      </c>
      <c r="V216" s="284"/>
      <c r="W216" s="284"/>
      <c r="X216" s="284"/>
      <c r="Y216" s="284"/>
      <c r="Z216" s="284"/>
      <c r="AA216" s="284"/>
      <c r="AB216" s="285"/>
      <c r="AC216" s="283" t="str">
        <f>IF([7]回答表!F18="下水道事業",IF([7]回答表!X52="●",[7]回答表!N323,IF([7]回答表!AA52="●",[7]回答表!N393,"")),"")</f>
        <v/>
      </c>
      <c r="AD216" s="284"/>
      <c r="AE216" s="284"/>
      <c r="AF216" s="284"/>
      <c r="AG216" s="284"/>
      <c r="AH216" s="284"/>
      <c r="AI216" s="284"/>
      <c r="AJ216" s="285"/>
      <c r="AK216" s="283" t="str">
        <f>IF([7]回答表!F18="下水道事業",IF([7]回答表!X52="●",[7]回答表!N324,IF([7]回答表!AA52="●",[7]回答表!N394,"")),"")</f>
        <v/>
      </c>
      <c r="AL216" s="284"/>
      <c r="AM216" s="284"/>
      <c r="AN216" s="284"/>
      <c r="AO216" s="284"/>
      <c r="AP216" s="284"/>
      <c r="AQ216" s="284"/>
      <c r="AR216" s="285"/>
      <c r="AS216" s="110"/>
      <c r="AT216" s="110"/>
      <c r="AU216" s="110"/>
      <c r="AV216" s="110"/>
      <c r="AW216" s="110"/>
      <c r="AX216" s="110"/>
      <c r="AY216" s="110"/>
      <c r="AZ216" s="110"/>
      <c r="BA216" s="110"/>
      <c r="BB216" s="110"/>
      <c r="BC216" s="125"/>
      <c r="BD216" s="126"/>
      <c r="BE216" s="126"/>
      <c r="BF216" s="126"/>
      <c r="BG216" s="126"/>
      <c r="BH216" s="126"/>
      <c r="BI216" s="126"/>
      <c r="BJ216" s="126"/>
      <c r="BK216" s="126"/>
      <c r="BL216" s="126"/>
      <c r="BM216" s="126"/>
      <c r="BN216" s="127"/>
      <c r="BO216" s="127"/>
      <c r="BP216" s="127"/>
      <c r="BQ216" s="128"/>
      <c r="BR216" s="129"/>
    </row>
    <row r="217" spans="1:94" ht="15.65" customHeight="1">
      <c r="C217" s="124"/>
      <c r="D217" s="281"/>
      <c r="E217" s="281"/>
      <c r="F217" s="281"/>
      <c r="G217" s="281"/>
      <c r="H217" s="281"/>
      <c r="I217" s="281"/>
      <c r="J217" s="281"/>
      <c r="K217" s="281"/>
      <c r="L217" s="281"/>
      <c r="M217" s="282"/>
      <c r="N217" s="211"/>
      <c r="O217" s="212"/>
      <c r="P217" s="212"/>
      <c r="Q217" s="213"/>
      <c r="R217" s="130"/>
      <c r="S217" s="130"/>
      <c r="T217" s="130"/>
      <c r="U217" s="286"/>
      <c r="V217" s="287"/>
      <c r="W217" s="287"/>
      <c r="X217" s="287"/>
      <c r="Y217" s="287"/>
      <c r="Z217" s="287"/>
      <c r="AA217" s="287"/>
      <c r="AB217" s="288"/>
      <c r="AC217" s="286"/>
      <c r="AD217" s="287"/>
      <c r="AE217" s="287"/>
      <c r="AF217" s="287"/>
      <c r="AG217" s="287"/>
      <c r="AH217" s="287"/>
      <c r="AI217" s="287"/>
      <c r="AJ217" s="288"/>
      <c r="AK217" s="286"/>
      <c r="AL217" s="287"/>
      <c r="AM217" s="287"/>
      <c r="AN217" s="287"/>
      <c r="AO217" s="287"/>
      <c r="AP217" s="287"/>
      <c r="AQ217" s="287"/>
      <c r="AR217" s="288"/>
      <c r="AS217" s="110"/>
      <c r="AT217" s="110"/>
      <c r="AU217" s="110"/>
      <c r="AV217" s="110"/>
      <c r="AW217" s="110"/>
      <c r="AX217" s="110"/>
      <c r="AY217" s="110"/>
      <c r="AZ217" s="110"/>
      <c r="BA217" s="110"/>
      <c r="BB217" s="110"/>
      <c r="BC217" s="125"/>
      <c r="BD217" s="126"/>
      <c r="BE217" s="126"/>
      <c r="BF217" s="126"/>
      <c r="BG217" s="126"/>
      <c r="BH217" s="126"/>
      <c r="BI217" s="126"/>
      <c r="BJ217" s="126"/>
      <c r="BK217" s="126"/>
      <c r="BL217" s="126"/>
      <c r="BM217" s="126"/>
      <c r="BN217" s="127"/>
      <c r="BO217" s="127"/>
      <c r="BP217" s="127"/>
      <c r="BQ217" s="128"/>
      <c r="BR217" s="129"/>
    </row>
    <row r="218" spans="1:94" ht="15.65" customHeight="1">
      <c r="C218" s="124"/>
      <c r="D218" s="281"/>
      <c r="E218" s="281"/>
      <c r="F218" s="281"/>
      <c r="G218" s="281"/>
      <c r="H218" s="281"/>
      <c r="I218" s="281"/>
      <c r="J218" s="281"/>
      <c r="K218" s="281"/>
      <c r="L218" s="281"/>
      <c r="M218" s="282"/>
      <c r="N218" s="214"/>
      <c r="O218" s="215"/>
      <c r="P218" s="215"/>
      <c r="Q218" s="216"/>
      <c r="R218" s="130"/>
      <c r="S218" s="130"/>
      <c r="T218" s="130"/>
      <c r="U218" s="289"/>
      <c r="V218" s="290"/>
      <c r="W218" s="290"/>
      <c r="X218" s="290"/>
      <c r="Y218" s="290"/>
      <c r="Z218" s="290"/>
      <c r="AA218" s="290"/>
      <c r="AB218" s="291"/>
      <c r="AC218" s="289"/>
      <c r="AD218" s="290"/>
      <c r="AE218" s="290"/>
      <c r="AF218" s="290"/>
      <c r="AG218" s="290"/>
      <c r="AH218" s="290"/>
      <c r="AI218" s="290"/>
      <c r="AJ218" s="291"/>
      <c r="AK218" s="289"/>
      <c r="AL218" s="290"/>
      <c r="AM218" s="290"/>
      <c r="AN218" s="290"/>
      <c r="AO218" s="290"/>
      <c r="AP218" s="290"/>
      <c r="AQ218" s="290"/>
      <c r="AR218" s="291"/>
      <c r="AS218" s="110"/>
      <c r="AT218" s="110"/>
      <c r="AU218" s="110"/>
      <c r="AV218" s="110"/>
      <c r="AW218" s="110"/>
      <c r="AX218" s="110"/>
      <c r="AY218" s="110"/>
      <c r="AZ218" s="110"/>
      <c r="BA218" s="110"/>
      <c r="BB218" s="110"/>
      <c r="BC218" s="125"/>
      <c r="BD218" s="126"/>
      <c r="BE218" s="126"/>
      <c r="BF218" s="126"/>
      <c r="BG218" s="126"/>
      <c r="BH218" s="126"/>
      <c r="BI218" s="126"/>
      <c r="BJ218" s="126"/>
      <c r="BK218" s="126"/>
      <c r="BL218" s="126"/>
      <c r="BM218" s="126"/>
      <c r="BN218" s="127"/>
      <c r="BO218" s="127"/>
      <c r="BP218" s="127"/>
      <c r="BQ218" s="128"/>
      <c r="BR218" s="129"/>
    </row>
    <row r="219" spans="1:94" ht="15.65" customHeight="1">
      <c r="A219" s="134"/>
      <c r="B219" s="134"/>
      <c r="C219" s="124"/>
      <c r="D219" s="144"/>
      <c r="E219" s="144"/>
      <c r="F219" s="144"/>
      <c r="G219" s="144"/>
      <c r="H219" s="144"/>
      <c r="I219" s="144"/>
      <c r="J219" s="144"/>
      <c r="K219" s="144"/>
      <c r="L219" s="144"/>
      <c r="M219" s="144"/>
      <c r="N219" s="144"/>
      <c r="O219" s="144"/>
      <c r="P219" s="144"/>
      <c r="Q219" s="144"/>
      <c r="R219" s="130"/>
      <c r="S219" s="130"/>
      <c r="T219" s="130"/>
      <c r="U219" s="130"/>
      <c r="V219" s="130"/>
      <c r="W219" s="130"/>
      <c r="X219" s="130"/>
      <c r="Y219" s="130"/>
      <c r="Z219" s="130"/>
      <c r="AA219" s="130"/>
      <c r="AB219" s="130"/>
      <c r="AC219" s="130"/>
      <c r="AD219" s="130"/>
      <c r="AE219" s="130"/>
      <c r="AF219" s="130"/>
      <c r="AG219" s="130"/>
      <c r="AH219" s="130"/>
      <c r="AI219" s="130"/>
      <c r="AJ219" s="130"/>
      <c r="AK219" s="143"/>
      <c r="AL219" s="143"/>
      <c r="AM219" s="156"/>
      <c r="AN219" s="156"/>
      <c r="AO219" s="156"/>
      <c r="AP219" s="156"/>
      <c r="AQ219" s="156"/>
      <c r="AR219" s="156"/>
      <c r="AS219" s="156"/>
      <c r="AT219" s="156"/>
      <c r="AU219" s="156"/>
      <c r="AV219" s="156"/>
      <c r="AW219" s="156"/>
      <c r="AX219" s="156"/>
      <c r="AY219" s="156"/>
      <c r="AZ219" s="156"/>
      <c r="BA219" s="156"/>
      <c r="BB219" s="156"/>
      <c r="BC219" s="131"/>
      <c r="BD219" s="147"/>
      <c r="BE219" s="147"/>
      <c r="BF219" s="110"/>
      <c r="BG219" s="110"/>
      <c r="BH219" s="110"/>
      <c r="BI219" s="110"/>
      <c r="BJ219" s="110"/>
      <c r="BK219" s="110"/>
      <c r="BL219" s="110"/>
      <c r="BM219" s="110"/>
      <c r="BN219" s="110"/>
      <c r="BO219" s="110"/>
      <c r="BP219" s="110"/>
      <c r="BQ219" s="110"/>
      <c r="BR219" s="129"/>
      <c r="BS219" s="116"/>
    </row>
    <row r="220" spans="1:94" ht="15.65" customHeight="1">
      <c r="A220" s="134"/>
      <c r="B220" s="134"/>
      <c r="C220" s="124"/>
      <c r="D220" s="144"/>
      <c r="E220" s="144"/>
      <c r="F220" s="144"/>
      <c r="G220" s="144"/>
      <c r="H220" s="144"/>
      <c r="I220" s="144"/>
      <c r="J220" s="144"/>
      <c r="K220" s="144"/>
      <c r="L220" s="144"/>
      <c r="M220" s="144"/>
      <c r="N220" s="144"/>
      <c r="O220" s="144"/>
      <c r="P220" s="144"/>
      <c r="Q220" s="144"/>
      <c r="R220" s="130"/>
      <c r="S220" s="130"/>
      <c r="T220" s="130"/>
      <c r="U220" s="135" t="s">
        <v>91</v>
      </c>
      <c r="V220" s="130"/>
      <c r="W220" s="130"/>
      <c r="X220" s="130"/>
      <c r="Y220" s="130"/>
      <c r="Z220" s="130"/>
      <c r="AA220" s="130"/>
      <c r="AB220" s="130"/>
      <c r="AC220" s="130"/>
      <c r="AD220" s="130"/>
      <c r="AE220" s="130"/>
      <c r="AF220" s="130"/>
      <c r="AG220" s="130"/>
      <c r="AH220" s="130"/>
      <c r="AI220" s="130"/>
      <c r="AJ220" s="130"/>
      <c r="AK220" s="143"/>
      <c r="AL220" s="143"/>
      <c r="AM220" s="135" t="s">
        <v>92</v>
      </c>
      <c r="AN220" s="127"/>
      <c r="AO220" s="127"/>
      <c r="AP220" s="127"/>
      <c r="AQ220" s="127"/>
      <c r="AR220" s="127"/>
      <c r="AS220" s="127"/>
      <c r="AT220" s="127"/>
      <c r="AU220" s="127"/>
      <c r="AV220" s="127"/>
      <c r="AW220" s="127"/>
      <c r="AX220" s="126"/>
      <c r="AY220" s="126"/>
      <c r="AZ220" s="126"/>
      <c r="BA220" s="126"/>
      <c r="BB220" s="126"/>
      <c r="BC220" s="126"/>
      <c r="BD220" s="126"/>
      <c r="BE220" s="126"/>
      <c r="BF220" s="126"/>
      <c r="BG220" s="126"/>
      <c r="BH220" s="126"/>
      <c r="BI220" s="126"/>
      <c r="BJ220" s="126"/>
      <c r="BK220" s="126"/>
      <c r="BL220" s="126"/>
      <c r="BM220" s="126"/>
      <c r="BN220" s="126"/>
      <c r="BO220" s="126"/>
      <c r="BP220" s="126"/>
      <c r="BQ220" s="110"/>
      <c r="BR220" s="129"/>
      <c r="BS220" s="116"/>
    </row>
    <row r="221" spans="1:94" ht="15.65" customHeight="1">
      <c r="A221" s="134"/>
      <c r="B221" s="134"/>
      <c r="C221" s="124"/>
      <c r="D221" s="144"/>
      <c r="E221" s="144"/>
      <c r="F221" s="144"/>
      <c r="G221" s="144"/>
      <c r="H221" s="144"/>
      <c r="I221" s="144"/>
      <c r="J221" s="144"/>
      <c r="K221" s="144"/>
      <c r="L221" s="144"/>
      <c r="M221" s="144"/>
      <c r="N221" s="144"/>
      <c r="O221" s="144"/>
      <c r="P221" s="144"/>
      <c r="Q221" s="144"/>
      <c r="R221" s="130"/>
      <c r="S221" s="130"/>
      <c r="T221" s="130"/>
      <c r="U221" s="182" t="str">
        <f>IF([7]回答表!F18="下水道事業",IF([7]回答表!X52="●",[7]回答表!E339,IF([7]回答表!AA52="●",[7]回答表!E408,"")),"")</f>
        <v/>
      </c>
      <c r="V221" s="183"/>
      <c r="W221" s="183"/>
      <c r="X221" s="183"/>
      <c r="Y221" s="183"/>
      <c r="Z221" s="183"/>
      <c r="AA221" s="183"/>
      <c r="AB221" s="183"/>
      <c r="AC221" s="183"/>
      <c r="AD221" s="183"/>
      <c r="AE221" s="186" t="s">
        <v>93</v>
      </c>
      <c r="AF221" s="186"/>
      <c r="AG221" s="186"/>
      <c r="AH221" s="186"/>
      <c r="AI221" s="186"/>
      <c r="AJ221" s="187"/>
      <c r="AK221" s="143"/>
      <c r="AL221" s="143"/>
      <c r="AM221" s="190" t="str">
        <f>IF([7]回答表!F18="下水道事業",IF([7]回答表!X52="●",[7]回答表!B341,IF([7]回答表!AA52="●",[7]回答表!B410,"")),"")</f>
        <v/>
      </c>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2"/>
      <c r="BR221" s="129"/>
      <c r="BS221" s="116"/>
    </row>
    <row r="222" spans="1:94" ht="15.65" customHeight="1">
      <c r="A222" s="134"/>
      <c r="B222" s="134"/>
      <c r="C222" s="124"/>
      <c r="D222" s="144"/>
      <c r="E222" s="144"/>
      <c r="F222" s="144"/>
      <c r="G222" s="144"/>
      <c r="H222" s="144"/>
      <c r="I222" s="144"/>
      <c r="J222" s="144"/>
      <c r="K222" s="144"/>
      <c r="L222" s="144"/>
      <c r="M222" s="144"/>
      <c r="N222" s="144"/>
      <c r="O222" s="144"/>
      <c r="P222" s="144"/>
      <c r="Q222" s="144"/>
      <c r="R222" s="130"/>
      <c r="S222" s="130"/>
      <c r="T222" s="130"/>
      <c r="U222" s="184"/>
      <c r="V222" s="185"/>
      <c r="W222" s="185"/>
      <c r="X222" s="185"/>
      <c r="Y222" s="185"/>
      <c r="Z222" s="185"/>
      <c r="AA222" s="185"/>
      <c r="AB222" s="185"/>
      <c r="AC222" s="185"/>
      <c r="AD222" s="185"/>
      <c r="AE222" s="188"/>
      <c r="AF222" s="188"/>
      <c r="AG222" s="188"/>
      <c r="AH222" s="188"/>
      <c r="AI222" s="188"/>
      <c r="AJ222" s="189"/>
      <c r="AK222" s="143"/>
      <c r="AL222" s="143"/>
      <c r="AM222" s="193"/>
      <c r="AN222" s="194"/>
      <c r="AO222" s="194"/>
      <c r="AP222" s="194"/>
      <c r="AQ222" s="194"/>
      <c r="AR222" s="194"/>
      <c r="AS222" s="194"/>
      <c r="AT222" s="194"/>
      <c r="AU222" s="194"/>
      <c r="AV222" s="194"/>
      <c r="AW222" s="194"/>
      <c r="AX222" s="194"/>
      <c r="AY222" s="194"/>
      <c r="AZ222" s="194"/>
      <c r="BA222" s="194"/>
      <c r="BB222" s="194"/>
      <c r="BC222" s="194"/>
      <c r="BD222" s="194"/>
      <c r="BE222" s="194"/>
      <c r="BF222" s="194"/>
      <c r="BG222" s="194"/>
      <c r="BH222" s="194"/>
      <c r="BI222" s="194"/>
      <c r="BJ222" s="194"/>
      <c r="BK222" s="194"/>
      <c r="BL222" s="194"/>
      <c r="BM222" s="194"/>
      <c r="BN222" s="194"/>
      <c r="BO222" s="194"/>
      <c r="BP222" s="194"/>
      <c r="BQ222" s="195"/>
      <c r="BR222" s="129"/>
      <c r="BS222" s="116"/>
    </row>
    <row r="223" spans="1:94" ht="15.65" customHeight="1">
      <c r="A223" s="134"/>
      <c r="B223" s="134"/>
      <c r="C223" s="124"/>
      <c r="D223" s="144"/>
      <c r="E223" s="144"/>
      <c r="F223" s="144"/>
      <c r="G223" s="144"/>
      <c r="H223" s="144"/>
      <c r="I223" s="144"/>
      <c r="J223" s="144"/>
      <c r="K223" s="144"/>
      <c r="L223" s="144"/>
      <c r="M223" s="144"/>
      <c r="N223" s="144"/>
      <c r="O223" s="144"/>
      <c r="P223" s="144"/>
      <c r="Q223" s="144"/>
      <c r="R223" s="130"/>
      <c r="S223" s="130"/>
      <c r="T223" s="130"/>
      <c r="U223" s="130"/>
      <c r="V223" s="130"/>
      <c r="W223" s="130"/>
      <c r="X223" s="130"/>
      <c r="Y223" s="130"/>
      <c r="Z223" s="130"/>
      <c r="AA223" s="130"/>
      <c r="AB223" s="130"/>
      <c r="AC223" s="130"/>
      <c r="AD223" s="130"/>
      <c r="AE223" s="130"/>
      <c r="AF223" s="130"/>
      <c r="AG223" s="130"/>
      <c r="AH223" s="130"/>
      <c r="AI223" s="130"/>
      <c r="AJ223" s="130"/>
      <c r="AK223" s="143"/>
      <c r="AL223" s="143"/>
      <c r="AM223" s="193"/>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c r="BJ223" s="194"/>
      <c r="BK223" s="194"/>
      <c r="BL223" s="194"/>
      <c r="BM223" s="194"/>
      <c r="BN223" s="194"/>
      <c r="BO223" s="194"/>
      <c r="BP223" s="194"/>
      <c r="BQ223" s="195"/>
      <c r="BR223" s="129"/>
      <c r="BS223" s="116"/>
    </row>
    <row r="224" spans="1:94" ht="15.65" customHeight="1">
      <c r="A224" s="134"/>
      <c r="B224" s="134"/>
      <c r="C224" s="124"/>
      <c r="D224" s="144"/>
      <c r="E224" s="144"/>
      <c r="F224" s="144"/>
      <c r="G224" s="144"/>
      <c r="H224" s="144"/>
      <c r="I224" s="144"/>
      <c r="J224" s="144"/>
      <c r="K224" s="144"/>
      <c r="L224" s="144"/>
      <c r="M224" s="144"/>
      <c r="N224" s="144"/>
      <c r="O224" s="144"/>
      <c r="P224" s="144"/>
      <c r="Q224" s="144"/>
      <c r="R224" s="130"/>
      <c r="S224" s="130"/>
      <c r="T224" s="130"/>
      <c r="U224" s="130"/>
      <c r="V224" s="130"/>
      <c r="W224" s="130"/>
      <c r="X224" s="130"/>
      <c r="Y224" s="130"/>
      <c r="Z224" s="130"/>
      <c r="AA224" s="130"/>
      <c r="AB224" s="130"/>
      <c r="AC224" s="130"/>
      <c r="AD224" s="130"/>
      <c r="AE224" s="130"/>
      <c r="AF224" s="130"/>
      <c r="AG224" s="130"/>
      <c r="AH224" s="130"/>
      <c r="AI224" s="130"/>
      <c r="AJ224" s="130"/>
      <c r="AK224" s="143"/>
      <c r="AL224" s="143"/>
      <c r="AM224" s="193"/>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5"/>
      <c r="BR224" s="129"/>
      <c r="BS224" s="116"/>
    </row>
    <row r="225" spans="1:71" ht="15.65" customHeight="1">
      <c r="A225" s="134"/>
      <c r="B225" s="134"/>
      <c r="C225" s="124"/>
      <c r="D225" s="144"/>
      <c r="E225" s="144"/>
      <c r="F225" s="144"/>
      <c r="G225" s="144"/>
      <c r="H225" s="144"/>
      <c r="I225" s="144"/>
      <c r="J225" s="144"/>
      <c r="K225" s="144"/>
      <c r="L225" s="144"/>
      <c r="M225" s="144"/>
      <c r="N225" s="144"/>
      <c r="O225" s="144"/>
      <c r="P225" s="144"/>
      <c r="Q225" s="144"/>
      <c r="R225" s="130"/>
      <c r="S225" s="130"/>
      <c r="T225" s="130"/>
      <c r="U225" s="130"/>
      <c r="V225" s="130"/>
      <c r="W225" s="130"/>
      <c r="X225" s="130"/>
      <c r="Y225" s="130"/>
      <c r="Z225" s="130"/>
      <c r="AA225" s="130"/>
      <c r="AB225" s="130"/>
      <c r="AC225" s="130"/>
      <c r="AD225" s="130"/>
      <c r="AE225" s="130"/>
      <c r="AF225" s="130"/>
      <c r="AG225" s="130"/>
      <c r="AH225" s="130"/>
      <c r="AI225" s="130"/>
      <c r="AJ225" s="130"/>
      <c r="AK225" s="143"/>
      <c r="AL225" s="143"/>
      <c r="AM225" s="196"/>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8"/>
      <c r="BR225" s="129"/>
      <c r="BS225" s="116"/>
    </row>
    <row r="226" spans="1:71" ht="15.65" customHeight="1">
      <c r="C226" s="124"/>
      <c r="D226" s="130"/>
      <c r="E226" s="130"/>
      <c r="F226" s="130"/>
      <c r="G226" s="130"/>
      <c r="H226" s="130"/>
      <c r="I226" s="130"/>
      <c r="J226" s="130"/>
      <c r="K226" s="130"/>
      <c r="L226" s="130"/>
      <c r="M226" s="130"/>
      <c r="N226" s="130"/>
      <c r="O226" s="130"/>
      <c r="P226" s="130"/>
      <c r="Q226" s="130"/>
      <c r="R226" s="130"/>
      <c r="S226" s="130"/>
      <c r="T226" s="130"/>
      <c r="U226" s="110"/>
      <c r="V226" s="110"/>
      <c r="W226" s="110"/>
      <c r="X226" s="110"/>
      <c r="Y226" s="110"/>
      <c r="Z226" s="125"/>
      <c r="AA226" s="126"/>
      <c r="AB226" s="126"/>
      <c r="AC226" s="126"/>
      <c r="AD226" s="126"/>
      <c r="AE226" s="126"/>
      <c r="AF226" s="126"/>
      <c r="AG226" s="126"/>
      <c r="AH226" s="126"/>
      <c r="AI226" s="126"/>
      <c r="AJ226" s="132"/>
      <c r="AK226" s="110"/>
      <c r="AL226" s="131"/>
      <c r="AM226" s="131"/>
      <c r="AN226" s="128"/>
      <c r="AO226" s="131"/>
      <c r="AP226" s="132"/>
      <c r="AQ226" s="132"/>
      <c r="AR226" s="110"/>
      <c r="AS226" s="110"/>
      <c r="AT226" s="110"/>
      <c r="AU226" s="110"/>
      <c r="AV226" s="110"/>
      <c r="AW226" s="110"/>
      <c r="AX226" s="110"/>
      <c r="AY226" s="110"/>
      <c r="AZ226" s="110"/>
      <c r="BA226" s="110"/>
      <c r="BB226" s="110"/>
      <c r="BC226" s="125"/>
      <c r="BD226" s="126"/>
      <c r="BE226" s="126"/>
      <c r="BF226" s="126"/>
      <c r="BG226" s="126"/>
      <c r="BH226" s="126"/>
      <c r="BI226" s="126"/>
      <c r="BJ226" s="126"/>
      <c r="BK226" s="126"/>
      <c r="BL226" s="126"/>
      <c r="BM226" s="126"/>
      <c r="BN226" s="127"/>
      <c r="BO226" s="127"/>
      <c r="BP226" s="127"/>
      <c r="BQ226" s="128"/>
      <c r="BR226" s="129"/>
    </row>
    <row r="227" spans="1:71" ht="33.65" customHeight="1">
      <c r="C227" s="124"/>
      <c r="D227" s="144"/>
      <c r="E227" s="144"/>
      <c r="F227" s="144"/>
      <c r="G227" s="144"/>
      <c r="H227" s="144"/>
      <c r="I227" s="144"/>
      <c r="J227" s="144"/>
      <c r="K227" s="144"/>
      <c r="L227" s="144"/>
      <c r="M227" s="144"/>
      <c r="N227" s="149"/>
      <c r="O227" s="149"/>
      <c r="P227" s="149"/>
      <c r="Q227" s="149"/>
      <c r="R227" s="130"/>
      <c r="S227" s="130"/>
      <c r="T227" s="130"/>
      <c r="U227" s="135" t="s">
        <v>27</v>
      </c>
      <c r="V227" s="130"/>
      <c r="W227" s="130"/>
      <c r="X227" s="136"/>
      <c r="Y227" s="136"/>
      <c r="Z227" s="136"/>
      <c r="AA227" s="127"/>
      <c r="AB227" s="137"/>
      <c r="AC227" s="127"/>
      <c r="AD227" s="127"/>
      <c r="AE227" s="127"/>
      <c r="AF227" s="127"/>
      <c r="AG227" s="127"/>
      <c r="AH227" s="127"/>
      <c r="AI227" s="127"/>
      <c r="AJ227" s="127"/>
      <c r="AK227" s="127"/>
      <c r="AL227" s="127"/>
      <c r="AM227" s="135" t="s">
        <v>12</v>
      </c>
      <c r="AN227" s="127"/>
      <c r="AO227" s="127"/>
      <c r="AP227" s="127"/>
      <c r="AQ227" s="127"/>
      <c r="AR227" s="127"/>
      <c r="AS227" s="127"/>
      <c r="AT227" s="127"/>
      <c r="AU227" s="127"/>
      <c r="AV227" s="127"/>
      <c r="AW227" s="127"/>
      <c r="AX227" s="127"/>
      <c r="AY227" s="126"/>
      <c r="AZ227" s="126"/>
      <c r="BA227" s="126"/>
      <c r="BB227" s="126"/>
      <c r="BC227" s="126"/>
      <c r="BD227" s="126"/>
      <c r="BE227" s="126"/>
      <c r="BF227" s="126"/>
      <c r="BG227" s="126"/>
      <c r="BH227" s="126"/>
      <c r="BI227" s="126"/>
      <c r="BJ227" s="126"/>
      <c r="BK227" s="126"/>
      <c r="BL227" s="126"/>
      <c r="BM227" s="126"/>
      <c r="BN227" s="126"/>
      <c r="BO227" s="126"/>
      <c r="BP227" s="126"/>
      <c r="BQ227" s="110"/>
      <c r="BR227" s="129"/>
    </row>
    <row r="228" spans="1:71" ht="15.65" customHeight="1">
      <c r="C228" s="124"/>
      <c r="D228" s="281" t="s">
        <v>13</v>
      </c>
      <c r="E228" s="281"/>
      <c r="F228" s="281"/>
      <c r="G228" s="281"/>
      <c r="H228" s="281"/>
      <c r="I228" s="281"/>
      <c r="J228" s="281"/>
      <c r="K228" s="281"/>
      <c r="L228" s="281"/>
      <c r="M228" s="282"/>
      <c r="N228" s="208" t="str">
        <f>IF([7]回答表!F18="下水道事業",IF([7]回答表!AD52="●","●",""),"")</f>
        <v/>
      </c>
      <c r="O228" s="209"/>
      <c r="P228" s="209"/>
      <c r="Q228" s="210"/>
      <c r="R228" s="130"/>
      <c r="S228" s="130"/>
      <c r="T228" s="130"/>
      <c r="U228" s="190" t="str">
        <f>IF([7]回答表!F18="下水道事業",IF([7]回答表!AD52="●",[7]回答表!B421,""),"")</f>
        <v/>
      </c>
      <c r="V228" s="191"/>
      <c r="W228" s="191"/>
      <c r="X228" s="191"/>
      <c r="Y228" s="191"/>
      <c r="Z228" s="191"/>
      <c r="AA228" s="191"/>
      <c r="AB228" s="191"/>
      <c r="AC228" s="191"/>
      <c r="AD228" s="191"/>
      <c r="AE228" s="191"/>
      <c r="AF228" s="191"/>
      <c r="AG228" s="191"/>
      <c r="AH228" s="191"/>
      <c r="AI228" s="191"/>
      <c r="AJ228" s="192"/>
      <c r="AK228" s="150"/>
      <c r="AL228" s="150"/>
      <c r="AM228" s="190" t="str">
        <f>IF([7]回答表!F18="下水道事業",IF([7]回答表!AD52="●",[7]回答表!B427,""),"")</f>
        <v/>
      </c>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2"/>
      <c r="BR228" s="129"/>
    </row>
    <row r="229" spans="1:71" ht="15.65" customHeight="1">
      <c r="C229" s="124"/>
      <c r="D229" s="281"/>
      <c r="E229" s="281"/>
      <c r="F229" s="281"/>
      <c r="G229" s="281"/>
      <c r="H229" s="281"/>
      <c r="I229" s="281"/>
      <c r="J229" s="281"/>
      <c r="K229" s="281"/>
      <c r="L229" s="281"/>
      <c r="M229" s="282"/>
      <c r="N229" s="211"/>
      <c r="O229" s="212"/>
      <c r="P229" s="212"/>
      <c r="Q229" s="213"/>
      <c r="R229" s="130"/>
      <c r="S229" s="130"/>
      <c r="T229" s="130"/>
      <c r="U229" s="193"/>
      <c r="V229" s="194"/>
      <c r="W229" s="194"/>
      <c r="X229" s="194"/>
      <c r="Y229" s="194"/>
      <c r="Z229" s="194"/>
      <c r="AA229" s="194"/>
      <c r="AB229" s="194"/>
      <c r="AC229" s="194"/>
      <c r="AD229" s="194"/>
      <c r="AE229" s="194"/>
      <c r="AF229" s="194"/>
      <c r="AG229" s="194"/>
      <c r="AH229" s="194"/>
      <c r="AI229" s="194"/>
      <c r="AJ229" s="195"/>
      <c r="AK229" s="150"/>
      <c r="AL229" s="150"/>
      <c r="AM229" s="193"/>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c r="BK229" s="194"/>
      <c r="BL229" s="194"/>
      <c r="BM229" s="194"/>
      <c r="BN229" s="194"/>
      <c r="BO229" s="194"/>
      <c r="BP229" s="194"/>
      <c r="BQ229" s="195"/>
      <c r="BR229" s="129"/>
    </row>
    <row r="230" spans="1:71" ht="15.65" customHeight="1">
      <c r="C230" s="124"/>
      <c r="D230" s="281"/>
      <c r="E230" s="281"/>
      <c r="F230" s="281"/>
      <c r="G230" s="281"/>
      <c r="H230" s="281"/>
      <c r="I230" s="281"/>
      <c r="J230" s="281"/>
      <c r="K230" s="281"/>
      <c r="L230" s="281"/>
      <c r="M230" s="282"/>
      <c r="N230" s="211"/>
      <c r="O230" s="212"/>
      <c r="P230" s="212"/>
      <c r="Q230" s="213"/>
      <c r="R230" s="130"/>
      <c r="S230" s="130"/>
      <c r="T230" s="130"/>
      <c r="U230" s="193"/>
      <c r="V230" s="194"/>
      <c r="W230" s="194"/>
      <c r="X230" s="194"/>
      <c r="Y230" s="194"/>
      <c r="Z230" s="194"/>
      <c r="AA230" s="194"/>
      <c r="AB230" s="194"/>
      <c r="AC230" s="194"/>
      <c r="AD230" s="194"/>
      <c r="AE230" s="194"/>
      <c r="AF230" s="194"/>
      <c r="AG230" s="194"/>
      <c r="AH230" s="194"/>
      <c r="AI230" s="194"/>
      <c r="AJ230" s="195"/>
      <c r="AK230" s="150"/>
      <c r="AL230" s="150"/>
      <c r="AM230" s="193"/>
      <c r="AN230" s="194"/>
      <c r="AO230" s="194"/>
      <c r="AP230" s="194"/>
      <c r="AQ230" s="194"/>
      <c r="AR230" s="194"/>
      <c r="AS230" s="194"/>
      <c r="AT230" s="194"/>
      <c r="AU230" s="194"/>
      <c r="AV230" s="194"/>
      <c r="AW230" s="194"/>
      <c r="AX230" s="194"/>
      <c r="AY230" s="194"/>
      <c r="AZ230" s="194"/>
      <c r="BA230" s="194"/>
      <c r="BB230" s="194"/>
      <c r="BC230" s="194"/>
      <c r="BD230" s="194"/>
      <c r="BE230" s="194"/>
      <c r="BF230" s="194"/>
      <c r="BG230" s="194"/>
      <c r="BH230" s="194"/>
      <c r="BI230" s="194"/>
      <c r="BJ230" s="194"/>
      <c r="BK230" s="194"/>
      <c r="BL230" s="194"/>
      <c r="BM230" s="194"/>
      <c r="BN230" s="194"/>
      <c r="BO230" s="194"/>
      <c r="BP230" s="194"/>
      <c r="BQ230" s="195"/>
      <c r="BR230" s="129"/>
    </row>
    <row r="231" spans="1:71" ht="15.65" customHeight="1">
      <c r="C231" s="124"/>
      <c r="D231" s="281"/>
      <c r="E231" s="281"/>
      <c r="F231" s="281"/>
      <c r="G231" s="281"/>
      <c r="H231" s="281"/>
      <c r="I231" s="281"/>
      <c r="J231" s="281"/>
      <c r="K231" s="281"/>
      <c r="L231" s="281"/>
      <c r="M231" s="282"/>
      <c r="N231" s="214"/>
      <c r="O231" s="215"/>
      <c r="P231" s="215"/>
      <c r="Q231" s="216"/>
      <c r="R231" s="130"/>
      <c r="S231" s="130"/>
      <c r="T231" s="130"/>
      <c r="U231" s="196"/>
      <c r="V231" s="197"/>
      <c r="W231" s="197"/>
      <c r="X231" s="197"/>
      <c r="Y231" s="197"/>
      <c r="Z231" s="197"/>
      <c r="AA231" s="197"/>
      <c r="AB231" s="197"/>
      <c r="AC231" s="197"/>
      <c r="AD231" s="197"/>
      <c r="AE231" s="197"/>
      <c r="AF231" s="197"/>
      <c r="AG231" s="197"/>
      <c r="AH231" s="197"/>
      <c r="AI231" s="197"/>
      <c r="AJ231" s="198"/>
      <c r="AK231" s="150"/>
      <c r="AL231" s="150"/>
      <c r="AM231" s="196"/>
      <c r="AN231" s="197"/>
      <c r="AO231" s="197"/>
      <c r="AP231" s="197"/>
      <c r="AQ231" s="197"/>
      <c r="AR231" s="197"/>
      <c r="AS231" s="197"/>
      <c r="AT231" s="197"/>
      <c r="AU231" s="197"/>
      <c r="AV231" s="197"/>
      <c r="AW231" s="197"/>
      <c r="AX231" s="197"/>
      <c r="AY231" s="197"/>
      <c r="AZ231" s="197"/>
      <c r="BA231" s="197"/>
      <c r="BB231" s="197"/>
      <c r="BC231" s="197"/>
      <c r="BD231" s="197"/>
      <c r="BE231" s="197"/>
      <c r="BF231" s="197"/>
      <c r="BG231" s="197"/>
      <c r="BH231" s="197"/>
      <c r="BI231" s="197"/>
      <c r="BJ231" s="197"/>
      <c r="BK231" s="197"/>
      <c r="BL231" s="197"/>
      <c r="BM231" s="197"/>
      <c r="BN231" s="197"/>
      <c r="BO231" s="197"/>
      <c r="BP231" s="197"/>
      <c r="BQ231" s="198"/>
      <c r="BR231" s="129"/>
    </row>
    <row r="232" spans="1:71" ht="15.65" customHeight="1">
      <c r="C232" s="151"/>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c r="BI232" s="152"/>
      <c r="BJ232" s="152"/>
      <c r="BK232" s="152"/>
      <c r="BL232" s="152"/>
      <c r="BM232" s="152"/>
      <c r="BN232" s="152"/>
      <c r="BO232" s="152"/>
      <c r="BP232" s="152"/>
      <c r="BQ232" s="152"/>
      <c r="BR232" s="153"/>
    </row>
    <row r="233" spans="1:71" s="97" customFormat="1" ht="15.65" customHeight="1">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row>
    <row r="234" spans="1:71" ht="15.65" customHeight="1">
      <c r="C234" s="118"/>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256"/>
      <c r="AS234" s="256"/>
      <c r="AT234" s="256"/>
      <c r="AU234" s="256"/>
      <c r="AV234" s="256"/>
      <c r="AW234" s="256"/>
      <c r="AX234" s="256"/>
      <c r="AY234" s="256"/>
      <c r="AZ234" s="256"/>
      <c r="BA234" s="256"/>
      <c r="BB234" s="256"/>
      <c r="BC234" s="120"/>
      <c r="BD234" s="121"/>
      <c r="BE234" s="121"/>
      <c r="BF234" s="121"/>
      <c r="BG234" s="121"/>
      <c r="BH234" s="121"/>
      <c r="BI234" s="121"/>
      <c r="BJ234" s="121"/>
      <c r="BK234" s="121"/>
      <c r="BL234" s="121"/>
      <c r="BM234" s="121"/>
      <c r="BN234" s="121"/>
      <c r="BO234" s="121"/>
      <c r="BP234" s="121"/>
      <c r="BQ234" s="121"/>
      <c r="BR234" s="122"/>
    </row>
    <row r="235" spans="1:71" ht="15.65" customHeight="1">
      <c r="C235" s="124"/>
      <c r="D235" s="130"/>
      <c r="E235" s="130"/>
      <c r="F235" s="130"/>
      <c r="G235" s="130"/>
      <c r="H235" s="130"/>
      <c r="I235" s="130"/>
      <c r="J235" s="130"/>
      <c r="K235" s="130"/>
      <c r="L235" s="130"/>
      <c r="M235" s="130"/>
      <c r="N235" s="130"/>
      <c r="O235" s="130"/>
      <c r="P235" s="130"/>
      <c r="Q235" s="130"/>
      <c r="R235" s="130"/>
      <c r="S235" s="130"/>
      <c r="T235" s="130"/>
      <c r="U235" s="130"/>
      <c r="V235" s="130"/>
      <c r="W235" s="130"/>
      <c r="X235" s="110"/>
      <c r="Y235" s="110"/>
      <c r="Z235" s="110"/>
      <c r="AA235" s="126"/>
      <c r="AB235" s="131"/>
      <c r="AC235" s="131"/>
      <c r="AD235" s="131"/>
      <c r="AE235" s="131"/>
      <c r="AF235" s="131"/>
      <c r="AG235" s="131"/>
      <c r="AH235" s="131"/>
      <c r="AI235" s="131"/>
      <c r="AJ235" s="131"/>
      <c r="AK235" s="131"/>
      <c r="AL235" s="131"/>
      <c r="AM235" s="131"/>
      <c r="AN235" s="128"/>
      <c r="AO235" s="131"/>
      <c r="AP235" s="132"/>
      <c r="AQ235" s="132"/>
      <c r="AR235" s="292"/>
      <c r="AS235" s="292"/>
      <c r="AT235" s="292"/>
      <c r="AU235" s="292"/>
      <c r="AV235" s="292"/>
      <c r="AW235" s="292"/>
      <c r="AX235" s="292"/>
      <c r="AY235" s="292"/>
      <c r="AZ235" s="292"/>
      <c r="BA235" s="292"/>
      <c r="BB235" s="292"/>
      <c r="BC235" s="125"/>
      <c r="BD235" s="126"/>
      <c r="BE235" s="126"/>
      <c r="BF235" s="126"/>
      <c r="BG235" s="126"/>
      <c r="BH235" s="126"/>
      <c r="BI235" s="126"/>
      <c r="BJ235" s="126"/>
      <c r="BK235" s="126"/>
      <c r="BL235" s="126"/>
      <c r="BM235" s="126"/>
      <c r="BN235" s="127"/>
      <c r="BO235" s="127"/>
      <c r="BP235" s="127"/>
      <c r="BQ235" s="128"/>
      <c r="BR235" s="129"/>
    </row>
    <row r="236" spans="1:71" ht="15.65" customHeight="1">
      <c r="C236" s="124"/>
      <c r="D236" s="258" t="s">
        <v>4</v>
      </c>
      <c r="E236" s="259"/>
      <c r="F236" s="259"/>
      <c r="G236" s="259"/>
      <c r="H236" s="259"/>
      <c r="I236" s="259"/>
      <c r="J236" s="259"/>
      <c r="K236" s="259"/>
      <c r="L236" s="259"/>
      <c r="M236" s="259"/>
      <c r="N236" s="259"/>
      <c r="O236" s="259"/>
      <c r="P236" s="259"/>
      <c r="Q236" s="260"/>
      <c r="R236" s="199" t="s">
        <v>71</v>
      </c>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1"/>
      <c r="BC236" s="125"/>
      <c r="BD236" s="126"/>
      <c r="BE236" s="126"/>
      <c r="BF236" s="126"/>
      <c r="BG236" s="126"/>
      <c r="BH236" s="126"/>
      <c r="BI236" s="126"/>
      <c r="BJ236" s="126"/>
      <c r="BK236" s="126"/>
      <c r="BL236" s="126"/>
      <c r="BM236" s="126"/>
      <c r="BN236" s="127"/>
      <c r="BO236" s="127"/>
      <c r="BP236" s="127"/>
      <c r="BQ236" s="128"/>
      <c r="BR236" s="129"/>
    </row>
    <row r="237" spans="1:71" ht="15.65" customHeight="1">
      <c r="C237" s="124"/>
      <c r="D237" s="261"/>
      <c r="E237" s="262"/>
      <c r="F237" s="262"/>
      <c r="G237" s="262"/>
      <c r="H237" s="262"/>
      <c r="I237" s="262"/>
      <c r="J237" s="262"/>
      <c r="K237" s="262"/>
      <c r="L237" s="262"/>
      <c r="M237" s="262"/>
      <c r="N237" s="262"/>
      <c r="O237" s="262"/>
      <c r="P237" s="262"/>
      <c r="Q237" s="263"/>
      <c r="R237" s="205"/>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7"/>
      <c r="BC237" s="125"/>
      <c r="BD237" s="126"/>
      <c r="BE237" s="126"/>
      <c r="BF237" s="126"/>
      <c r="BG237" s="126"/>
      <c r="BH237" s="126"/>
      <c r="BI237" s="126"/>
      <c r="BJ237" s="126"/>
      <c r="BK237" s="126"/>
      <c r="BL237" s="126"/>
      <c r="BM237" s="126"/>
      <c r="BN237" s="127"/>
      <c r="BO237" s="127"/>
      <c r="BP237" s="127"/>
      <c r="BQ237" s="128"/>
      <c r="BR237" s="129"/>
    </row>
    <row r="238" spans="1:71" ht="15.65" customHeight="1">
      <c r="C238" s="124"/>
      <c r="D238" s="130"/>
      <c r="E238" s="130"/>
      <c r="F238" s="130"/>
      <c r="G238" s="130"/>
      <c r="H238" s="130"/>
      <c r="I238" s="130"/>
      <c r="J238" s="130"/>
      <c r="K238" s="130"/>
      <c r="L238" s="130"/>
      <c r="M238" s="130"/>
      <c r="N238" s="130"/>
      <c r="O238" s="130"/>
      <c r="P238" s="130"/>
      <c r="Q238" s="130"/>
      <c r="R238" s="130"/>
      <c r="S238" s="130"/>
      <c r="T238" s="130"/>
      <c r="U238" s="130"/>
      <c r="V238" s="130"/>
      <c r="W238" s="130"/>
      <c r="X238" s="110"/>
      <c r="Y238" s="110"/>
      <c r="Z238" s="110"/>
      <c r="AA238" s="126"/>
      <c r="AB238" s="131"/>
      <c r="AC238" s="131"/>
      <c r="AD238" s="131"/>
      <c r="AE238" s="131"/>
      <c r="AF238" s="131"/>
      <c r="AG238" s="131"/>
      <c r="AH238" s="131"/>
      <c r="AI238" s="131"/>
      <c r="AJ238" s="131"/>
      <c r="AK238" s="131"/>
      <c r="AL238" s="131"/>
      <c r="AM238" s="131"/>
      <c r="AN238" s="128"/>
      <c r="AO238" s="131"/>
      <c r="AP238" s="132"/>
      <c r="AQ238" s="132"/>
      <c r="AR238" s="133"/>
      <c r="AS238" s="133"/>
      <c r="AT238" s="133"/>
      <c r="AU238" s="133"/>
      <c r="AV238" s="133"/>
      <c r="AW238" s="133"/>
      <c r="AX238" s="133"/>
      <c r="AY238" s="133"/>
      <c r="AZ238" s="133"/>
      <c r="BA238" s="133"/>
      <c r="BB238" s="133"/>
      <c r="BC238" s="125"/>
      <c r="BD238" s="126"/>
      <c r="BE238" s="126"/>
      <c r="BF238" s="126"/>
      <c r="BG238" s="126"/>
      <c r="BH238" s="126"/>
      <c r="BI238" s="126"/>
      <c r="BJ238" s="126"/>
      <c r="BK238" s="126"/>
      <c r="BL238" s="126"/>
      <c r="BM238" s="126"/>
      <c r="BN238" s="127"/>
      <c r="BO238" s="127"/>
      <c r="BP238" s="127"/>
      <c r="BQ238" s="128"/>
      <c r="BR238" s="129"/>
    </row>
    <row r="239" spans="1:71" ht="19">
      <c r="C239" s="124"/>
      <c r="D239" s="130"/>
      <c r="E239" s="130"/>
      <c r="F239" s="130"/>
      <c r="G239" s="130"/>
      <c r="H239" s="130"/>
      <c r="I239" s="130"/>
      <c r="J239" s="130"/>
      <c r="K239" s="130"/>
      <c r="L239" s="130"/>
      <c r="M239" s="130"/>
      <c r="N239" s="130"/>
      <c r="O239" s="130"/>
      <c r="P239" s="130"/>
      <c r="Q239" s="130"/>
      <c r="R239" s="130"/>
      <c r="S239" s="130"/>
      <c r="T239" s="130"/>
      <c r="U239" s="135" t="s">
        <v>27</v>
      </c>
      <c r="V239" s="130"/>
      <c r="W239" s="130"/>
      <c r="X239" s="136"/>
      <c r="Y239" s="136"/>
      <c r="Z239" s="136"/>
      <c r="AA239" s="127"/>
      <c r="AB239" s="137"/>
      <c r="AC239" s="137"/>
      <c r="AD239" s="137"/>
      <c r="AE239" s="137"/>
      <c r="AF239" s="137"/>
      <c r="AG239" s="137"/>
      <c r="AH239" s="137"/>
      <c r="AI239" s="137"/>
      <c r="AJ239" s="137"/>
      <c r="AK239" s="137"/>
      <c r="AL239" s="137"/>
      <c r="AM239" s="142" t="s">
        <v>6</v>
      </c>
      <c r="AN239" s="155"/>
      <c r="AO239" s="155"/>
      <c r="AP239" s="155"/>
      <c r="AQ239" s="155"/>
      <c r="AR239" s="155"/>
      <c r="AS239" s="155"/>
      <c r="AT239" s="127"/>
      <c r="AU239" s="127"/>
      <c r="AV239" s="127"/>
      <c r="AW239" s="127"/>
      <c r="AX239" s="128"/>
      <c r="AY239" s="141"/>
      <c r="AZ239" s="141"/>
      <c r="BA239" s="141"/>
      <c r="BB239" s="141"/>
      <c r="BC239" s="141"/>
      <c r="BD239" s="127"/>
      <c r="BE239" s="127"/>
      <c r="BF239" s="142"/>
      <c r="BG239" s="127"/>
      <c r="BH239" s="127"/>
      <c r="BI239" s="127"/>
      <c r="BJ239" s="127"/>
      <c r="BK239" s="127"/>
      <c r="BL239" s="127"/>
      <c r="BM239" s="127"/>
      <c r="BN239" s="127"/>
      <c r="BO239" s="127"/>
      <c r="BP239" s="127"/>
      <c r="BQ239" s="128"/>
      <c r="BR239" s="129"/>
    </row>
    <row r="240" spans="1:71" ht="19.399999999999999" customHeight="1">
      <c r="C240" s="124"/>
      <c r="D240" s="281" t="s">
        <v>7</v>
      </c>
      <c r="E240" s="281"/>
      <c r="F240" s="281"/>
      <c r="G240" s="281"/>
      <c r="H240" s="281"/>
      <c r="I240" s="281"/>
      <c r="J240" s="281"/>
      <c r="K240" s="281"/>
      <c r="L240" s="281"/>
      <c r="M240" s="281"/>
      <c r="N240" s="208" t="str">
        <f>IF([7]回答表!BD18="●",IF([7]回答表!X52="●","●",""),"")</f>
        <v/>
      </c>
      <c r="O240" s="209"/>
      <c r="P240" s="209"/>
      <c r="Q240" s="210"/>
      <c r="R240" s="130"/>
      <c r="S240" s="130"/>
      <c r="T240" s="130"/>
      <c r="U240" s="190" t="str">
        <f>IF([7]回答表!BD18="●",IF([7]回答表!X52="●",[7]回答表!B282,IF([7]回答表!AA52="●",[7]回答表!B352,"")),"")</f>
        <v/>
      </c>
      <c r="V240" s="191"/>
      <c r="W240" s="191"/>
      <c r="X240" s="191"/>
      <c r="Y240" s="191"/>
      <c r="Z240" s="191"/>
      <c r="AA240" s="191"/>
      <c r="AB240" s="191"/>
      <c r="AC240" s="191"/>
      <c r="AD240" s="191"/>
      <c r="AE240" s="191"/>
      <c r="AF240" s="191"/>
      <c r="AG240" s="191"/>
      <c r="AH240" s="191"/>
      <c r="AI240" s="191"/>
      <c r="AJ240" s="192"/>
      <c r="AK240" s="143"/>
      <c r="AL240" s="143"/>
      <c r="AM240" s="253" t="str">
        <f>IF([7]回答表!BD18="●",IF([7]回答表!X52="●",[7]回答表!B330,IF([7]回答表!AA52="●",[7]回答表!B399,"")),"")</f>
        <v/>
      </c>
      <c r="AN240" s="254"/>
      <c r="AO240" s="254"/>
      <c r="AP240" s="254"/>
      <c r="AQ240" s="253"/>
      <c r="AR240" s="254"/>
      <c r="AS240" s="254"/>
      <c r="AT240" s="254"/>
      <c r="AU240" s="253"/>
      <c r="AV240" s="254"/>
      <c r="AW240" s="254"/>
      <c r="AX240" s="255"/>
      <c r="AY240" s="141"/>
      <c r="AZ240" s="141"/>
      <c r="BA240" s="141"/>
      <c r="BB240" s="141"/>
      <c r="BC240" s="141"/>
      <c r="BD240" s="126"/>
      <c r="BE240" s="126"/>
      <c r="BF240" s="126"/>
      <c r="BG240" s="126"/>
      <c r="BH240" s="126"/>
      <c r="BI240" s="126"/>
      <c r="BJ240" s="126"/>
      <c r="BK240" s="126"/>
      <c r="BL240" s="126"/>
      <c r="BM240" s="126"/>
      <c r="BN240" s="126"/>
      <c r="BO240" s="126"/>
      <c r="BP240" s="126"/>
      <c r="BQ240" s="126"/>
      <c r="BR240" s="129"/>
    </row>
    <row r="241" spans="1:71" ht="19.399999999999999" customHeight="1">
      <c r="C241" s="124"/>
      <c r="D241" s="281"/>
      <c r="E241" s="281"/>
      <c r="F241" s="281"/>
      <c r="G241" s="281"/>
      <c r="H241" s="281"/>
      <c r="I241" s="281"/>
      <c r="J241" s="281"/>
      <c r="K241" s="281"/>
      <c r="L241" s="281"/>
      <c r="M241" s="281"/>
      <c r="N241" s="211"/>
      <c r="O241" s="212"/>
      <c r="P241" s="212"/>
      <c r="Q241" s="213"/>
      <c r="R241" s="130"/>
      <c r="S241" s="130"/>
      <c r="T241" s="130"/>
      <c r="U241" s="193"/>
      <c r="V241" s="194"/>
      <c r="W241" s="194"/>
      <c r="X241" s="194"/>
      <c r="Y241" s="194"/>
      <c r="Z241" s="194"/>
      <c r="AA241" s="194"/>
      <c r="AB241" s="194"/>
      <c r="AC241" s="194"/>
      <c r="AD241" s="194"/>
      <c r="AE241" s="194"/>
      <c r="AF241" s="194"/>
      <c r="AG241" s="194"/>
      <c r="AH241" s="194"/>
      <c r="AI241" s="194"/>
      <c r="AJ241" s="195"/>
      <c r="AK241" s="143"/>
      <c r="AL241" s="143"/>
      <c r="AM241" s="217"/>
      <c r="AN241" s="218"/>
      <c r="AO241" s="218"/>
      <c r="AP241" s="218"/>
      <c r="AQ241" s="217"/>
      <c r="AR241" s="218"/>
      <c r="AS241" s="218"/>
      <c r="AT241" s="218"/>
      <c r="AU241" s="217"/>
      <c r="AV241" s="218"/>
      <c r="AW241" s="218"/>
      <c r="AX241" s="221"/>
      <c r="AY241" s="141"/>
      <c r="AZ241" s="141"/>
      <c r="BA241" s="141"/>
      <c r="BB241" s="141"/>
      <c r="BC241" s="141"/>
      <c r="BD241" s="126"/>
      <c r="BE241" s="126"/>
      <c r="BF241" s="126"/>
      <c r="BG241" s="126"/>
      <c r="BH241" s="126"/>
      <c r="BI241" s="126"/>
      <c r="BJ241" s="126"/>
      <c r="BK241" s="126"/>
      <c r="BL241" s="126"/>
      <c r="BM241" s="126"/>
      <c r="BN241" s="126"/>
      <c r="BO241" s="126"/>
      <c r="BP241" s="126"/>
      <c r="BQ241" s="126"/>
      <c r="BR241" s="129"/>
    </row>
    <row r="242" spans="1:71" ht="15.65" customHeight="1">
      <c r="C242" s="124"/>
      <c r="D242" s="281"/>
      <c r="E242" s="281"/>
      <c r="F242" s="281"/>
      <c r="G242" s="281"/>
      <c r="H242" s="281"/>
      <c r="I242" s="281"/>
      <c r="J242" s="281"/>
      <c r="K242" s="281"/>
      <c r="L242" s="281"/>
      <c r="M242" s="281"/>
      <c r="N242" s="211"/>
      <c r="O242" s="212"/>
      <c r="P242" s="212"/>
      <c r="Q242" s="213"/>
      <c r="R242" s="130"/>
      <c r="S242" s="130"/>
      <c r="T242" s="130"/>
      <c r="U242" s="193"/>
      <c r="V242" s="194"/>
      <c r="W242" s="194"/>
      <c r="X242" s="194"/>
      <c r="Y242" s="194"/>
      <c r="Z242" s="194"/>
      <c r="AA242" s="194"/>
      <c r="AB242" s="194"/>
      <c r="AC242" s="194"/>
      <c r="AD242" s="194"/>
      <c r="AE242" s="194"/>
      <c r="AF242" s="194"/>
      <c r="AG242" s="194"/>
      <c r="AH242" s="194"/>
      <c r="AI242" s="194"/>
      <c r="AJ242" s="195"/>
      <c r="AK242" s="143"/>
      <c r="AL242" s="143"/>
      <c r="AM242" s="217"/>
      <c r="AN242" s="218"/>
      <c r="AO242" s="218"/>
      <c r="AP242" s="218"/>
      <c r="AQ242" s="217"/>
      <c r="AR242" s="218"/>
      <c r="AS242" s="218"/>
      <c r="AT242" s="218"/>
      <c r="AU242" s="217"/>
      <c r="AV242" s="218"/>
      <c r="AW242" s="218"/>
      <c r="AX242" s="221"/>
      <c r="AY242" s="141"/>
      <c r="AZ242" s="141"/>
      <c r="BA242" s="141"/>
      <c r="BB242" s="141"/>
      <c r="BC242" s="141"/>
      <c r="BD242" s="126"/>
      <c r="BE242" s="126"/>
      <c r="BF242" s="126"/>
      <c r="BG242" s="126"/>
      <c r="BH242" s="126"/>
      <c r="BI242" s="126"/>
      <c r="BJ242" s="126"/>
      <c r="BK242" s="126"/>
      <c r="BL242" s="126"/>
      <c r="BM242" s="126"/>
      <c r="BN242" s="126"/>
      <c r="BO242" s="126"/>
      <c r="BP242" s="126"/>
      <c r="BQ242" s="126"/>
      <c r="BR242" s="129"/>
    </row>
    <row r="243" spans="1:71" ht="15.65" customHeight="1">
      <c r="C243" s="124"/>
      <c r="D243" s="281"/>
      <c r="E243" s="281"/>
      <c r="F243" s="281"/>
      <c r="G243" s="281"/>
      <c r="H243" s="281"/>
      <c r="I243" s="281"/>
      <c r="J243" s="281"/>
      <c r="K243" s="281"/>
      <c r="L243" s="281"/>
      <c r="M243" s="281"/>
      <c r="N243" s="214"/>
      <c r="O243" s="215"/>
      <c r="P243" s="215"/>
      <c r="Q243" s="216"/>
      <c r="R243" s="130"/>
      <c r="S243" s="130"/>
      <c r="T243" s="130"/>
      <c r="U243" s="193"/>
      <c r="V243" s="194"/>
      <c r="W243" s="194"/>
      <c r="X243" s="194"/>
      <c r="Y243" s="194"/>
      <c r="Z243" s="194"/>
      <c r="AA243" s="194"/>
      <c r="AB243" s="194"/>
      <c r="AC243" s="194"/>
      <c r="AD243" s="194"/>
      <c r="AE243" s="194"/>
      <c r="AF243" s="194"/>
      <c r="AG243" s="194"/>
      <c r="AH243" s="194"/>
      <c r="AI243" s="194"/>
      <c r="AJ243" s="195"/>
      <c r="AK243" s="143"/>
      <c r="AL243" s="143"/>
      <c r="AM243" s="217" t="str">
        <f>IF([7]回答表!BD18="●",IF([7]回答表!X52="●",[7]回答表!E330,IF([7]回答表!AA52="●",[7]回答表!E399,"")),"")</f>
        <v/>
      </c>
      <c r="AN243" s="218"/>
      <c r="AO243" s="218"/>
      <c r="AP243" s="218"/>
      <c r="AQ243" s="217" t="str">
        <f>IF([7]回答表!BD18="●",IF([7]回答表!X52="●",[7]回答表!E331,IF([7]回答表!AA52="●",[7]回答表!E400,"")),"")</f>
        <v/>
      </c>
      <c r="AR243" s="218"/>
      <c r="AS243" s="218"/>
      <c r="AT243" s="218"/>
      <c r="AU243" s="217" t="str">
        <f>IF([7]回答表!BD18="●",IF([7]回答表!X52="●",[7]回答表!E332,IF([7]回答表!AA52="●",[7]回答表!E401,"")),"")</f>
        <v/>
      </c>
      <c r="AV243" s="218"/>
      <c r="AW243" s="218"/>
      <c r="AX243" s="221"/>
      <c r="AY243" s="141"/>
      <c r="AZ243" s="141"/>
      <c r="BA243" s="141"/>
      <c r="BB243" s="141"/>
      <c r="BC243" s="141"/>
      <c r="BD243" s="126"/>
      <c r="BE243" s="126"/>
      <c r="BF243" s="126"/>
      <c r="BG243" s="126"/>
      <c r="BH243" s="126"/>
      <c r="BI243" s="126"/>
      <c r="BJ243" s="126"/>
      <c r="BK243" s="126"/>
      <c r="BL243" s="126"/>
      <c r="BM243" s="126"/>
      <c r="BN243" s="126"/>
      <c r="BO243" s="126"/>
      <c r="BP243" s="126"/>
      <c r="BQ243" s="126"/>
      <c r="BR243" s="129"/>
    </row>
    <row r="244" spans="1:71" ht="15.65" customHeight="1">
      <c r="C244" s="124"/>
      <c r="D244" s="144"/>
      <c r="E244" s="144"/>
      <c r="F244" s="144"/>
      <c r="G244" s="144"/>
      <c r="H244" s="144"/>
      <c r="I244" s="144"/>
      <c r="J244" s="144"/>
      <c r="K244" s="144"/>
      <c r="L244" s="144"/>
      <c r="M244" s="144"/>
      <c r="N244" s="145"/>
      <c r="O244" s="145"/>
      <c r="P244" s="145"/>
      <c r="Q244" s="145"/>
      <c r="R244" s="146"/>
      <c r="S244" s="146"/>
      <c r="T244" s="146"/>
      <c r="U244" s="193"/>
      <c r="V244" s="194"/>
      <c r="W244" s="194"/>
      <c r="X244" s="194"/>
      <c r="Y244" s="194"/>
      <c r="Z244" s="194"/>
      <c r="AA244" s="194"/>
      <c r="AB244" s="194"/>
      <c r="AC244" s="194"/>
      <c r="AD244" s="194"/>
      <c r="AE244" s="194"/>
      <c r="AF244" s="194"/>
      <c r="AG244" s="194"/>
      <c r="AH244" s="194"/>
      <c r="AI244" s="194"/>
      <c r="AJ244" s="195"/>
      <c r="AK244" s="143"/>
      <c r="AL244" s="143"/>
      <c r="AM244" s="217"/>
      <c r="AN244" s="218"/>
      <c r="AO244" s="218"/>
      <c r="AP244" s="218"/>
      <c r="AQ244" s="217"/>
      <c r="AR244" s="218"/>
      <c r="AS244" s="218"/>
      <c r="AT244" s="218"/>
      <c r="AU244" s="217"/>
      <c r="AV244" s="218"/>
      <c r="AW244" s="218"/>
      <c r="AX244" s="221"/>
      <c r="AY244" s="141"/>
      <c r="AZ244" s="141"/>
      <c r="BA244" s="141"/>
      <c r="BB244" s="141"/>
      <c r="BC244" s="141"/>
      <c r="BD244" s="131"/>
      <c r="BE244" s="131"/>
      <c r="BF244" s="126"/>
      <c r="BG244" s="126"/>
      <c r="BH244" s="126"/>
      <c r="BI244" s="126"/>
      <c r="BJ244" s="126"/>
      <c r="BK244" s="126"/>
      <c r="BL244" s="126"/>
      <c r="BM244" s="126"/>
      <c r="BN244" s="126"/>
      <c r="BO244" s="126"/>
      <c r="BP244" s="126"/>
      <c r="BQ244" s="126"/>
      <c r="BR244" s="129"/>
    </row>
    <row r="245" spans="1:71" ht="19.399999999999999" customHeight="1">
      <c r="C245" s="124"/>
      <c r="D245" s="144"/>
      <c r="E245" s="144"/>
      <c r="F245" s="144"/>
      <c r="G245" s="144"/>
      <c r="H245" s="144"/>
      <c r="I245" s="144"/>
      <c r="J245" s="144"/>
      <c r="K245" s="144"/>
      <c r="L245" s="144"/>
      <c r="M245" s="144"/>
      <c r="N245" s="145"/>
      <c r="O245" s="145"/>
      <c r="P245" s="145"/>
      <c r="Q245" s="145"/>
      <c r="R245" s="146"/>
      <c r="S245" s="146"/>
      <c r="T245" s="146"/>
      <c r="U245" s="193"/>
      <c r="V245" s="194"/>
      <c r="W245" s="194"/>
      <c r="X245" s="194"/>
      <c r="Y245" s="194"/>
      <c r="Z245" s="194"/>
      <c r="AA245" s="194"/>
      <c r="AB245" s="194"/>
      <c r="AC245" s="194"/>
      <c r="AD245" s="194"/>
      <c r="AE245" s="194"/>
      <c r="AF245" s="194"/>
      <c r="AG245" s="194"/>
      <c r="AH245" s="194"/>
      <c r="AI245" s="194"/>
      <c r="AJ245" s="195"/>
      <c r="AK245" s="143"/>
      <c r="AL245" s="143"/>
      <c r="AM245" s="217"/>
      <c r="AN245" s="218"/>
      <c r="AO245" s="218"/>
      <c r="AP245" s="218"/>
      <c r="AQ245" s="217"/>
      <c r="AR245" s="218"/>
      <c r="AS245" s="218"/>
      <c r="AT245" s="218"/>
      <c r="AU245" s="217"/>
      <c r="AV245" s="218"/>
      <c r="AW245" s="218"/>
      <c r="AX245" s="221"/>
      <c r="AY245" s="141"/>
      <c r="AZ245" s="141"/>
      <c r="BA245" s="141"/>
      <c r="BB245" s="141"/>
      <c r="BC245" s="141"/>
      <c r="BD245" s="126"/>
      <c r="BE245" s="126"/>
      <c r="BF245" s="126"/>
      <c r="BG245" s="126"/>
      <c r="BH245" s="126"/>
      <c r="BI245" s="126"/>
      <c r="BJ245" s="126"/>
      <c r="BK245" s="126"/>
      <c r="BL245" s="126"/>
      <c r="BM245" s="126"/>
      <c r="BN245" s="126"/>
      <c r="BO245" s="126"/>
      <c r="BP245" s="126"/>
      <c r="BQ245" s="126"/>
      <c r="BR245" s="129"/>
    </row>
    <row r="246" spans="1:71" ht="19.399999999999999" customHeight="1">
      <c r="C246" s="124"/>
      <c r="D246" s="302" t="s">
        <v>8</v>
      </c>
      <c r="E246" s="281"/>
      <c r="F246" s="281"/>
      <c r="G246" s="281"/>
      <c r="H246" s="281"/>
      <c r="I246" s="281"/>
      <c r="J246" s="281"/>
      <c r="K246" s="281"/>
      <c r="L246" s="281"/>
      <c r="M246" s="282"/>
      <c r="N246" s="208" t="str">
        <f>IF([7]回答表!BD18="●",IF([7]回答表!AA52="●","●",""),"")</f>
        <v/>
      </c>
      <c r="O246" s="209"/>
      <c r="P246" s="209"/>
      <c r="Q246" s="210"/>
      <c r="R246" s="130"/>
      <c r="S246" s="130"/>
      <c r="T246" s="130"/>
      <c r="U246" s="193"/>
      <c r="V246" s="194"/>
      <c r="W246" s="194"/>
      <c r="X246" s="194"/>
      <c r="Y246" s="194"/>
      <c r="Z246" s="194"/>
      <c r="AA246" s="194"/>
      <c r="AB246" s="194"/>
      <c r="AC246" s="194"/>
      <c r="AD246" s="194"/>
      <c r="AE246" s="194"/>
      <c r="AF246" s="194"/>
      <c r="AG246" s="194"/>
      <c r="AH246" s="194"/>
      <c r="AI246" s="194"/>
      <c r="AJ246" s="195"/>
      <c r="AK246" s="143"/>
      <c r="AL246" s="143"/>
      <c r="AM246" s="217"/>
      <c r="AN246" s="218"/>
      <c r="AO246" s="218"/>
      <c r="AP246" s="218"/>
      <c r="AQ246" s="217"/>
      <c r="AR246" s="218"/>
      <c r="AS246" s="218"/>
      <c r="AT246" s="218"/>
      <c r="AU246" s="217"/>
      <c r="AV246" s="218"/>
      <c r="AW246" s="218"/>
      <c r="AX246" s="221"/>
      <c r="AY246" s="141"/>
      <c r="AZ246" s="141"/>
      <c r="BA246" s="141"/>
      <c r="BB246" s="141"/>
      <c r="BC246" s="141"/>
      <c r="BD246" s="147"/>
      <c r="BE246" s="147"/>
      <c r="BF246" s="126"/>
      <c r="BG246" s="126"/>
      <c r="BH246" s="126"/>
      <c r="BI246" s="126"/>
      <c r="BJ246" s="126"/>
      <c r="BK246" s="126"/>
      <c r="BL246" s="126"/>
      <c r="BM246" s="126"/>
      <c r="BN246" s="126"/>
      <c r="BO246" s="126"/>
      <c r="BP246" s="126"/>
      <c r="BQ246" s="126"/>
      <c r="BR246" s="129"/>
    </row>
    <row r="247" spans="1:71" ht="15.65" customHeight="1">
      <c r="C247" s="124"/>
      <c r="D247" s="281"/>
      <c r="E247" s="281"/>
      <c r="F247" s="281"/>
      <c r="G247" s="281"/>
      <c r="H247" s="281"/>
      <c r="I247" s="281"/>
      <c r="J247" s="281"/>
      <c r="K247" s="281"/>
      <c r="L247" s="281"/>
      <c r="M247" s="282"/>
      <c r="N247" s="211"/>
      <c r="O247" s="212"/>
      <c r="P247" s="212"/>
      <c r="Q247" s="213"/>
      <c r="R247" s="130"/>
      <c r="S247" s="130"/>
      <c r="T247" s="130"/>
      <c r="U247" s="193"/>
      <c r="V247" s="194"/>
      <c r="W247" s="194"/>
      <c r="X247" s="194"/>
      <c r="Y247" s="194"/>
      <c r="Z247" s="194"/>
      <c r="AA247" s="194"/>
      <c r="AB247" s="194"/>
      <c r="AC247" s="194"/>
      <c r="AD247" s="194"/>
      <c r="AE247" s="194"/>
      <c r="AF247" s="194"/>
      <c r="AG247" s="194"/>
      <c r="AH247" s="194"/>
      <c r="AI247" s="194"/>
      <c r="AJ247" s="195"/>
      <c r="AK247" s="143"/>
      <c r="AL247" s="143"/>
      <c r="AM247" s="217" t="s">
        <v>9</v>
      </c>
      <c r="AN247" s="218"/>
      <c r="AO247" s="218"/>
      <c r="AP247" s="218"/>
      <c r="AQ247" s="217" t="s">
        <v>10</v>
      </c>
      <c r="AR247" s="218"/>
      <c r="AS247" s="218"/>
      <c r="AT247" s="218"/>
      <c r="AU247" s="217" t="s">
        <v>11</v>
      </c>
      <c r="AV247" s="218"/>
      <c r="AW247" s="218"/>
      <c r="AX247" s="221"/>
      <c r="AY247" s="141"/>
      <c r="AZ247" s="141"/>
      <c r="BA247" s="141"/>
      <c r="BB247" s="141"/>
      <c r="BC247" s="141"/>
      <c r="BD247" s="147"/>
      <c r="BE247" s="147"/>
      <c r="BF247" s="126"/>
      <c r="BG247" s="126"/>
      <c r="BH247" s="126"/>
      <c r="BI247" s="126"/>
      <c r="BJ247" s="126"/>
      <c r="BK247" s="126"/>
      <c r="BL247" s="126"/>
      <c r="BM247" s="126"/>
      <c r="BN247" s="126"/>
      <c r="BO247" s="126"/>
      <c r="BP247" s="126"/>
      <c r="BQ247" s="126"/>
      <c r="BR247" s="129"/>
    </row>
    <row r="248" spans="1:71" ht="15.65" customHeight="1">
      <c r="C248" s="124"/>
      <c r="D248" s="281"/>
      <c r="E248" s="281"/>
      <c r="F248" s="281"/>
      <c r="G248" s="281"/>
      <c r="H248" s="281"/>
      <c r="I248" s="281"/>
      <c r="J248" s="281"/>
      <c r="K248" s="281"/>
      <c r="L248" s="281"/>
      <c r="M248" s="282"/>
      <c r="N248" s="211"/>
      <c r="O248" s="212"/>
      <c r="P248" s="212"/>
      <c r="Q248" s="213"/>
      <c r="R248" s="130"/>
      <c r="S248" s="130"/>
      <c r="T248" s="130"/>
      <c r="U248" s="193"/>
      <c r="V248" s="194"/>
      <c r="W248" s="194"/>
      <c r="X248" s="194"/>
      <c r="Y248" s="194"/>
      <c r="Z248" s="194"/>
      <c r="AA248" s="194"/>
      <c r="AB248" s="194"/>
      <c r="AC248" s="194"/>
      <c r="AD248" s="194"/>
      <c r="AE248" s="194"/>
      <c r="AF248" s="194"/>
      <c r="AG248" s="194"/>
      <c r="AH248" s="194"/>
      <c r="AI248" s="194"/>
      <c r="AJ248" s="195"/>
      <c r="AK248" s="143"/>
      <c r="AL248" s="143"/>
      <c r="AM248" s="217"/>
      <c r="AN248" s="218"/>
      <c r="AO248" s="218"/>
      <c r="AP248" s="218"/>
      <c r="AQ248" s="217"/>
      <c r="AR248" s="218"/>
      <c r="AS248" s="218"/>
      <c r="AT248" s="218"/>
      <c r="AU248" s="217"/>
      <c r="AV248" s="218"/>
      <c r="AW248" s="218"/>
      <c r="AX248" s="221"/>
      <c r="AY248" s="141"/>
      <c r="AZ248" s="141"/>
      <c r="BA248" s="141"/>
      <c r="BB248" s="141"/>
      <c r="BC248" s="141"/>
      <c r="BD248" s="147"/>
      <c r="BE248" s="147"/>
      <c r="BF248" s="126"/>
      <c r="BG248" s="126"/>
      <c r="BH248" s="126"/>
      <c r="BI248" s="126"/>
      <c r="BJ248" s="126"/>
      <c r="BK248" s="126"/>
      <c r="BL248" s="126"/>
      <c r="BM248" s="126"/>
      <c r="BN248" s="126"/>
      <c r="BO248" s="126"/>
      <c r="BP248" s="126"/>
      <c r="BQ248" s="126"/>
      <c r="BR248" s="129"/>
    </row>
    <row r="249" spans="1:71" ht="15.65" customHeight="1">
      <c r="C249" s="124"/>
      <c r="D249" s="281"/>
      <c r="E249" s="281"/>
      <c r="F249" s="281"/>
      <c r="G249" s="281"/>
      <c r="H249" s="281"/>
      <c r="I249" s="281"/>
      <c r="J249" s="281"/>
      <c r="K249" s="281"/>
      <c r="L249" s="281"/>
      <c r="M249" s="282"/>
      <c r="N249" s="214"/>
      <c r="O249" s="215"/>
      <c r="P249" s="215"/>
      <c r="Q249" s="216"/>
      <c r="R249" s="130"/>
      <c r="S249" s="130"/>
      <c r="T249" s="130"/>
      <c r="U249" s="196"/>
      <c r="V249" s="197"/>
      <c r="W249" s="197"/>
      <c r="X249" s="197"/>
      <c r="Y249" s="197"/>
      <c r="Z249" s="197"/>
      <c r="AA249" s="197"/>
      <c r="AB249" s="197"/>
      <c r="AC249" s="197"/>
      <c r="AD249" s="197"/>
      <c r="AE249" s="197"/>
      <c r="AF249" s="197"/>
      <c r="AG249" s="197"/>
      <c r="AH249" s="197"/>
      <c r="AI249" s="197"/>
      <c r="AJ249" s="198"/>
      <c r="AK249" s="143"/>
      <c r="AL249" s="143"/>
      <c r="AM249" s="219"/>
      <c r="AN249" s="220"/>
      <c r="AO249" s="220"/>
      <c r="AP249" s="220"/>
      <c r="AQ249" s="219"/>
      <c r="AR249" s="220"/>
      <c r="AS249" s="220"/>
      <c r="AT249" s="220"/>
      <c r="AU249" s="219"/>
      <c r="AV249" s="220"/>
      <c r="AW249" s="220"/>
      <c r="AX249" s="222"/>
      <c r="AY249" s="141"/>
      <c r="AZ249" s="141"/>
      <c r="BA249" s="141"/>
      <c r="BB249" s="141"/>
      <c r="BC249" s="141"/>
      <c r="BD249" s="147"/>
      <c r="BE249" s="147"/>
      <c r="BF249" s="126"/>
      <c r="BG249" s="126"/>
      <c r="BH249" s="126"/>
      <c r="BI249" s="126"/>
      <c r="BJ249" s="126"/>
      <c r="BK249" s="126"/>
      <c r="BL249" s="126"/>
      <c r="BM249" s="126"/>
      <c r="BN249" s="126"/>
      <c r="BO249" s="126"/>
      <c r="BP249" s="126"/>
      <c r="BQ249" s="126"/>
      <c r="BR249" s="129"/>
    </row>
    <row r="250" spans="1:71" ht="15.65" customHeight="1">
      <c r="A250" s="134"/>
      <c r="B250" s="134"/>
      <c r="C250" s="124"/>
      <c r="D250" s="144"/>
      <c r="E250" s="144"/>
      <c r="F250" s="144"/>
      <c r="G250" s="144"/>
      <c r="H250" s="144"/>
      <c r="I250" s="144"/>
      <c r="J250" s="144"/>
      <c r="K250" s="144"/>
      <c r="L250" s="144"/>
      <c r="M250" s="144"/>
      <c r="N250" s="144"/>
      <c r="O250" s="144"/>
      <c r="P250" s="144"/>
      <c r="Q250" s="144"/>
      <c r="R250" s="130"/>
      <c r="S250" s="130"/>
      <c r="T250" s="130"/>
      <c r="U250" s="130"/>
      <c r="V250" s="130"/>
      <c r="W250" s="130"/>
      <c r="X250" s="130"/>
      <c r="Y250" s="130"/>
      <c r="Z250" s="130"/>
      <c r="AA250" s="130"/>
      <c r="AB250" s="130"/>
      <c r="AC250" s="130"/>
      <c r="AD250" s="130"/>
      <c r="AE250" s="130"/>
      <c r="AF250" s="130"/>
      <c r="AG250" s="130"/>
      <c r="AH250" s="130"/>
      <c r="AI250" s="130"/>
      <c r="AJ250" s="130"/>
      <c r="AK250" s="143"/>
      <c r="AL250" s="143"/>
      <c r="AM250" s="156"/>
      <c r="AN250" s="156"/>
      <c r="AO250" s="156"/>
      <c r="AP250" s="156"/>
      <c r="AQ250" s="156"/>
      <c r="AR250" s="156"/>
      <c r="AS250" s="156"/>
      <c r="AT250" s="156"/>
      <c r="AU250" s="156"/>
      <c r="AV250" s="156"/>
      <c r="AW250" s="156"/>
      <c r="AX250" s="156"/>
      <c r="AY250" s="156"/>
      <c r="AZ250" s="156"/>
      <c r="BA250" s="156"/>
      <c r="BB250" s="156"/>
      <c r="BC250" s="131"/>
      <c r="BD250" s="147"/>
      <c r="BE250" s="147"/>
      <c r="BF250" s="110"/>
      <c r="BG250" s="110"/>
      <c r="BH250" s="110"/>
      <c r="BI250" s="110"/>
      <c r="BJ250" s="110"/>
      <c r="BK250" s="110"/>
      <c r="BL250" s="110"/>
      <c r="BM250" s="110"/>
      <c r="BN250" s="110"/>
      <c r="BO250" s="110"/>
      <c r="BP250" s="110"/>
      <c r="BQ250" s="110"/>
      <c r="BR250" s="129"/>
      <c r="BS250" s="116"/>
    </row>
    <row r="251" spans="1:71" ht="15.65" customHeight="1">
      <c r="A251" s="134"/>
      <c r="B251" s="134"/>
      <c r="C251" s="124"/>
      <c r="D251" s="144"/>
      <c r="E251" s="144"/>
      <c r="F251" s="144"/>
      <c r="G251" s="144"/>
      <c r="H251" s="144"/>
      <c r="I251" s="144"/>
      <c r="J251" s="144"/>
      <c r="K251" s="144"/>
      <c r="L251" s="144"/>
      <c r="M251" s="144"/>
      <c r="N251" s="144"/>
      <c r="O251" s="144"/>
      <c r="P251" s="144"/>
      <c r="Q251" s="144"/>
      <c r="R251" s="130"/>
      <c r="S251" s="130"/>
      <c r="T251" s="130"/>
      <c r="U251" s="135" t="s">
        <v>91</v>
      </c>
      <c r="V251" s="130"/>
      <c r="W251" s="130"/>
      <c r="X251" s="130"/>
      <c r="Y251" s="130"/>
      <c r="Z251" s="130"/>
      <c r="AA251" s="130"/>
      <c r="AB251" s="130"/>
      <c r="AC251" s="130"/>
      <c r="AD251" s="130"/>
      <c r="AE251" s="130"/>
      <c r="AF251" s="130"/>
      <c r="AG251" s="130"/>
      <c r="AH251" s="130"/>
      <c r="AI251" s="130"/>
      <c r="AJ251" s="130"/>
      <c r="AK251" s="143"/>
      <c r="AL251" s="143"/>
      <c r="AM251" s="135" t="s">
        <v>92</v>
      </c>
      <c r="AN251" s="127"/>
      <c r="AO251" s="127"/>
      <c r="AP251" s="127"/>
      <c r="AQ251" s="127"/>
      <c r="AR251" s="127"/>
      <c r="AS251" s="127"/>
      <c r="AT251" s="127"/>
      <c r="AU251" s="127"/>
      <c r="AV251" s="127"/>
      <c r="AW251" s="127"/>
      <c r="AX251" s="126"/>
      <c r="AY251" s="126"/>
      <c r="AZ251" s="126"/>
      <c r="BA251" s="126"/>
      <c r="BB251" s="126"/>
      <c r="BC251" s="126"/>
      <c r="BD251" s="126"/>
      <c r="BE251" s="126"/>
      <c r="BF251" s="126"/>
      <c r="BG251" s="126"/>
      <c r="BH251" s="126"/>
      <c r="BI251" s="126"/>
      <c r="BJ251" s="126"/>
      <c r="BK251" s="126"/>
      <c r="BL251" s="126"/>
      <c r="BM251" s="126"/>
      <c r="BN251" s="126"/>
      <c r="BO251" s="126"/>
      <c r="BP251" s="126"/>
      <c r="BQ251" s="110"/>
      <c r="BR251" s="129"/>
      <c r="BS251" s="116"/>
    </row>
    <row r="252" spans="1:71" ht="15.65" customHeight="1">
      <c r="A252" s="134"/>
      <c r="B252" s="134"/>
      <c r="C252" s="124"/>
      <c r="D252" s="144"/>
      <c r="E252" s="144"/>
      <c r="F252" s="144"/>
      <c r="G252" s="144"/>
      <c r="H252" s="144"/>
      <c r="I252" s="144"/>
      <c r="J252" s="144"/>
      <c r="K252" s="144"/>
      <c r="L252" s="144"/>
      <c r="M252" s="144"/>
      <c r="N252" s="144"/>
      <c r="O252" s="144"/>
      <c r="P252" s="144"/>
      <c r="Q252" s="144"/>
      <c r="R252" s="130"/>
      <c r="S252" s="130"/>
      <c r="T252" s="130"/>
      <c r="U252" s="182" t="str">
        <f>IF([7]回答表!BD18="●",IF([7]回答表!X52="●",[7]回答表!E339,IF([7]回答表!AA52="●",[7]回答表!E408,"")),"")</f>
        <v/>
      </c>
      <c r="V252" s="183"/>
      <c r="W252" s="183"/>
      <c r="X252" s="183"/>
      <c r="Y252" s="183"/>
      <c r="Z252" s="183"/>
      <c r="AA252" s="183"/>
      <c r="AB252" s="183"/>
      <c r="AC252" s="183"/>
      <c r="AD252" s="183"/>
      <c r="AE252" s="186" t="s">
        <v>93</v>
      </c>
      <c r="AF252" s="186"/>
      <c r="AG252" s="186"/>
      <c r="AH252" s="186"/>
      <c r="AI252" s="186"/>
      <c r="AJ252" s="187"/>
      <c r="AK252" s="143"/>
      <c r="AL252" s="143"/>
      <c r="AM252" s="190" t="str">
        <f>IF([7]回答表!BD18="●",IF([7]回答表!X52="●",[7]回答表!B341,IF([7]回答表!AA52="●",[7]回答表!B410,"")),"")</f>
        <v/>
      </c>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2"/>
      <c r="BR252" s="129"/>
      <c r="BS252" s="116"/>
    </row>
    <row r="253" spans="1:71" ht="15.65" customHeight="1">
      <c r="A253" s="134"/>
      <c r="B253" s="134"/>
      <c r="C253" s="124"/>
      <c r="D253" s="144"/>
      <c r="E253" s="144"/>
      <c r="F253" s="144"/>
      <c r="G253" s="144"/>
      <c r="H253" s="144"/>
      <c r="I253" s="144"/>
      <c r="J253" s="144"/>
      <c r="K253" s="144"/>
      <c r="L253" s="144"/>
      <c r="M253" s="144"/>
      <c r="N253" s="144"/>
      <c r="O253" s="144"/>
      <c r="P253" s="144"/>
      <c r="Q253" s="144"/>
      <c r="R253" s="130"/>
      <c r="S253" s="130"/>
      <c r="T253" s="130"/>
      <c r="U253" s="184"/>
      <c r="V253" s="185"/>
      <c r="W253" s="185"/>
      <c r="X253" s="185"/>
      <c r="Y253" s="185"/>
      <c r="Z253" s="185"/>
      <c r="AA253" s="185"/>
      <c r="AB253" s="185"/>
      <c r="AC253" s="185"/>
      <c r="AD253" s="185"/>
      <c r="AE253" s="188"/>
      <c r="AF253" s="188"/>
      <c r="AG253" s="188"/>
      <c r="AH253" s="188"/>
      <c r="AI253" s="188"/>
      <c r="AJ253" s="189"/>
      <c r="AK253" s="143"/>
      <c r="AL253" s="143"/>
      <c r="AM253" s="193"/>
      <c r="AN253" s="194"/>
      <c r="AO253" s="194"/>
      <c r="AP253" s="194"/>
      <c r="AQ253" s="194"/>
      <c r="AR253" s="194"/>
      <c r="AS253" s="194"/>
      <c r="AT253" s="194"/>
      <c r="AU253" s="194"/>
      <c r="AV253" s="194"/>
      <c r="AW253" s="194"/>
      <c r="AX253" s="194"/>
      <c r="AY253" s="194"/>
      <c r="AZ253" s="194"/>
      <c r="BA253" s="194"/>
      <c r="BB253" s="194"/>
      <c r="BC253" s="194"/>
      <c r="BD253" s="194"/>
      <c r="BE253" s="194"/>
      <c r="BF253" s="194"/>
      <c r="BG253" s="194"/>
      <c r="BH253" s="194"/>
      <c r="BI253" s="194"/>
      <c r="BJ253" s="194"/>
      <c r="BK253" s="194"/>
      <c r="BL253" s="194"/>
      <c r="BM253" s="194"/>
      <c r="BN253" s="194"/>
      <c r="BO253" s="194"/>
      <c r="BP253" s="194"/>
      <c r="BQ253" s="195"/>
      <c r="BR253" s="129"/>
      <c r="BS253" s="116"/>
    </row>
    <row r="254" spans="1:71" ht="15.65" customHeight="1">
      <c r="A254" s="134"/>
      <c r="B254" s="134"/>
      <c r="C254" s="124"/>
      <c r="D254" s="144"/>
      <c r="E254" s="144"/>
      <c r="F254" s="144"/>
      <c r="G254" s="144"/>
      <c r="H254" s="144"/>
      <c r="I254" s="144"/>
      <c r="J254" s="144"/>
      <c r="K254" s="144"/>
      <c r="L254" s="144"/>
      <c r="M254" s="144"/>
      <c r="N254" s="144"/>
      <c r="O254" s="144"/>
      <c r="P254" s="144"/>
      <c r="Q254" s="144"/>
      <c r="R254" s="130"/>
      <c r="S254" s="130"/>
      <c r="T254" s="130"/>
      <c r="U254" s="130"/>
      <c r="V254" s="130"/>
      <c r="W254" s="130"/>
      <c r="X254" s="130"/>
      <c r="Y254" s="130"/>
      <c r="Z254" s="130"/>
      <c r="AA254" s="130"/>
      <c r="AB254" s="130"/>
      <c r="AC254" s="130"/>
      <c r="AD254" s="130"/>
      <c r="AE254" s="130"/>
      <c r="AF254" s="130"/>
      <c r="AG254" s="130"/>
      <c r="AH254" s="130"/>
      <c r="AI254" s="130"/>
      <c r="AJ254" s="130"/>
      <c r="AK254" s="143"/>
      <c r="AL254" s="143"/>
      <c r="AM254" s="193"/>
      <c r="AN254" s="194"/>
      <c r="AO254" s="194"/>
      <c r="AP254" s="194"/>
      <c r="AQ254" s="194"/>
      <c r="AR254" s="194"/>
      <c r="AS254" s="194"/>
      <c r="AT254" s="194"/>
      <c r="AU254" s="194"/>
      <c r="AV254" s="194"/>
      <c r="AW254" s="194"/>
      <c r="AX254" s="194"/>
      <c r="AY254" s="194"/>
      <c r="AZ254" s="194"/>
      <c r="BA254" s="194"/>
      <c r="BB254" s="194"/>
      <c r="BC254" s="194"/>
      <c r="BD254" s="194"/>
      <c r="BE254" s="194"/>
      <c r="BF254" s="194"/>
      <c r="BG254" s="194"/>
      <c r="BH254" s="194"/>
      <c r="BI254" s="194"/>
      <c r="BJ254" s="194"/>
      <c r="BK254" s="194"/>
      <c r="BL254" s="194"/>
      <c r="BM254" s="194"/>
      <c r="BN254" s="194"/>
      <c r="BO254" s="194"/>
      <c r="BP254" s="194"/>
      <c r="BQ254" s="195"/>
      <c r="BR254" s="129"/>
      <c r="BS254" s="116"/>
    </row>
    <row r="255" spans="1:71" ht="15.65" customHeight="1">
      <c r="A255" s="134"/>
      <c r="B255" s="134"/>
      <c r="C255" s="124"/>
      <c r="D255" s="144"/>
      <c r="E255" s="144"/>
      <c r="F255" s="144"/>
      <c r="G255" s="144"/>
      <c r="H255" s="144"/>
      <c r="I255" s="144"/>
      <c r="J255" s="144"/>
      <c r="K255" s="144"/>
      <c r="L255" s="144"/>
      <c r="M255" s="144"/>
      <c r="N255" s="144"/>
      <c r="O255" s="144"/>
      <c r="P255" s="144"/>
      <c r="Q255" s="144"/>
      <c r="R255" s="130"/>
      <c r="S255" s="130"/>
      <c r="T255" s="130"/>
      <c r="U255" s="130"/>
      <c r="V255" s="130"/>
      <c r="W255" s="130"/>
      <c r="X255" s="130"/>
      <c r="Y255" s="130"/>
      <c r="Z255" s="130"/>
      <c r="AA255" s="130"/>
      <c r="AB255" s="130"/>
      <c r="AC255" s="130"/>
      <c r="AD255" s="130"/>
      <c r="AE255" s="130"/>
      <c r="AF255" s="130"/>
      <c r="AG255" s="130"/>
      <c r="AH255" s="130"/>
      <c r="AI255" s="130"/>
      <c r="AJ255" s="130"/>
      <c r="AK255" s="143"/>
      <c r="AL255" s="143"/>
      <c r="AM255" s="193"/>
      <c r="AN255" s="194"/>
      <c r="AO255" s="194"/>
      <c r="AP255" s="194"/>
      <c r="AQ255" s="194"/>
      <c r="AR255" s="194"/>
      <c r="AS255" s="194"/>
      <c r="AT255" s="194"/>
      <c r="AU255" s="194"/>
      <c r="AV255" s="194"/>
      <c r="AW255" s="194"/>
      <c r="AX255" s="194"/>
      <c r="AY255" s="194"/>
      <c r="AZ255" s="194"/>
      <c r="BA255" s="194"/>
      <c r="BB255" s="194"/>
      <c r="BC255" s="194"/>
      <c r="BD255" s="194"/>
      <c r="BE255" s="194"/>
      <c r="BF255" s="194"/>
      <c r="BG255" s="194"/>
      <c r="BH255" s="194"/>
      <c r="BI255" s="194"/>
      <c r="BJ255" s="194"/>
      <c r="BK255" s="194"/>
      <c r="BL255" s="194"/>
      <c r="BM255" s="194"/>
      <c r="BN255" s="194"/>
      <c r="BO255" s="194"/>
      <c r="BP255" s="194"/>
      <c r="BQ255" s="195"/>
      <c r="BR255" s="129"/>
      <c r="BS255" s="116"/>
    </row>
    <row r="256" spans="1:71" ht="15.65" customHeight="1">
      <c r="A256" s="134"/>
      <c r="B256" s="134"/>
      <c r="C256" s="124"/>
      <c r="D256" s="144"/>
      <c r="E256" s="144"/>
      <c r="F256" s="144"/>
      <c r="G256" s="144"/>
      <c r="H256" s="144"/>
      <c r="I256" s="144"/>
      <c r="J256" s="144"/>
      <c r="K256" s="144"/>
      <c r="L256" s="144"/>
      <c r="M256" s="144"/>
      <c r="N256" s="144"/>
      <c r="O256" s="144"/>
      <c r="P256" s="144"/>
      <c r="Q256" s="144"/>
      <c r="R256" s="130"/>
      <c r="S256" s="130"/>
      <c r="T256" s="130"/>
      <c r="U256" s="130"/>
      <c r="V256" s="130"/>
      <c r="W256" s="130"/>
      <c r="X256" s="130"/>
      <c r="Y256" s="130"/>
      <c r="Z256" s="130"/>
      <c r="AA256" s="130"/>
      <c r="AB256" s="130"/>
      <c r="AC256" s="130"/>
      <c r="AD256" s="130"/>
      <c r="AE256" s="130"/>
      <c r="AF256" s="130"/>
      <c r="AG256" s="130"/>
      <c r="AH256" s="130"/>
      <c r="AI256" s="130"/>
      <c r="AJ256" s="130"/>
      <c r="AK256" s="143"/>
      <c r="AL256" s="143"/>
      <c r="AM256" s="196"/>
      <c r="AN256" s="197"/>
      <c r="AO256" s="197"/>
      <c r="AP256" s="197"/>
      <c r="AQ256" s="197"/>
      <c r="AR256" s="197"/>
      <c r="AS256" s="197"/>
      <c r="AT256" s="197"/>
      <c r="AU256" s="197"/>
      <c r="AV256" s="197"/>
      <c r="AW256" s="197"/>
      <c r="AX256" s="197"/>
      <c r="AY256" s="197"/>
      <c r="AZ256" s="197"/>
      <c r="BA256" s="197"/>
      <c r="BB256" s="197"/>
      <c r="BC256" s="197"/>
      <c r="BD256" s="197"/>
      <c r="BE256" s="197"/>
      <c r="BF256" s="197"/>
      <c r="BG256" s="197"/>
      <c r="BH256" s="197"/>
      <c r="BI256" s="197"/>
      <c r="BJ256" s="197"/>
      <c r="BK256" s="197"/>
      <c r="BL256" s="197"/>
      <c r="BM256" s="197"/>
      <c r="BN256" s="197"/>
      <c r="BO256" s="197"/>
      <c r="BP256" s="197"/>
      <c r="BQ256" s="198"/>
      <c r="BR256" s="129"/>
      <c r="BS256" s="116"/>
    </row>
    <row r="257" spans="1:144" ht="15.65" customHeight="1">
      <c r="C257" s="124"/>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29"/>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row>
    <row r="258" spans="1:144" ht="18.649999999999999" customHeight="1">
      <c r="C258" s="124"/>
      <c r="D258" s="144"/>
      <c r="E258" s="144"/>
      <c r="F258" s="144"/>
      <c r="G258" s="144"/>
      <c r="H258" s="144"/>
      <c r="I258" s="144"/>
      <c r="J258" s="144"/>
      <c r="K258" s="144"/>
      <c r="L258" s="144"/>
      <c r="M258" s="144"/>
      <c r="N258" s="130"/>
      <c r="O258" s="130"/>
      <c r="P258" s="130"/>
      <c r="Q258" s="130"/>
      <c r="R258" s="130"/>
      <c r="S258" s="130"/>
      <c r="T258" s="130"/>
      <c r="U258" s="135" t="s">
        <v>27</v>
      </c>
      <c r="V258" s="130"/>
      <c r="W258" s="130"/>
      <c r="X258" s="136"/>
      <c r="Y258" s="136"/>
      <c r="Z258" s="136"/>
      <c r="AA258" s="127"/>
      <c r="AB258" s="137"/>
      <c r="AC258" s="127"/>
      <c r="AD258" s="127"/>
      <c r="AE258" s="127"/>
      <c r="AF258" s="127"/>
      <c r="AG258" s="127"/>
      <c r="AH258" s="127"/>
      <c r="AI258" s="127"/>
      <c r="AJ258" s="127"/>
      <c r="AK258" s="127"/>
      <c r="AL258" s="127"/>
      <c r="AM258" s="135" t="s">
        <v>12</v>
      </c>
      <c r="AN258" s="127"/>
      <c r="AO258" s="127"/>
      <c r="AP258" s="127"/>
      <c r="AQ258" s="127"/>
      <c r="AR258" s="127"/>
      <c r="AS258" s="127"/>
      <c r="AT258" s="127"/>
      <c r="AU258" s="127"/>
      <c r="AV258" s="127"/>
      <c r="AW258" s="127"/>
      <c r="AX258" s="127"/>
      <c r="AY258" s="127"/>
      <c r="AZ258" s="126"/>
      <c r="BA258" s="126"/>
      <c r="BB258" s="126"/>
      <c r="BC258" s="126"/>
      <c r="BD258" s="126"/>
      <c r="BE258" s="126"/>
      <c r="BF258" s="126"/>
      <c r="BG258" s="126"/>
      <c r="BH258" s="126"/>
      <c r="BI258" s="126"/>
      <c r="BJ258" s="126"/>
      <c r="BK258" s="126"/>
      <c r="BL258" s="126"/>
      <c r="BM258" s="126"/>
      <c r="BN258" s="126"/>
      <c r="BO258" s="126"/>
      <c r="BP258" s="126"/>
      <c r="BQ258" s="110"/>
      <c r="BR258" s="129"/>
      <c r="BS258" s="116"/>
    </row>
    <row r="259" spans="1:144" ht="15.65" customHeight="1">
      <c r="C259" s="124"/>
      <c r="D259" s="281" t="s">
        <v>13</v>
      </c>
      <c r="E259" s="281"/>
      <c r="F259" s="281"/>
      <c r="G259" s="281"/>
      <c r="H259" s="281"/>
      <c r="I259" s="281"/>
      <c r="J259" s="281"/>
      <c r="K259" s="281"/>
      <c r="L259" s="281"/>
      <c r="M259" s="282"/>
      <c r="N259" s="208" t="str">
        <f>IF([7]回答表!BD18="●",IF([7]回答表!AD52="●","●",""),"")</f>
        <v/>
      </c>
      <c r="O259" s="209"/>
      <c r="P259" s="209"/>
      <c r="Q259" s="210"/>
      <c r="R259" s="130"/>
      <c r="S259" s="130"/>
      <c r="T259" s="130"/>
      <c r="U259" s="190" t="str">
        <f>IF([7]回答表!BD18="●",IF([7]回答表!AD52="●",[7]回答表!B421,""),"")</f>
        <v/>
      </c>
      <c r="V259" s="191"/>
      <c r="W259" s="191"/>
      <c r="X259" s="191"/>
      <c r="Y259" s="191"/>
      <c r="Z259" s="191"/>
      <c r="AA259" s="191"/>
      <c r="AB259" s="191"/>
      <c r="AC259" s="191"/>
      <c r="AD259" s="191"/>
      <c r="AE259" s="191"/>
      <c r="AF259" s="191"/>
      <c r="AG259" s="191"/>
      <c r="AH259" s="191"/>
      <c r="AI259" s="191"/>
      <c r="AJ259" s="192"/>
      <c r="AK259" s="160"/>
      <c r="AL259" s="160"/>
      <c r="AM259" s="190" t="str">
        <f>IF([7]回答表!BD18="●",IF([7]回答表!AD52="●",[7]回答表!B427,""),"")</f>
        <v/>
      </c>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2"/>
      <c r="BR259" s="129"/>
      <c r="BS259" s="116"/>
    </row>
    <row r="260" spans="1:144" ht="15.65" customHeight="1">
      <c r="C260" s="124"/>
      <c r="D260" s="281"/>
      <c r="E260" s="281"/>
      <c r="F260" s="281"/>
      <c r="G260" s="281"/>
      <c r="H260" s="281"/>
      <c r="I260" s="281"/>
      <c r="J260" s="281"/>
      <c r="K260" s="281"/>
      <c r="L260" s="281"/>
      <c r="M260" s="282"/>
      <c r="N260" s="211"/>
      <c r="O260" s="212"/>
      <c r="P260" s="212"/>
      <c r="Q260" s="213"/>
      <c r="R260" s="130"/>
      <c r="S260" s="130"/>
      <c r="T260" s="130"/>
      <c r="U260" s="193"/>
      <c r="V260" s="194"/>
      <c r="W260" s="194"/>
      <c r="X260" s="194"/>
      <c r="Y260" s="194"/>
      <c r="Z260" s="194"/>
      <c r="AA260" s="194"/>
      <c r="AB260" s="194"/>
      <c r="AC260" s="194"/>
      <c r="AD260" s="194"/>
      <c r="AE260" s="194"/>
      <c r="AF260" s="194"/>
      <c r="AG260" s="194"/>
      <c r="AH260" s="194"/>
      <c r="AI260" s="194"/>
      <c r="AJ260" s="195"/>
      <c r="AK260" s="160"/>
      <c r="AL260" s="160"/>
      <c r="AM260" s="193"/>
      <c r="AN260" s="194"/>
      <c r="AO260" s="194"/>
      <c r="AP260" s="194"/>
      <c r="AQ260" s="194"/>
      <c r="AR260" s="194"/>
      <c r="AS260" s="194"/>
      <c r="AT260" s="194"/>
      <c r="AU260" s="194"/>
      <c r="AV260" s="194"/>
      <c r="AW260" s="194"/>
      <c r="AX260" s="194"/>
      <c r="AY260" s="194"/>
      <c r="AZ260" s="194"/>
      <c r="BA260" s="194"/>
      <c r="BB260" s="194"/>
      <c r="BC260" s="194"/>
      <c r="BD260" s="194"/>
      <c r="BE260" s="194"/>
      <c r="BF260" s="194"/>
      <c r="BG260" s="194"/>
      <c r="BH260" s="194"/>
      <c r="BI260" s="194"/>
      <c r="BJ260" s="194"/>
      <c r="BK260" s="194"/>
      <c r="BL260" s="194"/>
      <c r="BM260" s="194"/>
      <c r="BN260" s="194"/>
      <c r="BO260" s="194"/>
      <c r="BP260" s="194"/>
      <c r="BQ260" s="195"/>
      <c r="BR260" s="129"/>
      <c r="BS260" s="116"/>
    </row>
    <row r="261" spans="1:144" ht="15.65" customHeight="1">
      <c r="C261" s="124"/>
      <c r="D261" s="281"/>
      <c r="E261" s="281"/>
      <c r="F261" s="281"/>
      <c r="G261" s="281"/>
      <c r="H261" s="281"/>
      <c r="I261" s="281"/>
      <c r="J261" s="281"/>
      <c r="K261" s="281"/>
      <c r="L261" s="281"/>
      <c r="M261" s="282"/>
      <c r="N261" s="211"/>
      <c r="O261" s="212"/>
      <c r="P261" s="212"/>
      <c r="Q261" s="213"/>
      <c r="R261" s="130"/>
      <c r="S261" s="130"/>
      <c r="T261" s="130"/>
      <c r="U261" s="193"/>
      <c r="V261" s="194"/>
      <c r="W261" s="194"/>
      <c r="X261" s="194"/>
      <c r="Y261" s="194"/>
      <c r="Z261" s="194"/>
      <c r="AA261" s="194"/>
      <c r="AB261" s="194"/>
      <c r="AC261" s="194"/>
      <c r="AD261" s="194"/>
      <c r="AE261" s="194"/>
      <c r="AF261" s="194"/>
      <c r="AG261" s="194"/>
      <c r="AH261" s="194"/>
      <c r="AI261" s="194"/>
      <c r="AJ261" s="195"/>
      <c r="AK261" s="160"/>
      <c r="AL261" s="160"/>
      <c r="AM261" s="193"/>
      <c r="AN261" s="194"/>
      <c r="AO261" s="194"/>
      <c r="AP261" s="194"/>
      <c r="AQ261" s="194"/>
      <c r="AR261" s="194"/>
      <c r="AS261" s="194"/>
      <c r="AT261" s="194"/>
      <c r="AU261" s="194"/>
      <c r="AV261" s="194"/>
      <c r="AW261" s="194"/>
      <c r="AX261" s="194"/>
      <c r="AY261" s="194"/>
      <c r="AZ261" s="194"/>
      <c r="BA261" s="194"/>
      <c r="BB261" s="194"/>
      <c r="BC261" s="194"/>
      <c r="BD261" s="194"/>
      <c r="BE261" s="194"/>
      <c r="BF261" s="194"/>
      <c r="BG261" s="194"/>
      <c r="BH261" s="194"/>
      <c r="BI261" s="194"/>
      <c r="BJ261" s="194"/>
      <c r="BK261" s="194"/>
      <c r="BL261" s="194"/>
      <c r="BM261" s="194"/>
      <c r="BN261" s="194"/>
      <c r="BO261" s="194"/>
      <c r="BP261" s="194"/>
      <c r="BQ261" s="195"/>
      <c r="BR261" s="129"/>
      <c r="BS261" s="116"/>
    </row>
    <row r="262" spans="1:144" ht="15.65" customHeight="1">
      <c r="C262" s="124"/>
      <c r="D262" s="281"/>
      <c r="E262" s="281"/>
      <c r="F262" s="281"/>
      <c r="G262" s="281"/>
      <c r="H262" s="281"/>
      <c r="I262" s="281"/>
      <c r="J262" s="281"/>
      <c r="K262" s="281"/>
      <c r="L262" s="281"/>
      <c r="M262" s="282"/>
      <c r="N262" s="214"/>
      <c r="O262" s="215"/>
      <c r="P262" s="215"/>
      <c r="Q262" s="216"/>
      <c r="R262" s="130"/>
      <c r="S262" s="130"/>
      <c r="T262" s="130"/>
      <c r="U262" s="196"/>
      <c r="V262" s="197"/>
      <c r="W262" s="197"/>
      <c r="X262" s="197"/>
      <c r="Y262" s="197"/>
      <c r="Z262" s="197"/>
      <c r="AA262" s="197"/>
      <c r="AB262" s="197"/>
      <c r="AC262" s="197"/>
      <c r="AD262" s="197"/>
      <c r="AE262" s="197"/>
      <c r="AF262" s="197"/>
      <c r="AG262" s="197"/>
      <c r="AH262" s="197"/>
      <c r="AI262" s="197"/>
      <c r="AJ262" s="198"/>
      <c r="AK262" s="160"/>
      <c r="AL262" s="160"/>
      <c r="AM262" s="196"/>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c r="BM262" s="197"/>
      <c r="BN262" s="197"/>
      <c r="BO262" s="197"/>
      <c r="BP262" s="197"/>
      <c r="BQ262" s="198"/>
      <c r="BR262" s="129"/>
      <c r="BS262" s="116"/>
    </row>
    <row r="263" spans="1:144" ht="15.65" customHeight="1">
      <c r="C263" s="151"/>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c r="BI263" s="152"/>
      <c r="BJ263" s="152"/>
      <c r="BK263" s="152"/>
      <c r="BL263" s="152"/>
      <c r="BM263" s="152"/>
      <c r="BN263" s="152"/>
      <c r="BO263" s="152"/>
      <c r="BP263" s="152"/>
      <c r="BQ263" s="152"/>
      <c r="BR263" s="153"/>
      <c r="BS263" s="116"/>
    </row>
    <row r="264" spans="1:144" s="97" customFormat="1" ht="15.65" customHeight="1">
      <c r="A264" s="116"/>
      <c r="B264" s="116"/>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16"/>
    </row>
    <row r="265" spans="1:144" ht="15.65" customHeight="1">
      <c r="C265" s="118"/>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256"/>
      <c r="AS265" s="256"/>
      <c r="AT265" s="256"/>
      <c r="AU265" s="256"/>
      <c r="AV265" s="256"/>
      <c r="AW265" s="256"/>
      <c r="AX265" s="256"/>
      <c r="AY265" s="256"/>
      <c r="AZ265" s="256"/>
      <c r="BA265" s="256"/>
      <c r="BB265" s="256"/>
      <c r="BC265" s="120"/>
      <c r="BD265" s="121"/>
      <c r="BE265" s="121"/>
      <c r="BF265" s="121"/>
      <c r="BG265" s="121"/>
      <c r="BH265" s="121"/>
      <c r="BI265" s="121"/>
      <c r="BJ265" s="121"/>
      <c r="BK265" s="121"/>
      <c r="BL265" s="121"/>
      <c r="BM265" s="121"/>
      <c r="BN265" s="121"/>
      <c r="BO265" s="121"/>
      <c r="BP265" s="121"/>
      <c r="BQ265" s="121"/>
      <c r="BR265" s="122"/>
      <c r="BS265" s="116"/>
    </row>
    <row r="266" spans="1:144" ht="15.65" customHeight="1">
      <c r="C266" s="124"/>
      <c r="D266" s="130"/>
      <c r="E266" s="130"/>
      <c r="F266" s="130"/>
      <c r="G266" s="130"/>
      <c r="H266" s="130"/>
      <c r="I266" s="130"/>
      <c r="J266" s="130"/>
      <c r="K266" s="130"/>
      <c r="L266" s="130"/>
      <c r="M266" s="130"/>
      <c r="N266" s="130"/>
      <c r="O266" s="130"/>
      <c r="P266" s="130"/>
      <c r="Q266" s="130"/>
      <c r="R266" s="130"/>
      <c r="S266" s="130"/>
      <c r="T266" s="130"/>
      <c r="U266" s="130"/>
      <c r="V266" s="130"/>
      <c r="W266" s="130"/>
      <c r="X266" s="110"/>
      <c r="Y266" s="110"/>
      <c r="Z266" s="110"/>
      <c r="AA266" s="126"/>
      <c r="AB266" s="131"/>
      <c r="AC266" s="131"/>
      <c r="AD266" s="131"/>
      <c r="AE266" s="131"/>
      <c r="AF266" s="131"/>
      <c r="AG266" s="131"/>
      <c r="AH266" s="131"/>
      <c r="AI266" s="131"/>
      <c r="AJ266" s="131"/>
      <c r="AK266" s="131"/>
      <c r="AL266" s="131"/>
      <c r="AM266" s="131"/>
      <c r="AN266" s="128"/>
      <c r="AO266" s="131"/>
      <c r="AP266" s="132"/>
      <c r="AQ266" s="132"/>
      <c r="AR266" s="292"/>
      <c r="AS266" s="292"/>
      <c r="AT266" s="292"/>
      <c r="AU266" s="292"/>
      <c r="AV266" s="292"/>
      <c r="AW266" s="292"/>
      <c r="AX266" s="292"/>
      <c r="AY266" s="292"/>
      <c r="AZ266" s="292"/>
      <c r="BA266" s="292"/>
      <c r="BB266" s="292"/>
      <c r="BC266" s="125"/>
      <c r="BD266" s="126"/>
      <c r="BE266" s="126"/>
      <c r="BF266" s="126"/>
      <c r="BG266" s="126"/>
      <c r="BH266" s="126"/>
      <c r="BI266" s="126"/>
      <c r="BJ266" s="126"/>
      <c r="BK266" s="126"/>
      <c r="BL266" s="126"/>
      <c r="BM266" s="126"/>
      <c r="BN266" s="127"/>
      <c r="BO266" s="127"/>
      <c r="BP266" s="127"/>
      <c r="BQ266" s="128"/>
      <c r="BR266" s="129"/>
      <c r="BS266" s="116"/>
    </row>
    <row r="267" spans="1:144" ht="15.65" customHeight="1">
      <c r="C267" s="124"/>
      <c r="D267" s="258" t="s">
        <v>4</v>
      </c>
      <c r="E267" s="259"/>
      <c r="F267" s="259"/>
      <c r="G267" s="259"/>
      <c r="H267" s="259"/>
      <c r="I267" s="259"/>
      <c r="J267" s="259"/>
      <c r="K267" s="259"/>
      <c r="L267" s="259"/>
      <c r="M267" s="259"/>
      <c r="N267" s="259"/>
      <c r="O267" s="259"/>
      <c r="P267" s="259"/>
      <c r="Q267" s="260"/>
      <c r="R267" s="199" t="s">
        <v>34</v>
      </c>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1"/>
      <c r="BC267" s="125"/>
      <c r="BD267" s="126"/>
      <c r="BE267" s="126"/>
      <c r="BF267" s="126"/>
      <c r="BG267" s="126"/>
      <c r="BH267" s="126"/>
      <c r="BI267" s="126"/>
      <c r="BJ267" s="126"/>
      <c r="BK267" s="126"/>
      <c r="BL267" s="126"/>
      <c r="BM267" s="126"/>
      <c r="BN267" s="127"/>
      <c r="BO267" s="127"/>
      <c r="BP267" s="127"/>
      <c r="BQ267" s="128"/>
      <c r="BR267" s="129"/>
      <c r="BS267" s="116"/>
    </row>
    <row r="268" spans="1:144" ht="15.65" customHeight="1">
      <c r="C268" s="124"/>
      <c r="D268" s="261"/>
      <c r="E268" s="262"/>
      <c r="F268" s="262"/>
      <c r="G268" s="262"/>
      <c r="H268" s="262"/>
      <c r="I268" s="262"/>
      <c r="J268" s="262"/>
      <c r="K268" s="262"/>
      <c r="L268" s="262"/>
      <c r="M268" s="262"/>
      <c r="N268" s="262"/>
      <c r="O268" s="262"/>
      <c r="P268" s="262"/>
      <c r="Q268" s="263"/>
      <c r="R268" s="205"/>
      <c r="S268" s="206"/>
      <c r="T268" s="206"/>
      <c r="U268" s="206"/>
      <c r="V268" s="206"/>
      <c r="W268" s="206"/>
      <c r="X268" s="206"/>
      <c r="Y268" s="206"/>
      <c r="Z268" s="206"/>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7"/>
      <c r="BC268" s="125"/>
      <c r="BD268" s="126"/>
      <c r="BE268" s="126"/>
      <c r="BF268" s="126"/>
      <c r="BG268" s="126"/>
      <c r="BH268" s="126"/>
      <c r="BI268" s="126"/>
      <c r="BJ268" s="126"/>
      <c r="BK268" s="126"/>
      <c r="BL268" s="126"/>
      <c r="BM268" s="126"/>
      <c r="BN268" s="127"/>
      <c r="BO268" s="127"/>
      <c r="BP268" s="127"/>
      <c r="BQ268" s="128"/>
      <c r="BR268" s="129"/>
      <c r="BS268" s="116"/>
    </row>
    <row r="269" spans="1:144" ht="15.65" customHeight="1">
      <c r="C269" s="124"/>
      <c r="D269" s="130"/>
      <c r="E269" s="130"/>
      <c r="F269" s="130"/>
      <c r="G269" s="130"/>
      <c r="H269" s="130"/>
      <c r="I269" s="130"/>
      <c r="J269" s="130"/>
      <c r="K269" s="130"/>
      <c r="L269" s="130"/>
      <c r="M269" s="130"/>
      <c r="N269" s="130"/>
      <c r="O269" s="130"/>
      <c r="P269" s="130"/>
      <c r="Q269" s="130"/>
      <c r="R269" s="130"/>
      <c r="S269" s="130"/>
      <c r="T269" s="130"/>
      <c r="U269" s="130"/>
      <c r="V269" s="130"/>
      <c r="W269" s="130"/>
      <c r="X269" s="110"/>
      <c r="Y269" s="110"/>
      <c r="Z269" s="110"/>
      <c r="AA269" s="126"/>
      <c r="AB269" s="131"/>
      <c r="AC269" s="131"/>
      <c r="AD269" s="131"/>
      <c r="AE269" s="131"/>
      <c r="AF269" s="131"/>
      <c r="AG269" s="131"/>
      <c r="AH269" s="131"/>
      <c r="AI269" s="131"/>
      <c r="AJ269" s="131"/>
      <c r="AK269" s="131"/>
      <c r="AL269" s="131"/>
      <c r="AM269" s="131"/>
      <c r="AN269" s="128"/>
      <c r="AO269" s="131"/>
      <c r="AP269" s="132"/>
      <c r="AQ269" s="132"/>
      <c r="AR269" s="133"/>
      <c r="AS269" s="133"/>
      <c r="AT269" s="133"/>
      <c r="AU269" s="133"/>
      <c r="AV269" s="133"/>
      <c r="AW269" s="133"/>
      <c r="AX269" s="133"/>
      <c r="AY269" s="133"/>
      <c r="AZ269" s="133"/>
      <c r="BA269" s="133"/>
      <c r="BB269" s="133"/>
      <c r="BC269" s="125"/>
      <c r="BD269" s="126"/>
      <c r="BE269" s="126"/>
      <c r="BF269" s="126"/>
      <c r="BG269" s="126"/>
      <c r="BH269" s="126"/>
      <c r="BI269" s="126"/>
      <c r="BJ269" s="126"/>
      <c r="BK269" s="126"/>
      <c r="BL269" s="126"/>
      <c r="BM269" s="126"/>
      <c r="BN269" s="127"/>
      <c r="BO269" s="127"/>
      <c r="BP269" s="127"/>
      <c r="BQ269" s="128"/>
      <c r="BR269" s="129"/>
      <c r="BS269" s="116"/>
    </row>
    <row r="270" spans="1:144" ht="19">
      <c r="C270" s="124"/>
      <c r="D270" s="130"/>
      <c r="E270" s="130"/>
      <c r="F270" s="130"/>
      <c r="G270" s="130"/>
      <c r="H270" s="130"/>
      <c r="I270" s="130"/>
      <c r="J270" s="130"/>
      <c r="K270" s="130"/>
      <c r="L270" s="130"/>
      <c r="M270" s="130"/>
      <c r="N270" s="130"/>
      <c r="O270" s="130"/>
      <c r="P270" s="130"/>
      <c r="Q270" s="130"/>
      <c r="R270" s="130"/>
      <c r="S270" s="130"/>
      <c r="T270" s="130"/>
      <c r="U270" s="135" t="s">
        <v>27</v>
      </c>
      <c r="V270" s="130"/>
      <c r="W270" s="130"/>
      <c r="X270" s="136"/>
      <c r="Y270" s="136"/>
      <c r="Z270" s="136"/>
      <c r="AA270" s="127"/>
      <c r="AB270" s="137"/>
      <c r="AC270" s="137"/>
      <c r="AD270" s="137"/>
      <c r="AE270" s="137"/>
      <c r="AF270" s="137"/>
      <c r="AG270" s="137"/>
      <c r="AH270" s="137"/>
      <c r="AI270" s="137"/>
      <c r="AJ270" s="137"/>
      <c r="AK270" s="137"/>
      <c r="AL270" s="137"/>
      <c r="AM270" s="135" t="s">
        <v>14</v>
      </c>
      <c r="AN270" s="138"/>
      <c r="AO270" s="137"/>
      <c r="AP270" s="139"/>
      <c r="AQ270" s="139"/>
      <c r="AR270" s="140"/>
      <c r="AS270" s="140"/>
      <c r="AT270" s="140"/>
      <c r="AU270" s="140"/>
      <c r="AV270" s="140"/>
      <c r="AW270" s="140"/>
      <c r="AX270" s="140"/>
      <c r="AY270" s="140"/>
      <c r="AZ270" s="140"/>
      <c r="BA270" s="140"/>
      <c r="BB270" s="140"/>
      <c r="BC270" s="141"/>
      <c r="BD270" s="127"/>
      <c r="BE270" s="127"/>
      <c r="BF270" s="142" t="s">
        <v>6</v>
      </c>
      <c r="BG270" s="155"/>
      <c r="BH270" s="155"/>
      <c r="BI270" s="155"/>
      <c r="BJ270" s="155"/>
      <c r="BK270" s="155"/>
      <c r="BL270" s="155"/>
      <c r="BM270" s="127"/>
      <c r="BN270" s="127"/>
      <c r="BO270" s="127"/>
      <c r="BP270" s="127"/>
      <c r="BQ270" s="138"/>
      <c r="BR270" s="129"/>
      <c r="BS270" s="116"/>
    </row>
    <row r="271" spans="1:144" ht="15.65" customHeight="1">
      <c r="C271" s="124"/>
      <c r="D271" s="281" t="s">
        <v>7</v>
      </c>
      <c r="E271" s="281"/>
      <c r="F271" s="281"/>
      <c r="G271" s="281"/>
      <c r="H271" s="281"/>
      <c r="I271" s="281"/>
      <c r="J271" s="281"/>
      <c r="K271" s="281"/>
      <c r="L271" s="281"/>
      <c r="M271" s="281"/>
      <c r="N271" s="208" t="str">
        <f>IF([7]回答表!X53="●","●","")</f>
        <v/>
      </c>
      <c r="O271" s="209"/>
      <c r="P271" s="209"/>
      <c r="Q271" s="210"/>
      <c r="R271" s="130"/>
      <c r="S271" s="130"/>
      <c r="T271" s="130"/>
      <c r="U271" s="190" t="str">
        <f>IF([7]回答表!X53="●",[7]回答表!B438,IF([7]回答表!AA53="●",[7]回答表!B466,""))</f>
        <v/>
      </c>
      <c r="V271" s="191"/>
      <c r="W271" s="191"/>
      <c r="X271" s="191"/>
      <c r="Y271" s="191"/>
      <c r="Z271" s="191"/>
      <c r="AA271" s="191"/>
      <c r="AB271" s="191"/>
      <c r="AC271" s="191"/>
      <c r="AD271" s="191"/>
      <c r="AE271" s="191"/>
      <c r="AF271" s="191"/>
      <c r="AG271" s="191"/>
      <c r="AH271" s="191"/>
      <c r="AI271" s="191"/>
      <c r="AJ271" s="192"/>
      <c r="AK271" s="143"/>
      <c r="AL271" s="143"/>
      <c r="AM271" s="293" t="s">
        <v>35</v>
      </c>
      <c r="AN271" s="294"/>
      <c r="AO271" s="294"/>
      <c r="AP271" s="294"/>
      <c r="AQ271" s="294"/>
      <c r="AR271" s="294"/>
      <c r="AS271" s="294"/>
      <c r="AT271" s="295"/>
      <c r="AU271" s="293" t="s">
        <v>36</v>
      </c>
      <c r="AV271" s="294"/>
      <c r="AW271" s="294"/>
      <c r="AX271" s="294"/>
      <c r="AY271" s="294"/>
      <c r="AZ271" s="294"/>
      <c r="BA271" s="294"/>
      <c r="BB271" s="295"/>
      <c r="BC271" s="131"/>
      <c r="BD271" s="126"/>
      <c r="BE271" s="126"/>
      <c r="BF271" s="253" t="str">
        <f>IF([7]回答表!X53="●",[7]回答表!U444,IF([7]回答表!AA53="●",[7]回答表!U472,""))</f>
        <v/>
      </c>
      <c r="BG271" s="254"/>
      <c r="BH271" s="254"/>
      <c r="BI271" s="254"/>
      <c r="BJ271" s="253"/>
      <c r="BK271" s="254"/>
      <c r="BL271" s="254"/>
      <c r="BM271" s="254"/>
      <c r="BN271" s="253"/>
      <c r="BO271" s="254"/>
      <c r="BP271" s="254"/>
      <c r="BQ271" s="255"/>
      <c r="BR271" s="129"/>
      <c r="BS271" s="116"/>
    </row>
    <row r="272" spans="1:144" ht="15.65" customHeight="1">
      <c r="C272" s="124"/>
      <c r="D272" s="281"/>
      <c r="E272" s="281"/>
      <c r="F272" s="281"/>
      <c r="G272" s="281"/>
      <c r="H272" s="281"/>
      <c r="I272" s="281"/>
      <c r="J272" s="281"/>
      <c r="K272" s="281"/>
      <c r="L272" s="281"/>
      <c r="M272" s="281"/>
      <c r="N272" s="211"/>
      <c r="O272" s="212"/>
      <c r="P272" s="212"/>
      <c r="Q272" s="213"/>
      <c r="R272" s="130"/>
      <c r="S272" s="130"/>
      <c r="T272" s="130"/>
      <c r="U272" s="193"/>
      <c r="V272" s="194"/>
      <c r="W272" s="194"/>
      <c r="X272" s="194"/>
      <c r="Y272" s="194"/>
      <c r="Z272" s="194"/>
      <c r="AA272" s="194"/>
      <c r="AB272" s="194"/>
      <c r="AC272" s="194"/>
      <c r="AD272" s="194"/>
      <c r="AE272" s="194"/>
      <c r="AF272" s="194"/>
      <c r="AG272" s="194"/>
      <c r="AH272" s="194"/>
      <c r="AI272" s="194"/>
      <c r="AJ272" s="195"/>
      <c r="AK272" s="143"/>
      <c r="AL272" s="143"/>
      <c r="AM272" s="296"/>
      <c r="AN272" s="297"/>
      <c r="AO272" s="297"/>
      <c r="AP272" s="297"/>
      <c r="AQ272" s="297"/>
      <c r="AR272" s="297"/>
      <c r="AS272" s="297"/>
      <c r="AT272" s="298"/>
      <c r="AU272" s="296"/>
      <c r="AV272" s="297"/>
      <c r="AW272" s="297"/>
      <c r="AX272" s="297"/>
      <c r="AY272" s="297"/>
      <c r="AZ272" s="297"/>
      <c r="BA272" s="297"/>
      <c r="BB272" s="298"/>
      <c r="BC272" s="131"/>
      <c r="BD272" s="126"/>
      <c r="BE272" s="126"/>
      <c r="BF272" s="217"/>
      <c r="BG272" s="218"/>
      <c r="BH272" s="218"/>
      <c r="BI272" s="218"/>
      <c r="BJ272" s="217"/>
      <c r="BK272" s="218"/>
      <c r="BL272" s="218"/>
      <c r="BM272" s="218"/>
      <c r="BN272" s="217"/>
      <c r="BO272" s="218"/>
      <c r="BP272" s="218"/>
      <c r="BQ272" s="221"/>
      <c r="BR272" s="129"/>
      <c r="BS272" s="116"/>
    </row>
    <row r="273" spans="1:71" ht="15.65" customHeight="1">
      <c r="C273" s="124"/>
      <c r="D273" s="281"/>
      <c r="E273" s="281"/>
      <c r="F273" s="281"/>
      <c r="G273" s="281"/>
      <c r="H273" s="281"/>
      <c r="I273" s="281"/>
      <c r="J273" s="281"/>
      <c r="K273" s="281"/>
      <c r="L273" s="281"/>
      <c r="M273" s="281"/>
      <c r="N273" s="211"/>
      <c r="O273" s="212"/>
      <c r="P273" s="212"/>
      <c r="Q273" s="213"/>
      <c r="R273" s="130"/>
      <c r="S273" s="130"/>
      <c r="T273" s="130"/>
      <c r="U273" s="193"/>
      <c r="V273" s="194"/>
      <c r="W273" s="194"/>
      <c r="X273" s="194"/>
      <c r="Y273" s="194"/>
      <c r="Z273" s="194"/>
      <c r="AA273" s="194"/>
      <c r="AB273" s="194"/>
      <c r="AC273" s="194"/>
      <c r="AD273" s="194"/>
      <c r="AE273" s="194"/>
      <c r="AF273" s="194"/>
      <c r="AG273" s="194"/>
      <c r="AH273" s="194"/>
      <c r="AI273" s="194"/>
      <c r="AJ273" s="195"/>
      <c r="AK273" s="143"/>
      <c r="AL273" s="143"/>
      <c r="AM273" s="299"/>
      <c r="AN273" s="300"/>
      <c r="AO273" s="300"/>
      <c r="AP273" s="300"/>
      <c r="AQ273" s="300"/>
      <c r="AR273" s="300"/>
      <c r="AS273" s="300"/>
      <c r="AT273" s="301"/>
      <c r="AU273" s="299"/>
      <c r="AV273" s="300"/>
      <c r="AW273" s="300"/>
      <c r="AX273" s="300"/>
      <c r="AY273" s="300"/>
      <c r="AZ273" s="300"/>
      <c r="BA273" s="300"/>
      <c r="BB273" s="301"/>
      <c r="BC273" s="131"/>
      <c r="BD273" s="126"/>
      <c r="BE273" s="126"/>
      <c r="BF273" s="217"/>
      <c r="BG273" s="218"/>
      <c r="BH273" s="218"/>
      <c r="BI273" s="218"/>
      <c r="BJ273" s="217"/>
      <c r="BK273" s="218"/>
      <c r="BL273" s="218"/>
      <c r="BM273" s="218"/>
      <c r="BN273" s="217"/>
      <c r="BO273" s="218"/>
      <c r="BP273" s="218"/>
      <c r="BQ273" s="221"/>
      <c r="BR273" s="129"/>
      <c r="BS273" s="116"/>
    </row>
    <row r="274" spans="1:71" ht="15.65" customHeight="1">
      <c r="C274" s="124"/>
      <c r="D274" s="281"/>
      <c r="E274" s="281"/>
      <c r="F274" s="281"/>
      <c r="G274" s="281"/>
      <c r="H274" s="281"/>
      <c r="I274" s="281"/>
      <c r="J274" s="281"/>
      <c r="K274" s="281"/>
      <c r="L274" s="281"/>
      <c r="M274" s="281"/>
      <c r="N274" s="214"/>
      <c r="O274" s="215"/>
      <c r="P274" s="215"/>
      <c r="Q274" s="216"/>
      <c r="R274" s="130"/>
      <c r="S274" s="130"/>
      <c r="T274" s="130"/>
      <c r="U274" s="193"/>
      <c r="V274" s="194"/>
      <c r="W274" s="194"/>
      <c r="X274" s="194"/>
      <c r="Y274" s="194"/>
      <c r="Z274" s="194"/>
      <c r="AA274" s="194"/>
      <c r="AB274" s="194"/>
      <c r="AC274" s="194"/>
      <c r="AD274" s="194"/>
      <c r="AE274" s="194"/>
      <c r="AF274" s="194"/>
      <c r="AG274" s="194"/>
      <c r="AH274" s="194"/>
      <c r="AI274" s="194"/>
      <c r="AJ274" s="195"/>
      <c r="AK274" s="143"/>
      <c r="AL274" s="143"/>
      <c r="AM274" s="283" t="str">
        <f>IF([7]回答表!X53="●",[7]回答表!G444,IF([7]回答表!AA53="●",[7]回答表!G472,""))</f>
        <v/>
      </c>
      <c r="AN274" s="284"/>
      <c r="AO274" s="284"/>
      <c r="AP274" s="284"/>
      <c r="AQ274" s="284"/>
      <c r="AR274" s="284"/>
      <c r="AS274" s="284"/>
      <c r="AT274" s="285"/>
      <c r="AU274" s="283" t="str">
        <f>IF([7]回答表!X53="●",[7]回答表!G445,IF([7]回答表!AA53="●",[7]回答表!G473,""))</f>
        <v/>
      </c>
      <c r="AV274" s="284"/>
      <c r="AW274" s="284"/>
      <c r="AX274" s="284"/>
      <c r="AY274" s="284"/>
      <c r="AZ274" s="284"/>
      <c r="BA274" s="284"/>
      <c r="BB274" s="285"/>
      <c r="BC274" s="131"/>
      <c r="BD274" s="126"/>
      <c r="BE274" s="126"/>
      <c r="BF274" s="217" t="str">
        <f>IF([7]回答表!X53="●",[7]回答表!X444,IF([7]回答表!AA53="●",[7]回答表!X472,""))</f>
        <v/>
      </c>
      <c r="BG274" s="218"/>
      <c r="BH274" s="218"/>
      <c r="BI274" s="218"/>
      <c r="BJ274" s="217" t="str">
        <f>IF([7]回答表!X53="●",[7]回答表!X445,IF([7]回答表!AA53="●",[7]回答表!X473,""))</f>
        <v/>
      </c>
      <c r="BK274" s="218"/>
      <c r="BL274" s="218"/>
      <c r="BM274" s="221"/>
      <c r="BN274" s="217" t="str">
        <f>IF([7]回答表!X53="●",[7]回答表!X446,IF([7]回答表!AA53="●",[7]回答表!X474,""))</f>
        <v/>
      </c>
      <c r="BO274" s="218"/>
      <c r="BP274" s="218"/>
      <c r="BQ274" s="221"/>
      <c r="BR274" s="129"/>
      <c r="BS274" s="116"/>
    </row>
    <row r="275" spans="1:71" ht="15.65" customHeight="1">
      <c r="C275" s="124"/>
      <c r="D275" s="144"/>
      <c r="E275" s="144"/>
      <c r="F275" s="144"/>
      <c r="G275" s="144"/>
      <c r="H275" s="144"/>
      <c r="I275" s="144"/>
      <c r="J275" s="144"/>
      <c r="K275" s="144"/>
      <c r="L275" s="144"/>
      <c r="M275" s="144"/>
      <c r="N275" s="146"/>
      <c r="O275" s="146"/>
      <c r="P275" s="146"/>
      <c r="Q275" s="146"/>
      <c r="R275" s="146"/>
      <c r="S275" s="146"/>
      <c r="T275" s="146"/>
      <c r="U275" s="193"/>
      <c r="V275" s="194"/>
      <c r="W275" s="194"/>
      <c r="X275" s="194"/>
      <c r="Y275" s="194"/>
      <c r="Z275" s="194"/>
      <c r="AA275" s="194"/>
      <c r="AB275" s="194"/>
      <c r="AC275" s="194"/>
      <c r="AD275" s="194"/>
      <c r="AE275" s="194"/>
      <c r="AF275" s="194"/>
      <c r="AG275" s="194"/>
      <c r="AH275" s="194"/>
      <c r="AI275" s="194"/>
      <c r="AJ275" s="195"/>
      <c r="AK275" s="143"/>
      <c r="AL275" s="143"/>
      <c r="AM275" s="286"/>
      <c r="AN275" s="287"/>
      <c r="AO275" s="287"/>
      <c r="AP275" s="287"/>
      <c r="AQ275" s="287"/>
      <c r="AR275" s="287"/>
      <c r="AS275" s="287"/>
      <c r="AT275" s="288"/>
      <c r="AU275" s="286"/>
      <c r="AV275" s="287"/>
      <c r="AW275" s="287"/>
      <c r="AX275" s="287"/>
      <c r="AY275" s="287"/>
      <c r="AZ275" s="287"/>
      <c r="BA275" s="287"/>
      <c r="BB275" s="288"/>
      <c r="BC275" s="131"/>
      <c r="BD275" s="131"/>
      <c r="BE275" s="131"/>
      <c r="BF275" s="217"/>
      <c r="BG275" s="218"/>
      <c r="BH275" s="218"/>
      <c r="BI275" s="218"/>
      <c r="BJ275" s="217"/>
      <c r="BK275" s="218"/>
      <c r="BL275" s="218"/>
      <c r="BM275" s="221"/>
      <c r="BN275" s="217"/>
      <c r="BO275" s="218"/>
      <c r="BP275" s="218"/>
      <c r="BQ275" s="221"/>
      <c r="BR275" s="129"/>
      <c r="BS275" s="116"/>
    </row>
    <row r="276" spans="1:71" ht="15.65" customHeight="1">
      <c r="C276" s="124"/>
      <c r="D276" s="144"/>
      <c r="E276" s="144"/>
      <c r="F276" s="144"/>
      <c r="G276" s="144"/>
      <c r="H276" s="144"/>
      <c r="I276" s="144"/>
      <c r="J276" s="144"/>
      <c r="K276" s="144"/>
      <c r="L276" s="144"/>
      <c r="M276" s="144"/>
      <c r="N276" s="146"/>
      <c r="O276" s="146"/>
      <c r="P276" s="146"/>
      <c r="Q276" s="146"/>
      <c r="R276" s="146"/>
      <c r="S276" s="146"/>
      <c r="T276" s="146"/>
      <c r="U276" s="193"/>
      <c r="V276" s="194"/>
      <c r="W276" s="194"/>
      <c r="X276" s="194"/>
      <c r="Y276" s="194"/>
      <c r="Z276" s="194"/>
      <c r="AA276" s="194"/>
      <c r="AB276" s="194"/>
      <c r="AC276" s="194"/>
      <c r="AD276" s="194"/>
      <c r="AE276" s="194"/>
      <c r="AF276" s="194"/>
      <c r="AG276" s="194"/>
      <c r="AH276" s="194"/>
      <c r="AI276" s="194"/>
      <c r="AJ276" s="195"/>
      <c r="AK276" s="143"/>
      <c r="AL276" s="143"/>
      <c r="AM276" s="289"/>
      <c r="AN276" s="290"/>
      <c r="AO276" s="290"/>
      <c r="AP276" s="290"/>
      <c r="AQ276" s="290"/>
      <c r="AR276" s="290"/>
      <c r="AS276" s="290"/>
      <c r="AT276" s="291"/>
      <c r="AU276" s="289"/>
      <c r="AV276" s="290"/>
      <c r="AW276" s="290"/>
      <c r="AX276" s="290"/>
      <c r="AY276" s="290"/>
      <c r="AZ276" s="290"/>
      <c r="BA276" s="290"/>
      <c r="BB276" s="291"/>
      <c r="BC276" s="131"/>
      <c r="BD276" s="126"/>
      <c r="BE276" s="126"/>
      <c r="BF276" s="217"/>
      <c r="BG276" s="218"/>
      <c r="BH276" s="218"/>
      <c r="BI276" s="218"/>
      <c r="BJ276" s="217"/>
      <c r="BK276" s="218"/>
      <c r="BL276" s="218"/>
      <c r="BM276" s="221"/>
      <c r="BN276" s="217"/>
      <c r="BO276" s="218"/>
      <c r="BP276" s="218"/>
      <c r="BQ276" s="221"/>
      <c r="BR276" s="129"/>
      <c r="BS276" s="116"/>
    </row>
    <row r="277" spans="1:71" ht="15.65" customHeight="1">
      <c r="C277" s="124"/>
      <c r="D277" s="302" t="s">
        <v>8</v>
      </c>
      <c r="E277" s="281"/>
      <c r="F277" s="281"/>
      <c r="G277" s="281"/>
      <c r="H277" s="281"/>
      <c r="I277" s="281"/>
      <c r="J277" s="281"/>
      <c r="K277" s="281"/>
      <c r="L277" s="281"/>
      <c r="M277" s="282"/>
      <c r="N277" s="208" t="str">
        <f>IF([7]回答表!AA53="●","●","")</f>
        <v/>
      </c>
      <c r="O277" s="209"/>
      <c r="P277" s="209"/>
      <c r="Q277" s="210"/>
      <c r="R277" s="130"/>
      <c r="S277" s="130"/>
      <c r="T277" s="130"/>
      <c r="U277" s="193"/>
      <c r="V277" s="194"/>
      <c r="W277" s="194"/>
      <c r="X277" s="194"/>
      <c r="Y277" s="194"/>
      <c r="Z277" s="194"/>
      <c r="AA277" s="194"/>
      <c r="AB277" s="194"/>
      <c r="AC277" s="194"/>
      <c r="AD277" s="194"/>
      <c r="AE277" s="194"/>
      <c r="AF277" s="194"/>
      <c r="AG277" s="194"/>
      <c r="AH277" s="194"/>
      <c r="AI277" s="194"/>
      <c r="AJ277" s="195"/>
      <c r="AK277" s="143"/>
      <c r="AL277" s="143"/>
      <c r="AM277" s="126"/>
      <c r="AN277" s="126"/>
      <c r="AO277" s="126"/>
      <c r="AP277" s="126"/>
      <c r="AQ277" s="126"/>
      <c r="AR277" s="126"/>
      <c r="AS277" s="126"/>
      <c r="AT277" s="126"/>
      <c r="AU277" s="126"/>
      <c r="AV277" s="126"/>
      <c r="AW277" s="126"/>
      <c r="AX277" s="126"/>
      <c r="AY277" s="126"/>
      <c r="AZ277" s="126"/>
      <c r="BA277" s="126"/>
      <c r="BB277" s="126"/>
      <c r="BC277" s="131"/>
      <c r="BD277" s="147"/>
      <c r="BE277" s="147"/>
      <c r="BF277" s="217"/>
      <c r="BG277" s="218"/>
      <c r="BH277" s="218"/>
      <c r="BI277" s="218"/>
      <c r="BJ277" s="217"/>
      <c r="BK277" s="218"/>
      <c r="BL277" s="218"/>
      <c r="BM277" s="221"/>
      <c r="BN277" s="217"/>
      <c r="BO277" s="218"/>
      <c r="BP277" s="218"/>
      <c r="BQ277" s="221"/>
      <c r="BR277" s="129"/>
      <c r="BS277" s="116"/>
    </row>
    <row r="278" spans="1:71" ht="15.65" customHeight="1">
      <c r="C278" s="124"/>
      <c r="D278" s="281"/>
      <c r="E278" s="281"/>
      <c r="F278" s="281"/>
      <c r="G278" s="281"/>
      <c r="H278" s="281"/>
      <c r="I278" s="281"/>
      <c r="J278" s="281"/>
      <c r="K278" s="281"/>
      <c r="L278" s="281"/>
      <c r="M278" s="282"/>
      <c r="N278" s="211"/>
      <c r="O278" s="212"/>
      <c r="P278" s="212"/>
      <c r="Q278" s="213"/>
      <c r="R278" s="130"/>
      <c r="S278" s="130"/>
      <c r="T278" s="130"/>
      <c r="U278" s="193"/>
      <c r="V278" s="194"/>
      <c r="W278" s="194"/>
      <c r="X278" s="194"/>
      <c r="Y278" s="194"/>
      <c r="Z278" s="194"/>
      <c r="AA278" s="194"/>
      <c r="AB278" s="194"/>
      <c r="AC278" s="194"/>
      <c r="AD278" s="194"/>
      <c r="AE278" s="194"/>
      <c r="AF278" s="194"/>
      <c r="AG278" s="194"/>
      <c r="AH278" s="194"/>
      <c r="AI278" s="194"/>
      <c r="AJ278" s="195"/>
      <c r="AK278" s="143"/>
      <c r="AL278" s="143"/>
      <c r="AM278" s="126"/>
      <c r="AN278" s="126"/>
      <c r="AO278" s="126"/>
      <c r="AP278" s="126"/>
      <c r="AQ278" s="126"/>
      <c r="AR278" s="126"/>
      <c r="AS278" s="126"/>
      <c r="AT278" s="126"/>
      <c r="AU278" s="126"/>
      <c r="AV278" s="126"/>
      <c r="AW278" s="126"/>
      <c r="AX278" s="126"/>
      <c r="AY278" s="126"/>
      <c r="AZ278" s="126"/>
      <c r="BA278" s="126"/>
      <c r="BB278" s="126"/>
      <c r="BC278" s="131"/>
      <c r="BD278" s="147"/>
      <c r="BE278" s="147"/>
      <c r="BF278" s="217" t="s">
        <v>9</v>
      </c>
      <c r="BG278" s="218"/>
      <c r="BH278" s="218"/>
      <c r="BI278" s="218"/>
      <c r="BJ278" s="217" t="s">
        <v>10</v>
      </c>
      <c r="BK278" s="218"/>
      <c r="BL278" s="218"/>
      <c r="BM278" s="218"/>
      <c r="BN278" s="217" t="s">
        <v>11</v>
      </c>
      <c r="BO278" s="218"/>
      <c r="BP278" s="218"/>
      <c r="BQ278" s="221"/>
      <c r="BR278" s="129"/>
      <c r="BS278" s="116"/>
    </row>
    <row r="279" spans="1:71" ht="15.65" customHeight="1">
      <c r="C279" s="124"/>
      <c r="D279" s="281"/>
      <c r="E279" s="281"/>
      <c r="F279" s="281"/>
      <c r="G279" s="281"/>
      <c r="H279" s="281"/>
      <c r="I279" s="281"/>
      <c r="J279" s="281"/>
      <c r="K279" s="281"/>
      <c r="L279" s="281"/>
      <c r="M279" s="282"/>
      <c r="N279" s="211"/>
      <c r="O279" s="212"/>
      <c r="P279" s="212"/>
      <c r="Q279" s="213"/>
      <c r="R279" s="130"/>
      <c r="S279" s="130"/>
      <c r="T279" s="130"/>
      <c r="U279" s="193"/>
      <c r="V279" s="194"/>
      <c r="W279" s="194"/>
      <c r="X279" s="194"/>
      <c r="Y279" s="194"/>
      <c r="Z279" s="194"/>
      <c r="AA279" s="194"/>
      <c r="AB279" s="194"/>
      <c r="AC279" s="194"/>
      <c r="AD279" s="194"/>
      <c r="AE279" s="194"/>
      <c r="AF279" s="194"/>
      <c r="AG279" s="194"/>
      <c r="AH279" s="194"/>
      <c r="AI279" s="194"/>
      <c r="AJ279" s="195"/>
      <c r="AK279" s="143"/>
      <c r="AL279" s="143"/>
      <c r="AM279" s="126"/>
      <c r="AN279" s="126"/>
      <c r="AO279" s="126"/>
      <c r="AP279" s="126"/>
      <c r="AQ279" s="126"/>
      <c r="AR279" s="126"/>
      <c r="AS279" s="126"/>
      <c r="AT279" s="126"/>
      <c r="AU279" s="126"/>
      <c r="AV279" s="126"/>
      <c r="AW279" s="126"/>
      <c r="AX279" s="126"/>
      <c r="AY279" s="126"/>
      <c r="AZ279" s="126"/>
      <c r="BA279" s="126"/>
      <c r="BB279" s="126"/>
      <c r="BC279" s="131"/>
      <c r="BD279" s="147"/>
      <c r="BE279" s="147"/>
      <c r="BF279" s="217"/>
      <c r="BG279" s="218"/>
      <c r="BH279" s="218"/>
      <c r="BI279" s="218"/>
      <c r="BJ279" s="217"/>
      <c r="BK279" s="218"/>
      <c r="BL279" s="218"/>
      <c r="BM279" s="218"/>
      <c r="BN279" s="217"/>
      <c r="BO279" s="218"/>
      <c r="BP279" s="218"/>
      <c r="BQ279" s="221"/>
      <c r="BR279" s="129"/>
      <c r="BS279" s="116"/>
    </row>
    <row r="280" spans="1:71" ht="15.65" customHeight="1">
      <c r="C280" s="124"/>
      <c r="D280" s="281"/>
      <c r="E280" s="281"/>
      <c r="F280" s="281"/>
      <c r="G280" s="281"/>
      <c r="H280" s="281"/>
      <c r="I280" s="281"/>
      <c r="J280" s="281"/>
      <c r="K280" s="281"/>
      <c r="L280" s="281"/>
      <c r="M280" s="282"/>
      <c r="N280" s="214"/>
      <c r="O280" s="215"/>
      <c r="P280" s="215"/>
      <c r="Q280" s="216"/>
      <c r="R280" s="130"/>
      <c r="S280" s="130"/>
      <c r="T280" s="130"/>
      <c r="U280" s="196"/>
      <c r="V280" s="197"/>
      <c r="W280" s="197"/>
      <c r="X280" s="197"/>
      <c r="Y280" s="197"/>
      <c r="Z280" s="197"/>
      <c r="AA280" s="197"/>
      <c r="AB280" s="197"/>
      <c r="AC280" s="197"/>
      <c r="AD280" s="197"/>
      <c r="AE280" s="197"/>
      <c r="AF280" s="197"/>
      <c r="AG280" s="197"/>
      <c r="AH280" s="197"/>
      <c r="AI280" s="197"/>
      <c r="AJ280" s="198"/>
      <c r="AK280" s="143"/>
      <c r="AL280" s="143"/>
      <c r="AM280" s="126"/>
      <c r="AN280" s="126"/>
      <c r="AO280" s="126"/>
      <c r="AP280" s="126"/>
      <c r="AQ280" s="126"/>
      <c r="AR280" s="126"/>
      <c r="AS280" s="126"/>
      <c r="AT280" s="126"/>
      <c r="AU280" s="126"/>
      <c r="AV280" s="126"/>
      <c r="AW280" s="126"/>
      <c r="AX280" s="126"/>
      <c r="AY280" s="126"/>
      <c r="AZ280" s="126"/>
      <c r="BA280" s="126"/>
      <c r="BB280" s="126"/>
      <c r="BC280" s="131"/>
      <c r="BD280" s="147"/>
      <c r="BE280" s="147"/>
      <c r="BF280" s="219"/>
      <c r="BG280" s="220"/>
      <c r="BH280" s="220"/>
      <c r="BI280" s="220"/>
      <c r="BJ280" s="219"/>
      <c r="BK280" s="220"/>
      <c r="BL280" s="220"/>
      <c r="BM280" s="220"/>
      <c r="BN280" s="219"/>
      <c r="BO280" s="220"/>
      <c r="BP280" s="220"/>
      <c r="BQ280" s="222"/>
      <c r="BR280" s="129"/>
      <c r="BS280" s="116"/>
    </row>
    <row r="281" spans="1:71" ht="15.65" customHeight="1">
      <c r="A281" s="134"/>
      <c r="B281" s="134"/>
      <c r="C281" s="124"/>
      <c r="D281" s="144"/>
      <c r="E281" s="144"/>
      <c r="F281" s="144"/>
      <c r="G281" s="144"/>
      <c r="H281" s="144"/>
      <c r="I281" s="144"/>
      <c r="J281" s="144"/>
      <c r="K281" s="144"/>
      <c r="L281" s="144"/>
      <c r="M281" s="144"/>
      <c r="N281" s="144"/>
      <c r="O281" s="144"/>
      <c r="P281" s="144"/>
      <c r="Q281" s="144"/>
      <c r="R281" s="130"/>
      <c r="S281" s="130"/>
      <c r="T281" s="130"/>
      <c r="U281" s="130"/>
      <c r="V281" s="130"/>
      <c r="W281" s="130"/>
      <c r="X281" s="130"/>
      <c r="Y281" s="130"/>
      <c r="Z281" s="130"/>
      <c r="AA281" s="130"/>
      <c r="AB281" s="130"/>
      <c r="AC281" s="130"/>
      <c r="AD281" s="130"/>
      <c r="AE281" s="130"/>
      <c r="AF281" s="130"/>
      <c r="AG281" s="130"/>
      <c r="AH281" s="130"/>
      <c r="AI281" s="130"/>
      <c r="AJ281" s="130"/>
      <c r="AK281" s="143"/>
      <c r="AL281" s="143"/>
      <c r="AM281" s="156"/>
      <c r="AN281" s="156"/>
      <c r="AO281" s="156"/>
      <c r="AP281" s="156"/>
      <c r="AQ281" s="156"/>
      <c r="AR281" s="156"/>
      <c r="AS281" s="156"/>
      <c r="AT281" s="156"/>
      <c r="AU281" s="156"/>
      <c r="AV281" s="156"/>
      <c r="AW281" s="156"/>
      <c r="AX281" s="156"/>
      <c r="AY281" s="156"/>
      <c r="AZ281" s="156"/>
      <c r="BA281" s="156"/>
      <c r="BB281" s="156"/>
      <c r="BC281" s="131"/>
      <c r="BD281" s="147"/>
      <c r="BE281" s="147"/>
      <c r="BF281" s="110"/>
      <c r="BG281" s="110"/>
      <c r="BH281" s="110"/>
      <c r="BI281" s="110"/>
      <c r="BJ281" s="110"/>
      <c r="BK281" s="110"/>
      <c r="BL281" s="110"/>
      <c r="BM281" s="110"/>
      <c r="BN281" s="110"/>
      <c r="BO281" s="110"/>
      <c r="BP281" s="110"/>
      <c r="BQ281" s="110"/>
      <c r="BR281" s="129"/>
      <c r="BS281" s="116"/>
    </row>
    <row r="282" spans="1:71" ht="15.65" customHeight="1">
      <c r="A282" s="134"/>
      <c r="B282" s="134"/>
      <c r="C282" s="124"/>
      <c r="D282" s="144"/>
      <c r="E282" s="144"/>
      <c r="F282" s="144"/>
      <c r="G282" s="144"/>
      <c r="H282" s="144"/>
      <c r="I282" s="144"/>
      <c r="J282" s="144"/>
      <c r="K282" s="144"/>
      <c r="L282" s="144"/>
      <c r="M282" s="144"/>
      <c r="N282" s="144"/>
      <c r="O282" s="144"/>
      <c r="P282" s="144"/>
      <c r="Q282" s="144"/>
      <c r="R282" s="130"/>
      <c r="S282" s="130"/>
      <c r="T282" s="130"/>
      <c r="U282" s="135" t="s">
        <v>91</v>
      </c>
      <c r="V282" s="130"/>
      <c r="W282" s="130"/>
      <c r="X282" s="130"/>
      <c r="Y282" s="130"/>
      <c r="Z282" s="130"/>
      <c r="AA282" s="130"/>
      <c r="AB282" s="130"/>
      <c r="AC282" s="130"/>
      <c r="AD282" s="130"/>
      <c r="AE282" s="130"/>
      <c r="AF282" s="130"/>
      <c r="AG282" s="130"/>
      <c r="AH282" s="130"/>
      <c r="AI282" s="130"/>
      <c r="AJ282" s="130"/>
      <c r="AK282" s="143"/>
      <c r="AL282" s="143"/>
      <c r="AM282" s="135" t="s">
        <v>92</v>
      </c>
      <c r="AN282" s="127"/>
      <c r="AO282" s="127"/>
      <c r="AP282" s="127"/>
      <c r="AQ282" s="127"/>
      <c r="AR282" s="127"/>
      <c r="AS282" s="127"/>
      <c r="AT282" s="127"/>
      <c r="AU282" s="127"/>
      <c r="AV282" s="127"/>
      <c r="AW282" s="127"/>
      <c r="AX282" s="126"/>
      <c r="AY282" s="126"/>
      <c r="AZ282" s="126"/>
      <c r="BA282" s="126"/>
      <c r="BB282" s="126"/>
      <c r="BC282" s="126"/>
      <c r="BD282" s="126"/>
      <c r="BE282" s="126"/>
      <c r="BF282" s="126"/>
      <c r="BG282" s="126"/>
      <c r="BH282" s="126"/>
      <c r="BI282" s="126"/>
      <c r="BJ282" s="126"/>
      <c r="BK282" s="126"/>
      <c r="BL282" s="126"/>
      <c r="BM282" s="126"/>
      <c r="BN282" s="126"/>
      <c r="BO282" s="126"/>
      <c r="BP282" s="126"/>
      <c r="BQ282" s="110"/>
      <c r="BR282" s="129"/>
      <c r="BS282" s="116"/>
    </row>
    <row r="283" spans="1:71" ht="15.65" customHeight="1">
      <c r="A283" s="134"/>
      <c r="B283" s="134"/>
      <c r="C283" s="124"/>
      <c r="D283" s="144"/>
      <c r="E283" s="144"/>
      <c r="F283" s="144"/>
      <c r="G283" s="144"/>
      <c r="H283" s="144"/>
      <c r="I283" s="144"/>
      <c r="J283" s="144"/>
      <c r="K283" s="144"/>
      <c r="L283" s="144"/>
      <c r="M283" s="144"/>
      <c r="N283" s="144"/>
      <c r="O283" s="144"/>
      <c r="P283" s="144"/>
      <c r="Q283" s="144"/>
      <c r="R283" s="130"/>
      <c r="S283" s="130"/>
      <c r="T283" s="130"/>
      <c r="U283" s="182" t="str">
        <f>IF([7]回答表!X53="●",[7]回答表!E453,IF([7]回答表!AA53="●",[7]回答表!E477,""))</f>
        <v/>
      </c>
      <c r="V283" s="183"/>
      <c r="W283" s="183"/>
      <c r="X283" s="183"/>
      <c r="Y283" s="183"/>
      <c r="Z283" s="183"/>
      <c r="AA283" s="183"/>
      <c r="AB283" s="183"/>
      <c r="AC283" s="183"/>
      <c r="AD283" s="183"/>
      <c r="AE283" s="186" t="s">
        <v>93</v>
      </c>
      <c r="AF283" s="186"/>
      <c r="AG283" s="186"/>
      <c r="AH283" s="186"/>
      <c r="AI283" s="186"/>
      <c r="AJ283" s="187"/>
      <c r="AK283" s="143"/>
      <c r="AL283" s="143"/>
      <c r="AM283" s="190" t="str">
        <f>IF([7]回答表!X53="●",[7]回答表!B455,IF([7]回答表!AA53="●",[7]回答表!B479,""))</f>
        <v/>
      </c>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2"/>
      <c r="BR283" s="129"/>
      <c r="BS283" s="116"/>
    </row>
    <row r="284" spans="1:71" ht="15.65" customHeight="1">
      <c r="A284" s="134"/>
      <c r="B284" s="134"/>
      <c r="C284" s="124"/>
      <c r="D284" s="144"/>
      <c r="E284" s="144"/>
      <c r="F284" s="144"/>
      <c r="G284" s="144"/>
      <c r="H284" s="144"/>
      <c r="I284" s="144"/>
      <c r="J284" s="144"/>
      <c r="K284" s="144"/>
      <c r="L284" s="144"/>
      <c r="M284" s="144"/>
      <c r="N284" s="144"/>
      <c r="O284" s="144"/>
      <c r="P284" s="144"/>
      <c r="Q284" s="144"/>
      <c r="R284" s="130"/>
      <c r="S284" s="130"/>
      <c r="T284" s="130"/>
      <c r="U284" s="184"/>
      <c r="V284" s="185"/>
      <c r="W284" s="185"/>
      <c r="X284" s="185"/>
      <c r="Y284" s="185"/>
      <c r="Z284" s="185"/>
      <c r="AA284" s="185"/>
      <c r="AB284" s="185"/>
      <c r="AC284" s="185"/>
      <c r="AD284" s="185"/>
      <c r="AE284" s="188"/>
      <c r="AF284" s="188"/>
      <c r="AG284" s="188"/>
      <c r="AH284" s="188"/>
      <c r="AI284" s="188"/>
      <c r="AJ284" s="189"/>
      <c r="AK284" s="143"/>
      <c r="AL284" s="143"/>
      <c r="AM284" s="193"/>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c r="BM284" s="194"/>
      <c r="BN284" s="194"/>
      <c r="BO284" s="194"/>
      <c r="BP284" s="194"/>
      <c r="BQ284" s="195"/>
      <c r="BR284" s="129"/>
      <c r="BS284" s="116"/>
    </row>
    <row r="285" spans="1:71" ht="15.65" customHeight="1">
      <c r="A285" s="134"/>
      <c r="B285" s="134"/>
      <c r="C285" s="124"/>
      <c r="D285" s="144"/>
      <c r="E285" s="144"/>
      <c r="F285" s="144"/>
      <c r="G285" s="144"/>
      <c r="H285" s="144"/>
      <c r="I285" s="144"/>
      <c r="J285" s="144"/>
      <c r="K285" s="144"/>
      <c r="L285" s="144"/>
      <c r="M285" s="144"/>
      <c r="N285" s="144"/>
      <c r="O285" s="144"/>
      <c r="P285" s="144"/>
      <c r="Q285" s="144"/>
      <c r="R285" s="130"/>
      <c r="S285" s="130"/>
      <c r="T285" s="130"/>
      <c r="U285" s="130"/>
      <c r="V285" s="130"/>
      <c r="W285" s="130"/>
      <c r="X285" s="130"/>
      <c r="Y285" s="130"/>
      <c r="Z285" s="130"/>
      <c r="AA285" s="130"/>
      <c r="AB285" s="130"/>
      <c r="AC285" s="130"/>
      <c r="AD285" s="130"/>
      <c r="AE285" s="130"/>
      <c r="AF285" s="130"/>
      <c r="AG285" s="130"/>
      <c r="AH285" s="130"/>
      <c r="AI285" s="130"/>
      <c r="AJ285" s="130"/>
      <c r="AK285" s="143"/>
      <c r="AL285" s="143"/>
      <c r="AM285" s="193"/>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c r="BM285" s="194"/>
      <c r="BN285" s="194"/>
      <c r="BO285" s="194"/>
      <c r="BP285" s="194"/>
      <c r="BQ285" s="195"/>
      <c r="BR285" s="129"/>
      <c r="BS285" s="116"/>
    </row>
    <row r="286" spans="1:71" ht="15.65" customHeight="1">
      <c r="A286" s="134"/>
      <c r="B286" s="134"/>
      <c r="C286" s="124"/>
      <c r="D286" s="144"/>
      <c r="E286" s="144"/>
      <c r="F286" s="144"/>
      <c r="G286" s="144"/>
      <c r="H286" s="144"/>
      <c r="I286" s="144"/>
      <c r="J286" s="144"/>
      <c r="K286" s="144"/>
      <c r="L286" s="144"/>
      <c r="M286" s="144"/>
      <c r="N286" s="144"/>
      <c r="O286" s="144"/>
      <c r="P286" s="144"/>
      <c r="Q286" s="144"/>
      <c r="R286" s="130"/>
      <c r="S286" s="130"/>
      <c r="T286" s="130"/>
      <c r="U286" s="130"/>
      <c r="V286" s="130"/>
      <c r="W286" s="130"/>
      <c r="X286" s="130"/>
      <c r="Y286" s="130"/>
      <c r="Z286" s="130"/>
      <c r="AA286" s="130"/>
      <c r="AB286" s="130"/>
      <c r="AC286" s="130"/>
      <c r="AD286" s="130"/>
      <c r="AE286" s="130"/>
      <c r="AF286" s="130"/>
      <c r="AG286" s="130"/>
      <c r="AH286" s="130"/>
      <c r="AI286" s="130"/>
      <c r="AJ286" s="130"/>
      <c r="AK286" s="143"/>
      <c r="AL286" s="143"/>
      <c r="AM286" s="193"/>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c r="BM286" s="194"/>
      <c r="BN286" s="194"/>
      <c r="BO286" s="194"/>
      <c r="BP286" s="194"/>
      <c r="BQ286" s="195"/>
      <c r="BR286" s="129"/>
      <c r="BS286" s="116"/>
    </row>
    <row r="287" spans="1:71" ht="15.65" customHeight="1">
      <c r="A287" s="134"/>
      <c r="B287" s="134"/>
      <c r="C287" s="124"/>
      <c r="D287" s="144"/>
      <c r="E287" s="144"/>
      <c r="F287" s="144"/>
      <c r="G287" s="144"/>
      <c r="H287" s="144"/>
      <c r="I287" s="144"/>
      <c r="J287" s="144"/>
      <c r="K287" s="144"/>
      <c r="L287" s="144"/>
      <c r="M287" s="144"/>
      <c r="N287" s="144"/>
      <c r="O287" s="144"/>
      <c r="P287" s="144"/>
      <c r="Q287" s="144"/>
      <c r="R287" s="130"/>
      <c r="S287" s="130"/>
      <c r="T287" s="130"/>
      <c r="U287" s="130"/>
      <c r="V287" s="130"/>
      <c r="W287" s="130"/>
      <c r="X287" s="130"/>
      <c r="Y287" s="130"/>
      <c r="Z287" s="130"/>
      <c r="AA287" s="130"/>
      <c r="AB287" s="130"/>
      <c r="AC287" s="130"/>
      <c r="AD287" s="130"/>
      <c r="AE287" s="130"/>
      <c r="AF287" s="130"/>
      <c r="AG287" s="130"/>
      <c r="AH287" s="130"/>
      <c r="AI287" s="130"/>
      <c r="AJ287" s="130"/>
      <c r="AK287" s="143"/>
      <c r="AL287" s="143"/>
      <c r="AM287" s="196"/>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8"/>
      <c r="BR287" s="129"/>
      <c r="BS287" s="116"/>
    </row>
    <row r="288" spans="1:71" ht="15.65" customHeight="1">
      <c r="C288" s="124"/>
      <c r="D288" s="144"/>
      <c r="E288" s="144"/>
      <c r="F288" s="144"/>
      <c r="G288" s="144"/>
      <c r="H288" s="144"/>
      <c r="I288" s="144"/>
      <c r="J288" s="144"/>
      <c r="K288" s="144"/>
      <c r="L288" s="144"/>
      <c r="M288" s="144"/>
      <c r="N288" s="130"/>
      <c r="O288" s="130"/>
      <c r="P288" s="130"/>
      <c r="Q288" s="130"/>
      <c r="R288" s="130"/>
      <c r="S288" s="130"/>
      <c r="T288" s="130"/>
      <c r="U288" s="130"/>
      <c r="V288" s="130"/>
      <c r="W288" s="130"/>
      <c r="X288" s="110"/>
      <c r="Y288" s="110"/>
      <c r="Z288" s="110"/>
      <c r="AA288" s="127"/>
      <c r="AB288" s="127"/>
      <c r="AC288" s="127"/>
      <c r="AD288" s="127"/>
      <c r="AE288" s="127"/>
      <c r="AF288" s="127"/>
      <c r="AG288" s="127"/>
      <c r="AH288" s="127"/>
      <c r="AI288" s="127"/>
      <c r="AJ288" s="110"/>
      <c r="AK288" s="110"/>
      <c r="AL288" s="110"/>
      <c r="AM288" s="126"/>
      <c r="AN288" s="126"/>
      <c r="AO288" s="126"/>
      <c r="AP288" s="126"/>
      <c r="AQ288" s="126"/>
      <c r="AR288" s="126"/>
      <c r="AS288" s="126"/>
      <c r="AT288" s="126"/>
      <c r="AU288" s="126"/>
      <c r="AV288" s="126"/>
      <c r="AW288" s="126"/>
      <c r="AX288" s="126"/>
      <c r="AY288" s="126"/>
      <c r="AZ288" s="126"/>
      <c r="BA288" s="126"/>
      <c r="BB288" s="126"/>
      <c r="BC288" s="110"/>
      <c r="BD288" s="110"/>
      <c r="BE288" s="110"/>
      <c r="BF288" s="110"/>
      <c r="BG288" s="110"/>
      <c r="BH288" s="110"/>
      <c r="BI288" s="110"/>
      <c r="BJ288" s="110"/>
      <c r="BK288" s="110"/>
      <c r="BL288" s="110"/>
      <c r="BM288" s="110"/>
      <c r="BN288" s="110"/>
      <c r="BO288" s="110"/>
      <c r="BP288" s="110"/>
      <c r="BQ288" s="110"/>
      <c r="BR288" s="129"/>
      <c r="BS288" s="116"/>
    </row>
    <row r="289" spans="1:71" ht="18.649999999999999" customHeight="1">
      <c r="C289" s="124"/>
      <c r="D289" s="144"/>
      <c r="E289" s="144"/>
      <c r="F289" s="144"/>
      <c r="G289" s="144"/>
      <c r="H289" s="144"/>
      <c r="I289" s="144"/>
      <c r="J289" s="144"/>
      <c r="K289" s="144"/>
      <c r="L289" s="144"/>
      <c r="M289" s="144"/>
      <c r="N289" s="130"/>
      <c r="O289" s="130"/>
      <c r="P289" s="130"/>
      <c r="Q289" s="130"/>
      <c r="R289" s="130"/>
      <c r="S289" s="130"/>
      <c r="T289" s="130"/>
      <c r="U289" s="135" t="s">
        <v>27</v>
      </c>
      <c r="V289" s="130"/>
      <c r="W289" s="130"/>
      <c r="X289" s="136"/>
      <c r="Y289" s="136"/>
      <c r="Z289" s="136"/>
      <c r="AA289" s="127"/>
      <c r="AB289" s="137"/>
      <c r="AC289" s="127"/>
      <c r="AD289" s="127"/>
      <c r="AE289" s="127"/>
      <c r="AF289" s="127"/>
      <c r="AG289" s="127"/>
      <c r="AH289" s="127"/>
      <c r="AI289" s="127"/>
      <c r="AJ289" s="127"/>
      <c r="AK289" s="127"/>
      <c r="AL289" s="127"/>
      <c r="AM289" s="135" t="s">
        <v>12</v>
      </c>
      <c r="AN289" s="127"/>
      <c r="AO289" s="127"/>
      <c r="AP289" s="127"/>
      <c r="AQ289" s="127"/>
      <c r="AR289" s="127"/>
      <c r="AS289" s="127"/>
      <c r="AT289" s="127"/>
      <c r="AU289" s="127"/>
      <c r="AV289" s="127"/>
      <c r="AW289" s="127"/>
      <c r="AX289" s="127"/>
      <c r="AY289" s="127"/>
      <c r="AZ289" s="126"/>
      <c r="BA289" s="126"/>
      <c r="BB289" s="126"/>
      <c r="BC289" s="126"/>
      <c r="BD289" s="126"/>
      <c r="BE289" s="126"/>
      <c r="BF289" s="126"/>
      <c r="BG289" s="126"/>
      <c r="BH289" s="126"/>
      <c r="BI289" s="126"/>
      <c r="BJ289" s="126"/>
      <c r="BK289" s="126"/>
      <c r="BL289" s="126"/>
      <c r="BM289" s="126"/>
      <c r="BN289" s="126"/>
      <c r="BO289" s="126"/>
      <c r="BP289" s="126"/>
      <c r="BQ289" s="110"/>
      <c r="BR289" s="129"/>
      <c r="BS289" s="116"/>
    </row>
    <row r="290" spans="1:71" ht="15.65" customHeight="1">
      <c r="C290" s="124"/>
      <c r="D290" s="281" t="s">
        <v>13</v>
      </c>
      <c r="E290" s="281"/>
      <c r="F290" s="281"/>
      <c r="G290" s="281"/>
      <c r="H290" s="281"/>
      <c r="I290" s="281"/>
      <c r="J290" s="281"/>
      <c r="K290" s="281"/>
      <c r="L290" s="281"/>
      <c r="M290" s="282"/>
      <c r="N290" s="208" t="str">
        <f>IF([7]回答表!AD53="●","●","")</f>
        <v/>
      </c>
      <c r="O290" s="209"/>
      <c r="P290" s="209"/>
      <c r="Q290" s="210"/>
      <c r="R290" s="130"/>
      <c r="S290" s="130"/>
      <c r="T290" s="130"/>
      <c r="U290" s="190" t="str">
        <f>IF([7]回答表!AD53="●",[7]回答表!B490,"")</f>
        <v/>
      </c>
      <c r="V290" s="191"/>
      <c r="W290" s="191"/>
      <c r="X290" s="191"/>
      <c r="Y290" s="191"/>
      <c r="Z290" s="191"/>
      <c r="AA290" s="191"/>
      <c r="AB290" s="191"/>
      <c r="AC290" s="191"/>
      <c r="AD290" s="191"/>
      <c r="AE290" s="191"/>
      <c r="AF290" s="191"/>
      <c r="AG290" s="191"/>
      <c r="AH290" s="191"/>
      <c r="AI290" s="191"/>
      <c r="AJ290" s="192"/>
      <c r="AK290" s="160"/>
      <c r="AL290" s="160"/>
      <c r="AM290" s="190" t="str">
        <f>IF([7]回答表!AD53="●",[7]回答表!B496,"")</f>
        <v/>
      </c>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2"/>
      <c r="BR290" s="129"/>
      <c r="BS290" s="116"/>
    </row>
    <row r="291" spans="1:71" ht="15.65" customHeight="1">
      <c r="C291" s="124"/>
      <c r="D291" s="281"/>
      <c r="E291" s="281"/>
      <c r="F291" s="281"/>
      <c r="G291" s="281"/>
      <c r="H291" s="281"/>
      <c r="I291" s="281"/>
      <c r="J291" s="281"/>
      <c r="K291" s="281"/>
      <c r="L291" s="281"/>
      <c r="M291" s="282"/>
      <c r="N291" s="211"/>
      <c r="O291" s="212"/>
      <c r="P291" s="212"/>
      <c r="Q291" s="213"/>
      <c r="R291" s="130"/>
      <c r="S291" s="130"/>
      <c r="T291" s="130"/>
      <c r="U291" s="193"/>
      <c r="V291" s="194"/>
      <c r="W291" s="194"/>
      <c r="X291" s="194"/>
      <c r="Y291" s="194"/>
      <c r="Z291" s="194"/>
      <c r="AA291" s="194"/>
      <c r="AB291" s="194"/>
      <c r="AC291" s="194"/>
      <c r="AD291" s="194"/>
      <c r="AE291" s="194"/>
      <c r="AF291" s="194"/>
      <c r="AG291" s="194"/>
      <c r="AH291" s="194"/>
      <c r="AI291" s="194"/>
      <c r="AJ291" s="195"/>
      <c r="AK291" s="160"/>
      <c r="AL291" s="160"/>
      <c r="AM291" s="193"/>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c r="BM291" s="194"/>
      <c r="BN291" s="194"/>
      <c r="BO291" s="194"/>
      <c r="BP291" s="194"/>
      <c r="BQ291" s="195"/>
      <c r="BR291" s="129"/>
      <c r="BS291" s="116"/>
    </row>
    <row r="292" spans="1:71" ht="15.65" customHeight="1">
      <c r="C292" s="124"/>
      <c r="D292" s="281"/>
      <c r="E292" s="281"/>
      <c r="F292" s="281"/>
      <c r="G292" s="281"/>
      <c r="H292" s="281"/>
      <c r="I292" s="281"/>
      <c r="J292" s="281"/>
      <c r="K292" s="281"/>
      <c r="L292" s="281"/>
      <c r="M292" s="282"/>
      <c r="N292" s="211"/>
      <c r="O292" s="212"/>
      <c r="P292" s="212"/>
      <c r="Q292" s="213"/>
      <c r="R292" s="130"/>
      <c r="S292" s="130"/>
      <c r="T292" s="130"/>
      <c r="U292" s="193"/>
      <c r="V292" s="194"/>
      <c r="W292" s="194"/>
      <c r="X292" s="194"/>
      <c r="Y292" s="194"/>
      <c r="Z292" s="194"/>
      <c r="AA292" s="194"/>
      <c r="AB292" s="194"/>
      <c r="AC292" s="194"/>
      <c r="AD292" s="194"/>
      <c r="AE292" s="194"/>
      <c r="AF292" s="194"/>
      <c r="AG292" s="194"/>
      <c r="AH292" s="194"/>
      <c r="AI292" s="194"/>
      <c r="AJ292" s="195"/>
      <c r="AK292" s="160"/>
      <c r="AL292" s="160"/>
      <c r="AM292" s="193"/>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c r="BM292" s="194"/>
      <c r="BN292" s="194"/>
      <c r="BO292" s="194"/>
      <c r="BP292" s="194"/>
      <c r="BQ292" s="195"/>
      <c r="BR292" s="129"/>
      <c r="BS292" s="116"/>
    </row>
    <row r="293" spans="1:71" ht="15.65" customHeight="1">
      <c r="C293" s="124"/>
      <c r="D293" s="281"/>
      <c r="E293" s="281"/>
      <c r="F293" s="281"/>
      <c r="G293" s="281"/>
      <c r="H293" s="281"/>
      <c r="I293" s="281"/>
      <c r="J293" s="281"/>
      <c r="K293" s="281"/>
      <c r="L293" s="281"/>
      <c r="M293" s="282"/>
      <c r="N293" s="214"/>
      <c r="O293" s="215"/>
      <c r="P293" s="215"/>
      <c r="Q293" s="216"/>
      <c r="R293" s="130"/>
      <c r="S293" s="130"/>
      <c r="T293" s="130"/>
      <c r="U293" s="196"/>
      <c r="V293" s="197"/>
      <c r="W293" s="197"/>
      <c r="X293" s="197"/>
      <c r="Y293" s="197"/>
      <c r="Z293" s="197"/>
      <c r="AA293" s="197"/>
      <c r="AB293" s="197"/>
      <c r="AC293" s="197"/>
      <c r="AD293" s="197"/>
      <c r="AE293" s="197"/>
      <c r="AF293" s="197"/>
      <c r="AG293" s="197"/>
      <c r="AH293" s="197"/>
      <c r="AI293" s="197"/>
      <c r="AJ293" s="198"/>
      <c r="AK293" s="160"/>
      <c r="AL293" s="160"/>
      <c r="AM293" s="196"/>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8"/>
      <c r="BR293" s="129"/>
      <c r="BS293" s="116"/>
    </row>
    <row r="294" spans="1:71" ht="15.65" customHeight="1">
      <c r="C294" s="151"/>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3"/>
      <c r="BS294" s="116"/>
    </row>
    <row r="295" spans="1:71" s="97" customFormat="1" ht="15.65" customHeight="1">
      <c r="A295" s="116"/>
      <c r="B295" s="116"/>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16"/>
    </row>
    <row r="296" spans="1:71" ht="15.65" customHeight="1">
      <c r="C296" s="118"/>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256"/>
      <c r="AS296" s="256"/>
      <c r="AT296" s="256"/>
      <c r="AU296" s="256"/>
      <c r="AV296" s="256"/>
      <c r="AW296" s="256"/>
      <c r="AX296" s="256"/>
      <c r="AY296" s="256"/>
      <c r="AZ296" s="256"/>
      <c r="BA296" s="256"/>
      <c r="BB296" s="256"/>
      <c r="BC296" s="120"/>
      <c r="BD296" s="121"/>
      <c r="BE296" s="121"/>
      <c r="BF296" s="121"/>
      <c r="BG296" s="121"/>
      <c r="BH296" s="121"/>
      <c r="BI296" s="121"/>
      <c r="BJ296" s="121"/>
      <c r="BK296" s="121"/>
      <c r="BL296" s="121"/>
      <c r="BM296" s="121"/>
      <c r="BN296" s="121"/>
      <c r="BO296" s="121"/>
      <c r="BP296" s="121"/>
      <c r="BQ296" s="121"/>
      <c r="BR296" s="122"/>
      <c r="BS296" s="116"/>
    </row>
    <row r="297" spans="1:71" ht="15.65" customHeight="1">
      <c r="A297" s="134"/>
      <c r="B297" s="134"/>
      <c r="C297" s="124"/>
      <c r="D297" s="130"/>
      <c r="E297" s="130"/>
      <c r="F297" s="130"/>
      <c r="G297" s="130"/>
      <c r="H297" s="130"/>
      <c r="I297" s="130"/>
      <c r="J297" s="130"/>
      <c r="K297" s="130"/>
      <c r="L297" s="130"/>
      <c r="M297" s="130"/>
      <c r="N297" s="130"/>
      <c r="O297" s="130"/>
      <c r="P297" s="130"/>
      <c r="Q297" s="130"/>
      <c r="R297" s="130"/>
      <c r="S297" s="130"/>
      <c r="T297" s="130"/>
      <c r="U297" s="130"/>
      <c r="V297" s="130"/>
      <c r="W297" s="130"/>
      <c r="X297" s="110"/>
      <c r="Y297" s="110"/>
      <c r="Z297" s="110"/>
      <c r="AA297" s="126"/>
      <c r="AB297" s="131"/>
      <c r="AC297" s="131"/>
      <c r="AD297" s="131"/>
      <c r="AE297" s="131"/>
      <c r="AF297" s="131"/>
      <c r="AG297" s="131"/>
      <c r="AH297" s="131"/>
      <c r="AI297" s="131"/>
      <c r="AJ297" s="131"/>
      <c r="AK297" s="131"/>
      <c r="AL297" s="131"/>
      <c r="AM297" s="131"/>
      <c r="AN297" s="128"/>
      <c r="AO297" s="131"/>
      <c r="AP297" s="132"/>
      <c r="AQ297" s="132"/>
      <c r="AR297" s="257"/>
      <c r="AS297" s="257"/>
      <c r="AT297" s="257"/>
      <c r="AU297" s="257"/>
      <c r="AV297" s="257"/>
      <c r="AW297" s="257"/>
      <c r="AX297" s="257"/>
      <c r="AY297" s="257"/>
      <c r="AZ297" s="257"/>
      <c r="BA297" s="257"/>
      <c r="BB297" s="257"/>
      <c r="BC297" s="125"/>
      <c r="BD297" s="126"/>
      <c r="BE297" s="126"/>
      <c r="BF297" s="126"/>
      <c r="BG297" s="126"/>
      <c r="BH297" s="126"/>
      <c r="BI297" s="126"/>
      <c r="BJ297" s="126"/>
      <c r="BK297" s="126"/>
      <c r="BL297" s="126"/>
      <c r="BM297" s="126"/>
      <c r="BN297" s="127"/>
      <c r="BO297" s="127"/>
      <c r="BP297" s="127"/>
      <c r="BQ297" s="128"/>
      <c r="BR297" s="129"/>
      <c r="BS297" s="116"/>
    </row>
    <row r="298" spans="1:71" ht="15.65" customHeight="1">
      <c r="A298" s="134"/>
      <c r="B298" s="134"/>
      <c r="C298" s="124"/>
      <c r="D298" s="258" t="s">
        <v>4</v>
      </c>
      <c r="E298" s="259"/>
      <c r="F298" s="259"/>
      <c r="G298" s="259"/>
      <c r="H298" s="259"/>
      <c r="I298" s="259"/>
      <c r="J298" s="259"/>
      <c r="K298" s="259"/>
      <c r="L298" s="259"/>
      <c r="M298" s="259"/>
      <c r="N298" s="259"/>
      <c r="O298" s="259"/>
      <c r="P298" s="259"/>
      <c r="Q298" s="260"/>
      <c r="R298" s="199" t="s">
        <v>72</v>
      </c>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1"/>
      <c r="BC298" s="125"/>
      <c r="BD298" s="126"/>
      <c r="BE298" s="126"/>
      <c r="BF298" s="126"/>
      <c r="BG298" s="126"/>
      <c r="BH298" s="126"/>
      <c r="BI298" s="126"/>
      <c r="BJ298" s="126"/>
      <c r="BK298" s="126"/>
      <c r="BL298" s="126"/>
      <c r="BM298" s="126"/>
      <c r="BN298" s="127"/>
      <c r="BO298" s="127"/>
      <c r="BP298" s="127"/>
      <c r="BQ298" s="128"/>
      <c r="BR298" s="129"/>
      <c r="BS298" s="116"/>
    </row>
    <row r="299" spans="1:71" ht="15.65" customHeight="1">
      <c r="A299" s="134"/>
      <c r="B299" s="134"/>
      <c r="C299" s="124"/>
      <c r="D299" s="261"/>
      <c r="E299" s="262"/>
      <c r="F299" s="262"/>
      <c r="G299" s="262"/>
      <c r="H299" s="262"/>
      <c r="I299" s="262"/>
      <c r="J299" s="262"/>
      <c r="K299" s="262"/>
      <c r="L299" s="262"/>
      <c r="M299" s="262"/>
      <c r="N299" s="262"/>
      <c r="O299" s="262"/>
      <c r="P299" s="262"/>
      <c r="Q299" s="263"/>
      <c r="R299" s="205"/>
      <c r="S299" s="206"/>
      <c r="T299" s="206"/>
      <c r="U299" s="206"/>
      <c r="V299" s="206"/>
      <c r="W299" s="206"/>
      <c r="X299" s="206"/>
      <c r="Y299" s="206"/>
      <c r="Z299" s="206"/>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7"/>
      <c r="BC299" s="125"/>
      <c r="BD299" s="126"/>
      <c r="BE299" s="126"/>
      <c r="BF299" s="126"/>
      <c r="BG299" s="126"/>
      <c r="BH299" s="126"/>
      <c r="BI299" s="126"/>
      <c r="BJ299" s="126"/>
      <c r="BK299" s="126"/>
      <c r="BL299" s="126"/>
      <c r="BM299" s="126"/>
      <c r="BN299" s="127"/>
      <c r="BO299" s="127"/>
      <c r="BP299" s="127"/>
      <c r="BQ299" s="128"/>
      <c r="BR299" s="129"/>
      <c r="BS299" s="116"/>
    </row>
    <row r="300" spans="1:71" ht="15.65" customHeight="1">
      <c r="A300" s="134"/>
      <c r="B300" s="134"/>
      <c r="C300" s="124"/>
      <c r="D300" s="130"/>
      <c r="E300" s="130"/>
      <c r="F300" s="130"/>
      <c r="G300" s="130"/>
      <c r="H300" s="130"/>
      <c r="I300" s="130"/>
      <c r="J300" s="130"/>
      <c r="K300" s="130"/>
      <c r="L300" s="130"/>
      <c r="M300" s="130"/>
      <c r="N300" s="130"/>
      <c r="O300" s="130"/>
      <c r="P300" s="130"/>
      <c r="Q300" s="130"/>
      <c r="R300" s="130"/>
      <c r="S300" s="130"/>
      <c r="T300" s="130"/>
      <c r="U300" s="130"/>
      <c r="V300" s="130"/>
      <c r="W300" s="130"/>
      <c r="X300" s="110"/>
      <c r="Y300" s="110"/>
      <c r="Z300" s="110"/>
      <c r="AA300" s="126"/>
      <c r="AB300" s="131"/>
      <c r="AC300" s="131"/>
      <c r="AD300" s="131"/>
      <c r="AE300" s="131"/>
      <c r="AF300" s="131"/>
      <c r="AG300" s="131"/>
      <c r="AH300" s="131"/>
      <c r="AI300" s="131"/>
      <c r="AJ300" s="131"/>
      <c r="AK300" s="131"/>
      <c r="AL300" s="131"/>
      <c r="AM300" s="131"/>
      <c r="AN300" s="128"/>
      <c r="AO300" s="131"/>
      <c r="AP300" s="132"/>
      <c r="AQ300" s="132"/>
      <c r="AR300" s="133"/>
      <c r="AS300" s="133"/>
      <c r="AT300" s="133"/>
      <c r="AU300" s="133"/>
      <c r="AV300" s="133"/>
      <c r="AW300" s="133"/>
      <c r="AX300" s="133"/>
      <c r="AY300" s="133"/>
      <c r="AZ300" s="133"/>
      <c r="BA300" s="133"/>
      <c r="BB300" s="133"/>
      <c r="BC300" s="125"/>
      <c r="BD300" s="126"/>
      <c r="BE300" s="126"/>
      <c r="BF300" s="126"/>
      <c r="BG300" s="126"/>
      <c r="BH300" s="126"/>
      <c r="BI300" s="126"/>
      <c r="BJ300" s="126"/>
      <c r="BK300" s="126"/>
      <c r="BL300" s="126"/>
      <c r="BM300" s="126"/>
      <c r="BN300" s="127"/>
      <c r="BO300" s="127"/>
      <c r="BP300" s="127"/>
      <c r="BQ300" s="128"/>
      <c r="BR300" s="129"/>
      <c r="BS300" s="116"/>
    </row>
    <row r="301" spans="1:71" ht="19.399999999999999" customHeight="1">
      <c r="A301" s="134"/>
      <c r="B301" s="134"/>
      <c r="C301" s="124"/>
      <c r="D301" s="130"/>
      <c r="E301" s="130"/>
      <c r="F301" s="130"/>
      <c r="G301" s="130"/>
      <c r="H301" s="130"/>
      <c r="I301" s="130"/>
      <c r="J301" s="130"/>
      <c r="K301" s="130"/>
      <c r="L301" s="130"/>
      <c r="M301" s="130"/>
      <c r="N301" s="130"/>
      <c r="O301" s="130"/>
      <c r="P301" s="130"/>
      <c r="Q301" s="130"/>
      <c r="R301" s="130"/>
      <c r="S301" s="130"/>
      <c r="T301" s="130"/>
      <c r="U301" s="135" t="s">
        <v>27</v>
      </c>
      <c r="V301" s="130"/>
      <c r="W301" s="130"/>
      <c r="X301" s="136"/>
      <c r="Y301" s="136"/>
      <c r="Z301" s="136"/>
      <c r="AA301" s="127"/>
      <c r="AB301" s="137"/>
      <c r="AC301" s="137"/>
      <c r="AD301" s="137"/>
      <c r="AE301" s="137"/>
      <c r="AF301" s="137"/>
      <c r="AG301" s="137"/>
      <c r="AH301" s="137"/>
      <c r="AI301" s="137"/>
      <c r="AJ301" s="137"/>
      <c r="AK301" s="137"/>
      <c r="AL301" s="137"/>
      <c r="AM301" s="137"/>
      <c r="AN301" s="161" t="s">
        <v>73</v>
      </c>
      <c r="AO301" s="127"/>
      <c r="AP301" s="127"/>
      <c r="AQ301" s="127"/>
      <c r="AR301" s="127"/>
      <c r="AS301" s="127"/>
      <c r="AT301" s="127"/>
      <c r="AU301" s="127"/>
      <c r="AV301" s="127"/>
      <c r="AW301" s="127"/>
      <c r="AX301" s="138"/>
      <c r="AY301" s="135"/>
      <c r="AZ301" s="135"/>
      <c r="BA301" s="162"/>
      <c r="BB301" s="162"/>
      <c r="BC301" s="125"/>
      <c r="BD301" s="126"/>
      <c r="BE301" s="126"/>
      <c r="BF301" s="142" t="s">
        <v>6</v>
      </c>
      <c r="BG301" s="155"/>
      <c r="BH301" s="155"/>
      <c r="BI301" s="155"/>
      <c r="BJ301" s="155"/>
      <c r="BK301" s="155"/>
      <c r="BL301" s="155"/>
      <c r="BM301" s="127"/>
      <c r="BN301" s="127"/>
      <c r="BO301" s="127"/>
      <c r="BP301" s="127"/>
      <c r="BQ301" s="138"/>
      <c r="BR301" s="129"/>
      <c r="BS301" s="116"/>
    </row>
    <row r="302" spans="1:71" ht="15.65" customHeight="1">
      <c r="A302" s="134"/>
      <c r="B302" s="134"/>
      <c r="C302" s="124"/>
      <c r="D302" s="199" t="s">
        <v>7</v>
      </c>
      <c r="E302" s="200"/>
      <c r="F302" s="200"/>
      <c r="G302" s="200"/>
      <c r="H302" s="200"/>
      <c r="I302" s="200"/>
      <c r="J302" s="200"/>
      <c r="K302" s="200"/>
      <c r="L302" s="200"/>
      <c r="M302" s="201"/>
      <c r="N302" s="208" t="str">
        <f>IF([7]回答表!X54="●","●","")</f>
        <v/>
      </c>
      <c r="O302" s="209"/>
      <c r="P302" s="209"/>
      <c r="Q302" s="210"/>
      <c r="R302" s="130"/>
      <c r="S302" s="130"/>
      <c r="T302" s="130"/>
      <c r="U302" s="190" t="str">
        <f>IF([7]回答表!X54="●",[7]回答表!B507,IF([7]回答表!AA54="●",[7]回答表!B537,""))</f>
        <v/>
      </c>
      <c r="V302" s="191"/>
      <c r="W302" s="191"/>
      <c r="X302" s="191"/>
      <c r="Y302" s="191"/>
      <c r="Z302" s="191"/>
      <c r="AA302" s="191"/>
      <c r="AB302" s="191"/>
      <c r="AC302" s="191"/>
      <c r="AD302" s="191"/>
      <c r="AE302" s="191"/>
      <c r="AF302" s="191"/>
      <c r="AG302" s="191"/>
      <c r="AH302" s="191"/>
      <c r="AI302" s="191"/>
      <c r="AJ302" s="192"/>
      <c r="AK302" s="143"/>
      <c r="AL302" s="143"/>
      <c r="AM302" s="143"/>
      <c r="AN302" s="190" t="str">
        <f>IF([7]回答表!X54="●",[7]回答表!B513,"")</f>
        <v/>
      </c>
      <c r="AO302" s="273"/>
      <c r="AP302" s="273"/>
      <c r="AQ302" s="273"/>
      <c r="AR302" s="273"/>
      <c r="AS302" s="273"/>
      <c r="AT302" s="273"/>
      <c r="AU302" s="273"/>
      <c r="AV302" s="273"/>
      <c r="AW302" s="273"/>
      <c r="AX302" s="273"/>
      <c r="AY302" s="273"/>
      <c r="AZ302" s="273"/>
      <c r="BA302" s="273"/>
      <c r="BB302" s="274"/>
      <c r="BC302" s="131"/>
      <c r="BD302" s="126"/>
      <c r="BE302" s="126"/>
      <c r="BF302" s="253" t="str">
        <f>IF([7]回答表!X54="●",[7]回答表!B519,IF([7]回答表!AA54="●",[7]回答表!B543,""))</f>
        <v/>
      </c>
      <c r="BG302" s="254"/>
      <c r="BH302" s="254"/>
      <c r="BI302" s="254"/>
      <c r="BJ302" s="253"/>
      <c r="BK302" s="254"/>
      <c r="BL302" s="254"/>
      <c r="BM302" s="254"/>
      <c r="BN302" s="253"/>
      <c r="BO302" s="254"/>
      <c r="BP302" s="254"/>
      <c r="BQ302" s="255"/>
      <c r="BR302" s="129"/>
      <c r="BS302" s="116"/>
    </row>
    <row r="303" spans="1:71" ht="15.65" customHeight="1">
      <c r="A303" s="134"/>
      <c r="B303" s="134"/>
      <c r="C303" s="124"/>
      <c r="D303" s="202"/>
      <c r="E303" s="203"/>
      <c r="F303" s="203"/>
      <c r="G303" s="203"/>
      <c r="H303" s="203"/>
      <c r="I303" s="203"/>
      <c r="J303" s="203"/>
      <c r="K303" s="203"/>
      <c r="L303" s="203"/>
      <c r="M303" s="204"/>
      <c r="N303" s="211"/>
      <c r="O303" s="212"/>
      <c r="P303" s="212"/>
      <c r="Q303" s="213"/>
      <c r="R303" s="130"/>
      <c r="S303" s="130"/>
      <c r="T303" s="130"/>
      <c r="U303" s="193"/>
      <c r="V303" s="194"/>
      <c r="W303" s="194"/>
      <c r="X303" s="194"/>
      <c r="Y303" s="194"/>
      <c r="Z303" s="194"/>
      <c r="AA303" s="194"/>
      <c r="AB303" s="194"/>
      <c r="AC303" s="194"/>
      <c r="AD303" s="194"/>
      <c r="AE303" s="194"/>
      <c r="AF303" s="194"/>
      <c r="AG303" s="194"/>
      <c r="AH303" s="194"/>
      <c r="AI303" s="194"/>
      <c r="AJ303" s="195"/>
      <c r="AK303" s="143"/>
      <c r="AL303" s="143"/>
      <c r="AM303" s="143"/>
      <c r="AN303" s="275"/>
      <c r="AO303" s="276"/>
      <c r="AP303" s="276"/>
      <c r="AQ303" s="276"/>
      <c r="AR303" s="276"/>
      <c r="AS303" s="276"/>
      <c r="AT303" s="276"/>
      <c r="AU303" s="276"/>
      <c r="AV303" s="276"/>
      <c r="AW303" s="276"/>
      <c r="AX303" s="276"/>
      <c r="AY303" s="276"/>
      <c r="AZ303" s="276"/>
      <c r="BA303" s="276"/>
      <c r="BB303" s="277"/>
      <c r="BC303" s="131"/>
      <c r="BD303" s="126"/>
      <c r="BE303" s="126"/>
      <c r="BF303" s="217"/>
      <c r="BG303" s="218"/>
      <c r="BH303" s="218"/>
      <c r="BI303" s="218"/>
      <c r="BJ303" s="217"/>
      <c r="BK303" s="218"/>
      <c r="BL303" s="218"/>
      <c r="BM303" s="218"/>
      <c r="BN303" s="217"/>
      <c r="BO303" s="218"/>
      <c r="BP303" s="218"/>
      <c r="BQ303" s="221"/>
      <c r="BR303" s="129"/>
      <c r="BS303" s="116"/>
    </row>
    <row r="304" spans="1:71" ht="15.65" customHeight="1">
      <c r="A304" s="134"/>
      <c r="B304" s="134"/>
      <c r="C304" s="124"/>
      <c r="D304" s="202"/>
      <c r="E304" s="203"/>
      <c r="F304" s="203"/>
      <c r="G304" s="203"/>
      <c r="H304" s="203"/>
      <c r="I304" s="203"/>
      <c r="J304" s="203"/>
      <c r="K304" s="203"/>
      <c r="L304" s="203"/>
      <c r="M304" s="204"/>
      <c r="N304" s="211"/>
      <c r="O304" s="212"/>
      <c r="P304" s="212"/>
      <c r="Q304" s="213"/>
      <c r="R304" s="130"/>
      <c r="S304" s="130"/>
      <c r="T304" s="130"/>
      <c r="U304" s="193"/>
      <c r="V304" s="194"/>
      <c r="W304" s="194"/>
      <c r="X304" s="194"/>
      <c r="Y304" s="194"/>
      <c r="Z304" s="194"/>
      <c r="AA304" s="194"/>
      <c r="AB304" s="194"/>
      <c r="AC304" s="194"/>
      <c r="AD304" s="194"/>
      <c r="AE304" s="194"/>
      <c r="AF304" s="194"/>
      <c r="AG304" s="194"/>
      <c r="AH304" s="194"/>
      <c r="AI304" s="194"/>
      <c r="AJ304" s="195"/>
      <c r="AK304" s="143"/>
      <c r="AL304" s="143"/>
      <c r="AM304" s="143"/>
      <c r="AN304" s="275"/>
      <c r="AO304" s="276"/>
      <c r="AP304" s="276"/>
      <c r="AQ304" s="276"/>
      <c r="AR304" s="276"/>
      <c r="AS304" s="276"/>
      <c r="AT304" s="276"/>
      <c r="AU304" s="276"/>
      <c r="AV304" s="276"/>
      <c r="AW304" s="276"/>
      <c r="AX304" s="276"/>
      <c r="AY304" s="276"/>
      <c r="AZ304" s="276"/>
      <c r="BA304" s="276"/>
      <c r="BB304" s="277"/>
      <c r="BC304" s="131"/>
      <c r="BD304" s="126"/>
      <c r="BE304" s="126"/>
      <c r="BF304" s="217"/>
      <c r="BG304" s="218"/>
      <c r="BH304" s="218"/>
      <c r="BI304" s="218"/>
      <c r="BJ304" s="217"/>
      <c r="BK304" s="218"/>
      <c r="BL304" s="218"/>
      <c r="BM304" s="218"/>
      <c r="BN304" s="217"/>
      <c r="BO304" s="218"/>
      <c r="BP304" s="218"/>
      <c r="BQ304" s="221"/>
      <c r="BR304" s="129"/>
      <c r="BS304" s="116"/>
    </row>
    <row r="305" spans="1:71" ht="15.65" customHeight="1">
      <c r="A305" s="134"/>
      <c r="B305" s="134"/>
      <c r="C305" s="124"/>
      <c r="D305" s="205"/>
      <c r="E305" s="206"/>
      <c r="F305" s="206"/>
      <c r="G305" s="206"/>
      <c r="H305" s="206"/>
      <c r="I305" s="206"/>
      <c r="J305" s="206"/>
      <c r="K305" s="206"/>
      <c r="L305" s="206"/>
      <c r="M305" s="207"/>
      <c r="N305" s="214"/>
      <c r="O305" s="215"/>
      <c r="P305" s="215"/>
      <c r="Q305" s="216"/>
      <c r="R305" s="130"/>
      <c r="S305" s="130"/>
      <c r="T305" s="130"/>
      <c r="U305" s="193"/>
      <c r="V305" s="194"/>
      <c r="W305" s="194"/>
      <c r="X305" s="194"/>
      <c r="Y305" s="194"/>
      <c r="Z305" s="194"/>
      <c r="AA305" s="194"/>
      <c r="AB305" s="194"/>
      <c r="AC305" s="194"/>
      <c r="AD305" s="194"/>
      <c r="AE305" s="194"/>
      <c r="AF305" s="194"/>
      <c r="AG305" s="194"/>
      <c r="AH305" s="194"/>
      <c r="AI305" s="194"/>
      <c r="AJ305" s="195"/>
      <c r="AK305" s="143"/>
      <c r="AL305" s="143"/>
      <c r="AM305" s="143"/>
      <c r="AN305" s="275"/>
      <c r="AO305" s="276"/>
      <c r="AP305" s="276"/>
      <c r="AQ305" s="276"/>
      <c r="AR305" s="276"/>
      <c r="AS305" s="276"/>
      <c r="AT305" s="276"/>
      <c r="AU305" s="276"/>
      <c r="AV305" s="276"/>
      <c r="AW305" s="276"/>
      <c r="AX305" s="276"/>
      <c r="AY305" s="276"/>
      <c r="AZ305" s="276"/>
      <c r="BA305" s="276"/>
      <c r="BB305" s="277"/>
      <c r="BC305" s="131"/>
      <c r="BD305" s="126"/>
      <c r="BE305" s="126"/>
      <c r="BF305" s="217" t="str">
        <f>IF([7]回答表!X54="●",[7]回答表!E519,IF([7]回答表!AA54="●",[7]回答表!E543,""))</f>
        <v/>
      </c>
      <c r="BG305" s="218"/>
      <c r="BH305" s="218"/>
      <c r="BI305" s="218"/>
      <c r="BJ305" s="217" t="str">
        <f>IF([7]回答表!X54="●",[7]回答表!E520,IF([7]回答表!AA54="●",[7]回答表!E544,""))</f>
        <v/>
      </c>
      <c r="BK305" s="218"/>
      <c r="BL305" s="218"/>
      <c r="BM305" s="221"/>
      <c r="BN305" s="217" t="str">
        <f>IF([7]回答表!X54="●",[7]回答表!E521,IF([7]回答表!AA54="●",[7]回答表!E545,""))</f>
        <v/>
      </c>
      <c r="BO305" s="218"/>
      <c r="BP305" s="218"/>
      <c r="BQ305" s="221"/>
      <c r="BR305" s="129"/>
      <c r="BS305" s="116"/>
    </row>
    <row r="306" spans="1:71" ht="15.65" customHeight="1">
      <c r="A306" s="134"/>
      <c r="B306" s="134"/>
      <c r="C306" s="124"/>
      <c r="D306" s="144"/>
      <c r="E306" s="144"/>
      <c r="F306" s="144"/>
      <c r="G306" s="144"/>
      <c r="H306" s="144"/>
      <c r="I306" s="144"/>
      <c r="J306" s="144"/>
      <c r="K306" s="144"/>
      <c r="L306" s="144"/>
      <c r="M306" s="144"/>
      <c r="N306" s="146"/>
      <c r="O306" s="146"/>
      <c r="P306" s="146"/>
      <c r="Q306" s="146"/>
      <c r="R306" s="146"/>
      <c r="S306" s="146"/>
      <c r="T306" s="146"/>
      <c r="U306" s="193"/>
      <c r="V306" s="194"/>
      <c r="W306" s="194"/>
      <c r="X306" s="194"/>
      <c r="Y306" s="194"/>
      <c r="Z306" s="194"/>
      <c r="AA306" s="194"/>
      <c r="AB306" s="194"/>
      <c r="AC306" s="194"/>
      <c r="AD306" s="194"/>
      <c r="AE306" s="194"/>
      <c r="AF306" s="194"/>
      <c r="AG306" s="194"/>
      <c r="AH306" s="194"/>
      <c r="AI306" s="194"/>
      <c r="AJ306" s="195"/>
      <c r="AK306" s="143"/>
      <c r="AL306" s="143"/>
      <c r="AM306" s="143"/>
      <c r="AN306" s="275"/>
      <c r="AO306" s="276"/>
      <c r="AP306" s="276"/>
      <c r="AQ306" s="276"/>
      <c r="AR306" s="276"/>
      <c r="AS306" s="276"/>
      <c r="AT306" s="276"/>
      <c r="AU306" s="276"/>
      <c r="AV306" s="276"/>
      <c r="AW306" s="276"/>
      <c r="AX306" s="276"/>
      <c r="AY306" s="276"/>
      <c r="AZ306" s="276"/>
      <c r="BA306" s="276"/>
      <c r="BB306" s="277"/>
      <c r="BC306" s="131"/>
      <c r="BD306" s="131"/>
      <c r="BE306" s="131"/>
      <c r="BF306" s="217"/>
      <c r="BG306" s="218"/>
      <c r="BH306" s="218"/>
      <c r="BI306" s="218"/>
      <c r="BJ306" s="217"/>
      <c r="BK306" s="218"/>
      <c r="BL306" s="218"/>
      <c r="BM306" s="221"/>
      <c r="BN306" s="217"/>
      <c r="BO306" s="218"/>
      <c r="BP306" s="218"/>
      <c r="BQ306" s="221"/>
      <c r="BR306" s="129"/>
      <c r="BS306" s="116"/>
    </row>
    <row r="307" spans="1:71" ht="15.65" customHeight="1">
      <c r="A307" s="134"/>
      <c r="B307" s="134"/>
      <c r="C307" s="124"/>
      <c r="D307" s="144"/>
      <c r="E307" s="144"/>
      <c r="F307" s="144"/>
      <c r="G307" s="144"/>
      <c r="H307" s="144"/>
      <c r="I307" s="144"/>
      <c r="J307" s="144"/>
      <c r="K307" s="144"/>
      <c r="L307" s="144"/>
      <c r="M307" s="144"/>
      <c r="N307" s="146"/>
      <c r="O307" s="146"/>
      <c r="P307" s="146"/>
      <c r="Q307" s="146"/>
      <c r="R307" s="146"/>
      <c r="S307" s="146"/>
      <c r="T307" s="146"/>
      <c r="U307" s="193"/>
      <c r="V307" s="194"/>
      <c r="W307" s="194"/>
      <c r="X307" s="194"/>
      <c r="Y307" s="194"/>
      <c r="Z307" s="194"/>
      <c r="AA307" s="194"/>
      <c r="AB307" s="194"/>
      <c r="AC307" s="194"/>
      <c r="AD307" s="194"/>
      <c r="AE307" s="194"/>
      <c r="AF307" s="194"/>
      <c r="AG307" s="194"/>
      <c r="AH307" s="194"/>
      <c r="AI307" s="194"/>
      <c r="AJ307" s="195"/>
      <c r="AK307" s="143"/>
      <c r="AL307" s="143"/>
      <c r="AM307" s="143"/>
      <c r="AN307" s="275"/>
      <c r="AO307" s="276"/>
      <c r="AP307" s="276"/>
      <c r="AQ307" s="276"/>
      <c r="AR307" s="276"/>
      <c r="AS307" s="276"/>
      <c r="AT307" s="276"/>
      <c r="AU307" s="276"/>
      <c r="AV307" s="276"/>
      <c r="AW307" s="276"/>
      <c r="AX307" s="276"/>
      <c r="AY307" s="276"/>
      <c r="AZ307" s="276"/>
      <c r="BA307" s="276"/>
      <c r="BB307" s="277"/>
      <c r="BC307" s="131"/>
      <c r="BD307" s="126"/>
      <c r="BE307" s="126"/>
      <c r="BF307" s="217"/>
      <c r="BG307" s="218"/>
      <c r="BH307" s="218"/>
      <c r="BI307" s="218"/>
      <c r="BJ307" s="217"/>
      <c r="BK307" s="218"/>
      <c r="BL307" s="218"/>
      <c r="BM307" s="221"/>
      <c r="BN307" s="217"/>
      <c r="BO307" s="218"/>
      <c r="BP307" s="218"/>
      <c r="BQ307" s="221"/>
      <c r="BR307" s="129"/>
      <c r="BS307" s="116"/>
    </row>
    <row r="308" spans="1:71" ht="15.65" customHeight="1">
      <c r="A308" s="134"/>
      <c r="B308" s="134"/>
      <c r="C308" s="124"/>
      <c r="D308" s="243" t="s">
        <v>8</v>
      </c>
      <c r="E308" s="244"/>
      <c r="F308" s="244"/>
      <c r="G308" s="244"/>
      <c r="H308" s="244"/>
      <c r="I308" s="244"/>
      <c r="J308" s="244"/>
      <c r="K308" s="244"/>
      <c r="L308" s="244"/>
      <c r="M308" s="245"/>
      <c r="N308" s="208" t="str">
        <f>IF([7]回答表!AA54="●","●","")</f>
        <v/>
      </c>
      <c r="O308" s="209"/>
      <c r="P308" s="209"/>
      <c r="Q308" s="210"/>
      <c r="R308" s="130"/>
      <c r="S308" s="130"/>
      <c r="T308" s="130"/>
      <c r="U308" s="193"/>
      <c r="V308" s="194"/>
      <c r="W308" s="194"/>
      <c r="X308" s="194"/>
      <c r="Y308" s="194"/>
      <c r="Z308" s="194"/>
      <c r="AA308" s="194"/>
      <c r="AB308" s="194"/>
      <c r="AC308" s="194"/>
      <c r="AD308" s="194"/>
      <c r="AE308" s="194"/>
      <c r="AF308" s="194"/>
      <c r="AG308" s="194"/>
      <c r="AH308" s="194"/>
      <c r="AI308" s="194"/>
      <c r="AJ308" s="195"/>
      <c r="AK308" s="143"/>
      <c r="AL308" s="143"/>
      <c r="AM308" s="143"/>
      <c r="AN308" s="275"/>
      <c r="AO308" s="276"/>
      <c r="AP308" s="276"/>
      <c r="AQ308" s="276"/>
      <c r="AR308" s="276"/>
      <c r="AS308" s="276"/>
      <c r="AT308" s="276"/>
      <c r="AU308" s="276"/>
      <c r="AV308" s="276"/>
      <c r="AW308" s="276"/>
      <c r="AX308" s="276"/>
      <c r="AY308" s="276"/>
      <c r="AZ308" s="276"/>
      <c r="BA308" s="276"/>
      <c r="BB308" s="277"/>
      <c r="BC308" s="131"/>
      <c r="BD308" s="147"/>
      <c r="BE308" s="147"/>
      <c r="BF308" s="217"/>
      <c r="BG308" s="218"/>
      <c r="BH308" s="218"/>
      <c r="BI308" s="218"/>
      <c r="BJ308" s="217"/>
      <c r="BK308" s="218"/>
      <c r="BL308" s="218"/>
      <c r="BM308" s="221"/>
      <c r="BN308" s="217"/>
      <c r="BO308" s="218"/>
      <c r="BP308" s="218"/>
      <c r="BQ308" s="221"/>
      <c r="BR308" s="129"/>
      <c r="BS308" s="116"/>
    </row>
    <row r="309" spans="1:71" ht="15.65" customHeight="1">
      <c r="A309" s="134"/>
      <c r="B309" s="134"/>
      <c r="C309" s="124"/>
      <c r="D309" s="246"/>
      <c r="E309" s="247"/>
      <c r="F309" s="247"/>
      <c r="G309" s="247"/>
      <c r="H309" s="247"/>
      <c r="I309" s="247"/>
      <c r="J309" s="247"/>
      <c r="K309" s="247"/>
      <c r="L309" s="247"/>
      <c r="M309" s="248"/>
      <c r="N309" s="211"/>
      <c r="O309" s="212"/>
      <c r="P309" s="212"/>
      <c r="Q309" s="213"/>
      <c r="R309" s="130"/>
      <c r="S309" s="130"/>
      <c r="T309" s="130"/>
      <c r="U309" s="193"/>
      <c r="V309" s="194"/>
      <c r="W309" s="194"/>
      <c r="X309" s="194"/>
      <c r="Y309" s="194"/>
      <c r="Z309" s="194"/>
      <c r="AA309" s="194"/>
      <c r="AB309" s="194"/>
      <c r="AC309" s="194"/>
      <c r="AD309" s="194"/>
      <c r="AE309" s="194"/>
      <c r="AF309" s="194"/>
      <c r="AG309" s="194"/>
      <c r="AH309" s="194"/>
      <c r="AI309" s="194"/>
      <c r="AJ309" s="195"/>
      <c r="AK309" s="143"/>
      <c r="AL309" s="143"/>
      <c r="AM309" s="143"/>
      <c r="AN309" s="275"/>
      <c r="AO309" s="276"/>
      <c r="AP309" s="276"/>
      <c r="AQ309" s="276"/>
      <c r="AR309" s="276"/>
      <c r="AS309" s="276"/>
      <c r="AT309" s="276"/>
      <c r="AU309" s="276"/>
      <c r="AV309" s="276"/>
      <c r="AW309" s="276"/>
      <c r="AX309" s="276"/>
      <c r="AY309" s="276"/>
      <c r="AZ309" s="276"/>
      <c r="BA309" s="276"/>
      <c r="BB309" s="277"/>
      <c r="BC309" s="131"/>
      <c r="BD309" s="147"/>
      <c r="BE309" s="147"/>
      <c r="BF309" s="217" t="s">
        <v>9</v>
      </c>
      <c r="BG309" s="218"/>
      <c r="BH309" s="218"/>
      <c r="BI309" s="218"/>
      <c r="BJ309" s="217" t="s">
        <v>10</v>
      </c>
      <c r="BK309" s="218"/>
      <c r="BL309" s="218"/>
      <c r="BM309" s="218"/>
      <c r="BN309" s="217" t="s">
        <v>11</v>
      </c>
      <c r="BO309" s="218"/>
      <c r="BP309" s="218"/>
      <c r="BQ309" s="221"/>
      <c r="BR309" s="129"/>
      <c r="BS309" s="116"/>
    </row>
    <row r="310" spans="1:71" ht="15.65" customHeight="1">
      <c r="A310" s="134"/>
      <c r="B310" s="134"/>
      <c r="C310" s="124"/>
      <c r="D310" s="246"/>
      <c r="E310" s="247"/>
      <c r="F310" s="247"/>
      <c r="G310" s="247"/>
      <c r="H310" s="247"/>
      <c r="I310" s="247"/>
      <c r="J310" s="247"/>
      <c r="K310" s="247"/>
      <c r="L310" s="247"/>
      <c r="M310" s="248"/>
      <c r="N310" s="211"/>
      <c r="O310" s="212"/>
      <c r="P310" s="212"/>
      <c r="Q310" s="213"/>
      <c r="R310" s="130"/>
      <c r="S310" s="130"/>
      <c r="T310" s="130"/>
      <c r="U310" s="193"/>
      <c r="V310" s="194"/>
      <c r="W310" s="194"/>
      <c r="X310" s="194"/>
      <c r="Y310" s="194"/>
      <c r="Z310" s="194"/>
      <c r="AA310" s="194"/>
      <c r="AB310" s="194"/>
      <c r="AC310" s="194"/>
      <c r="AD310" s="194"/>
      <c r="AE310" s="194"/>
      <c r="AF310" s="194"/>
      <c r="AG310" s="194"/>
      <c r="AH310" s="194"/>
      <c r="AI310" s="194"/>
      <c r="AJ310" s="195"/>
      <c r="AK310" s="143"/>
      <c r="AL310" s="143"/>
      <c r="AM310" s="143"/>
      <c r="AN310" s="275"/>
      <c r="AO310" s="276"/>
      <c r="AP310" s="276"/>
      <c r="AQ310" s="276"/>
      <c r="AR310" s="276"/>
      <c r="AS310" s="276"/>
      <c r="AT310" s="276"/>
      <c r="AU310" s="276"/>
      <c r="AV310" s="276"/>
      <c r="AW310" s="276"/>
      <c r="AX310" s="276"/>
      <c r="AY310" s="276"/>
      <c r="AZ310" s="276"/>
      <c r="BA310" s="276"/>
      <c r="BB310" s="277"/>
      <c r="BC310" s="131"/>
      <c r="BD310" s="147"/>
      <c r="BE310" s="147"/>
      <c r="BF310" s="217"/>
      <c r="BG310" s="218"/>
      <c r="BH310" s="218"/>
      <c r="BI310" s="218"/>
      <c r="BJ310" s="217"/>
      <c r="BK310" s="218"/>
      <c r="BL310" s="218"/>
      <c r="BM310" s="218"/>
      <c r="BN310" s="217"/>
      <c r="BO310" s="218"/>
      <c r="BP310" s="218"/>
      <c r="BQ310" s="221"/>
      <c r="BR310" s="129"/>
      <c r="BS310" s="116"/>
    </row>
    <row r="311" spans="1:71" ht="15.65" customHeight="1">
      <c r="A311" s="134"/>
      <c r="B311" s="134"/>
      <c r="C311" s="124"/>
      <c r="D311" s="249"/>
      <c r="E311" s="250"/>
      <c r="F311" s="250"/>
      <c r="G311" s="250"/>
      <c r="H311" s="250"/>
      <c r="I311" s="250"/>
      <c r="J311" s="250"/>
      <c r="K311" s="250"/>
      <c r="L311" s="250"/>
      <c r="M311" s="251"/>
      <c r="N311" s="214"/>
      <c r="O311" s="215"/>
      <c r="P311" s="215"/>
      <c r="Q311" s="216"/>
      <c r="R311" s="130"/>
      <c r="S311" s="130"/>
      <c r="T311" s="130"/>
      <c r="U311" s="196"/>
      <c r="V311" s="197"/>
      <c r="W311" s="197"/>
      <c r="X311" s="197"/>
      <c r="Y311" s="197"/>
      <c r="Z311" s="197"/>
      <c r="AA311" s="197"/>
      <c r="AB311" s="197"/>
      <c r="AC311" s="197"/>
      <c r="AD311" s="197"/>
      <c r="AE311" s="197"/>
      <c r="AF311" s="197"/>
      <c r="AG311" s="197"/>
      <c r="AH311" s="197"/>
      <c r="AI311" s="197"/>
      <c r="AJ311" s="198"/>
      <c r="AK311" s="143"/>
      <c r="AL311" s="143"/>
      <c r="AM311" s="143"/>
      <c r="AN311" s="278"/>
      <c r="AO311" s="279"/>
      <c r="AP311" s="279"/>
      <c r="AQ311" s="279"/>
      <c r="AR311" s="279"/>
      <c r="AS311" s="279"/>
      <c r="AT311" s="279"/>
      <c r="AU311" s="279"/>
      <c r="AV311" s="279"/>
      <c r="AW311" s="279"/>
      <c r="AX311" s="279"/>
      <c r="AY311" s="279"/>
      <c r="AZ311" s="279"/>
      <c r="BA311" s="279"/>
      <c r="BB311" s="280"/>
      <c r="BC311" s="131"/>
      <c r="BD311" s="147"/>
      <c r="BE311" s="147"/>
      <c r="BF311" s="219"/>
      <c r="BG311" s="220"/>
      <c r="BH311" s="220"/>
      <c r="BI311" s="220"/>
      <c r="BJ311" s="219"/>
      <c r="BK311" s="220"/>
      <c r="BL311" s="220"/>
      <c r="BM311" s="220"/>
      <c r="BN311" s="219"/>
      <c r="BO311" s="220"/>
      <c r="BP311" s="220"/>
      <c r="BQ311" s="222"/>
      <c r="BR311" s="129"/>
      <c r="BS311" s="116"/>
    </row>
    <row r="312" spans="1:71" ht="15.65" customHeight="1">
      <c r="A312" s="134"/>
      <c r="B312" s="134"/>
      <c r="C312" s="124"/>
      <c r="D312" s="144"/>
      <c r="E312" s="144"/>
      <c r="F312" s="144"/>
      <c r="G312" s="144"/>
      <c r="H312" s="144"/>
      <c r="I312" s="144"/>
      <c r="J312" s="144"/>
      <c r="K312" s="144"/>
      <c r="L312" s="144"/>
      <c r="M312" s="144"/>
      <c r="N312" s="144"/>
      <c r="O312" s="144"/>
      <c r="P312" s="144"/>
      <c r="Q312" s="144"/>
      <c r="R312" s="130"/>
      <c r="S312" s="130"/>
      <c r="T312" s="130"/>
      <c r="U312" s="130"/>
      <c r="V312" s="130"/>
      <c r="W312" s="130"/>
      <c r="X312" s="130"/>
      <c r="Y312" s="130"/>
      <c r="Z312" s="130"/>
      <c r="AA312" s="130"/>
      <c r="AB312" s="130"/>
      <c r="AC312" s="130"/>
      <c r="AD312" s="130"/>
      <c r="AE312" s="130"/>
      <c r="AF312" s="130"/>
      <c r="AG312" s="130"/>
      <c r="AH312" s="130"/>
      <c r="AI312" s="130"/>
      <c r="AJ312" s="130"/>
      <c r="AK312" s="143"/>
      <c r="AL312" s="143"/>
      <c r="AM312" s="156"/>
      <c r="AN312" s="156"/>
      <c r="AO312" s="156"/>
      <c r="AP312" s="156"/>
      <c r="AQ312" s="156"/>
      <c r="AR312" s="156"/>
      <c r="AS312" s="156"/>
      <c r="AT312" s="156"/>
      <c r="AU312" s="156"/>
      <c r="AV312" s="156"/>
      <c r="AW312" s="156"/>
      <c r="AX312" s="156"/>
      <c r="AY312" s="156"/>
      <c r="AZ312" s="156"/>
      <c r="BA312" s="156"/>
      <c r="BB312" s="156"/>
      <c r="BC312" s="131"/>
      <c r="BD312" s="147"/>
      <c r="BE312" s="147"/>
      <c r="BF312" s="110"/>
      <c r="BG312" s="110"/>
      <c r="BH312" s="110"/>
      <c r="BI312" s="110"/>
      <c r="BJ312" s="110"/>
      <c r="BK312" s="110"/>
      <c r="BL312" s="110"/>
      <c r="BM312" s="110"/>
      <c r="BN312" s="110"/>
      <c r="BO312" s="110"/>
      <c r="BP312" s="110"/>
      <c r="BQ312" s="110"/>
      <c r="BR312" s="129"/>
      <c r="BS312" s="116"/>
    </row>
    <row r="313" spans="1:71" ht="15.65" customHeight="1">
      <c r="A313" s="134"/>
      <c r="B313" s="134"/>
      <c r="C313" s="124"/>
      <c r="D313" s="144"/>
      <c r="E313" s="144"/>
      <c r="F313" s="144"/>
      <c r="G313" s="144"/>
      <c r="H313" s="144"/>
      <c r="I313" s="144"/>
      <c r="J313" s="144"/>
      <c r="K313" s="144"/>
      <c r="L313" s="144"/>
      <c r="M313" s="144"/>
      <c r="N313" s="144"/>
      <c r="O313" s="144"/>
      <c r="P313" s="144"/>
      <c r="Q313" s="144"/>
      <c r="R313" s="130"/>
      <c r="S313" s="130"/>
      <c r="T313" s="130"/>
      <c r="U313" s="135" t="s">
        <v>91</v>
      </c>
      <c r="V313" s="130"/>
      <c r="W313" s="130"/>
      <c r="X313" s="130"/>
      <c r="Y313" s="130"/>
      <c r="Z313" s="130"/>
      <c r="AA313" s="130"/>
      <c r="AB313" s="130"/>
      <c r="AC313" s="130"/>
      <c r="AD313" s="130"/>
      <c r="AE313" s="130"/>
      <c r="AF313" s="130"/>
      <c r="AG313" s="130"/>
      <c r="AH313" s="130"/>
      <c r="AI313" s="130"/>
      <c r="AJ313" s="130"/>
      <c r="AK313" s="143"/>
      <c r="AL313" s="143"/>
      <c r="AM313" s="135" t="s">
        <v>92</v>
      </c>
      <c r="AN313" s="127"/>
      <c r="AO313" s="127"/>
      <c r="AP313" s="127"/>
      <c r="AQ313" s="127"/>
      <c r="AR313" s="127"/>
      <c r="AS313" s="127"/>
      <c r="AT313" s="127"/>
      <c r="AU313" s="127"/>
      <c r="AV313" s="127"/>
      <c r="AW313" s="127"/>
      <c r="AX313" s="126"/>
      <c r="AY313" s="126"/>
      <c r="AZ313" s="126"/>
      <c r="BA313" s="126"/>
      <c r="BB313" s="126"/>
      <c r="BC313" s="126"/>
      <c r="BD313" s="126"/>
      <c r="BE313" s="126"/>
      <c r="BF313" s="126"/>
      <c r="BG313" s="126"/>
      <c r="BH313" s="126"/>
      <c r="BI313" s="126"/>
      <c r="BJ313" s="126"/>
      <c r="BK313" s="126"/>
      <c r="BL313" s="126"/>
      <c r="BM313" s="126"/>
      <c r="BN313" s="126"/>
      <c r="BO313" s="126"/>
      <c r="BP313" s="126"/>
      <c r="BQ313" s="110"/>
      <c r="BR313" s="129"/>
      <c r="BS313" s="116"/>
    </row>
    <row r="314" spans="1:71" ht="15.65" customHeight="1">
      <c r="A314" s="134"/>
      <c r="B314" s="134"/>
      <c r="C314" s="124"/>
      <c r="D314" s="144"/>
      <c r="E314" s="144"/>
      <c r="F314" s="144"/>
      <c r="G314" s="144"/>
      <c r="H314" s="144"/>
      <c r="I314" s="144"/>
      <c r="J314" s="144"/>
      <c r="K314" s="144"/>
      <c r="L314" s="144"/>
      <c r="M314" s="144"/>
      <c r="N314" s="144"/>
      <c r="O314" s="144"/>
      <c r="P314" s="144"/>
      <c r="Q314" s="144"/>
      <c r="R314" s="130"/>
      <c r="S314" s="130"/>
      <c r="T314" s="130"/>
      <c r="U314" s="182" t="str">
        <f>IF([7]回答表!X54="●",[7]回答表!E524,IF([7]回答表!AA54="●",[7]回答表!E548,""))</f>
        <v/>
      </c>
      <c r="V314" s="183"/>
      <c r="W314" s="183"/>
      <c r="X314" s="183"/>
      <c r="Y314" s="183"/>
      <c r="Z314" s="183"/>
      <c r="AA314" s="183"/>
      <c r="AB314" s="183"/>
      <c r="AC314" s="183"/>
      <c r="AD314" s="183"/>
      <c r="AE314" s="186" t="s">
        <v>93</v>
      </c>
      <c r="AF314" s="186"/>
      <c r="AG314" s="186"/>
      <c r="AH314" s="186"/>
      <c r="AI314" s="186"/>
      <c r="AJ314" s="187"/>
      <c r="AK314" s="143"/>
      <c r="AL314" s="143"/>
      <c r="AM314" s="190" t="str">
        <f>IF([7]回答表!X54="●",[7]回答表!B526,IF([7]回答表!AA54="●",[7]回答表!B550,""))</f>
        <v/>
      </c>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2"/>
      <c r="BR314" s="129"/>
      <c r="BS314" s="116"/>
    </row>
    <row r="315" spans="1:71" ht="15.65" customHeight="1">
      <c r="A315" s="134"/>
      <c r="B315" s="134"/>
      <c r="C315" s="124"/>
      <c r="D315" s="144"/>
      <c r="E315" s="144"/>
      <c r="F315" s="144"/>
      <c r="G315" s="144"/>
      <c r="H315" s="144"/>
      <c r="I315" s="144"/>
      <c r="J315" s="144"/>
      <c r="K315" s="144"/>
      <c r="L315" s="144"/>
      <c r="M315" s="144"/>
      <c r="N315" s="144"/>
      <c r="O315" s="144"/>
      <c r="P315" s="144"/>
      <c r="Q315" s="144"/>
      <c r="R315" s="130"/>
      <c r="S315" s="130"/>
      <c r="T315" s="130"/>
      <c r="U315" s="184"/>
      <c r="V315" s="185"/>
      <c r="W315" s="185"/>
      <c r="X315" s="185"/>
      <c r="Y315" s="185"/>
      <c r="Z315" s="185"/>
      <c r="AA315" s="185"/>
      <c r="AB315" s="185"/>
      <c r="AC315" s="185"/>
      <c r="AD315" s="185"/>
      <c r="AE315" s="188"/>
      <c r="AF315" s="188"/>
      <c r="AG315" s="188"/>
      <c r="AH315" s="188"/>
      <c r="AI315" s="188"/>
      <c r="AJ315" s="189"/>
      <c r="AK315" s="143"/>
      <c r="AL315" s="143"/>
      <c r="AM315" s="193"/>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c r="BM315" s="194"/>
      <c r="BN315" s="194"/>
      <c r="BO315" s="194"/>
      <c r="BP315" s="194"/>
      <c r="BQ315" s="195"/>
      <c r="BR315" s="129"/>
      <c r="BS315" s="116"/>
    </row>
    <row r="316" spans="1:71" ht="15.65" customHeight="1">
      <c r="A316" s="134"/>
      <c r="B316" s="134"/>
      <c r="C316" s="124"/>
      <c r="D316" s="144"/>
      <c r="E316" s="144"/>
      <c r="F316" s="144"/>
      <c r="G316" s="144"/>
      <c r="H316" s="144"/>
      <c r="I316" s="144"/>
      <c r="J316" s="144"/>
      <c r="K316" s="144"/>
      <c r="L316" s="144"/>
      <c r="M316" s="144"/>
      <c r="N316" s="144"/>
      <c r="O316" s="144"/>
      <c r="P316" s="144"/>
      <c r="Q316" s="144"/>
      <c r="R316" s="130"/>
      <c r="S316" s="130"/>
      <c r="T316" s="130"/>
      <c r="U316" s="130"/>
      <c r="V316" s="130"/>
      <c r="W316" s="130"/>
      <c r="X316" s="130"/>
      <c r="Y316" s="130"/>
      <c r="Z316" s="130"/>
      <c r="AA316" s="130"/>
      <c r="AB316" s="130"/>
      <c r="AC316" s="130"/>
      <c r="AD316" s="130"/>
      <c r="AE316" s="130"/>
      <c r="AF316" s="130"/>
      <c r="AG316" s="130"/>
      <c r="AH316" s="130"/>
      <c r="AI316" s="130"/>
      <c r="AJ316" s="130"/>
      <c r="AK316" s="143"/>
      <c r="AL316" s="143"/>
      <c r="AM316" s="193"/>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c r="BM316" s="194"/>
      <c r="BN316" s="194"/>
      <c r="BO316" s="194"/>
      <c r="BP316" s="194"/>
      <c r="BQ316" s="195"/>
      <c r="BR316" s="129"/>
      <c r="BS316" s="116"/>
    </row>
    <row r="317" spans="1:71" ht="15.65" customHeight="1">
      <c r="A317" s="134"/>
      <c r="B317" s="134"/>
      <c r="C317" s="124"/>
      <c r="D317" s="144"/>
      <c r="E317" s="144"/>
      <c r="F317" s="144"/>
      <c r="G317" s="144"/>
      <c r="H317" s="144"/>
      <c r="I317" s="144"/>
      <c r="J317" s="144"/>
      <c r="K317" s="144"/>
      <c r="L317" s="144"/>
      <c r="M317" s="144"/>
      <c r="N317" s="144"/>
      <c r="O317" s="144"/>
      <c r="P317" s="144"/>
      <c r="Q317" s="144"/>
      <c r="R317" s="130"/>
      <c r="S317" s="130"/>
      <c r="T317" s="130"/>
      <c r="U317" s="130"/>
      <c r="V317" s="130"/>
      <c r="W317" s="130"/>
      <c r="X317" s="130"/>
      <c r="Y317" s="130"/>
      <c r="Z317" s="130"/>
      <c r="AA317" s="130"/>
      <c r="AB317" s="130"/>
      <c r="AC317" s="130"/>
      <c r="AD317" s="130"/>
      <c r="AE317" s="130"/>
      <c r="AF317" s="130"/>
      <c r="AG317" s="130"/>
      <c r="AH317" s="130"/>
      <c r="AI317" s="130"/>
      <c r="AJ317" s="130"/>
      <c r="AK317" s="143"/>
      <c r="AL317" s="143"/>
      <c r="AM317" s="193"/>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c r="BM317" s="194"/>
      <c r="BN317" s="194"/>
      <c r="BO317" s="194"/>
      <c r="BP317" s="194"/>
      <c r="BQ317" s="195"/>
      <c r="BR317" s="129"/>
      <c r="BS317" s="116"/>
    </row>
    <row r="318" spans="1:71" ht="15.65" customHeight="1">
      <c r="A318" s="134"/>
      <c r="B318" s="134"/>
      <c r="C318" s="124"/>
      <c r="D318" s="144"/>
      <c r="E318" s="144"/>
      <c r="F318" s="144"/>
      <c r="G318" s="144"/>
      <c r="H318" s="144"/>
      <c r="I318" s="144"/>
      <c r="J318" s="144"/>
      <c r="K318" s="144"/>
      <c r="L318" s="144"/>
      <c r="M318" s="144"/>
      <c r="N318" s="144"/>
      <c r="O318" s="144"/>
      <c r="P318" s="144"/>
      <c r="Q318" s="144"/>
      <c r="R318" s="130"/>
      <c r="S318" s="130"/>
      <c r="T318" s="130"/>
      <c r="U318" s="130"/>
      <c r="V318" s="130"/>
      <c r="W318" s="130"/>
      <c r="X318" s="130"/>
      <c r="Y318" s="130"/>
      <c r="Z318" s="130"/>
      <c r="AA318" s="130"/>
      <c r="AB318" s="130"/>
      <c r="AC318" s="130"/>
      <c r="AD318" s="130"/>
      <c r="AE318" s="130"/>
      <c r="AF318" s="130"/>
      <c r="AG318" s="130"/>
      <c r="AH318" s="130"/>
      <c r="AI318" s="130"/>
      <c r="AJ318" s="130"/>
      <c r="AK318" s="143"/>
      <c r="AL318" s="143"/>
      <c r="AM318" s="196"/>
      <c r="AN318" s="197"/>
      <c r="AO318" s="197"/>
      <c r="AP318" s="197"/>
      <c r="AQ318" s="197"/>
      <c r="AR318" s="197"/>
      <c r="AS318" s="197"/>
      <c r="AT318" s="197"/>
      <c r="AU318" s="197"/>
      <c r="AV318" s="197"/>
      <c r="AW318" s="197"/>
      <c r="AX318" s="197"/>
      <c r="AY318" s="197"/>
      <c r="AZ318" s="197"/>
      <c r="BA318" s="197"/>
      <c r="BB318" s="197"/>
      <c r="BC318" s="197"/>
      <c r="BD318" s="197"/>
      <c r="BE318" s="197"/>
      <c r="BF318" s="197"/>
      <c r="BG318" s="197"/>
      <c r="BH318" s="197"/>
      <c r="BI318" s="197"/>
      <c r="BJ318" s="197"/>
      <c r="BK318" s="197"/>
      <c r="BL318" s="197"/>
      <c r="BM318" s="197"/>
      <c r="BN318" s="197"/>
      <c r="BO318" s="197"/>
      <c r="BP318" s="197"/>
      <c r="BQ318" s="198"/>
      <c r="BR318" s="129"/>
      <c r="BS318" s="116"/>
    </row>
    <row r="319" spans="1:71" ht="15.65" customHeight="1">
      <c r="A319" s="134"/>
      <c r="B319" s="134"/>
      <c r="C319" s="124"/>
      <c r="D319" s="144"/>
      <c r="E319" s="144"/>
      <c r="F319" s="144"/>
      <c r="G319" s="144"/>
      <c r="H319" s="144"/>
      <c r="I319" s="144"/>
      <c r="J319" s="144"/>
      <c r="K319" s="144"/>
      <c r="L319" s="144"/>
      <c r="M319" s="144"/>
      <c r="N319" s="130"/>
      <c r="O319" s="130"/>
      <c r="P319" s="130"/>
      <c r="Q319" s="130"/>
      <c r="R319" s="130"/>
      <c r="S319" s="130"/>
      <c r="T319" s="130"/>
      <c r="U319" s="130"/>
      <c r="V319" s="130"/>
      <c r="W319" s="130"/>
      <c r="X319" s="110"/>
      <c r="Y319" s="110"/>
      <c r="Z319" s="110"/>
      <c r="AA319" s="127"/>
      <c r="AB319" s="127"/>
      <c r="AC319" s="127"/>
      <c r="AD319" s="127"/>
      <c r="AE319" s="127"/>
      <c r="AF319" s="127"/>
      <c r="AG319" s="127"/>
      <c r="AH319" s="127"/>
      <c r="AI319" s="127"/>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29"/>
      <c r="BS319" s="116"/>
    </row>
    <row r="320" spans="1:71" ht="19.399999999999999" customHeight="1">
      <c r="C320" s="124"/>
      <c r="D320" s="144"/>
      <c r="E320" s="144"/>
      <c r="F320" s="144"/>
      <c r="G320" s="144"/>
      <c r="H320" s="144"/>
      <c r="I320" s="144"/>
      <c r="J320" s="144"/>
      <c r="K320" s="144"/>
      <c r="L320" s="144"/>
      <c r="M320" s="144"/>
      <c r="N320" s="130"/>
      <c r="O320" s="130"/>
      <c r="P320" s="130"/>
      <c r="Q320" s="130"/>
      <c r="R320" s="130"/>
      <c r="S320" s="130"/>
      <c r="T320" s="130"/>
      <c r="U320" s="135" t="s">
        <v>27</v>
      </c>
      <c r="V320" s="130"/>
      <c r="W320" s="130"/>
      <c r="X320" s="136"/>
      <c r="Y320" s="136"/>
      <c r="Z320" s="136"/>
      <c r="AA320" s="127"/>
      <c r="AB320" s="137"/>
      <c r="AC320" s="127"/>
      <c r="AD320" s="127"/>
      <c r="AE320" s="127"/>
      <c r="AF320" s="127"/>
      <c r="AG320" s="127"/>
      <c r="AH320" s="127"/>
      <c r="AI320" s="127"/>
      <c r="AJ320" s="127"/>
      <c r="AK320" s="127"/>
      <c r="AL320" s="127"/>
      <c r="AM320" s="135" t="s">
        <v>12</v>
      </c>
      <c r="AN320" s="127"/>
      <c r="AO320" s="127"/>
      <c r="AP320" s="127"/>
      <c r="AQ320" s="127"/>
      <c r="AR320" s="127"/>
      <c r="AS320" s="127"/>
      <c r="AT320" s="127"/>
      <c r="AU320" s="127"/>
      <c r="AV320" s="127"/>
      <c r="AW320" s="127"/>
      <c r="AX320" s="126"/>
      <c r="AY320" s="126"/>
      <c r="AZ320" s="126"/>
      <c r="BA320" s="126"/>
      <c r="BB320" s="126"/>
      <c r="BC320" s="126"/>
      <c r="BD320" s="126"/>
      <c r="BE320" s="126"/>
      <c r="BF320" s="126"/>
      <c r="BG320" s="126"/>
      <c r="BH320" s="126"/>
      <c r="BI320" s="126"/>
      <c r="BJ320" s="126"/>
      <c r="BK320" s="126"/>
      <c r="BL320" s="126"/>
      <c r="BM320" s="126"/>
      <c r="BN320" s="126"/>
      <c r="BO320" s="126"/>
      <c r="BP320" s="126"/>
      <c r="BQ320" s="110"/>
      <c r="BR320" s="129"/>
      <c r="BS320" s="116"/>
    </row>
    <row r="321" spans="1:71" ht="15.65" customHeight="1">
      <c r="C321" s="124"/>
      <c r="D321" s="199" t="s">
        <v>13</v>
      </c>
      <c r="E321" s="200"/>
      <c r="F321" s="200"/>
      <c r="G321" s="200"/>
      <c r="H321" s="200"/>
      <c r="I321" s="200"/>
      <c r="J321" s="200"/>
      <c r="K321" s="200"/>
      <c r="L321" s="200"/>
      <c r="M321" s="201"/>
      <c r="N321" s="208" t="str">
        <f>IF([7]回答表!AD54="●","●","")</f>
        <v/>
      </c>
      <c r="O321" s="209"/>
      <c r="P321" s="209"/>
      <c r="Q321" s="210"/>
      <c r="R321" s="130"/>
      <c r="S321" s="130"/>
      <c r="T321" s="130"/>
      <c r="U321" s="190" t="str">
        <f>IF([7]回答表!AD54="●",[7]回答表!B561,"")</f>
        <v/>
      </c>
      <c r="V321" s="191"/>
      <c r="W321" s="191"/>
      <c r="X321" s="191"/>
      <c r="Y321" s="191"/>
      <c r="Z321" s="191"/>
      <c r="AA321" s="191"/>
      <c r="AB321" s="191"/>
      <c r="AC321" s="191"/>
      <c r="AD321" s="191"/>
      <c r="AE321" s="191"/>
      <c r="AF321" s="191"/>
      <c r="AG321" s="191"/>
      <c r="AH321" s="191"/>
      <c r="AI321" s="191"/>
      <c r="AJ321" s="192"/>
      <c r="AK321" s="160"/>
      <c r="AL321" s="160"/>
      <c r="AM321" s="190" t="str">
        <f>IF([7]回答表!AD54="●",[7]回答表!B567,"")</f>
        <v/>
      </c>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2"/>
      <c r="BR321" s="129"/>
      <c r="BS321" s="116"/>
    </row>
    <row r="322" spans="1:71" ht="15.65" customHeight="1">
      <c r="C322" s="124"/>
      <c r="D322" s="202"/>
      <c r="E322" s="203"/>
      <c r="F322" s="203"/>
      <c r="G322" s="203"/>
      <c r="H322" s="203"/>
      <c r="I322" s="203"/>
      <c r="J322" s="203"/>
      <c r="K322" s="203"/>
      <c r="L322" s="203"/>
      <c r="M322" s="204"/>
      <c r="N322" s="211"/>
      <c r="O322" s="212"/>
      <c r="P322" s="212"/>
      <c r="Q322" s="213"/>
      <c r="R322" s="130"/>
      <c r="S322" s="130"/>
      <c r="T322" s="130"/>
      <c r="U322" s="193"/>
      <c r="V322" s="194"/>
      <c r="W322" s="194"/>
      <c r="X322" s="194"/>
      <c r="Y322" s="194"/>
      <c r="Z322" s="194"/>
      <c r="AA322" s="194"/>
      <c r="AB322" s="194"/>
      <c r="AC322" s="194"/>
      <c r="AD322" s="194"/>
      <c r="AE322" s="194"/>
      <c r="AF322" s="194"/>
      <c r="AG322" s="194"/>
      <c r="AH322" s="194"/>
      <c r="AI322" s="194"/>
      <c r="AJ322" s="195"/>
      <c r="AK322" s="160"/>
      <c r="AL322" s="160"/>
      <c r="AM322" s="193"/>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c r="BM322" s="194"/>
      <c r="BN322" s="194"/>
      <c r="BO322" s="194"/>
      <c r="BP322" s="194"/>
      <c r="BQ322" s="195"/>
      <c r="BR322" s="129"/>
      <c r="BS322" s="116"/>
    </row>
    <row r="323" spans="1:71" ht="15.65" customHeight="1">
      <c r="C323" s="124"/>
      <c r="D323" s="202"/>
      <c r="E323" s="203"/>
      <c r="F323" s="203"/>
      <c r="G323" s="203"/>
      <c r="H323" s="203"/>
      <c r="I323" s="203"/>
      <c r="J323" s="203"/>
      <c r="K323" s="203"/>
      <c r="L323" s="203"/>
      <c r="M323" s="204"/>
      <c r="N323" s="211"/>
      <c r="O323" s="212"/>
      <c r="P323" s="212"/>
      <c r="Q323" s="213"/>
      <c r="R323" s="130"/>
      <c r="S323" s="130"/>
      <c r="T323" s="130"/>
      <c r="U323" s="193"/>
      <c r="V323" s="194"/>
      <c r="W323" s="194"/>
      <c r="X323" s="194"/>
      <c r="Y323" s="194"/>
      <c r="Z323" s="194"/>
      <c r="AA323" s="194"/>
      <c r="AB323" s="194"/>
      <c r="AC323" s="194"/>
      <c r="AD323" s="194"/>
      <c r="AE323" s="194"/>
      <c r="AF323" s="194"/>
      <c r="AG323" s="194"/>
      <c r="AH323" s="194"/>
      <c r="AI323" s="194"/>
      <c r="AJ323" s="195"/>
      <c r="AK323" s="160"/>
      <c r="AL323" s="160"/>
      <c r="AM323" s="193"/>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c r="BM323" s="194"/>
      <c r="BN323" s="194"/>
      <c r="BO323" s="194"/>
      <c r="BP323" s="194"/>
      <c r="BQ323" s="195"/>
      <c r="BR323" s="129"/>
      <c r="BS323" s="116"/>
    </row>
    <row r="324" spans="1:71" ht="15.65" customHeight="1">
      <c r="C324" s="124"/>
      <c r="D324" s="205"/>
      <c r="E324" s="206"/>
      <c r="F324" s="206"/>
      <c r="G324" s="206"/>
      <c r="H324" s="206"/>
      <c r="I324" s="206"/>
      <c r="J324" s="206"/>
      <c r="K324" s="206"/>
      <c r="L324" s="206"/>
      <c r="M324" s="207"/>
      <c r="N324" s="214"/>
      <c r="O324" s="215"/>
      <c r="P324" s="215"/>
      <c r="Q324" s="216"/>
      <c r="R324" s="130"/>
      <c r="S324" s="130"/>
      <c r="T324" s="130"/>
      <c r="U324" s="196"/>
      <c r="V324" s="197"/>
      <c r="W324" s="197"/>
      <c r="X324" s="197"/>
      <c r="Y324" s="197"/>
      <c r="Z324" s="197"/>
      <c r="AA324" s="197"/>
      <c r="AB324" s="197"/>
      <c r="AC324" s="197"/>
      <c r="AD324" s="197"/>
      <c r="AE324" s="197"/>
      <c r="AF324" s="197"/>
      <c r="AG324" s="197"/>
      <c r="AH324" s="197"/>
      <c r="AI324" s="197"/>
      <c r="AJ324" s="198"/>
      <c r="AK324" s="160"/>
      <c r="AL324" s="160"/>
      <c r="AM324" s="196"/>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c r="BM324" s="197"/>
      <c r="BN324" s="197"/>
      <c r="BO324" s="197"/>
      <c r="BP324" s="197"/>
      <c r="BQ324" s="198"/>
      <c r="BR324" s="129"/>
      <c r="BS324" s="116"/>
    </row>
    <row r="325" spans="1:71" ht="15.65" customHeight="1">
      <c r="C325" s="151"/>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3"/>
      <c r="BS325" s="116"/>
    </row>
    <row r="326" spans="1:71" s="97" customFormat="1" ht="15.65" customHeight="1">
      <c r="A326" s="116"/>
      <c r="B326" s="116"/>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16"/>
    </row>
    <row r="327" spans="1:71" ht="15.65" customHeight="1">
      <c r="C327" s="118"/>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256"/>
      <c r="AS327" s="256"/>
      <c r="AT327" s="256"/>
      <c r="AU327" s="256"/>
      <c r="AV327" s="256"/>
      <c r="AW327" s="256"/>
      <c r="AX327" s="256"/>
      <c r="AY327" s="256"/>
      <c r="AZ327" s="256"/>
      <c r="BA327" s="256"/>
      <c r="BB327" s="256"/>
      <c r="BC327" s="120"/>
      <c r="BD327" s="121"/>
      <c r="BE327" s="121"/>
      <c r="BF327" s="121"/>
      <c r="BG327" s="121"/>
      <c r="BH327" s="121"/>
      <c r="BI327" s="121"/>
      <c r="BJ327" s="121"/>
      <c r="BK327" s="121"/>
      <c r="BL327" s="121"/>
      <c r="BM327" s="121"/>
      <c r="BN327" s="121"/>
      <c r="BO327" s="121"/>
      <c r="BP327" s="121"/>
      <c r="BQ327" s="121"/>
      <c r="BR327" s="122"/>
    </row>
    <row r="328" spans="1:71" ht="15.65" customHeight="1">
      <c r="C328" s="124"/>
      <c r="D328" s="130"/>
      <c r="E328" s="130"/>
      <c r="F328" s="130"/>
      <c r="G328" s="130"/>
      <c r="H328" s="130"/>
      <c r="I328" s="130"/>
      <c r="J328" s="130"/>
      <c r="K328" s="130"/>
      <c r="L328" s="130"/>
      <c r="M328" s="130"/>
      <c r="N328" s="130"/>
      <c r="O328" s="130"/>
      <c r="P328" s="130"/>
      <c r="Q328" s="130"/>
      <c r="R328" s="130"/>
      <c r="S328" s="130"/>
      <c r="T328" s="130"/>
      <c r="U328" s="130"/>
      <c r="V328" s="130"/>
      <c r="W328" s="130"/>
      <c r="X328" s="110"/>
      <c r="Y328" s="110"/>
      <c r="Z328" s="110"/>
      <c r="AA328" s="126"/>
      <c r="AB328" s="131"/>
      <c r="AC328" s="131"/>
      <c r="AD328" s="131"/>
      <c r="AE328" s="131"/>
      <c r="AF328" s="131"/>
      <c r="AG328" s="131"/>
      <c r="AH328" s="131"/>
      <c r="AI328" s="131"/>
      <c r="AJ328" s="131"/>
      <c r="AK328" s="131"/>
      <c r="AL328" s="131"/>
      <c r="AM328" s="131"/>
      <c r="AN328" s="128"/>
      <c r="AO328" s="131"/>
      <c r="AP328" s="132"/>
      <c r="AQ328" s="132"/>
      <c r="AR328" s="257"/>
      <c r="AS328" s="257"/>
      <c r="AT328" s="257"/>
      <c r="AU328" s="257"/>
      <c r="AV328" s="257"/>
      <c r="AW328" s="257"/>
      <c r="AX328" s="257"/>
      <c r="AY328" s="257"/>
      <c r="AZ328" s="257"/>
      <c r="BA328" s="257"/>
      <c r="BB328" s="257"/>
      <c r="BC328" s="125"/>
      <c r="BD328" s="126"/>
      <c r="BE328" s="126"/>
      <c r="BF328" s="126"/>
      <c r="BG328" s="126"/>
      <c r="BH328" s="126"/>
      <c r="BI328" s="126"/>
      <c r="BJ328" s="126"/>
      <c r="BK328" s="126"/>
      <c r="BL328" s="126"/>
      <c r="BM328" s="126"/>
      <c r="BN328" s="127"/>
      <c r="BO328" s="127"/>
      <c r="BP328" s="127"/>
      <c r="BQ328" s="128"/>
      <c r="BR328" s="129"/>
    </row>
    <row r="329" spans="1:71" ht="15.65" customHeight="1">
      <c r="C329" s="124"/>
      <c r="D329" s="258" t="s">
        <v>4</v>
      </c>
      <c r="E329" s="259"/>
      <c r="F329" s="259"/>
      <c r="G329" s="259"/>
      <c r="H329" s="259"/>
      <c r="I329" s="259"/>
      <c r="J329" s="259"/>
      <c r="K329" s="259"/>
      <c r="L329" s="259"/>
      <c r="M329" s="259"/>
      <c r="N329" s="259"/>
      <c r="O329" s="259"/>
      <c r="P329" s="259"/>
      <c r="Q329" s="260"/>
      <c r="R329" s="199" t="s">
        <v>74</v>
      </c>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1"/>
      <c r="BC329" s="125"/>
      <c r="BD329" s="126"/>
      <c r="BE329" s="126"/>
      <c r="BF329" s="126"/>
      <c r="BG329" s="126"/>
      <c r="BH329" s="126"/>
      <c r="BI329" s="126"/>
      <c r="BJ329" s="126"/>
      <c r="BK329" s="126"/>
      <c r="BL329" s="126"/>
      <c r="BM329" s="126"/>
      <c r="BN329" s="127"/>
      <c r="BO329" s="127"/>
      <c r="BP329" s="127"/>
      <c r="BQ329" s="128"/>
      <c r="BR329" s="129"/>
    </row>
    <row r="330" spans="1:71" ht="15.65" customHeight="1">
      <c r="A330" s="134"/>
      <c r="B330" s="134"/>
      <c r="C330" s="124"/>
      <c r="D330" s="261"/>
      <c r="E330" s="262"/>
      <c r="F330" s="262"/>
      <c r="G330" s="262"/>
      <c r="H330" s="262"/>
      <c r="I330" s="262"/>
      <c r="J330" s="262"/>
      <c r="K330" s="262"/>
      <c r="L330" s="262"/>
      <c r="M330" s="262"/>
      <c r="N330" s="262"/>
      <c r="O330" s="262"/>
      <c r="P330" s="262"/>
      <c r="Q330" s="263"/>
      <c r="R330" s="205"/>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7"/>
      <c r="BC330" s="125"/>
      <c r="BD330" s="126"/>
      <c r="BE330" s="126"/>
      <c r="BF330" s="126"/>
      <c r="BG330" s="126"/>
      <c r="BH330" s="126"/>
      <c r="BI330" s="126"/>
      <c r="BJ330" s="126"/>
      <c r="BK330" s="126"/>
      <c r="BL330" s="126"/>
      <c r="BM330" s="126"/>
      <c r="BN330" s="127"/>
      <c r="BO330" s="127"/>
      <c r="BP330" s="127"/>
      <c r="BQ330" s="128"/>
      <c r="BR330" s="129"/>
      <c r="BS330" s="134"/>
    </row>
    <row r="331" spans="1:71" ht="15.65" customHeight="1">
      <c r="A331" s="134"/>
      <c r="B331" s="134"/>
      <c r="C331" s="124"/>
      <c r="D331" s="130"/>
      <c r="E331" s="130"/>
      <c r="F331" s="130"/>
      <c r="G331" s="130"/>
      <c r="H331" s="130"/>
      <c r="I331" s="130"/>
      <c r="J331" s="130"/>
      <c r="K331" s="130"/>
      <c r="L331" s="130"/>
      <c r="M331" s="130"/>
      <c r="N331" s="130"/>
      <c r="O331" s="130"/>
      <c r="P331" s="130"/>
      <c r="Q331" s="130"/>
      <c r="R331" s="130"/>
      <c r="S331" s="130"/>
      <c r="T331" s="130"/>
      <c r="U331" s="130"/>
      <c r="V331" s="130"/>
      <c r="W331" s="130"/>
      <c r="X331" s="110"/>
      <c r="Y331" s="110"/>
      <c r="Z331" s="110"/>
      <c r="AA331" s="126"/>
      <c r="AB331" s="131"/>
      <c r="AC331" s="131"/>
      <c r="AD331" s="131"/>
      <c r="AE331" s="131"/>
      <c r="AF331" s="131"/>
      <c r="AG331" s="131"/>
      <c r="AH331" s="131"/>
      <c r="AI331" s="131"/>
      <c r="AJ331" s="131"/>
      <c r="AK331" s="131"/>
      <c r="AL331" s="131"/>
      <c r="AM331" s="131"/>
      <c r="AN331" s="128"/>
      <c r="AO331" s="131"/>
      <c r="AP331" s="132"/>
      <c r="AQ331" s="132"/>
      <c r="AR331" s="133"/>
      <c r="AS331" s="133"/>
      <c r="AT331" s="133"/>
      <c r="AU331" s="133"/>
      <c r="AV331" s="133"/>
      <c r="AW331" s="133"/>
      <c r="AX331" s="133"/>
      <c r="AY331" s="133"/>
      <c r="AZ331" s="133"/>
      <c r="BA331" s="133"/>
      <c r="BB331" s="133"/>
      <c r="BC331" s="125"/>
      <c r="BD331" s="126"/>
      <c r="BE331" s="126"/>
      <c r="BF331" s="126"/>
      <c r="BG331" s="126"/>
      <c r="BH331" s="126"/>
      <c r="BI331" s="126"/>
      <c r="BJ331" s="126"/>
      <c r="BK331" s="126"/>
      <c r="BL331" s="126"/>
      <c r="BM331" s="126"/>
      <c r="BN331" s="127"/>
      <c r="BO331" s="127"/>
      <c r="BP331" s="127"/>
      <c r="BQ331" s="128"/>
      <c r="BR331" s="129"/>
      <c r="BS331" s="134"/>
    </row>
    <row r="332" spans="1:71" ht="19">
      <c r="A332" s="134"/>
      <c r="B332" s="134"/>
      <c r="C332" s="124"/>
      <c r="D332" s="130"/>
      <c r="E332" s="130"/>
      <c r="F332" s="130"/>
      <c r="G332" s="130"/>
      <c r="H332" s="130"/>
      <c r="I332" s="130"/>
      <c r="J332" s="130"/>
      <c r="K332" s="130"/>
      <c r="L332" s="130"/>
      <c r="M332" s="130"/>
      <c r="N332" s="130"/>
      <c r="O332" s="130"/>
      <c r="P332" s="130"/>
      <c r="Q332" s="130"/>
      <c r="R332" s="130"/>
      <c r="S332" s="130"/>
      <c r="T332" s="130"/>
      <c r="U332" s="135" t="s">
        <v>27</v>
      </c>
      <c r="V332" s="130"/>
      <c r="W332" s="130"/>
      <c r="X332" s="136"/>
      <c r="Y332" s="136"/>
      <c r="Z332" s="136"/>
      <c r="AA332" s="127"/>
      <c r="AB332" s="137"/>
      <c r="AC332" s="137"/>
      <c r="AD332" s="137"/>
      <c r="AE332" s="137"/>
      <c r="AF332" s="137"/>
      <c r="AG332" s="137"/>
      <c r="AH332" s="137"/>
      <c r="AI332" s="137"/>
      <c r="AJ332" s="137"/>
      <c r="AK332" s="137"/>
      <c r="AL332" s="137"/>
      <c r="AM332" s="135" t="s">
        <v>14</v>
      </c>
      <c r="AN332" s="138"/>
      <c r="AO332" s="137"/>
      <c r="AP332" s="139"/>
      <c r="AQ332" s="139"/>
      <c r="AR332" s="140"/>
      <c r="AS332" s="140"/>
      <c r="AT332" s="140"/>
      <c r="AU332" s="140"/>
      <c r="AV332" s="140"/>
      <c r="AW332" s="140"/>
      <c r="AX332" s="140"/>
      <c r="AY332" s="140"/>
      <c r="AZ332" s="140"/>
      <c r="BA332" s="140"/>
      <c r="BB332" s="140"/>
      <c r="BC332" s="141"/>
      <c r="BD332" s="127"/>
      <c r="BE332" s="127"/>
      <c r="BF332" s="161" t="s">
        <v>75</v>
      </c>
      <c r="BG332" s="155"/>
      <c r="BH332" s="155"/>
      <c r="BI332" s="155"/>
      <c r="BJ332" s="155"/>
      <c r="BK332" s="155"/>
      <c r="BL332" s="155"/>
      <c r="BM332" s="127"/>
      <c r="BN332" s="127"/>
      <c r="BO332" s="127"/>
      <c r="BP332" s="127"/>
      <c r="BQ332" s="138"/>
      <c r="BR332" s="129"/>
      <c r="BS332" s="134"/>
    </row>
    <row r="333" spans="1:71" ht="15.65" customHeight="1">
      <c r="A333" s="134"/>
      <c r="B333" s="134"/>
      <c r="C333" s="124"/>
      <c r="D333" s="199" t="s">
        <v>7</v>
      </c>
      <c r="E333" s="200"/>
      <c r="F333" s="200"/>
      <c r="G333" s="200"/>
      <c r="H333" s="200"/>
      <c r="I333" s="200"/>
      <c r="J333" s="200"/>
      <c r="K333" s="200"/>
      <c r="L333" s="200"/>
      <c r="M333" s="201"/>
      <c r="N333" s="208" t="str">
        <f>IF([7]回答表!X55="●","●","")</f>
        <v/>
      </c>
      <c r="O333" s="209"/>
      <c r="P333" s="209"/>
      <c r="Q333" s="210"/>
      <c r="R333" s="130"/>
      <c r="S333" s="130"/>
      <c r="T333" s="130"/>
      <c r="U333" s="190" t="str">
        <f>IF([7]回答表!X55="●",[7]回答表!B578,IF([7]回答表!AA55="●",[7]回答表!B605,""))</f>
        <v>定住対策事業として、町内に子育て世帯を中心とした中所得者向け住宅を建設するにあたり厳しい財政状況の中であるため、民間資金を活用したPFI手法により事業を行うこととした。また、当事業はPFI手法による導入が可能かどうか調査を実施し、導入可能事業となっている。</v>
      </c>
      <c r="V333" s="191"/>
      <c r="W333" s="191"/>
      <c r="X333" s="191"/>
      <c r="Y333" s="191"/>
      <c r="Z333" s="191"/>
      <c r="AA333" s="191"/>
      <c r="AB333" s="191"/>
      <c r="AC333" s="191"/>
      <c r="AD333" s="191"/>
      <c r="AE333" s="191"/>
      <c r="AF333" s="191"/>
      <c r="AG333" s="191"/>
      <c r="AH333" s="191"/>
      <c r="AI333" s="191"/>
      <c r="AJ333" s="192"/>
      <c r="AK333" s="143"/>
      <c r="AL333" s="143"/>
      <c r="AM333" s="223" t="s">
        <v>76</v>
      </c>
      <c r="AN333" s="223"/>
      <c r="AO333" s="223"/>
      <c r="AP333" s="223"/>
      <c r="AQ333" s="224" t="str">
        <f>IF([7]回答表!X55="●",[7]回答表!BC585,IF([7]回答表!AA55="●",[7]回答表!BC612,""))</f>
        <v>●</v>
      </c>
      <c r="AR333" s="224"/>
      <c r="AS333" s="224"/>
      <c r="AT333" s="224"/>
      <c r="AU333" s="264" t="s">
        <v>77</v>
      </c>
      <c r="AV333" s="265"/>
      <c r="AW333" s="265"/>
      <c r="AX333" s="266"/>
      <c r="AY333" s="224" t="str">
        <f>IF([7]回答表!X55="●",[7]回答表!BC591,IF([7]回答表!AA55="●",[7]回答表!BC617,""))</f>
        <v>　</v>
      </c>
      <c r="AZ333" s="224"/>
      <c r="BA333" s="224"/>
      <c r="BB333" s="224"/>
      <c r="BC333" s="131"/>
      <c r="BD333" s="126"/>
      <c r="BE333" s="126"/>
      <c r="BF333" s="253" t="str">
        <f>IF([7]回答表!X55="●",[7]回答表!S584,IF([7]回答表!AA55="●",[7]回答表!S611,""))</f>
        <v>令和</v>
      </c>
      <c r="BG333" s="254"/>
      <c r="BH333" s="254"/>
      <c r="BI333" s="254"/>
      <c r="BJ333" s="253"/>
      <c r="BK333" s="254"/>
      <c r="BL333" s="254"/>
      <c r="BM333" s="254"/>
      <c r="BN333" s="253"/>
      <c r="BO333" s="254"/>
      <c r="BP333" s="254"/>
      <c r="BQ333" s="255"/>
      <c r="BR333" s="129"/>
      <c r="BS333" s="134"/>
    </row>
    <row r="334" spans="1:71" ht="15.65" customHeight="1">
      <c r="A334" s="134"/>
      <c r="B334" s="134"/>
      <c r="C334" s="124"/>
      <c r="D334" s="202"/>
      <c r="E334" s="203"/>
      <c r="F334" s="203"/>
      <c r="G334" s="203"/>
      <c r="H334" s="203"/>
      <c r="I334" s="203"/>
      <c r="J334" s="203"/>
      <c r="K334" s="203"/>
      <c r="L334" s="203"/>
      <c r="M334" s="204"/>
      <c r="N334" s="211"/>
      <c r="O334" s="212"/>
      <c r="P334" s="212"/>
      <c r="Q334" s="213"/>
      <c r="R334" s="130"/>
      <c r="S334" s="130"/>
      <c r="T334" s="130"/>
      <c r="U334" s="193"/>
      <c r="V334" s="194"/>
      <c r="W334" s="194"/>
      <c r="X334" s="194"/>
      <c r="Y334" s="194"/>
      <c r="Z334" s="194"/>
      <c r="AA334" s="194"/>
      <c r="AB334" s="194"/>
      <c r="AC334" s="194"/>
      <c r="AD334" s="194"/>
      <c r="AE334" s="194"/>
      <c r="AF334" s="194"/>
      <c r="AG334" s="194"/>
      <c r="AH334" s="194"/>
      <c r="AI334" s="194"/>
      <c r="AJ334" s="195"/>
      <c r="AK334" s="143"/>
      <c r="AL334" s="143"/>
      <c r="AM334" s="223"/>
      <c r="AN334" s="223"/>
      <c r="AO334" s="223"/>
      <c r="AP334" s="223"/>
      <c r="AQ334" s="224"/>
      <c r="AR334" s="224"/>
      <c r="AS334" s="224"/>
      <c r="AT334" s="224"/>
      <c r="AU334" s="267"/>
      <c r="AV334" s="268"/>
      <c r="AW334" s="268"/>
      <c r="AX334" s="269"/>
      <c r="AY334" s="224"/>
      <c r="AZ334" s="224"/>
      <c r="BA334" s="224"/>
      <c r="BB334" s="224"/>
      <c r="BC334" s="131"/>
      <c r="BD334" s="126"/>
      <c r="BE334" s="126"/>
      <c r="BF334" s="217"/>
      <c r="BG334" s="218"/>
      <c r="BH334" s="218"/>
      <c r="BI334" s="218"/>
      <c r="BJ334" s="217"/>
      <c r="BK334" s="218"/>
      <c r="BL334" s="218"/>
      <c r="BM334" s="218"/>
      <c r="BN334" s="217"/>
      <c r="BO334" s="218"/>
      <c r="BP334" s="218"/>
      <c r="BQ334" s="221"/>
      <c r="BR334" s="129"/>
      <c r="BS334" s="134"/>
    </row>
    <row r="335" spans="1:71" ht="15.65" customHeight="1">
      <c r="A335" s="134"/>
      <c r="B335" s="134"/>
      <c r="C335" s="124"/>
      <c r="D335" s="202"/>
      <c r="E335" s="203"/>
      <c r="F335" s="203"/>
      <c r="G335" s="203"/>
      <c r="H335" s="203"/>
      <c r="I335" s="203"/>
      <c r="J335" s="203"/>
      <c r="K335" s="203"/>
      <c r="L335" s="203"/>
      <c r="M335" s="204"/>
      <c r="N335" s="211"/>
      <c r="O335" s="212"/>
      <c r="P335" s="212"/>
      <c r="Q335" s="213"/>
      <c r="R335" s="130"/>
      <c r="S335" s="130"/>
      <c r="T335" s="130"/>
      <c r="U335" s="193"/>
      <c r="V335" s="194"/>
      <c r="W335" s="194"/>
      <c r="X335" s="194"/>
      <c r="Y335" s="194"/>
      <c r="Z335" s="194"/>
      <c r="AA335" s="194"/>
      <c r="AB335" s="194"/>
      <c r="AC335" s="194"/>
      <c r="AD335" s="194"/>
      <c r="AE335" s="194"/>
      <c r="AF335" s="194"/>
      <c r="AG335" s="194"/>
      <c r="AH335" s="194"/>
      <c r="AI335" s="194"/>
      <c r="AJ335" s="195"/>
      <c r="AK335" s="143"/>
      <c r="AL335" s="143"/>
      <c r="AM335" s="223" t="s">
        <v>78</v>
      </c>
      <c r="AN335" s="223"/>
      <c r="AO335" s="223"/>
      <c r="AP335" s="223"/>
      <c r="AQ335" s="224" t="str">
        <f>IF([7]回答表!X55="●",[7]回答表!BC586,IF([7]回答表!AA55="●",[7]回答表!BC613,""))</f>
        <v>　</v>
      </c>
      <c r="AR335" s="224"/>
      <c r="AS335" s="224"/>
      <c r="AT335" s="224"/>
      <c r="AU335" s="267"/>
      <c r="AV335" s="268"/>
      <c r="AW335" s="268"/>
      <c r="AX335" s="269"/>
      <c r="AY335" s="224"/>
      <c r="AZ335" s="224"/>
      <c r="BA335" s="224"/>
      <c r="BB335" s="224"/>
      <c r="BC335" s="131"/>
      <c r="BD335" s="126"/>
      <c r="BE335" s="126"/>
      <c r="BF335" s="217"/>
      <c r="BG335" s="218"/>
      <c r="BH335" s="218"/>
      <c r="BI335" s="218"/>
      <c r="BJ335" s="217"/>
      <c r="BK335" s="218"/>
      <c r="BL335" s="218"/>
      <c r="BM335" s="218"/>
      <c r="BN335" s="217"/>
      <c r="BO335" s="218"/>
      <c r="BP335" s="218"/>
      <c r="BQ335" s="221"/>
      <c r="BR335" s="129"/>
      <c r="BS335" s="134"/>
    </row>
    <row r="336" spans="1:71" ht="15.65" customHeight="1">
      <c r="A336" s="134"/>
      <c r="B336" s="134"/>
      <c r="C336" s="124"/>
      <c r="D336" s="205"/>
      <c r="E336" s="206"/>
      <c r="F336" s="206"/>
      <c r="G336" s="206"/>
      <c r="H336" s="206"/>
      <c r="I336" s="206"/>
      <c r="J336" s="206"/>
      <c r="K336" s="206"/>
      <c r="L336" s="206"/>
      <c r="M336" s="207"/>
      <c r="N336" s="214"/>
      <c r="O336" s="215"/>
      <c r="P336" s="215"/>
      <c r="Q336" s="216"/>
      <c r="R336" s="130"/>
      <c r="S336" s="130"/>
      <c r="T336" s="130"/>
      <c r="U336" s="193"/>
      <c r="V336" s="194"/>
      <c r="W336" s="194"/>
      <c r="X336" s="194"/>
      <c r="Y336" s="194"/>
      <c r="Z336" s="194"/>
      <c r="AA336" s="194"/>
      <c r="AB336" s="194"/>
      <c r="AC336" s="194"/>
      <c r="AD336" s="194"/>
      <c r="AE336" s="194"/>
      <c r="AF336" s="194"/>
      <c r="AG336" s="194"/>
      <c r="AH336" s="194"/>
      <c r="AI336" s="194"/>
      <c r="AJ336" s="195"/>
      <c r="AK336" s="143"/>
      <c r="AL336" s="143"/>
      <c r="AM336" s="223"/>
      <c r="AN336" s="223"/>
      <c r="AO336" s="223"/>
      <c r="AP336" s="223"/>
      <c r="AQ336" s="224"/>
      <c r="AR336" s="224"/>
      <c r="AS336" s="224"/>
      <c r="AT336" s="224"/>
      <c r="AU336" s="267"/>
      <c r="AV336" s="268"/>
      <c r="AW336" s="268"/>
      <c r="AX336" s="269"/>
      <c r="AY336" s="224"/>
      <c r="AZ336" s="224"/>
      <c r="BA336" s="224"/>
      <c r="BB336" s="224"/>
      <c r="BC336" s="131"/>
      <c r="BD336" s="126"/>
      <c r="BE336" s="126"/>
      <c r="BF336" s="217">
        <f>IF([7]回答表!X55="●",[7]回答表!V584,IF([7]回答表!AA55="●",[7]回答表!V611,""))</f>
        <v>7</v>
      </c>
      <c r="BG336" s="218"/>
      <c r="BH336" s="218"/>
      <c r="BI336" s="218"/>
      <c r="BJ336" s="217">
        <f>IF([7]回答表!X55="●",[7]回答表!V585,IF([7]回答表!AA55="●",[7]回答表!V612,""))</f>
        <v>6</v>
      </c>
      <c r="BK336" s="218"/>
      <c r="BL336" s="218"/>
      <c r="BM336" s="221"/>
      <c r="BN336" s="217">
        <f>IF([7]回答表!X55="●",[7]回答表!V586,IF([7]回答表!AA55="●",[7]回答表!V613,""))</f>
        <v>30</v>
      </c>
      <c r="BO336" s="218"/>
      <c r="BP336" s="218"/>
      <c r="BQ336" s="221"/>
      <c r="BR336" s="129"/>
      <c r="BS336" s="134"/>
    </row>
    <row r="337" spans="1:71" ht="15.65" customHeight="1">
      <c r="A337" s="134"/>
      <c r="B337" s="134"/>
      <c r="C337" s="124"/>
      <c r="D337" s="144"/>
      <c r="E337" s="144"/>
      <c r="F337" s="144"/>
      <c r="G337" s="144"/>
      <c r="H337" s="144"/>
      <c r="I337" s="144"/>
      <c r="J337" s="144"/>
      <c r="K337" s="144"/>
      <c r="L337" s="144"/>
      <c r="M337" s="144"/>
      <c r="N337" s="146"/>
      <c r="O337" s="146"/>
      <c r="P337" s="146"/>
      <c r="Q337" s="146"/>
      <c r="R337" s="146"/>
      <c r="S337" s="146"/>
      <c r="T337" s="146"/>
      <c r="U337" s="193"/>
      <c r="V337" s="194"/>
      <c r="W337" s="194"/>
      <c r="X337" s="194"/>
      <c r="Y337" s="194"/>
      <c r="Z337" s="194"/>
      <c r="AA337" s="194"/>
      <c r="AB337" s="194"/>
      <c r="AC337" s="194"/>
      <c r="AD337" s="194"/>
      <c r="AE337" s="194"/>
      <c r="AF337" s="194"/>
      <c r="AG337" s="194"/>
      <c r="AH337" s="194"/>
      <c r="AI337" s="194"/>
      <c r="AJ337" s="195"/>
      <c r="AK337" s="143"/>
      <c r="AL337" s="143"/>
      <c r="AM337" s="223" t="s">
        <v>79</v>
      </c>
      <c r="AN337" s="223"/>
      <c r="AO337" s="223"/>
      <c r="AP337" s="223"/>
      <c r="AQ337" s="224" t="str">
        <f>IF([7]回答表!X55="●",[7]回答表!BC587,IF([7]回答表!AA55="●",[7]回答表!BC614,""))</f>
        <v>　</v>
      </c>
      <c r="AR337" s="224"/>
      <c r="AS337" s="224"/>
      <c r="AT337" s="224"/>
      <c r="AU337" s="270"/>
      <c r="AV337" s="271"/>
      <c r="AW337" s="271"/>
      <c r="AX337" s="272"/>
      <c r="AY337" s="224"/>
      <c r="AZ337" s="224"/>
      <c r="BA337" s="224"/>
      <c r="BB337" s="224"/>
      <c r="BC337" s="131"/>
      <c r="BD337" s="131"/>
      <c r="BE337" s="131"/>
      <c r="BF337" s="217"/>
      <c r="BG337" s="218"/>
      <c r="BH337" s="218"/>
      <c r="BI337" s="218"/>
      <c r="BJ337" s="217"/>
      <c r="BK337" s="218"/>
      <c r="BL337" s="218"/>
      <c r="BM337" s="221"/>
      <c r="BN337" s="217"/>
      <c r="BO337" s="218"/>
      <c r="BP337" s="218"/>
      <c r="BQ337" s="221"/>
      <c r="BR337" s="129"/>
      <c r="BS337" s="134"/>
    </row>
    <row r="338" spans="1:71" ht="15.65" customHeight="1">
      <c r="A338" s="134"/>
      <c r="B338" s="134"/>
      <c r="C338" s="124"/>
      <c r="D338" s="144"/>
      <c r="E338" s="144"/>
      <c r="F338" s="144"/>
      <c r="G338" s="144"/>
      <c r="H338" s="144"/>
      <c r="I338" s="144"/>
      <c r="J338" s="144"/>
      <c r="K338" s="144"/>
      <c r="L338" s="144"/>
      <c r="M338" s="144"/>
      <c r="N338" s="146"/>
      <c r="O338" s="146"/>
      <c r="P338" s="146"/>
      <c r="Q338" s="146"/>
      <c r="R338" s="146"/>
      <c r="S338" s="146"/>
      <c r="T338" s="146"/>
      <c r="U338" s="193"/>
      <c r="V338" s="194"/>
      <c r="W338" s="194"/>
      <c r="X338" s="194"/>
      <c r="Y338" s="194"/>
      <c r="Z338" s="194"/>
      <c r="AA338" s="194"/>
      <c r="AB338" s="194"/>
      <c r="AC338" s="194"/>
      <c r="AD338" s="194"/>
      <c r="AE338" s="194"/>
      <c r="AF338" s="194"/>
      <c r="AG338" s="194"/>
      <c r="AH338" s="194"/>
      <c r="AI338" s="194"/>
      <c r="AJ338" s="195"/>
      <c r="AK338" s="143"/>
      <c r="AL338" s="143"/>
      <c r="AM338" s="223"/>
      <c r="AN338" s="223"/>
      <c r="AO338" s="223"/>
      <c r="AP338" s="223"/>
      <c r="AQ338" s="224"/>
      <c r="AR338" s="224"/>
      <c r="AS338" s="224"/>
      <c r="AT338" s="224"/>
      <c r="AU338" s="225" t="s">
        <v>80</v>
      </c>
      <c r="AV338" s="226"/>
      <c r="AW338" s="226"/>
      <c r="AX338" s="227"/>
      <c r="AY338" s="231" t="str">
        <f>IF([7]回答表!X55="●",[7]回答表!BC592,IF([7]回答表!AA55="●",[7]回答表!BC618,""))</f>
        <v>　</v>
      </c>
      <c r="AZ338" s="232"/>
      <c r="BA338" s="232"/>
      <c r="BB338" s="233"/>
      <c r="BC338" s="131"/>
      <c r="BD338" s="126"/>
      <c r="BE338" s="126"/>
      <c r="BF338" s="217"/>
      <c r="BG338" s="218"/>
      <c r="BH338" s="218"/>
      <c r="BI338" s="218"/>
      <c r="BJ338" s="217"/>
      <c r="BK338" s="218"/>
      <c r="BL338" s="218"/>
      <c r="BM338" s="221"/>
      <c r="BN338" s="217"/>
      <c r="BO338" s="218"/>
      <c r="BP338" s="218"/>
      <c r="BQ338" s="221"/>
      <c r="BR338" s="129"/>
      <c r="BS338" s="134"/>
    </row>
    <row r="339" spans="1:71" ht="15.65" customHeight="1">
      <c r="A339" s="134"/>
      <c r="B339" s="134"/>
      <c r="C339" s="124"/>
      <c r="D339" s="243" t="s">
        <v>8</v>
      </c>
      <c r="E339" s="244"/>
      <c r="F339" s="244"/>
      <c r="G339" s="244"/>
      <c r="H339" s="244"/>
      <c r="I339" s="244"/>
      <c r="J339" s="244"/>
      <c r="K339" s="244"/>
      <c r="L339" s="244"/>
      <c r="M339" s="245"/>
      <c r="N339" s="208" t="str">
        <f>IF([7]回答表!AA55="●","●","")</f>
        <v>●</v>
      </c>
      <c r="O339" s="209"/>
      <c r="P339" s="209"/>
      <c r="Q339" s="210"/>
      <c r="R339" s="130"/>
      <c r="S339" s="130"/>
      <c r="T339" s="130"/>
      <c r="U339" s="193"/>
      <c r="V339" s="194"/>
      <c r="W339" s="194"/>
      <c r="X339" s="194"/>
      <c r="Y339" s="194"/>
      <c r="Z339" s="194"/>
      <c r="AA339" s="194"/>
      <c r="AB339" s="194"/>
      <c r="AC339" s="194"/>
      <c r="AD339" s="194"/>
      <c r="AE339" s="194"/>
      <c r="AF339" s="194"/>
      <c r="AG339" s="194"/>
      <c r="AH339" s="194"/>
      <c r="AI339" s="194"/>
      <c r="AJ339" s="195"/>
      <c r="AK339" s="143"/>
      <c r="AL339" s="143"/>
      <c r="AM339" s="223" t="s">
        <v>81</v>
      </c>
      <c r="AN339" s="223"/>
      <c r="AO339" s="223"/>
      <c r="AP339" s="223"/>
      <c r="AQ339" s="252" t="str">
        <f>IF([7]回答表!X55="●",[7]回答表!BC589,IF([7]回答表!AA55="●",[7]回答表!BC615,""))</f>
        <v>　</v>
      </c>
      <c r="AR339" s="224"/>
      <c r="AS339" s="224"/>
      <c r="AT339" s="224"/>
      <c r="AU339" s="237"/>
      <c r="AV339" s="238"/>
      <c r="AW339" s="238"/>
      <c r="AX339" s="239"/>
      <c r="AY339" s="240"/>
      <c r="AZ339" s="241"/>
      <c r="BA339" s="241"/>
      <c r="BB339" s="242"/>
      <c r="BC339" s="131"/>
      <c r="BD339" s="147"/>
      <c r="BE339" s="147"/>
      <c r="BF339" s="217"/>
      <c r="BG339" s="218"/>
      <c r="BH339" s="218"/>
      <c r="BI339" s="218"/>
      <c r="BJ339" s="217"/>
      <c r="BK339" s="218"/>
      <c r="BL339" s="218"/>
      <c r="BM339" s="221"/>
      <c r="BN339" s="217"/>
      <c r="BO339" s="218"/>
      <c r="BP339" s="218"/>
      <c r="BQ339" s="221"/>
      <c r="BR339" s="129"/>
      <c r="BS339" s="134"/>
    </row>
    <row r="340" spans="1:71" ht="15.65" customHeight="1">
      <c r="A340" s="134"/>
      <c r="B340" s="134"/>
      <c r="C340" s="124"/>
      <c r="D340" s="246"/>
      <c r="E340" s="247"/>
      <c r="F340" s="247"/>
      <c r="G340" s="247"/>
      <c r="H340" s="247"/>
      <c r="I340" s="247"/>
      <c r="J340" s="247"/>
      <c r="K340" s="247"/>
      <c r="L340" s="247"/>
      <c r="M340" s="248"/>
      <c r="N340" s="211"/>
      <c r="O340" s="212"/>
      <c r="P340" s="212"/>
      <c r="Q340" s="213"/>
      <c r="R340" s="130"/>
      <c r="S340" s="130"/>
      <c r="T340" s="130"/>
      <c r="U340" s="193"/>
      <c r="V340" s="194"/>
      <c r="W340" s="194"/>
      <c r="X340" s="194"/>
      <c r="Y340" s="194"/>
      <c r="Z340" s="194"/>
      <c r="AA340" s="194"/>
      <c r="AB340" s="194"/>
      <c r="AC340" s="194"/>
      <c r="AD340" s="194"/>
      <c r="AE340" s="194"/>
      <c r="AF340" s="194"/>
      <c r="AG340" s="194"/>
      <c r="AH340" s="194"/>
      <c r="AI340" s="194"/>
      <c r="AJ340" s="195"/>
      <c r="AK340" s="143"/>
      <c r="AL340" s="143"/>
      <c r="AM340" s="223"/>
      <c r="AN340" s="223"/>
      <c r="AO340" s="223"/>
      <c r="AP340" s="223"/>
      <c r="AQ340" s="224"/>
      <c r="AR340" s="224"/>
      <c r="AS340" s="224"/>
      <c r="AT340" s="224"/>
      <c r="AU340" s="228"/>
      <c r="AV340" s="229"/>
      <c r="AW340" s="229"/>
      <c r="AX340" s="230"/>
      <c r="AY340" s="234"/>
      <c r="AZ340" s="235"/>
      <c r="BA340" s="235"/>
      <c r="BB340" s="236"/>
      <c r="BC340" s="131"/>
      <c r="BD340" s="147"/>
      <c r="BE340" s="147"/>
      <c r="BF340" s="217" t="s">
        <v>9</v>
      </c>
      <c r="BG340" s="218"/>
      <c r="BH340" s="218"/>
      <c r="BI340" s="218"/>
      <c r="BJ340" s="217" t="s">
        <v>10</v>
      </c>
      <c r="BK340" s="218"/>
      <c r="BL340" s="218"/>
      <c r="BM340" s="218"/>
      <c r="BN340" s="217" t="s">
        <v>11</v>
      </c>
      <c r="BO340" s="218"/>
      <c r="BP340" s="218"/>
      <c r="BQ340" s="221"/>
      <c r="BR340" s="129"/>
      <c r="BS340" s="134"/>
    </row>
    <row r="341" spans="1:71" ht="15.65" customHeight="1">
      <c r="A341" s="134"/>
      <c r="B341" s="134"/>
      <c r="C341" s="124"/>
      <c r="D341" s="246"/>
      <c r="E341" s="247"/>
      <c r="F341" s="247"/>
      <c r="G341" s="247"/>
      <c r="H341" s="247"/>
      <c r="I341" s="247"/>
      <c r="J341" s="247"/>
      <c r="K341" s="247"/>
      <c r="L341" s="247"/>
      <c r="M341" s="248"/>
      <c r="N341" s="211"/>
      <c r="O341" s="212"/>
      <c r="P341" s="212"/>
      <c r="Q341" s="213"/>
      <c r="R341" s="130"/>
      <c r="S341" s="130"/>
      <c r="T341" s="130"/>
      <c r="U341" s="193"/>
      <c r="V341" s="194"/>
      <c r="W341" s="194"/>
      <c r="X341" s="194"/>
      <c r="Y341" s="194"/>
      <c r="Z341" s="194"/>
      <c r="AA341" s="194"/>
      <c r="AB341" s="194"/>
      <c r="AC341" s="194"/>
      <c r="AD341" s="194"/>
      <c r="AE341" s="194"/>
      <c r="AF341" s="194"/>
      <c r="AG341" s="194"/>
      <c r="AH341" s="194"/>
      <c r="AI341" s="194"/>
      <c r="AJ341" s="195"/>
      <c r="AK341" s="143"/>
      <c r="AL341" s="143"/>
      <c r="AM341" s="223" t="s">
        <v>82</v>
      </c>
      <c r="AN341" s="223"/>
      <c r="AO341" s="223"/>
      <c r="AP341" s="223"/>
      <c r="AQ341" s="224" t="str">
        <f>IF([7]回答表!X55="●",[7]回答表!BC590,IF([7]回答表!AA55="●",[7]回答表!BC616,""))</f>
        <v>　</v>
      </c>
      <c r="AR341" s="224"/>
      <c r="AS341" s="224"/>
      <c r="AT341" s="224"/>
      <c r="AU341" s="225" t="s">
        <v>83</v>
      </c>
      <c r="AV341" s="226"/>
      <c r="AW341" s="226"/>
      <c r="AX341" s="227"/>
      <c r="AY341" s="231" t="str">
        <f>IF([7]回答表!X55="●",[7]回答表!BC593,IF([7]回答表!AA55="●",[7]回答表!BC619,""))</f>
        <v>　</v>
      </c>
      <c r="AZ341" s="232"/>
      <c r="BA341" s="232"/>
      <c r="BB341" s="233"/>
      <c r="BC341" s="131"/>
      <c r="BD341" s="147"/>
      <c r="BE341" s="147"/>
      <c r="BF341" s="217"/>
      <c r="BG341" s="218"/>
      <c r="BH341" s="218"/>
      <c r="BI341" s="218"/>
      <c r="BJ341" s="217"/>
      <c r="BK341" s="218"/>
      <c r="BL341" s="218"/>
      <c r="BM341" s="218"/>
      <c r="BN341" s="217"/>
      <c r="BO341" s="218"/>
      <c r="BP341" s="218"/>
      <c r="BQ341" s="221"/>
      <c r="BR341" s="129"/>
      <c r="BS341" s="134"/>
    </row>
    <row r="342" spans="1:71" ht="15.65" customHeight="1">
      <c r="A342" s="134"/>
      <c r="B342" s="134"/>
      <c r="C342" s="124"/>
      <c r="D342" s="249"/>
      <c r="E342" s="250"/>
      <c r="F342" s="250"/>
      <c r="G342" s="250"/>
      <c r="H342" s="250"/>
      <c r="I342" s="250"/>
      <c r="J342" s="250"/>
      <c r="K342" s="250"/>
      <c r="L342" s="250"/>
      <c r="M342" s="251"/>
      <c r="N342" s="214"/>
      <c r="O342" s="215"/>
      <c r="P342" s="215"/>
      <c r="Q342" s="216"/>
      <c r="R342" s="130"/>
      <c r="S342" s="130"/>
      <c r="T342" s="130"/>
      <c r="U342" s="196"/>
      <c r="V342" s="197"/>
      <c r="W342" s="197"/>
      <c r="X342" s="197"/>
      <c r="Y342" s="197"/>
      <c r="Z342" s="197"/>
      <c r="AA342" s="197"/>
      <c r="AB342" s="197"/>
      <c r="AC342" s="197"/>
      <c r="AD342" s="197"/>
      <c r="AE342" s="197"/>
      <c r="AF342" s="197"/>
      <c r="AG342" s="197"/>
      <c r="AH342" s="197"/>
      <c r="AI342" s="197"/>
      <c r="AJ342" s="198"/>
      <c r="AK342" s="143"/>
      <c r="AL342" s="143"/>
      <c r="AM342" s="223"/>
      <c r="AN342" s="223"/>
      <c r="AO342" s="223"/>
      <c r="AP342" s="223"/>
      <c r="AQ342" s="224"/>
      <c r="AR342" s="224"/>
      <c r="AS342" s="224"/>
      <c r="AT342" s="224"/>
      <c r="AU342" s="228"/>
      <c r="AV342" s="229"/>
      <c r="AW342" s="229"/>
      <c r="AX342" s="230"/>
      <c r="AY342" s="234"/>
      <c r="AZ342" s="235"/>
      <c r="BA342" s="235"/>
      <c r="BB342" s="236"/>
      <c r="BC342" s="131"/>
      <c r="BD342" s="147"/>
      <c r="BE342" s="147"/>
      <c r="BF342" s="219"/>
      <c r="BG342" s="220"/>
      <c r="BH342" s="220"/>
      <c r="BI342" s="220"/>
      <c r="BJ342" s="219"/>
      <c r="BK342" s="220"/>
      <c r="BL342" s="220"/>
      <c r="BM342" s="220"/>
      <c r="BN342" s="219"/>
      <c r="BO342" s="220"/>
      <c r="BP342" s="220"/>
      <c r="BQ342" s="222"/>
      <c r="BR342" s="129"/>
      <c r="BS342" s="134"/>
    </row>
    <row r="343" spans="1:71" ht="15.65" customHeight="1">
      <c r="A343" s="134"/>
      <c r="B343" s="134"/>
      <c r="C343" s="124"/>
      <c r="D343" s="144"/>
      <c r="E343" s="144"/>
      <c r="F343" s="144"/>
      <c r="G343" s="144"/>
      <c r="H343" s="144"/>
      <c r="I343" s="144"/>
      <c r="J343" s="144"/>
      <c r="K343" s="144"/>
      <c r="L343" s="144"/>
      <c r="M343" s="144"/>
      <c r="N343" s="144"/>
      <c r="O343" s="144"/>
      <c r="P343" s="144"/>
      <c r="Q343" s="144"/>
      <c r="R343" s="130"/>
      <c r="S343" s="130"/>
      <c r="T343" s="130"/>
      <c r="U343" s="130"/>
      <c r="V343" s="130"/>
      <c r="W343" s="130"/>
      <c r="X343" s="130"/>
      <c r="Y343" s="130"/>
      <c r="Z343" s="130"/>
      <c r="AA343" s="130"/>
      <c r="AB343" s="130"/>
      <c r="AC343" s="130"/>
      <c r="AD343" s="130"/>
      <c r="AE343" s="130"/>
      <c r="AF343" s="130"/>
      <c r="AG343" s="130"/>
      <c r="AH343" s="130"/>
      <c r="AI343" s="130"/>
      <c r="AJ343" s="130"/>
      <c r="AK343" s="143"/>
      <c r="AL343" s="143"/>
      <c r="AM343" s="156"/>
      <c r="AN343" s="156"/>
      <c r="AO343" s="156"/>
      <c r="AP343" s="156"/>
      <c r="AQ343" s="156"/>
      <c r="AR343" s="156"/>
      <c r="AS343" s="156"/>
      <c r="AT343" s="156"/>
      <c r="AU343" s="156"/>
      <c r="AV343" s="156"/>
      <c r="AW343" s="156"/>
      <c r="AX343" s="156"/>
      <c r="AY343" s="156"/>
      <c r="AZ343" s="156"/>
      <c r="BA343" s="156"/>
      <c r="BB343" s="156"/>
      <c r="BC343" s="131"/>
      <c r="BD343" s="147"/>
      <c r="BE343" s="147"/>
      <c r="BF343" s="110"/>
      <c r="BG343" s="110"/>
      <c r="BH343" s="110"/>
      <c r="BI343" s="110"/>
      <c r="BJ343" s="110"/>
      <c r="BK343" s="110"/>
      <c r="BL343" s="110"/>
      <c r="BM343" s="110"/>
      <c r="BN343" s="110"/>
      <c r="BO343" s="110"/>
      <c r="BP343" s="110"/>
      <c r="BQ343" s="110"/>
      <c r="BR343" s="129"/>
      <c r="BS343" s="116"/>
    </row>
    <row r="344" spans="1:71" ht="15.65" customHeight="1">
      <c r="A344" s="134"/>
      <c r="B344" s="134"/>
      <c r="C344" s="124"/>
      <c r="D344" s="144"/>
      <c r="E344" s="144"/>
      <c r="F344" s="144"/>
      <c r="G344" s="144"/>
      <c r="H344" s="144"/>
      <c r="I344" s="144"/>
      <c r="J344" s="144"/>
      <c r="K344" s="144"/>
      <c r="L344" s="144"/>
      <c r="M344" s="144"/>
      <c r="N344" s="144"/>
      <c r="O344" s="144"/>
      <c r="P344" s="144"/>
      <c r="Q344" s="144"/>
      <c r="R344" s="130"/>
      <c r="S344" s="130"/>
      <c r="T344" s="130"/>
      <c r="U344" s="135" t="s">
        <v>91</v>
      </c>
      <c r="V344" s="130"/>
      <c r="W344" s="130"/>
      <c r="X344" s="130"/>
      <c r="Y344" s="130"/>
      <c r="Z344" s="130"/>
      <c r="AA344" s="130"/>
      <c r="AB344" s="130"/>
      <c r="AC344" s="130"/>
      <c r="AD344" s="130"/>
      <c r="AE344" s="130"/>
      <c r="AF344" s="130"/>
      <c r="AG344" s="130"/>
      <c r="AH344" s="130"/>
      <c r="AI344" s="130"/>
      <c r="AJ344" s="130"/>
      <c r="AK344" s="143"/>
      <c r="AL344" s="143"/>
      <c r="AM344" s="135" t="s">
        <v>92</v>
      </c>
      <c r="AN344" s="127"/>
      <c r="AO344" s="127"/>
      <c r="AP344" s="127"/>
      <c r="AQ344" s="127"/>
      <c r="AR344" s="127"/>
      <c r="AS344" s="127"/>
      <c r="AT344" s="127"/>
      <c r="AU344" s="127"/>
      <c r="AV344" s="127"/>
      <c r="AW344" s="127"/>
      <c r="AX344" s="126"/>
      <c r="AY344" s="126"/>
      <c r="AZ344" s="126"/>
      <c r="BA344" s="126"/>
      <c r="BB344" s="126"/>
      <c r="BC344" s="126"/>
      <c r="BD344" s="126"/>
      <c r="BE344" s="126"/>
      <c r="BF344" s="126"/>
      <c r="BG344" s="126"/>
      <c r="BH344" s="126"/>
      <c r="BI344" s="126"/>
      <c r="BJ344" s="126"/>
      <c r="BK344" s="126"/>
      <c r="BL344" s="126"/>
      <c r="BM344" s="126"/>
      <c r="BN344" s="126"/>
      <c r="BO344" s="126"/>
      <c r="BP344" s="126"/>
      <c r="BQ344" s="110"/>
      <c r="BR344" s="129"/>
      <c r="BS344" s="116"/>
    </row>
    <row r="345" spans="1:71" ht="15.65" customHeight="1">
      <c r="A345" s="134"/>
      <c r="B345" s="134"/>
      <c r="C345" s="124"/>
      <c r="D345" s="144"/>
      <c r="E345" s="144"/>
      <c r="F345" s="144"/>
      <c r="G345" s="144"/>
      <c r="H345" s="144"/>
      <c r="I345" s="144"/>
      <c r="J345" s="144"/>
      <c r="K345" s="144"/>
      <c r="L345" s="144"/>
      <c r="M345" s="144"/>
      <c r="N345" s="144"/>
      <c r="O345" s="144"/>
      <c r="P345" s="144"/>
      <c r="Q345" s="144"/>
      <c r="R345" s="130"/>
      <c r="S345" s="130"/>
      <c r="T345" s="130"/>
      <c r="U345" s="182">
        <f>IF([7]回答表!X55="●",[7]回答表!E592,IF([7]回答表!AA55="●",[7]回答表!E619,""))</f>
        <v>17</v>
      </c>
      <c r="V345" s="183"/>
      <c r="W345" s="183"/>
      <c r="X345" s="183"/>
      <c r="Y345" s="183"/>
      <c r="Z345" s="183"/>
      <c r="AA345" s="183"/>
      <c r="AB345" s="183"/>
      <c r="AC345" s="183"/>
      <c r="AD345" s="183"/>
      <c r="AE345" s="186" t="s">
        <v>93</v>
      </c>
      <c r="AF345" s="186"/>
      <c r="AG345" s="186"/>
      <c r="AH345" s="186"/>
      <c r="AI345" s="186"/>
      <c r="AJ345" s="187"/>
      <c r="AK345" s="143"/>
      <c r="AL345" s="143"/>
      <c r="AM345" s="190" t="str">
        <f>IF([7]回答表!X55="●",[7]回答表!B594,IF([7]回答表!AA55="●",[7]回答表!B621,""))</f>
        <v>①建設改良費　年　△1,700万円</v>
      </c>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2"/>
      <c r="BR345" s="129"/>
      <c r="BS345" s="116"/>
    </row>
    <row r="346" spans="1:71" ht="15.65" customHeight="1">
      <c r="A346" s="134"/>
      <c r="B346" s="134"/>
      <c r="C346" s="124"/>
      <c r="D346" s="144"/>
      <c r="E346" s="144"/>
      <c r="F346" s="144"/>
      <c r="G346" s="144"/>
      <c r="H346" s="144"/>
      <c r="I346" s="144"/>
      <c r="J346" s="144"/>
      <c r="K346" s="144"/>
      <c r="L346" s="144"/>
      <c r="M346" s="144"/>
      <c r="N346" s="144"/>
      <c r="O346" s="144"/>
      <c r="P346" s="144"/>
      <c r="Q346" s="144"/>
      <c r="R346" s="130"/>
      <c r="S346" s="130"/>
      <c r="T346" s="130"/>
      <c r="U346" s="184"/>
      <c r="V346" s="185"/>
      <c r="W346" s="185"/>
      <c r="X346" s="185"/>
      <c r="Y346" s="185"/>
      <c r="Z346" s="185"/>
      <c r="AA346" s="185"/>
      <c r="AB346" s="185"/>
      <c r="AC346" s="185"/>
      <c r="AD346" s="185"/>
      <c r="AE346" s="188"/>
      <c r="AF346" s="188"/>
      <c r="AG346" s="188"/>
      <c r="AH346" s="188"/>
      <c r="AI346" s="188"/>
      <c r="AJ346" s="189"/>
      <c r="AK346" s="143"/>
      <c r="AL346" s="143"/>
      <c r="AM346" s="193"/>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c r="BM346" s="194"/>
      <c r="BN346" s="194"/>
      <c r="BO346" s="194"/>
      <c r="BP346" s="194"/>
      <c r="BQ346" s="195"/>
      <c r="BR346" s="129"/>
      <c r="BS346" s="116"/>
    </row>
    <row r="347" spans="1:71" ht="15.65" customHeight="1">
      <c r="A347" s="134"/>
      <c r="B347" s="134"/>
      <c r="C347" s="124"/>
      <c r="D347" s="144"/>
      <c r="E347" s="144"/>
      <c r="F347" s="144"/>
      <c r="G347" s="144"/>
      <c r="H347" s="144"/>
      <c r="I347" s="144"/>
      <c r="J347" s="144"/>
      <c r="K347" s="144"/>
      <c r="L347" s="144"/>
      <c r="M347" s="144"/>
      <c r="N347" s="144"/>
      <c r="O347" s="144"/>
      <c r="P347" s="144"/>
      <c r="Q347" s="144"/>
      <c r="R347" s="130"/>
      <c r="S347" s="130"/>
      <c r="T347" s="130"/>
      <c r="U347" s="130"/>
      <c r="V347" s="130"/>
      <c r="W347" s="130"/>
      <c r="X347" s="130"/>
      <c r="Y347" s="130"/>
      <c r="Z347" s="130"/>
      <c r="AA347" s="130"/>
      <c r="AB347" s="130"/>
      <c r="AC347" s="130"/>
      <c r="AD347" s="130"/>
      <c r="AE347" s="130"/>
      <c r="AF347" s="130"/>
      <c r="AG347" s="130"/>
      <c r="AH347" s="130"/>
      <c r="AI347" s="130"/>
      <c r="AJ347" s="130"/>
      <c r="AK347" s="143"/>
      <c r="AL347" s="143"/>
      <c r="AM347" s="193"/>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5"/>
      <c r="BR347" s="129"/>
      <c r="BS347" s="116"/>
    </row>
    <row r="348" spans="1:71" ht="15.65" customHeight="1">
      <c r="A348" s="134"/>
      <c r="B348" s="134"/>
      <c r="C348" s="124"/>
      <c r="D348" s="144"/>
      <c r="E348" s="144"/>
      <c r="F348" s="144"/>
      <c r="G348" s="144"/>
      <c r="H348" s="144"/>
      <c r="I348" s="144"/>
      <c r="J348" s="144"/>
      <c r="K348" s="144"/>
      <c r="L348" s="144"/>
      <c r="M348" s="144"/>
      <c r="N348" s="144"/>
      <c r="O348" s="144"/>
      <c r="P348" s="144"/>
      <c r="Q348" s="144"/>
      <c r="R348" s="130"/>
      <c r="S348" s="130"/>
      <c r="T348" s="130"/>
      <c r="U348" s="130"/>
      <c r="V348" s="130"/>
      <c r="W348" s="130"/>
      <c r="X348" s="130"/>
      <c r="Y348" s="130"/>
      <c r="Z348" s="130"/>
      <c r="AA348" s="130"/>
      <c r="AB348" s="130"/>
      <c r="AC348" s="130"/>
      <c r="AD348" s="130"/>
      <c r="AE348" s="130"/>
      <c r="AF348" s="130"/>
      <c r="AG348" s="130"/>
      <c r="AH348" s="130"/>
      <c r="AI348" s="130"/>
      <c r="AJ348" s="130"/>
      <c r="AK348" s="143"/>
      <c r="AL348" s="143"/>
      <c r="AM348" s="193"/>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c r="BM348" s="194"/>
      <c r="BN348" s="194"/>
      <c r="BO348" s="194"/>
      <c r="BP348" s="194"/>
      <c r="BQ348" s="195"/>
      <c r="BR348" s="129"/>
      <c r="BS348" s="116"/>
    </row>
    <row r="349" spans="1:71" ht="15.65" customHeight="1">
      <c r="A349" s="134"/>
      <c r="B349" s="134"/>
      <c r="C349" s="124"/>
      <c r="D349" s="144"/>
      <c r="E349" s="144"/>
      <c r="F349" s="144"/>
      <c r="G349" s="144"/>
      <c r="H349" s="144"/>
      <c r="I349" s="144"/>
      <c r="J349" s="144"/>
      <c r="K349" s="144"/>
      <c r="L349" s="144"/>
      <c r="M349" s="144"/>
      <c r="N349" s="144"/>
      <c r="O349" s="144"/>
      <c r="P349" s="144"/>
      <c r="Q349" s="144"/>
      <c r="R349" s="130"/>
      <c r="S349" s="130"/>
      <c r="T349" s="130"/>
      <c r="U349" s="130"/>
      <c r="V349" s="130"/>
      <c r="W349" s="130"/>
      <c r="X349" s="130"/>
      <c r="Y349" s="130"/>
      <c r="Z349" s="130"/>
      <c r="AA349" s="130"/>
      <c r="AB349" s="130"/>
      <c r="AC349" s="130"/>
      <c r="AD349" s="130"/>
      <c r="AE349" s="130"/>
      <c r="AF349" s="130"/>
      <c r="AG349" s="130"/>
      <c r="AH349" s="130"/>
      <c r="AI349" s="130"/>
      <c r="AJ349" s="130"/>
      <c r="AK349" s="143"/>
      <c r="AL349" s="143"/>
      <c r="AM349" s="196"/>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8"/>
      <c r="BR349" s="129"/>
      <c r="BS349" s="116"/>
    </row>
    <row r="350" spans="1:71" ht="15.65" customHeight="1">
      <c r="A350" s="134"/>
      <c r="B350" s="134"/>
      <c r="C350" s="124"/>
      <c r="D350" s="144"/>
      <c r="E350" s="144"/>
      <c r="F350" s="144"/>
      <c r="G350" s="144"/>
      <c r="H350" s="144"/>
      <c r="I350" s="144"/>
      <c r="J350" s="144"/>
      <c r="K350" s="144"/>
      <c r="L350" s="144"/>
      <c r="M350" s="144"/>
      <c r="N350" s="130"/>
      <c r="O350" s="130"/>
      <c r="P350" s="130"/>
      <c r="Q350" s="130"/>
      <c r="R350" s="130"/>
      <c r="S350" s="130"/>
      <c r="T350" s="130"/>
      <c r="U350" s="130"/>
      <c r="V350" s="130"/>
      <c r="W350" s="130"/>
      <c r="X350" s="110"/>
      <c r="Y350" s="110"/>
      <c r="Z350" s="110"/>
      <c r="AA350" s="127"/>
      <c r="AB350" s="127"/>
      <c r="AC350" s="127"/>
      <c r="AD350" s="127"/>
      <c r="AE350" s="127"/>
      <c r="AF350" s="127"/>
      <c r="AG350" s="127"/>
      <c r="AH350" s="127"/>
      <c r="AI350" s="127"/>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29"/>
      <c r="BS350" s="134"/>
    </row>
    <row r="351" spans="1:71" ht="18.649999999999999" customHeight="1">
      <c r="A351" s="134"/>
      <c r="B351" s="134"/>
      <c r="C351" s="124"/>
      <c r="D351" s="144"/>
      <c r="E351" s="144"/>
      <c r="F351" s="144"/>
      <c r="G351" s="144"/>
      <c r="H351" s="144"/>
      <c r="I351" s="144"/>
      <c r="J351" s="144"/>
      <c r="K351" s="144"/>
      <c r="L351" s="144"/>
      <c r="M351" s="144"/>
      <c r="N351" s="130"/>
      <c r="O351" s="130"/>
      <c r="P351" s="130"/>
      <c r="Q351" s="130"/>
      <c r="R351" s="130"/>
      <c r="S351" s="130"/>
      <c r="T351" s="130"/>
      <c r="U351" s="135" t="s">
        <v>27</v>
      </c>
      <c r="V351" s="130"/>
      <c r="W351" s="130"/>
      <c r="X351" s="136"/>
      <c r="Y351" s="136"/>
      <c r="Z351" s="136"/>
      <c r="AA351" s="127"/>
      <c r="AB351" s="137"/>
      <c r="AC351" s="127"/>
      <c r="AD351" s="127"/>
      <c r="AE351" s="127"/>
      <c r="AF351" s="127"/>
      <c r="AG351" s="127"/>
      <c r="AH351" s="127"/>
      <c r="AI351" s="127"/>
      <c r="AJ351" s="127"/>
      <c r="AK351" s="127"/>
      <c r="AL351" s="127"/>
      <c r="AM351" s="135" t="s">
        <v>12</v>
      </c>
      <c r="AN351" s="127"/>
      <c r="AO351" s="127"/>
      <c r="AP351" s="127"/>
      <c r="AQ351" s="127"/>
      <c r="AR351" s="127"/>
      <c r="AS351" s="127"/>
      <c r="AT351" s="127"/>
      <c r="AU351" s="127"/>
      <c r="AV351" s="127"/>
      <c r="AW351" s="127"/>
      <c r="AX351" s="127"/>
      <c r="AY351" s="127"/>
      <c r="AZ351" s="127"/>
      <c r="BA351" s="127"/>
      <c r="BB351" s="126"/>
      <c r="BC351" s="126"/>
      <c r="BD351" s="126"/>
      <c r="BE351" s="126"/>
      <c r="BF351" s="126"/>
      <c r="BG351" s="126"/>
      <c r="BH351" s="126"/>
      <c r="BI351" s="126"/>
      <c r="BJ351" s="126"/>
      <c r="BK351" s="126"/>
      <c r="BL351" s="126"/>
      <c r="BM351" s="126"/>
      <c r="BN351" s="126"/>
      <c r="BO351" s="126"/>
      <c r="BP351" s="126"/>
      <c r="BQ351" s="110"/>
      <c r="BR351" s="129"/>
      <c r="BS351" s="134"/>
    </row>
    <row r="352" spans="1:71" ht="15.65" customHeight="1">
      <c r="A352" s="134"/>
      <c r="B352" s="134"/>
      <c r="C352" s="124"/>
      <c r="D352" s="199" t="s">
        <v>13</v>
      </c>
      <c r="E352" s="200"/>
      <c r="F352" s="200"/>
      <c r="G352" s="200"/>
      <c r="H352" s="200"/>
      <c r="I352" s="200"/>
      <c r="J352" s="200"/>
      <c r="K352" s="200"/>
      <c r="L352" s="200"/>
      <c r="M352" s="201"/>
      <c r="N352" s="208" t="str">
        <f>IF([7]回答表!AD55="●","●","")</f>
        <v/>
      </c>
      <c r="O352" s="209"/>
      <c r="P352" s="209"/>
      <c r="Q352" s="210"/>
      <c r="R352" s="130"/>
      <c r="S352" s="130"/>
      <c r="T352" s="130"/>
      <c r="U352" s="190" t="str">
        <f>IF([7]回答表!AD55="●",[7]回答表!B632,"")</f>
        <v/>
      </c>
      <c r="V352" s="191"/>
      <c r="W352" s="191"/>
      <c r="X352" s="191"/>
      <c r="Y352" s="191"/>
      <c r="Z352" s="191"/>
      <c r="AA352" s="191"/>
      <c r="AB352" s="191"/>
      <c r="AC352" s="191"/>
      <c r="AD352" s="191"/>
      <c r="AE352" s="191"/>
      <c r="AF352" s="191"/>
      <c r="AG352" s="191"/>
      <c r="AH352" s="191"/>
      <c r="AI352" s="191"/>
      <c r="AJ352" s="192"/>
      <c r="AK352" s="150"/>
      <c r="AL352" s="150"/>
      <c r="AM352" s="190" t="str">
        <f>IF([7]回答表!AD55="●",[7]回答表!B638,"")</f>
        <v/>
      </c>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2"/>
      <c r="BR352" s="129"/>
      <c r="BS352" s="134"/>
    </row>
    <row r="353" spans="1:144" ht="15.65" customHeight="1">
      <c r="C353" s="124"/>
      <c r="D353" s="202"/>
      <c r="E353" s="203"/>
      <c r="F353" s="203"/>
      <c r="G353" s="203"/>
      <c r="H353" s="203"/>
      <c r="I353" s="203"/>
      <c r="J353" s="203"/>
      <c r="K353" s="203"/>
      <c r="L353" s="203"/>
      <c r="M353" s="204"/>
      <c r="N353" s="211"/>
      <c r="O353" s="212"/>
      <c r="P353" s="212"/>
      <c r="Q353" s="213"/>
      <c r="R353" s="130"/>
      <c r="S353" s="130"/>
      <c r="T353" s="130"/>
      <c r="U353" s="193"/>
      <c r="V353" s="194"/>
      <c r="W353" s="194"/>
      <c r="X353" s="194"/>
      <c r="Y353" s="194"/>
      <c r="Z353" s="194"/>
      <c r="AA353" s="194"/>
      <c r="AB353" s="194"/>
      <c r="AC353" s="194"/>
      <c r="AD353" s="194"/>
      <c r="AE353" s="194"/>
      <c r="AF353" s="194"/>
      <c r="AG353" s="194"/>
      <c r="AH353" s="194"/>
      <c r="AI353" s="194"/>
      <c r="AJ353" s="195"/>
      <c r="AK353" s="150"/>
      <c r="AL353" s="150"/>
      <c r="AM353" s="193"/>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5"/>
      <c r="BR353" s="129"/>
    </row>
    <row r="354" spans="1:144" ht="15.65" customHeight="1">
      <c r="C354" s="124"/>
      <c r="D354" s="202"/>
      <c r="E354" s="203"/>
      <c r="F354" s="203"/>
      <c r="G354" s="203"/>
      <c r="H354" s="203"/>
      <c r="I354" s="203"/>
      <c r="J354" s="203"/>
      <c r="K354" s="203"/>
      <c r="L354" s="203"/>
      <c r="M354" s="204"/>
      <c r="N354" s="211"/>
      <c r="O354" s="212"/>
      <c r="P354" s="212"/>
      <c r="Q354" s="213"/>
      <c r="R354" s="130"/>
      <c r="S354" s="130"/>
      <c r="T354" s="130"/>
      <c r="U354" s="193"/>
      <c r="V354" s="194"/>
      <c r="W354" s="194"/>
      <c r="X354" s="194"/>
      <c r="Y354" s="194"/>
      <c r="Z354" s="194"/>
      <c r="AA354" s="194"/>
      <c r="AB354" s="194"/>
      <c r="AC354" s="194"/>
      <c r="AD354" s="194"/>
      <c r="AE354" s="194"/>
      <c r="AF354" s="194"/>
      <c r="AG354" s="194"/>
      <c r="AH354" s="194"/>
      <c r="AI354" s="194"/>
      <c r="AJ354" s="195"/>
      <c r="AK354" s="150"/>
      <c r="AL354" s="150"/>
      <c r="AM354" s="193"/>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c r="BM354" s="194"/>
      <c r="BN354" s="194"/>
      <c r="BO354" s="194"/>
      <c r="BP354" s="194"/>
      <c r="BQ354" s="195"/>
      <c r="BR354" s="129"/>
    </row>
    <row r="355" spans="1:144" ht="15.65" customHeight="1">
      <c r="C355" s="124"/>
      <c r="D355" s="205"/>
      <c r="E355" s="206"/>
      <c r="F355" s="206"/>
      <c r="G355" s="206"/>
      <c r="H355" s="206"/>
      <c r="I355" s="206"/>
      <c r="J355" s="206"/>
      <c r="K355" s="206"/>
      <c r="L355" s="206"/>
      <c r="M355" s="207"/>
      <c r="N355" s="214"/>
      <c r="O355" s="215"/>
      <c r="P355" s="215"/>
      <c r="Q355" s="216"/>
      <c r="R355" s="130"/>
      <c r="S355" s="130"/>
      <c r="T355" s="130"/>
      <c r="U355" s="196"/>
      <c r="V355" s="197"/>
      <c r="W355" s="197"/>
      <c r="X355" s="197"/>
      <c r="Y355" s="197"/>
      <c r="Z355" s="197"/>
      <c r="AA355" s="197"/>
      <c r="AB355" s="197"/>
      <c r="AC355" s="197"/>
      <c r="AD355" s="197"/>
      <c r="AE355" s="197"/>
      <c r="AF355" s="197"/>
      <c r="AG355" s="197"/>
      <c r="AH355" s="197"/>
      <c r="AI355" s="197"/>
      <c r="AJ355" s="198"/>
      <c r="AK355" s="150"/>
      <c r="AL355" s="150"/>
      <c r="AM355" s="196"/>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8"/>
      <c r="BR355" s="129"/>
    </row>
    <row r="356" spans="1:144" ht="15.65" customHeight="1">
      <c r="C356" s="151"/>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c r="BI356" s="152"/>
      <c r="BJ356" s="152"/>
      <c r="BK356" s="152"/>
      <c r="BL356" s="152"/>
      <c r="BM356" s="152"/>
      <c r="BN356" s="152"/>
      <c r="BO356" s="152"/>
      <c r="BP356" s="152"/>
      <c r="BQ356" s="152"/>
      <c r="BR356" s="153"/>
    </row>
    <row r="357" spans="1:144" ht="15.65" customHeight="1">
      <c r="A357" s="116"/>
      <c r="B357" s="116"/>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16"/>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row>
    <row r="358" spans="1:144" ht="15.65" customHeight="1">
      <c r="A358" s="97"/>
      <c r="B358" s="97"/>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97"/>
      <c r="BV358" s="157"/>
      <c r="BW358" s="157"/>
      <c r="BX358" s="157"/>
      <c r="BY358" s="157"/>
      <c r="BZ358" s="157"/>
      <c r="CA358" s="157"/>
      <c r="CB358" s="157"/>
      <c r="CC358" s="157"/>
      <c r="CD358" s="157"/>
      <c r="CE358" s="157"/>
      <c r="CF358" s="157"/>
      <c r="CG358" s="157"/>
      <c r="CH358" s="157"/>
      <c r="CI358" s="157"/>
      <c r="CJ358" s="157"/>
      <c r="CK358" s="157"/>
      <c r="CL358" s="157"/>
      <c r="CM358" s="157"/>
      <c r="CN358" s="157"/>
      <c r="CO358" s="157"/>
      <c r="CP358" s="157"/>
      <c r="CQ358" s="157"/>
      <c r="CR358" s="157"/>
      <c r="CS358" s="157"/>
      <c r="CT358" s="157"/>
      <c r="CU358" s="157"/>
      <c r="CV358" s="157"/>
      <c r="CW358" s="157"/>
      <c r="CX358" s="157"/>
      <c r="CY358" s="157"/>
      <c r="CZ358" s="157"/>
      <c r="DA358" s="157"/>
      <c r="DB358" s="157"/>
      <c r="DC358" s="157"/>
      <c r="DD358" s="157"/>
      <c r="DE358" s="157"/>
      <c r="DF358" s="157"/>
      <c r="DG358" s="157"/>
      <c r="DH358" s="157"/>
      <c r="DI358" s="157"/>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row>
    <row r="359" spans="1:144" ht="15.65" customHeight="1">
      <c r="A359" s="97"/>
      <c r="B359" s="97"/>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9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row>
    <row r="360" spans="1:144" ht="15.65" customHeight="1">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97"/>
      <c r="BV360" s="157"/>
      <c r="BW360" s="157"/>
      <c r="BX360" s="157"/>
      <c r="BY360" s="157"/>
      <c r="BZ360" s="157"/>
      <c r="CA360" s="157"/>
      <c r="CB360" s="157"/>
      <c r="CC360" s="157"/>
      <c r="CD360" s="157"/>
      <c r="CE360" s="157"/>
      <c r="CF360" s="157"/>
      <c r="CG360" s="157"/>
      <c r="CH360" s="157"/>
      <c r="CI360" s="157"/>
      <c r="CJ360" s="157"/>
      <c r="CK360" s="157"/>
      <c r="CL360" s="157"/>
      <c r="CM360" s="157"/>
      <c r="CN360" s="157"/>
      <c r="CO360" s="157"/>
      <c r="CP360" s="157"/>
      <c r="CQ360" s="157"/>
      <c r="CR360" s="157"/>
      <c r="CS360" s="157"/>
      <c r="CT360" s="157"/>
      <c r="CU360" s="157"/>
      <c r="CV360" s="157"/>
      <c r="CW360" s="157"/>
      <c r="CX360" s="157"/>
      <c r="CY360" s="157"/>
      <c r="CZ360" s="157"/>
      <c r="DA360" s="157"/>
      <c r="DB360" s="157"/>
      <c r="DC360" s="157"/>
      <c r="DD360" s="157"/>
      <c r="DE360" s="157"/>
      <c r="DF360" s="157"/>
      <c r="DG360" s="157"/>
      <c r="DH360" s="157"/>
      <c r="DI360" s="157"/>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row>
    <row r="361" spans="1:144" ht="22" customHeight="1">
      <c r="C361" s="172" t="s">
        <v>42</v>
      </c>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c r="BE361" s="172"/>
      <c r="BF361" s="172"/>
      <c r="BG361" s="172"/>
      <c r="BH361" s="172"/>
      <c r="BI361" s="172"/>
      <c r="BJ361" s="172"/>
      <c r="BK361" s="172"/>
      <c r="BL361" s="172"/>
      <c r="BM361" s="172"/>
      <c r="BN361" s="172"/>
      <c r="BO361" s="172"/>
      <c r="BP361" s="172"/>
      <c r="BQ361" s="172"/>
      <c r="BR361" s="172"/>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row>
    <row r="362" spans="1:144" ht="22" customHeight="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2"/>
      <c r="BM362" s="172"/>
      <c r="BN362" s="172"/>
      <c r="BO362" s="172"/>
      <c r="BP362" s="172"/>
      <c r="BQ362" s="172"/>
      <c r="BR362" s="172"/>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row>
    <row r="363" spans="1:144" ht="22" customHeight="1">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2"/>
      <c r="BM363" s="172"/>
      <c r="BN363" s="172"/>
      <c r="BO363" s="172"/>
      <c r="BP363" s="172"/>
      <c r="BQ363" s="172"/>
      <c r="BR363" s="172"/>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row>
    <row r="364" spans="1:144" ht="15.65" customHeight="1">
      <c r="C364" s="164"/>
      <c r="D364" s="165"/>
      <c r="E364" s="165"/>
      <c r="F364" s="165"/>
      <c r="G364" s="165"/>
      <c r="H364" s="165"/>
      <c r="I364" s="165"/>
      <c r="J364" s="165"/>
      <c r="K364" s="165"/>
      <c r="L364" s="165"/>
      <c r="M364" s="165"/>
      <c r="N364" s="165"/>
      <c r="O364" s="165"/>
      <c r="P364" s="165"/>
      <c r="Q364" s="165"/>
      <c r="R364" s="165"/>
      <c r="S364" s="165"/>
      <c r="T364" s="165"/>
      <c r="U364" s="165"/>
      <c r="V364" s="165"/>
      <c r="W364" s="165"/>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66"/>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row>
    <row r="365" spans="1:144" ht="19" customHeight="1">
      <c r="C365" s="167"/>
      <c r="D365" s="173" t="str">
        <f>IF([7]回答表!R56="●",[7]回答表!B651,"")</f>
        <v/>
      </c>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5"/>
      <c r="BR365" s="168"/>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row>
    <row r="366" spans="1:144" ht="23.5" customHeight="1">
      <c r="C366" s="167"/>
      <c r="D366" s="176"/>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c r="AL366" s="177"/>
      <c r="AM366" s="177"/>
      <c r="AN366" s="177"/>
      <c r="AO366" s="177"/>
      <c r="AP366" s="177"/>
      <c r="AQ366" s="177"/>
      <c r="AR366" s="177"/>
      <c r="AS366" s="177"/>
      <c r="AT366" s="177"/>
      <c r="AU366" s="177"/>
      <c r="AV366" s="177"/>
      <c r="AW366" s="177"/>
      <c r="AX366" s="177"/>
      <c r="AY366" s="177"/>
      <c r="AZ366" s="177"/>
      <c r="BA366" s="177"/>
      <c r="BB366" s="177"/>
      <c r="BC366" s="177"/>
      <c r="BD366" s="177"/>
      <c r="BE366" s="177"/>
      <c r="BF366" s="177"/>
      <c r="BG366" s="177"/>
      <c r="BH366" s="177"/>
      <c r="BI366" s="177"/>
      <c r="BJ366" s="177"/>
      <c r="BK366" s="177"/>
      <c r="BL366" s="177"/>
      <c r="BM366" s="177"/>
      <c r="BN366" s="177"/>
      <c r="BO366" s="177"/>
      <c r="BP366" s="177"/>
      <c r="BQ366" s="178"/>
      <c r="BR366" s="168"/>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row>
    <row r="367" spans="1:144" ht="23.5" customHeight="1">
      <c r="C367" s="167"/>
      <c r="D367" s="176"/>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8"/>
      <c r="BR367" s="168"/>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row>
    <row r="368" spans="1:144" ht="23.5" customHeight="1">
      <c r="C368" s="167"/>
      <c r="D368" s="176"/>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8"/>
      <c r="BR368" s="168"/>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row>
    <row r="369" spans="2:144" ht="23.5" customHeight="1">
      <c r="C369" s="167"/>
      <c r="D369" s="176"/>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8"/>
      <c r="BR369" s="168"/>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row>
    <row r="370" spans="2:144" ht="23.5" customHeight="1">
      <c r="C370" s="167"/>
      <c r="D370" s="176"/>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8"/>
      <c r="BR370" s="168"/>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row>
    <row r="371" spans="2:144" ht="23.5" customHeight="1">
      <c r="C371" s="167"/>
      <c r="D371" s="176"/>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8"/>
      <c r="BR371" s="168"/>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row>
    <row r="372" spans="2:144" ht="23.5" customHeight="1">
      <c r="C372" s="167"/>
      <c r="D372" s="176"/>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8"/>
      <c r="BR372" s="168"/>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row>
    <row r="373" spans="2:144" ht="23.5" customHeight="1">
      <c r="C373" s="167"/>
      <c r="D373" s="176"/>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77"/>
      <c r="AM373" s="177"/>
      <c r="AN373" s="177"/>
      <c r="AO373" s="177"/>
      <c r="AP373" s="177"/>
      <c r="AQ373" s="177"/>
      <c r="AR373" s="177"/>
      <c r="AS373" s="177"/>
      <c r="AT373" s="177"/>
      <c r="AU373" s="177"/>
      <c r="AV373" s="177"/>
      <c r="AW373" s="177"/>
      <c r="AX373" s="177"/>
      <c r="AY373" s="177"/>
      <c r="AZ373" s="177"/>
      <c r="BA373" s="177"/>
      <c r="BB373" s="177"/>
      <c r="BC373" s="177"/>
      <c r="BD373" s="177"/>
      <c r="BE373" s="177"/>
      <c r="BF373" s="177"/>
      <c r="BG373" s="177"/>
      <c r="BH373" s="177"/>
      <c r="BI373" s="177"/>
      <c r="BJ373" s="177"/>
      <c r="BK373" s="177"/>
      <c r="BL373" s="177"/>
      <c r="BM373" s="177"/>
      <c r="BN373" s="177"/>
      <c r="BO373" s="177"/>
      <c r="BP373" s="177"/>
      <c r="BQ373" s="178"/>
      <c r="BR373" s="168"/>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row>
    <row r="374" spans="2:144" ht="23.5" customHeight="1">
      <c r="C374" s="167"/>
      <c r="D374" s="176"/>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c r="AL374" s="177"/>
      <c r="AM374" s="177"/>
      <c r="AN374" s="177"/>
      <c r="AO374" s="177"/>
      <c r="AP374" s="177"/>
      <c r="AQ374" s="177"/>
      <c r="AR374" s="177"/>
      <c r="AS374" s="177"/>
      <c r="AT374" s="177"/>
      <c r="AU374" s="177"/>
      <c r="AV374" s="177"/>
      <c r="AW374" s="177"/>
      <c r="AX374" s="177"/>
      <c r="AY374" s="177"/>
      <c r="AZ374" s="177"/>
      <c r="BA374" s="177"/>
      <c r="BB374" s="177"/>
      <c r="BC374" s="177"/>
      <c r="BD374" s="177"/>
      <c r="BE374" s="177"/>
      <c r="BF374" s="177"/>
      <c r="BG374" s="177"/>
      <c r="BH374" s="177"/>
      <c r="BI374" s="177"/>
      <c r="BJ374" s="177"/>
      <c r="BK374" s="177"/>
      <c r="BL374" s="177"/>
      <c r="BM374" s="177"/>
      <c r="BN374" s="177"/>
      <c r="BO374" s="177"/>
      <c r="BP374" s="177"/>
      <c r="BQ374" s="178"/>
      <c r="BR374" s="168"/>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row>
    <row r="375" spans="2:144" ht="23.5" customHeight="1">
      <c r="C375" s="167"/>
      <c r="D375" s="176"/>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c r="AL375" s="177"/>
      <c r="AM375" s="177"/>
      <c r="AN375" s="177"/>
      <c r="AO375" s="177"/>
      <c r="AP375" s="177"/>
      <c r="AQ375" s="177"/>
      <c r="AR375" s="177"/>
      <c r="AS375" s="177"/>
      <c r="AT375" s="177"/>
      <c r="AU375" s="177"/>
      <c r="AV375" s="177"/>
      <c r="AW375" s="177"/>
      <c r="AX375" s="177"/>
      <c r="AY375" s="177"/>
      <c r="AZ375" s="177"/>
      <c r="BA375" s="177"/>
      <c r="BB375" s="177"/>
      <c r="BC375" s="177"/>
      <c r="BD375" s="177"/>
      <c r="BE375" s="177"/>
      <c r="BF375" s="177"/>
      <c r="BG375" s="177"/>
      <c r="BH375" s="177"/>
      <c r="BI375" s="177"/>
      <c r="BJ375" s="177"/>
      <c r="BK375" s="177"/>
      <c r="BL375" s="177"/>
      <c r="BM375" s="177"/>
      <c r="BN375" s="177"/>
      <c r="BO375" s="177"/>
      <c r="BP375" s="177"/>
      <c r="BQ375" s="178"/>
      <c r="BR375" s="168"/>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row>
    <row r="376" spans="2:144" ht="23.5" customHeight="1">
      <c r="C376" s="167"/>
      <c r="D376" s="176"/>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c r="AL376" s="177"/>
      <c r="AM376" s="177"/>
      <c r="AN376" s="177"/>
      <c r="AO376" s="177"/>
      <c r="AP376" s="177"/>
      <c r="AQ376" s="177"/>
      <c r="AR376" s="177"/>
      <c r="AS376" s="177"/>
      <c r="AT376" s="177"/>
      <c r="AU376" s="177"/>
      <c r="AV376" s="177"/>
      <c r="AW376" s="177"/>
      <c r="AX376" s="177"/>
      <c r="AY376" s="177"/>
      <c r="AZ376" s="177"/>
      <c r="BA376" s="177"/>
      <c r="BB376" s="177"/>
      <c r="BC376" s="177"/>
      <c r="BD376" s="177"/>
      <c r="BE376" s="177"/>
      <c r="BF376" s="177"/>
      <c r="BG376" s="177"/>
      <c r="BH376" s="177"/>
      <c r="BI376" s="177"/>
      <c r="BJ376" s="177"/>
      <c r="BK376" s="177"/>
      <c r="BL376" s="177"/>
      <c r="BM376" s="177"/>
      <c r="BN376" s="177"/>
      <c r="BO376" s="177"/>
      <c r="BP376" s="177"/>
      <c r="BQ376" s="178"/>
      <c r="BR376" s="168"/>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row>
    <row r="377" spans="2:144" ht="23.5" customHeight="1">
      <c r="C377" s="167"/>
      <c r="D377" s="176"/>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c r="AN377" s="177"/>
      <c r="AO377" s="177"/>
      <c r="AP377" s="177"/>
      <c r="AQ377" s="177"/>
      <c r="AR377" s="177"/>
      <c r="AS377" s="177"/>
      <c r="AT377" s="177"/>
      <c r="AU377" s="177"/>
      <c r="AV377" s="177"/>
      <c r="AW377" s="177"/>
      <c r="AX377" s="177"/>
      <c r="AY377" s="177"/>
      <c r="AZ377" s="177"/>
      <c r="BA377" s="177"/>
      <c r="BB377" s="177"/>
      <c r="BC377" s="177"/>
      <c r="BD377" s="177"/>
      <c r="BE377" s="177"/>
      <c r="BF377" s="177"/>
      <c r="BG377" s="177"/>
      <c r="BH377" s="177"/>
      <c r="BI377" s="177"/>
      <c r="BJ377" s="177"/>
      <c r="BK377" s="177"/>
      <c r="BL377" s="177"/>
      <c r="BM377" s="177"/>
      <c r="BN377" s="177"/>
      <c r="BO377" s="177"/>
      <c r="BP377" s="177"/>
      <c r="BQ377" s="178"/>
      <c r="BR377" s="168"/>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row>
    <row r="378" spans="2:144" ht="23.5" customHeight="1">
      <c r="C378" s="167"/>
      <c r="D378" s="176"/>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c r="AN378" s="177"/>
      <c r="AO378" s="177"/>
      <c r="AP378" s="177"/>
      <c r="AQ378" s="177"/>
      <c r="AR378" s="177"/>
      <c r="AS378" s="177"/>
      <c r="AT378" s="177"/>
      <c r="AU378" s="177"/>
      <c r="AV378" s="177"/>
      <c r="AW378" s="177"/>
      <c r="AX378" s="177"/>
      <c r="AY378" s="177"/>
      <c r="AZ378" s="177"/>
      <c r="BA378" s="177"/>
      <c r="BB378" s="177"/>
      <c r="BC378" s="177"/>
      <c r="BD378" s="177"/>
      <c r="BE378" s="177"/>
      <c r="BF378" s="177"/>
      <c r="BG378" s="177"/>
      <c r="BH378" s="177"/>
      <c r="BI378" s="177"/>
      <c r="BJ378" s="177"/>
      <c r="BK378" s="177"/>
      <c r="BL378" s="177"/>
      <c r="BM378" s="177"/>
      <c r="BN378" s="177"/>
      <c r="BO378" s="177"/>
      <c r="BP378" s="177"/>
      <c r="BQ378" s="178"/>
      <c r="BR378" s="168"/>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row>
    <row r="379" spans="2:144" ht="23.5" customHeight="1">
      <c r="C379" s="167"/>
      <c r="D379" s="176"/>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c r="AL379" s="177"/>
      <c r="AM379" s="177"/>
      <c r="AN379" s="177"/>
      <c r="AO379" s="177"/>
      <c r="AP379" s="177"/>
      <c r="AQ379" s="177"/>
      <c r="AR379" s="177"/>
      <c r="AS379" s="177"/>
      <c r="AT379" s="177"/>
      <c r="AU379" s="177"/>
      <c r="AV379" s="177"/>
      <c r="AW379" s="177"/>
      <c r="AX379" s="177"/>
      <c r="AY379" s="177"/>
      <c r="AZ379" s="177"/>
      <c r="BA379" s="177"/>
      <c r="BB379" s="177"/>
      <c r="BC379" s="177"/>
      <c r="BD379" s="177"/>
      <c r="BE379" s="177"/>
      <c r="BF379" s="177"/>
      <c r="BG379" s="177"/>
      <c r="BH379" s="177"/>
      <c r="BI379" s="177"/>
      <c r="BJ379" s="177"/>
      <c r="BK379" s="177"/>
      <c r="BL379" s="177"/>
      <c r="BM379" s="177"/>
      <c r="BN379" s="177"/>
      <c r="BO379" s="177"/>
      <c r="BP379" s="177"/>
      <c r="BQ379" s="178"/>
      <c r="BR379" s="168"/>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row>
    <row r="380" spans="2:144" ht="23.5" customHeight="1">
      <c r="C380" s="167"/>
      <c r="D380" s="176"/>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c r="AL380" s="177"/>
      <c r="AM380" s="177"/>
      <c r="AN380" s="177"/>
      <c r="AO380" s="177"/>
      <c r="AP380" s="177"/>
      <c r="AQ380" s="177"/>
      <c r="AR380" s="177"/>
      <c r="AS380" s="177"/>
      <c r="AT380" s="177"/>
      <c r="AU380" s="177"/>
      <c r="AV380" s="177"/>
      <c r="AW380" s="177"/>
      <c r="AX380" s="177"/>
      <c r="AY380" s="177"/>
      <c r="AZ380" s="177"/>
      <c r="BA380" s="177"/>
      <c r="BB380" s="177"/>
      <c r="BC380" s="177"/>
      <c r="BD380" s="177"/>
      <c r="BE380" s="177"/>
      <c r="BF380" s="177"/>
      <c r="BG380" s="177"/>
      <c r="BH380" s="177"/>
      <c r="BI380" s="177"/>
      <c r="BJ380" s="177"/>
      <c r="BK380" s="177"/>
      <c r="BL380" s="177"/>
      <c r="BM380" s="177"/>
      <c r="BN380" s="177"/>
      <c r="BO380" s="177"/>
      <c r="BP380" s="177"/>
      <c r="BQ380" s="178"/>
      <c r="BR380" s="168"/>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row>
    <row r="381" spans="2:144" ht="23.5" customHeight="1">
      <c r="C381" s="167"/>
      <c r="D381" s="176"/>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c r="AL381" s="177"/>
      <c r="AM381" s="177"/>
      <c r="AN381" s="177"/>
      <c r="AO381" s="177"/>
      <c r="AP381" s="177"/>
      <c r="AQ381" s="177"/>
      <c r="AR381" s="177"/>
      <c r="AS381" s="177"/>
      <c r="AT381" s="177"/>
      <c r="AU381" s="177"/>
      <c r="AV381" s="177"/>
      <c r="AW381" s="177"/>
      <c r="AX381" s="177"/>
      <c r="AY381" s="177"/>
      <c r="AZ381" s="177"/>
      <c r="BA381" s="177"/>
      <c r="BB381" s="177"/>
      <c r="BC381" s="177"/>
      <c r="BD381" s="177"/>
      <c r="BE381" s="177"/>
      <c r="BF381" s="177"/>
      <c r="BG381" s="177"/>
      <c r="BH381" s="177"/>
      <c r="BI381" s="177"/>
      <c r="BJ381" s="177"/>
      <c r="BK381" s="177"/>
      <c r="BL381" s="177"/>
      <c r="BM381" s="177"/>
      <c r="BN381" s="177"/>
      <c r="BO381" s="177"/>
      <c r="BP381" s="177"/>
      <c r="BQ381" s="178"/>
      <c r="BR381" s="168"/>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row>
    <row r="382" spans="2:144" ht="23.5" customHeight="1">
      <c r="C382" s="167"/>
      <c r="D382" s="176"/>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c r="AL382" s="177"/>
      <c r="AM382" s="177"/>
      <c r="AN382" s="177"/>
      <c r="AO382" s="177"/>
      <c r="AP382" s="177"/>
      <c r="AQ382" s="177"/>
      <c r="AR382" s="177"/>
      <c r="AS382" s="177"/>
      <c r="AT382" s="177"/>
      <c r="AU382" s="177"/>
      <c r="AV382" s="177"/>
      <c r="AW382" s="177"/>
      <c r="AX382" s="177"/>
      <c r="AY382" s="177"/>
      <c r="AZ382" s="177"/>
      <c r="BA382" s="177"/>
      <c r="BB382" s="177"/>
      <c r="BC382" s="177"/>
      <c r="BD382" s="177"/>
      <c r="BE382" s="177"/>
      <c r="BF382" s="177"/>
      <c r="BG382" s="177"/>
      <c r="BH382" s="177"/>
      <c r="BI382" s="177"/>
      <c r="BJ382" s="177"/>
      <c r="BK382" s="177"/>
      <c r="BL382" s="177"/>
      <c r="BM382" s="177"/>
      <c r="BN382" s="177"/>
      <c r="BO382" s="177"/>
      <c r="BP382" s="177"/>
      <c r="BQ382" s="178"/>
      <c r="BR382" s="168"/>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row>
    <row r="383" spans="2:144" ht="23.5" customHeight="1">
      <c r="B383" s="97"/>
      <c r="C383" s="167"/>
      <c r="D383" s="179"/>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1"/>
      <c r="BR383" s="129"/>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row>
    <row r="384" spans="2:144" ht="12.65" customHeight="1">
      <c r="C384" s="169"/>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1"/>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row>
    <row r="385" spans="74:144" ht="12.65" customHeight="1">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row>
    <row r="386" spans="74:144" ht="12.65" customHeight="1">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row>
    <row r="387" spans="74:144" ht="12.65" customHeight="1">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row>
    <row r="388" spans="74:144" ht="12.65" customHeight="1">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row>
    <row r="389" spans="74:144" ht="12.65" customHeight="1">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row>
    <row r="390" spans="74:144" ht="12.65" customHeight="1">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row>
    <row r="391" spans="74:144" ht="12.65" customHeight="1">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row>
    <row r="392" spans="74:144" ht="12.65" customHeight="1">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row>
    <row r="393" spans="74:144" ht="12.65" customHeight="1">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row>
    <row r="394" spans="74:144" ht="12.65" customHeight="1">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row>
    <row r="395" spans="74:144" ht="12.65" customHeight="1">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row>
    <row r="396" spans="74:144" ht="12.65" customHeight="1">
      <c r="BV396" s="157"/>
      <c r="BW396" s="157"/>
      <c r="BX396" s="157"/>
      <c r="BY396" s="157"/>
      <c r="BZ396" s="157"/>
      <c r="CA396" s="157"/>
      <c r="CB396" s="157"/>
      <c r="CC396" s="157"/>
      <c r="CD396" s="157"/>
      <c r="CE396" s="157"/>
      <c r="CF396" s="157"/>
      <c r="CG396" s="157"/>
      <c r="CH396" s="157"/>
      <c r="CI396" s="157"/>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row>
    <row r="397" spans="74:144" ht="12.65" customHeight="1">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row>
    <row r="398" spans="74:144" ht="12.65" customHeight="1">
      <c r="BV398" s="157"/>
      <c r="BW398" s="157"/>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7"/>
      <c r="CS398" s="157"/>
      <c r="CT398" s="157"/>
      <c r="CU398" s="157"/>
      <c r="CV398" s="157"/>
      <c r="CW398" s="157"/>
      <c r="CX398" s="157"/>
      <c r="CY398" s="157"/>
      <c r="CZ398" s="157"/>
      <c r="DA398" s="157"/>
      <c r="DB398" s="157"/>
      <c r="DC398" s="157"/>
      <c r="DD398" s="157"/>
      <c r="DE398" s="157"/>
      <c r="DF398" s="157"/>
      <c r="DG398" s="157"/>
      <c r="DH398" s="157"/>
      <c r="DI398" s="157"/>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row>
    <row r="399" spans="74:144" ht="12.65" customHeight="1">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row>
    <row r="400" spans="74:144" ht="12.65" customHeight="1">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row>
    <row r="401" spans="74:144" ht="12.65" customHeight="1">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row>
    <row r="402" spans="74:144" ht="12.65" customHeight="1">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row>
    <row r="403" spans="74:144" ht="12.65" customHeight="1">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row>
  </sheetData>
  <mergeCells count="35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D36:M39"/>
    <mergeCell ref="N36:Q39"/>
    <mergeCell ref="U36:AJ47"/>
    <mergeCell ref="AM36:AT37"/>
    <mergeCell ref="AU36:BB37"/>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D98:M101"/>
    <mergeCell ref="N98:Q101"/>
    <mergeCell ref="U98:AJ107"/>
    <mergeCell ref="AM98:AT99"/>
    <mergeCell ref="AU98:BB99"/>
    <mergeCell ref="D104:M107"/>
    <mergeCell ref="N104:Q107"/>
    <mergeCell ref="BF98:BI100"/>
    <mergeCell ref="BJ98:BM100"/>
    <mergeCell ref="BN98:BQ100"/>
    <mergeCell ref="AM100:AT102"/>
    <mergeCell ref="AU100:BB102"/>
    <mergeCell ref="BF101:BI104"/>
    <mergeCell ref="BJ101:BM104"/>
    <mergeCell ref="BN101:BQ104"/>
    <mergeCell ref="AR93:BB93"/>
    <mergeCell ref="D117:M120"/>
    <mergeCell ref="N117:Q120"/>
    <mergeCell ref="U117:AJ120"/>
    <mergeCell ref="AM117:BQ120"/>
    <mergeCell ref="AR123:BB124"/>
    <mergeCell ref="D125:Q126"/>
    <mergeCell ref="R125:BB126"/>
    <mergeCell ref="BF105:BI107"/>
    <mergeCell ref="BJ105:BM107"/>
    <mergeCell ref="BN105:BQ107"/>
    <mergeCell ref="U110:AD111"/>
    <mergeCell ref="AE110:AJ111"/>
    <mergeCell ref="AM110:BQ114"/>
    <mergeCell ref="D129:M132"/>
    <mergeCell ref="N129:Q132"/>
    <mergeCell ref="U129:AB130"/>
    <mergeCell ref="AC129:AJ130"/>
    <mergeCell ref="AM129:BC138"/>
    <mergeCell ref="BF129:BI131"/>
    <mergeCell ref="D135:M138"/>
    <mergeCell ref="N135:Q138"/>
    <mergeCell ref="U136:AB138"/>
    <mergeCell ref="AC136:AJ138"/>
    <mergeCell ref="BF136:BI138"/>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U167:AJ169"/>
    <mergeCell ref="BF167:BI169"/>
    <mergeCell ref="BJ167:BM169"/>
    <mergeCell ref="BN167:BQ169"/>
    <mergeCell ref="U160:AJ161"/>
    <mergeCell ref="AM160:BB168"/>
    <mergeCell ref="BF160:BI162"/>
    <mergeCell ref="BJ160:BM162"/>
    <mergeCell ref="BN160:BQ162"/>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R234:BB235"/>
    <mergeCell ref="D236:Q237"/>
    <mergeCell ref="R236:BB237"/>
    <mergeCell ref="D240:M243"/>
    <mergeCell ref="N240:Q243"/>
    <mergeCell ref="U240:AJ249"/>
    <mergeCell ref="AM240:AP242"/>
    <mergeCell ref="AQ240:AT242"/>
    <mergeCell ref="AU240:AX242"/>
    <mergeCell ref="AM243:AP246"/>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D267:Q268"/>
    <mergeCell ref="R267:BB268"/>
    <mergeCell ref="D271:M274"/>
    <mergeCell ref="N271:Q274"/>
    <mergeCell ref="U271:AJ280"/>
    <mergeCell ref="AM271:AT273"/>
    <mergeCell ref="AU271:BB273"/>
    <mergeCell ref="D277:M280"/>
    <mergeCell ref="N277:Q280"/>
    <mergeCell ref="BF271:BI273"/>
    <mergeCell ref="BJ271:BM273"/>
    <mergeCell ref="BN271:BQ273"/>
    <mergeCell ref="AM274:AT276"/>
    <mergeCell ref="AU274:BB276"/>
    <mergeCell ref="BF274:BI277"/>
    <mergeCell ref="BJ274:BM277"/>
    <mergeCell ref="BN274:BQ277"/>
    <mergeCell ref="AR265:BB266"/>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BF333:BI335"/>
    <mergeCell ref="BJ333:BM335"/>
    <mergeCell ref="BN333:BQ335"/>
    <mergeCell ref="AM335:AP336"/>
    <mergeCell ref="AQ335:AT336"/>
    <mergeCell ref="BF336:BI339"/>
    <mergeCell ref="BJ336:BM339"/>
    <mergeCell ref="BN336:BQ339"/>
    <mergeCell ref="AM337:AP338"/>
    <mergeCell ref="AQ337:AT338"/>
    <mergeCell ref="BF340:BI342"/>
    <mergeCell ref="BJ340:BM342"/>
    <mergeCell ref="BN340:BQ342"/>
    <mergeCell ref="AM341:AP342"/>
    <mergeCell ref="AQ341:AT342"/>
    <mergeCell ref="AU341:AX342"/>
    <mergeCell ref="AY341:BB342"/>
    <mergeCell ref="AU338:AX340"/>
    <mergeCell ref="AY338:BB340"/>
    <mergeCell ref="C361:BR363"/>
    <mergeCell ref="D365:BQ383"/>
    <mergeCell ref="U345:AD346"/>
    <mergeCell ref="AE345:AJ346"/>
    <mergeCell ref="AM345:BQ349"/>
    <mergeCell ref="D352:M355"/>
    <mergeCell ref="N352:Q355"/>
    <mergeCell ref="U352:AJ355"/>
    <mergeCell ref="AM352:BQ355"/>
  </mergeCells>
  <phoneticPr fontId="2"/>
  <conditionalFormatting sqref="A28:BD30">
    <cfRule type="expression" dxfId="19" priority="1">
      <formula>$BB$25="○"</formula>
    </cfRule>
  </conditionalFormatting>
  <conditionalFormatting sqref="BE28:BJ28 BS28:XFD28 BE29:XFD30">
    <cfRule type="expression" dxfId="18"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4" max="70" man="1"/>
    <brk id="357" max="7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50" zoomScaleNormal="55" zoomScaleSheetLayoutView="50" workbookViewId="0"/>
  </sheetViews>
  <sheetFormatPr defaultColWidth="2.90625" defaultRowHeight="12.65" customHeight="1"/>
  <cols>
    <col min="1" max="25" width="2.453125" style="88" customWidth="1"/>
    <col min="26" max="26" width="2.08984375" style="88" customWidth="1"/>
    <col min="27" max="27" width="2.453125" style="88" hidden="1" customWidth="1"/>
    <col min="28" max="28" width="4.6328125" style="88" customWidth="1"/>
    <col min="29" max="34" width="2.453125" style="88" customWidth="1"/>
    <col min="35" max="35" width="8.984375E-2" style="88" customWidth="1"/>
    <col min="36" max="36" width="4.453125" style="88" customWidth="1"/>
    <col min="37" max="37" width="4.6328125" style="88" customWidth="1"/>
    <col min="38" max="71" width="2.453125" style="88" customWidth="1"/>
    <col min="72" max="16384" width="2.90625" style="88"/>
  </cols>
  <sheetData>
    <row r="1" spans="3:71" ht="15.65" customHeight="1"/>
    <row r="2" spans="3:71" ht="15.65" customHeight="1">
      <c r="C2" s="89"/>
      <c r="D2" s="90"/>
      <c r="E2" s="90"/>
      <c r="F2" s="91"/>
      <c r="S2" s="92"/>
      <c r="T2" s="92"/>
      <c r="U2" s="92"/>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row>
    <row r="3" spans="3:71" ht="15.65" customHeight="1">
      <c r="C3" s="92"/>
      <c r="D3" s="92"/>
      <c r="E3" s="92"/>
      <c r="S3" s="92"/>
      <c r="T3" s="92"/>
      <c r="U3" s="92"/>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row>
    <row r="4" spans="3:71" ht="15.65" customHeight="1">
      <c r="C4" s="92"/>
      <c r="D4" s="92"/>
      <c r="E4" s="92"/>
      <c r="H4" s="94"/>
      <c r="I4" s="94"/>
      <c r="J4" s="94"/>
      <c r="K4" s="94"/>
      <c r="L4" s="94"/>
      <c r="M4" s="94"/>
      <c r="N4" s="94"/>
      <c r="O4" s="94"/>
      <c r="P4" s="94"/>
      <c r="Q4" s="94"/>
      <c r="R4" s="94"/>
      <c r="S4" s="94"/>
      <c r="T4" s="94"/>
      <c r="U4" s="94"/>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row>
    <row r="5" spans="3:71" ht="15.65" customHeight="1">
      <c r="S5" s="92"/>
      <c r="T5" s="92"/>
      <c r="U5" s="92"/>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row>
    <row r="6" spans="3:71" ht="15.65" customHeight="1">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6"/>
      <c r="AR6" s="96"/>
      <c r="AS6" s="96"/>
      <c r="AT6" s="96"/>
      <c r="AU6" s="96"/>
      <c r="AV6" s="96"/>
      <c r="AW6" s="96"/>
      <c r="AX6" s="96"/>
      <c r="AY6" s="96"/>
      <c r="AZ6" s="97"/>
      <c r="BA6" s="97"/>
      <c r="BB6" s="97"/>
      <c r="BC6" s="97"/>
      <c r="BD6" s="97"/>
      <c r="BE6" s="97"/>
      <c r="BF6" s="97"/>
      <c r="BG6" s="97"/>
      <c r="BH6" s="97"/>
      <c r="BI6" s="97"/>
      <c r="BJ6" s="97"/>
      <c r="BK6" s="97"/>
      <c r="BL6" s="97"/>
      <c r="BM6" s="97"/>
      <c r="BN6" s="97"/>
      <c r="BO6" s="97"/>
      <c r="BP6" s="97"/>
      <c r="BQ6" s="97"/>
      <c r="BR6" s="97"/>
      <c r="BS6" s="97"/>
    </row>
    <row r="7" spans="3:71" ht="15.65" customHeight="1">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6"/>
      <c r="AR7" s="96"/>
      <c r="AS7" s="96"/>
      <c r="AT7" s="96"/>
      <c r="AU7" s="96"/>
      <c r="AV7" s="96"/>
      <c r="AW7" s="96"/>
      <c r="AX7" s="96"/>
      <c r="AY7" s="96"/>
      <c r="AZ7" s="97"/>
      <c r="BA7" s="97"/>
      <c r="BB7" s="97"/>
      <c r="BC7" s="97"/>
      <c r="BD7" s="97"/>
      <c r="BE7" s="97"/>
      <c r="BF7" s="97"/>
      <c r="BG7" s="97"/>
      <c r="BH7" s="97"/>
      <c r="BI7" s="97"/>
      <c r="BJ7" s="97"/>
      <c r="BK7" s="97"/>
      <c r="BL7" s="97"/>
      <c r="BM7" s="97"/>
      <c r="BN7" s="97"/>
      <c r="BO7" s="97"/>
      <c r="BP7" s="97"/>
      <c r="BQ7" s="97"/>
      <c r="BR7" s="97"/>
      <c r="BS7" s="97"/>
    </row>
    <row r="8" spans="3:71" ht="15.65" customHeight="1">
      <c r="C8" s="404" t="s">
        <v>21</v>
      </c>
      <c r="D8" s="405"/>
      <c r="E8" s="405"/>
      <c r="F8" s="405"/>
      <c r="G8" s="405"/>
      <c r="H8" s="405"/>
      <c r="I8" s="405"/>
      <c r="J8" s="405"/>
      <c r="K8" s="405"/>
      <c r="L8" s="405"/>
      <c r="M8" s="405"/>
      <c r="N8" s="405"/>
      <c r="O8" s="405"/>
      <c r="P8" s="405"/>
      <c r="Q8" s="405"/>
      <c r="R8" s="405"/>
      <c r="S8" s="405"/>
      <c r="T8" s="405"/>
      <c r="U8" s="406" t="s">
        <v>39</v>
      </c>
      <c r="V8" s="407"/>
      <c r="W8" s="407"/>
      <c r="X8" s="407"/>
      <c r="Y8" s="407"/>
      <c r="Z8" s="407"/>
      <c r="AA8" s="407"/>
      <c r="AB8" s="407"/>
      <c r="AC8" s="407"/>
      <c r="AD8" s="407"/>
      <c r="AE8" s="407"/>
      <c r="AF8" s="407"/>
      <c r="AG8" s="407"/>
      <c r="AH8" s="407"/>
      <c r="AI8" s="407"/>
      <c r="AJ8" s="407"/>
      <c r="AK8" s="407"/>
      <c r="AL8" s="407"/>
      <c r="AM8" s="407"/>
      <c r="AN8" s="408"/>
      <c r="AO8" s="409" t="s">
        <v>0</v>
      </c>
      <c r="AP8" s="407"/>
      <c r="AQ8" s="407"/>
      <c r="AR8" s="407"/>
      <c r="AS8" s="407"/>
      <c r="AT8" s="407"/>
      <c r="AU8" s="407"/>
      <c r="AV8" s="407"/>
      <c r="AW8" s="407"/>
      <c r="AX8" s="407"/>
      <c r="AY8" s="407"/>
      <c r="AZ8" s="407"/>
      <c r="BA8" s="407"/>
      <c r="BB8" s="407"/>
      <c r="BC8" s="407"/>
      <c r="BD8" s="407"/>
      <c r="BE8" s="407"/>
      <c r="BF8" s="408"/>
      <c r="BG8" s="404" t="s">
        <v>40</v>
      </c>
      <c r="BH8" s="410"/>
      <c r="BI8" s="410"/>
      <c r="BJ8" s="410"/>
      <c r="BK8" s="410"/>
      <c r="BL8" s="410"/>
      <c r="BM8" s="410"/>
      <c r="BN8" s="410"/>
      <c r="BO8" s="410"/>
      <c r="BP8" s="410"/>
      <c r="BQ8" s="410"/>
      <c r="BR8" s="98"/>
      <c r="BS8" s="97"/>
    </row>
    <row r="9" spans="3:71" ht="15.65" customHeight="1">
      <c r="C9" s="405"/>
      <c r="D9" s="405"/>
      <c r="E9" s="405"/>
      <c r="F9" s="405"/>
      <c r="G9" s="405"/>
      <c r="H9" s="405"/>
      <c r="I9" s="405"/>
      <c r="J9" s="405"/>
      <c r="K9" s="405"/>
      <c r="L9" s="405"/>
      <c r="M9" s="405"/>
      <c r="N9" s="405"/>
      <c r="O9" s="405"/>
      <c r="P9" s="405"/>
      <c r="Q9" s="405"/>
      <c r="R9" s="405"/>
      <c r="S9" s="405"/>
      <c r="T9" s="405"/>
      <c r="U9" s="352"/>
      <c r="V9" s="350"/>
      <c r="W9" s="350"/>
      <c r="X9" s="350"/>
      <c r="Y9" s="350"/>
      <c r="Z9" s="350"/>
      <c r="AA9" s="350"/>
      <c r="AB9" s="350"/>
      <c r="AC9" s="350"/>
      <c r="AD9" s="350"/>
      <c r="AE9" s="350"/>
      <c r="AF9" s="350"/>
      <c r="AG9" s="350"/>
      <c r="AH9" s="357"/>
      <c r="AI9" s="357"/>
      <c r="AJ9" s="357"/>
      <c r="AK9" s="357"/>
      <c r="AL9" s="357"/>
      <c r="AM9" s="357"/>
      <c r="AN9" s="351"/>
      <c r="AO9" s="352"/>
      <c r="AP9" s="357"/>
      <c r="AQ9" s="357"/>
      <c r="AR9" s="357"/>
      <c r="AS9" s="357"/>
      <c r="AT9" s="357"/>
      <c r="AU9" s="357"/>
      <c r="AV9" s="357"/>
      <c r="AW9" s="357"/>
      <c r="AX9" s="357"/>
      <c r="AY9" s="357"/>
      <c r="AZ9" s="357"/>
      <c r="BA9" s="357"/>
      <c r="BB9" s="357"/>
      <c r="BC9" s="357"/>
      <c r="BD9" s="357"/>
      <c r="BE9" s="357"/>
      <c r="BF9" s="351"/>
      <c r="BG9" s="410"/>
      <c r="BH9" s="410"/>
      <c r="BI9" s="410"/>
      <c r="BJ9" s="410"/>
      <c r="BK9" s="410"/>
      <c r="BL9" s="410"/>
      <c r="BM9" s="410"/>
      <c r="BN9" s="410"/>
      <c r="BO9" s="410"/>
      <c r="BP9" s="410"/>
      <c r="BQ9" s="410"/>
      <c r="BR9" s="98"/>
      <c r="BS9" s="97"/>
    </row>
    <row r="10" spans="3:71" ht="15.65" customHeight="1">
      <c r="C10" s="405"/>
      <c r="D10" s="405"/>
      <c r="E10" s="405"/>
      <c r="F10" s="405"/>
      <c r="G10" s="405"/>
      <c r="H10" s="405"/>
      <c r="I10" s="405"/>
      <c r="J10" s="405"/>
      <c r="K10" s="405"/>
      <c r="L10" s="405"/>
      <c r="M10" s="405"/>
      <c r="N10" s="405"/>
      <c r="O10" s="405"/>
      <c r="P10" s="405"/>
      <c r="Q10" s="405"/>
      <c r="R10" s="405"/>
      <c r="S10" s="405"/>
      <c r="T10" s="405"/>
      <c r="U10" s="353"/>
      <c r="V10" s="354"/>
      <c r="W10" s="354"/>
      <c r="X10" s="354"/>
      <c r="Y10" s="354"/>
      <c r="Z10" s="354"/>
      <c r="AA10" s="354"/>
      <c r="AB10" s="354"/>
      <c r="AC10" s="354"/>
      <c r="AD10" s="354"/>
      <c r="AE10" s="354"/>
      <c r="AF10" s="354"/>
      <c r="AG10" s="354"/>
      <c r="AH10" s="354"/>
      <c r="AI10" s="354"/>
      <c r="AJ10" s="354"/>
      <c r="AK10" s="354"/>
      <c r="AL10" s="354"/>
      <c r="AM10" s="354"/>
      <c r="AN10" s="355"/>
      <c r="AO10" s="353"/>
      <c r="AP10" s="354"/>
      <c r="AQ10" s="354"/>
      <c r="AR10" s="354"/>
      <c r="AS10" s="354"/>
      <c r="AT10" s="354"/>
      <c r="AU10" s="354"/>
      <c r="AV10" s="354"/>
      <c r="AW10" s="354"/>
      <c r="AX10" s="354"/>
      <c r="AY10" s="354"/>
      <c r="AZ10" s="354"/>
      <c r="BA10" s="354"/>
      <c r="BB10" s="354"/>
      <c r="BC10" s="354"/>
      <c r="BD10" s="354"/>
      <c r="BE10" s="354"/>
      <c r="BF10" s="355"/>
      <c r="BG10" s="410"/>
      <c r="BH10" s="410"/>
      <c r="BI10" s="410"/>
      <c r="BJ10" s="410"/>
      <c r="BK10" s="410"/>
      <c r="BL10" s="410"/>
      <c r="BM10" s="410"/>
      <c r="BN10" s="410"/>
      <c r="BO10" s="410"/>
      <c r="BP10" s="410"/>
      <c r="BQ10" s="410"/>
      <c r="BR10" s="98"/>
    </row>
    <row r="11" spans="3:71" ht="15.65" customHeight="1">
      <c r="C11" s="411" t="str">
        <f>IF(COUNTIF([8]回答表!K16,"*")&gt;0,[8]回答表!K16,"")</f>
        <v>大山町</v>
      </c>
      <c r="D11" s="405"/>
      <c r="E11" s="405"/>
      <c r="F11" s="405"/>
      <c r="G11" s="405"/>
      <c r="H11" s="405"/>
      <c r="I11" s="405"/>
      <c r="J11" s="405"/>
      <c r="K11" s="405"/>
      <c r="L11" s="405"/>
      <c r="M11" s="405"/>
      <c r="N11" s="405"/>
      <c r="O11" s="405"/>
      <c r="P11" s="405"/>
      <c r="Q11" s="405"/>
      <c r="R11" s="405"/>
      <c r="S11" s="405"/>
      <c r="T11" s="405"/>
      <c r="U11" s="412" t="str">
        <f>IF(COUNTIF([8]回答表!F18,"*")&gt;0,[8]回答表!F18,"")</f>
        <v>観光施設事業</v>
      </c>
      <c r="V11" s="407"/>
      <c r="W11" s="407"/>
      <c r="X11" s="407"/>
      <c r="Y11" s="407"/>
      <c r="Z11" s="407"/>
      <c r="AA11" s="407"/>
      <c r="AB11" s="407"/>
      <c r="AC11" s="407"/>
      <c r="AD11" s="407"/>
      <c r="AE11" s="407"/>
      <c r="AF11" s="407"/>
      <c r="AG11" s="407"/>
      <c r="AH11" s="407"/>
      <c r="AI11" s="407"/>
      <c r="AJ11" s="407"/>
      <c r="AK11" s="407"/>
      <c r="AL11" s="407"/>
      <c r="AM11" s="407"/>
      <c r="AN11" s="408"/>
      <c r="AO11" s="413" t="str">
        <f>IF(COUNTIF([8]回答表!W18,"*")&gt;0,[8]回答表!W18,"")</f>
        <v>索道</v>
      </c>
      <c r="AP11" s="407"/>
      <c r="AQ11" s="407"/>
      <c r="AR11" s="407"/>
      <c r="AS11" s="407"/>
      <c r="AT11" s="407"/>
      <c r="AU11" s="407"/>
      <c r="AV11" s="407"/>
      <c r="AW11" s="407"/>
      <c r="AX11" s="407"/>
      <c r="AY11" s="407"/>
      <c r="AZ11" s="407"/>
      <c r="BA11" s="407"/>
      <c r="BB11" s="407"/>
      <c r="BC11" s="407"/>
      <c r="BD11" s="407"/>
      <c r="BE11" s="407"/>
      <c r="BF11" s="408"/>
      <c r="BG11" s="411" t="str">
        <f>IF(COUNTIF([8]回答表!F20,"*")&gt;0,[8]回答表!F20,"")</f>
        <v/>
      </c>
      <c r="BH11" s="414"/>
      <c r="BI11" s="414"/>
      <c r="BJ11" s="414"/>
      <c r="BK11" s="414"/>
      <c r="BL11" s="414"/>
      <c r="BM11" s="414"/>
      <c r="BN11" s="414"/>
      <c r="BO11" s="414"/>
      <c r="BP11" s="414"/>
      <c r="BQ11" s="414"/>
      <c r="BR11" s="99"/>
    </row>
    <row r="12" spans="3:71" ht="15.65" customHeight="1">
      <c r="C12" s="405"/>
      <c r="D12" s="405"/>
      <c r="E12" s="405"/>
      <c r="F12" s="405"/>
      <c r="G12" s="405"/>
      <c r="H12" s="405"/>
      <c r="I12" s="405"/>
      <c r="J12" s="405"/>
      <c r="K12" s="405"/>
      <c r="L12" s="405"/>
      <c r="M12" s="405"/>
      <c r="N12" s="405"/>
      <c r="O12" s="405"/>
      <c r="P12" s="405"/>
      <c r="Q12" s="405"/>
      <c r="R12" s="405"/>
      <c r="S12" s="405"/>
      <c r="T12" s="405"/>
      <c r="U12" s="352"/>
      <c r="V12" s="350"/>
      <c r="W12" s="350"/>
      <c r="X12" s="350"/>
      <c r="Y12" s="350"/>
      <c r="Z12" s="350"/>
      <c r="AA12" s="350"/>
      <c r="AB12" s="350"/>
      <c r="AC12" s="350"/>
      <c r="AD12" s="350"/>
      <c r="AE12" s="350"/>
      <c r="AF12" s="350"/>
      <c r="AG12" s="350"/>
      <c r="AH12" s="357"/>
      <c r="AI12" s="357"/>
      <c r="AJ12" s="357"/>
      <c r="AK12" s="357"/>
      <c r="AL12" s="357"/>
      <c r="AM12" s="357"/>
      <c r="AN12" s="351"/>
      <c r="AO12" s="352"/>
      <c r="AP12" s="357"/>
      <c r="AQ12" s="357"/>
      <c r="AR12" s="357"/>
      <c r="AS12" s="357"/>
      <c r="AT12" s="357"/>
      <c r="AU12" s="357"/>
      <c r="AV12" s="357"/>
      <c r="AW12" s="357"/>
      <c r="AX12" s="357"/>
      <c r="AY12" s="357"/>
      <c r="AZ12" s="357"/>
      <c r="BA12" s="357"/>
      <c r="BB12" s="357"/>
      <c r="BC12" s="357"/>
      <c r="BD12" s="357"/>
      <c r="BE12" s="357"/>
      <c r="BF12" s="351"/>
      <c r="BG12" s="414"/>
      <c r="BH12" s="414"/>
      <c r="BI12" s="414"/>
      <c r="BJ12" s="414"/>
      <c r="BK12" s="414"/>
      <c r="BL12" s="414"/>
      <c r="BM12" s="414"/>
      <c r="BN12" s="414"/>
      <c r="BO12" s="414"/>
      <c r="BP12" s="414"/>
      <c r="BQ12" s="414"/>
      <c r="BR12" s="99"/>
    </row>
    <row r="13" spans="3:71" ht="15.65" customHeight="1">
      <c r="C13" s="405"/>
      <c r="D13" s="405"/>
      <c r="E13" s="405"/>
      <c r="F13" s="405"/>
      <c r="G13" s="405"/>
      <c r="H13" s="405"/>
      <c r="I13" s="405"/>
      <c r="J13" s="405"/>
      <c r="K13" s="405"/>
      <c r="L13" s="405"/>
      <c r="M13" s="405"/>
      <c r="N13" s="405"/>
      <c r="O13" s="405"/>
      <c r="P13" s="405"/>
      <c r="Q13" s="405"/>
      <c r="R13" s="405"/>
      <c r="S13" s="405"/>
      <c r="T13" s="405"/>
      <c r="U13" s="353"/>
      <c r="V13" s="354"/>
      <c r="W13" s="354"/>
      <c r="X13" s="354"/>
      <c r="Y13" s="354"/>
      <c r="Z13" s="354"/>
      <c r="AA13" s="354"/>
      <c r="AB13" s="354"/>
      <c r="AC13" s="354"/>
      <c r="AD13" s="354"/>
      <c r="AE13" s="354"/>
      <c r="AF13" s="354"/>
      <c r="AG13" s="354"/>
      <c r="AH13" s="354"/>
      <c r="AI13" s="354"/>
      <c r="AJ13" s="354"/>
      <c r="AK13" s="354"/>
      <c r="AL13" s="354"/>
      <c r="AM13" s="354"/>
      <c r="AN13" s="355"/>
      <c r="AO13" s="353"/>
      <c r="AP13" s="354"/>
      <c r="AQ13" s="354"/>
      <c r="AR13" s="354"/>
      <c r="AS13" s="354"/>
      <c r="AT13" s="354"/>
      <c r="AU13" s="354"/>
      <c r="AV13" s="354"/>
      <c r="AW13" s="354"/>
      <c r="AX13" s="354"/>
      <c r="AY13" s="354"/>
      <c r="AZ13" s="354"/>
      <c r="BA13" s="354"/>
      <c r="BB13" s="354"/>
      <c r="BC13" s="354"/>
      <c r="BD13" s="354"/>
      <c r="BE13" s="354"/>
      <c r="BF13" s="355"/>
      <c r="BG13" s="414"/>
      <c r="BH13" s="414"/>
      <c r="BI13" s="414"/>
      <c r="BJ13" s="414"/>
      <c r="BK13" s="414"/>
      <c r="BL13" s="414"/>
      <c r="BM13" s="414"/>
      <c r="BN13" s="414"/>
      <c r="BO13" s="414"/>
      <c r="BP13" s="414"/>
      <c r="BQ13" s="414"/>
      <c r="BR13" s="99"/>
    </row>
    <row r="14" spans="3:71" ht="15.65" customHeight="1">
      <c r="D14" s="100"/>
      <c r="E14" s="100"/>
      <c r="F14" s="100"/>
      <c r="G14" s="100"/>
      <c r="H14" s="100"/>
      <c r="I14" s="100"/>
      <c r="J14" s="100"/>
      <c r="K14" s="100"/>
      <c r="L14" s="100"/>
      <c r="M14" s="100"/>
      <c r="N14" s="100"/>
      <c r="O14" s="100"/>
      <c r="P14" s="100"/>
      <c r="Q14" s="100"/>
      <c r="R14" s="100"/>
      <c r="S14" s="100"/>
      <c r="T14" s="100"/>
      <c r="U14" s="100"/>
      <c r="V14" s="100"/>
      <c r="W14" s="100"/>
      <c r="BS14" s="97"/>
    </row>
    <row r="15" spans="3:71" ht="15.65" customHeight="1">
      <c r="D15" s="100"/>
      <c r="E15" s="100"/>
      <c r="F15" s="100"/>
      <c r="G15" s="100"/>
      <c r="H15" s="100"/>
      <c r="I15" s="100"/>
      <c r="J15" s="100"/>
      <c r="K15" s="100"/>
      <c r="L15" s="100"/>
      <c r="M15" s="100"/>
      <c r="N15" s="100"/>
      <c r="O15" s="100"/>
      <c r="P15" s="100"/>
      <c r="Q15" s="100"/>
      <c r="R15" s="100"/>
      <c r="S15" s="100"/>
      <c r="T15" s="100"/>
      <c r="U15" s="100"/>
      <c r="V15" s="100"/>
      <c r="W15" s="100"/>
      <c r="BS15" s="97"/>
    </row>
    <row r="16" spans="3:71" ht="15.65" customHeight="1">
      <c r="D16" s="100"/>
      <c r="E16" s="100"/>
      <c r="F16" s="100"/>
      <c r="G16" s="100"/>
      <c r="H16" s="100"/>
      <c r="I16" s="100"/>
      <c r="J16" s="100"/>
      <c r="K16" s="100"/>
      <c r="L16" s="100"/>
      <c r="M16" s="100"/>
      <c r="N16" s="100"/>
      <c r="O16" s="100"/>
      <c r="P16" s="100"/>
      <c r="Q16" s="100"/>
      <c r="R16" s="100"/>
      <c r="S16" s="100"/>
      <c r="T16" s="100"/>
      <c r="U16" s="100"/>
      <c r="V16" s="100"/>
      <c r="W16" s="100"/>
      <c r="BS16" s="97"/>
    </row>
    <row r="17" spans="3:84" ht="15.65" customHeight="1">
      <c r="C17" s="101"/>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3"/>
      <c r="BS17" s="104"/>
    </row>
    <row r="18" spans="3:84" ht="15.65" customHeight="1">
      <c r="C18" s="105"/>
      <c r="D18" s="382" t="s">
        <v>41</v>
      </c>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4"/>
      <c r="BA18" s="106"/>
      <c r="BB18" s="106"/>
      <c r="BC18" s="106"/>
      <c r="BD18" s="106"/>
      <c r="BE18" s="106"/>
      <c r="BF18" s="106"/>
      <c r="BG18" s="106"/>
      <c r="BH18" s="106"/>
      <c r="BI18" s="106"/>
      <c r="BJ18" s="106"/>
      <c r="BK18" s="106"/>
      <c r="BL18" s="107"/>
      <c r="BS18" s="104"/>
    </row>
    <row r="19" spans="3:84" ht="15.65" customHeight="1">
      <c r="C19" s="105"/>
      <c r="D19" s="385"/>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7"/>
      <c r="BA19" s="106"/>
      <c r="BB19" s="106"/>
      <c r="BC19" s="106"/>
      <c r="BD19" s="106"/>
      <c r="BE19" s="106"/>
      <c r="BF19" s="106"/>
      <c r="BG19" s="106"/>
      <c r="BH19" s="106"/>
      <c r="BI19" s="106"/>
      <c r="BJ19" s="106"/>
      <c r="BK19" s="106"/>
      <c r="BL19" s="107"/>
      <c r="BS19" s="104"/>
    </row>
    <row r="20" spans="3:84" ht="13.4" customHeight="1">
      <c r="C20" s="105"/>
      <c r="D20" s="388" t="s">
        <v>2</v>
      </c>
      <c r="E20" s="389"/>
      <c r="F20" s="389"/>
      <c r="G20" s="389"/>
      <c r="H20" s="389"/>
      <c r="I20" s="389"/>
      <c r="J20" s="390"/>
      <c r="K20" s="388" t="s">
        <v>3</v>
      </c>
      <c r="L20" s="389"/>
      <c r="M20" s="389"/>
      <c r="N20" s="389"/>
      <c r="O20" s="389"/>
      <c r="P20" s="389"/>
      <c r="Q20" s="390"/>
      <c r="R20" s="388" t="s">
        <v>26</v>
      </c>
      <c r="S20" s="389"/>
      <c r="T20" s="389"/>
      <c r="U20" s="389"/>
      <c r="V20" s="389"/>
      <c r="W20" s="389"/>
      <c r="X20" s="390"/>
      <c r="Y20" s="397" t="s">
        <v>24</v>
      </c>
      <c r="Z20" s="397"/>
      <c r="AA20" s="397"/>
      <c r="AB20" s="397"/>
      <c r="AC20" s="397"/>
      <c r="AD20" s="397"/>
      <c r="AE20" s="397"/>
      <c r="AF20" s="398" t="s">
        <v>25</v>
      </c>
      <c r="AG20" s="398"/>
      <c r="AH20" s="398"/>
      <c r="AI20" s="398"/>
      <c r="AJ20" s="398"/>
      <c r="AK20" s="398"/>
      <c r="AL20" s="398"/>
      <c r="AM20" s="398"/>
      <c r="AN20" s="398"/>
      <c r="AO20" s="398"/>
      <c r="AP20" s="398"/>
      <c r="AQ20" s="398"/>
      <c r="AR20" s="398"/>
      <c r="AS20" s="398"/>
      <c r="AT20" s="398"/>
      <c r="AU20" s="398"/>
      <c r="AV20" s="398"/>
      <c r="AW20" s="398"/>
      <c r="AX20" s="398"/>
      <c r="AY20" s="398"/>
      <c r="AZ20" s="399"/>
      <c r="BA20" s="108"/>
      <c r="BB20" s="373" t="s">
        <v>1</v>
      </c>
      <c r="BC20" s="374"/>
      <c r="BD20" s="374"/>
      <c r="BE20" s="374"/>
      <c r="BF20" s="374"/>
      <c r="BG20" s="374"/>
      <c r="BH20" s="374"/>
      <c r="BI20" s="374"/>
      <c r="BJ20" s="358"/>
      <c r="BK20" s="359"/>
      <c r="BL20" s="107"/>
      <c r="BS20" s="109"/>
    </row>
    <row r="21" spans="3:84" ht="13.4" customHeight="1">
      <c r="C21" s="105"/>
      <c r="D21" s="391"/>
      <c r="E21" s="392"/>
      <c r="F21" s="392"/>
      <c r="G21" s="392"/>
      <c r="H21" s="392"/>
      <c r="I21" s="392"/>
      <c r="J21" s="393"/>
      <c r="K21" s="391"/>
      <c r="L21" s="392"/>
      <c r="M21" s="392"/>
      <c r="N21" s="392"/>
      <c r="O21" s="392"/>
      <c r="P21" s="392"/>
      <c r="Q21" s="393"/>
      <c r="R21" s="391"/>
      <c r="S21" s="392"/>
      <c r="T21" s="392"/>
      <c r="U21" s="392"/>
      <c r="V21" s="392"/>
      <c r="W21" s="392"/>
      <c r="X21" s="393"/>
      <c r="Y21" s="397"/>
      <c r="Z21" s="397"/>
      <c r="AA21" s="397"/>
      <c r="AB21" s="397"/>
      <c r="AC21" s="397"/>
      <c r="AD21" s="397"/>
      <c r="AE21" s="397"/>
      <c r="AF21" s="400"/>
      <c r="AG21" s="400"/>
      <c r="AH21" s="400"/>
      <c r="AI21" s="400"/>
      <c r="AJ21" s="400"/>
      <c r="AK21" s="400"/>
      <c r="AL21" s="400"/>
      <c r="AM21" s="400"/>
      <c r="AN21" s="400"/>
      <c r="AO21" s="400"/>
      <c r="AP21" s="400"/>
      <c r="AQ21" s="400"/>
      <c r="AR21" s="400"/>
      <c r="AS21" s="400"/>
      <c r="AT21" s="400"/>
      <c r="AU21" s="400"/>
      <c r="AV21" s="400"/>
      <c r="AW21" s="400"/>
      <c r="AX21" s="400"/>
      <c r="AY21" s="400"/>
      <c r="AZ21" s="401"/>
      <c r="BA21" s="108"/>
      <c r="BB21" s="375"/>
      <c r="BC21" s="376"/>
      <c r="BD21" s="376"/>
      <c r="BE21" s="376"/>
      <c r="BF21" s="376"/>
      <c r="BG21" s="376"/>
      <c r="BH21" s="376"/>
      <c r="BI21" s="376"/>
      <c r="BJ21" s="360"/>
      <c r="BK21" s="361"/>
      <c r="BL21" s="107"/>
      <c r="BS21" s="109"/>
    </row>
    <row r="22" spans="3:84" ht="13.4" customHeight="1">
      <c r="C22" s="105"/>
      <c r="D22" s="391"/>
      <c r="E22" s="392"/>
      <c r="F22" s="392"/>
      <c r="G22" s="392"/>
      <c r="H22" s="392"/>
      <c r="I22" s="392"/>
      <c r="J22" s="393"/>
      <c r="K22" s="391"/>
      <c r="L22" s="392"/>
      <c r="M22" s="392"/>
      <c r="N22" s="392"/>
      <c r="O22" s="392"/>
      <c r="P22" s="392"/>
      <c r="Q22" s="393"/>
      <c r="R22" s="391"/>
      <c r="S22" s="392"/>
      <c r="T22" s="392"/>
      <c r="U22" s="392"/>
      <c r="V22" s="392"/>
      <c r="W22" s="392"/>
      <c r="X22" s="393"/>
      <c r="Y22" s="397"/>
      <c r="Z22" s="397"/>
      <c r="AA22" s="397"/>
      <c r="AB22" s="397"/>
      <c r="AC22" s="397"/>
      <c r="AD22" s="397"/>
      <c r="AE22" s="397"/>
      <c r="AF22" s="402"/>
      <c r="AG22" s="402"/>
      <c r="AH22" s="402"/>
      <c r="AI22" s="402"/>
      <c r="AJ22" s="402"/>
      <c r="AK22" s="402"/>
      <c r="AL22" s="402"/>
      <c r="AM22" s="402"/>
      <c r="AN22" s="402"/>
      <c r="AO22" s="402"/>
      <c r="AP22" s="402"/>
      <c r="AQ22" s="402"/>
      <c r="AR22" s="402"/>
      <c r="AS22" s="402"/>
      <c r="AT22" s="402"/>
      <c r="AU22" s="402"/>
      <c r="AV22" s="402"/>
      <c r="AW22" s="402"/>
      <c r="AX22" s="402"/>
      <c r="AY22" s="402"/>
      <c r="AZ22" s="403"/>
      <c r="BA22" s="110"/>
      <c r="BB22" s="375"/>
      <c r="BC22" s="376"/>
      <c r="BD22" s="376"/>
      <c r="BE22" s="376"/>
      <c r="BF22" s="376"/>
      <c r="BG22" s="376"/>
      <c r="BH22" s="376"/>
      <c r="BI22" s="376"/>
      <c r="BJ22" s="360"/>
      <c r="BK22" s="361"/>
      <c r="BL22" s="107"/>
      <c r="BS22" s="109"/>
    </row>
    <row r="23" spans="3:84" ht="31.4" customHeight="1">
      <c r="C23" s="105"/>
      <c r="D23" s="394"/>
      <c r="E23" s="395"/>
      <c r="F23" s="395"/>
      <c r="G23" s="395"/>
      <c r="H23" s="395"/>
      <c r="I23" s="395"/>
      <c r="J23" s="396"/>
      <c r="K23" s="394"/>
      <c r="L23" s="395"/>
      <c r="M23" s="395"/>
      <c r="N23" s="395"/>
      <c r="O23" s="395"/>
      <c r="P23" s="395"/>
      <c r="Q23" s="396"/>
      <c r="R23" s="394"/>
      <c r="S23" s="395"/>
      <c r="T23" s="395"/>
      <c r="U23" s="395"/>
      <c r="V23" s="395"/>
      <c r="W23" s="395"/>
      <c r="X23" s="396"/>
      <c r="Y23" s="397"/>
      <c r="Z23" s="397"/>
      <c r="AA23" s="397"/>
      <c r="AB23" s="397"/>
      <c r="AC23" s="397"/>
      <c r="AD23" s="397"/>
      <c r="AE23" s="397"/>
      <c r="AF23" s="379" t="s">
        <v>87</v>
      </c>
      <c r="AG23" s="379"/>
      <c r="AH23" s="379"/>
      <c r="AI23" s="379"/>
      <c r="AJ23" s="379"/>
      <c r="AK23" s="379"/>
      <c r="AL23" s="380"/>
      <c r="AM23" s="381" t="s">
        <v>88</v>
      </c>
      <c r="AN23" s="379"/>
      <c r="AO23" s="379"/>
      <c r="AP23" s="379"/>
      <c r="AQ23" s="379"/>
      <c r="AR23" s="379"/>
      <c r="AS23" s="380"/>
      <c r="AT23" s="381" t="s">
        <v>89</v>
      </c>
      <c r="AU23" s="379"/>
      <c r="AV23" s="379"/>
      <c r="AW23" s="379"/>
      <c r="AX23" s="379"/>
      <c r="AY23" s="379"/>
      <c r="AZ23" s="380"/>
      <c r="BA23" s="110"/>
      <c r="BB23" s="377"/>
      <c r="BC23" s="378"/>
      <c r="BD23" s="378"/>
      <c r="BE23" s="378"/>
      <c r="BF23" s="378"/>
      <c r="BG23" s="378"/>
      <c r="BH23" s="378"/>
      <c r="BI23" s="378"/>
      <c r="BJ23" s="362"/>
      <c r="BK23" s="363"/>
      <c r="BL23" s="107"/>
      <c r="BS23" s="109"/>
    </row>
    <row r="24" spans="3:84" ht="15.65" customHeight="1">
      <c r="C24" s="105"/>
      <c r="D24" s="286" t="str">
        <f>IF([8]回答表!R49="●","●","")</f>
        <v/>
      </c>
      <c r="E24" s="287"/>
      <c r="F24" s="287"/>
      <c r="G24" s="287"/>
      <c r="H24" s="287"/>
      <c r="I24" s="287"/>
      <c r="J24" s="288"/>
      <c r="K24" s="286" t="str">
        <f>IF([8]回答表!R50="●","●","")</f>
        <v/>
      </c>
      <c r="L24" s="287"/>
      <c r="M24" s="287"/>
      <c r="N24" s="287"/>
      <c r="O24" s="287"/>
      <c r="P24" s="287"/>
      <c r="Q24" s="288"/>
      <c r="R24" s="286" t="str">
        <f>IF([8]回答表!R51="●","●","")</f>
        <v/>
      </c>
      <c r="S24" s="287"/>
      <c r="T24" s="287"/>
      <c r="U24" s="287"/>
      <c r="V24" s="287"/>
      <c r="W24" s="287"/>
      <c r="X24" s="288"/>
      <c r="Y24" s="286" t="str">
        <f>IF([8]回答表!R52="●","●","")</f>
        <v/>
      </c>
      <c r="Z24" s="287"/>
      <c r="AA24" s="287"/>
      <c r="AB24" s="287"/>
      <c r="AC24" s="287"/>
      <c r="AD24" s="287"/>
      <c r="AE24" s="288"/>
      <c r="AF24" s="283" t="str">
        <f>IF([8]回答表!R53="●","●","")</f>
        <v>●</v>
      </c>
      <c r="AG24" s="284"/>
      <c r="AH24" s="284"/>
      <c r="AI24" s="284"/>
      <c r="AJ24" s="284"/>
      <c r="AK24" s="284"/>
      <c r="AL24" s="285"/>
      <c r="AM24" s="283" t="str">
        <f>IF([8]回答表!R54="●","●","")</f>
        <v/>
      </c>
      <c r="AN24" s="284"/>
      <c r="AO24" s="284"/>
      <c r="AP24" s="284"/>
      <c r="AQ24" s="284"/>
      <c r="AR24" s="284"/>
      <c r="AS24" s="285"/>
      <c r="AT24" s="283" t="str">
        <f>IF([8]回答表!R55="●","●","")</f>
        <v/>
      </c>
      <c r="AU24" s="284"/>
      <c r="AV24" s="284"/>
      <c r="AW24" s="284"/>
      <c r="AX24" s="284"/>
      <c r="AY24" s="284"/>
      <c r="AZ24" s="285"/>
      <c r="BA24" s="110"/>
      <c r="BB24" s="283" t="str">
        <f>IF([8]回答表!R56="●","●","")</f>
        <v/>
      </c>
      <c r="BC24" s="284"/>
      <c r="BD24" s="284"/>
      <c r="BE24" s="284"/>
      <c r="BF24" s="284"/>
      <c r="BG24" s="284"/>
      <c r="BH24" s="284"/>
      <c r="BI24" s="284"/>
      <c r="BJ24" s="358"/>
      <c r="BK24" s="359"/>
      <c r="BL24" s="107"/>
      <c r="BS24" s="109"/>
    </row>
    <row r="25" spans="3:84" ht="15.65" customHeight="1">
      <c r="C25" s="105"/>
      <c r="D25" s="286"/>
      <c r="E25" s="287"/>
      <c r="F25" s="287"/>
      <c r="G25" s="287"/>
      <c r="H25" s="287"/>
      <c r="I25" s="287"/>
      <c r="J25" s="288"/>
      <c r="K25" s="286"/>
      <c r="L25" s="287"/>
      <c r="M25" s="287"/>
      <c r="N25" s="287"/>
      <c r="O25" s="287"/>
      <c r="P25" s="287"/>
      <c r="Q25" s="288"/>
      <c r="R25" s="286"/>
      <c r="S25" s="287"/>
      <c r="T25" s="287"/>
      <c r="U25" s="287"/>
      <c r="V25" s="287"/>
      <c r="W25" s="287"/>
      <c r="X25" s="288"/>
      <c r="Y25" s="286"/>
      <c r="Z25" s="287"/>
      <c r="AA25" s="287"/>
      <c r="AB25" s="287"/>
      <c r="AC25" s="287"/>
      <c r="AD25" s="287"/>
      <c r="AE25" s="288"/>
      <c r="AF25" s="286"/>
      <c r="AG25" s="287"/>
      <c r="AH25" s="287"/>
      <c r="AI25" s="287"/>
      <c r="AJ25" s="287"/>
      <c r="AK25" s="287"/>
      <c r="AL25" s="288"/>
      <c r="AM25" s="286"/>
      <c r="AN25" s="287"/>
      <c r="AO25" s="287"/>
      <c r="AP25" s="287"/>
      <c r="AQ25" s="287"/>
      <c r="AR25" s="287"/>
      <c r="AS25" s="288"/>
      <c r="AT25" s="286"/>
      <c r="AU25" s="287"/>
      <c r="AV25" s="287"/>
      <c r="AW25" s="287"/>
      <c r="AX25" s="287"/>
      <c r="AY25" s="287"/>
      <c r="AZ25" s="288"/>
      <c r="BA25" s="111"/>
      <c r="BB25" s="286"/>
      <c r="BC25" s="287"/>
      <c r="BD25" s="287"/>
      <c r="BE25" s="287"/>
      <c r="BF25" s="287"/>
      <c r="BG25" s="287"/>
      <c r="BH25" s="287"/>
      <c r="BI25" s="287"/>
      <c r="BJ25" s="360"/>
      <c r="BK25" s="361"/>
      <c r="BL25" s="107"/>
      <c r="BS25" s="109"/>
    </row>
    <row r="26" spans="3:84" ht="15.65" customHeight="1">
      <c r="C26" s="105"/>
      <c r="D26" s="289"/>
      <c r="E26" s="290"/>
      <c r="F26" s="290"/>
      <c r="G26" s="290"/>
      <c r="H26" s="290"/>
      <c r="I26" s="290"/>
      <c r="J26" s="291"/>
      <c r="K26" s="289"/>
      <c r="L26" s="290"/>
      <c r="M26" s="290"/>
      <c r="N26" s="290"/>
      <c r="O26" s="290"/>
      <c r="P26" s="290"/>
      <c r="Q26" s="291"/>
      <c r="R26" s="289"/>
      <c r="S26" s="290"/>
      <c r="T26" s="290"/>
      <c r="U26" s="290"/>
      <c r="V26" s="290"/>
      <c r="W26" s="290"/>
      <c r="X26" s="291"/>
      <c r="Y26" s="289"/>
      <c r="Z26" s="290"/>
      <c r="AA26" s="290"/>
      <c r="AB26" s="290"/>
      <c r="AC26" s="290"/>
      <c r="AD26" s="290"/>
      <c r="AE26" s="291"/>
      <c r="AF26" s="289"/>
      <c r="AG26" s="290"/>
      <c r="AH26" s="290"/>
      <c r="AI26" s="290"/>
      <c r="AJ26" s="290"/>
      <c r="AK26" s="290"/>
      <c r="AL26" s="291"/>
      <c r="AM26" s="289"/>
      <c r="AN26" s="290"/>
      <c r="AO26" s="290"/>
      <c r="AP26" s="290"/>
      <c r="AQ26" s="290"/>
      <c r="AR26" s="290"/>
      <c r="AS26" s="291"/>
      <c r="AT26" s="289"/>
      <c r="AU26" s="290"/>
      <c r="AV26" s="290"/>
      <c r="AW26" s="290"/>
      <c r="AX26" s="290"/>
      <c r="AY26" s="290"/>
      <c r="AZ26" s="291"/>
      <c r="BA26" s="111"/>
      <c r="BB26" s="289"/>
      <c r="BC26" s="290"/>
      <c r="BD26" s="290"/>
      <c r="BE26" s="290"/>
      <c r="BF26" s="290"/>
      <c r="BG26" s="290"/>
      <c r="BH26" s="290"/>
      <c r="BI26" s="290"/>
      <c r="BJ26" s="362"/>
      <c r="BK26" s="363"/>
      <c r="BL26" s="107"/>
      <c r="BS26" s="109"/>
    </row>
    <row r="27" spans="3:84" ht="15.65" customHeight="1">
      <c r="C27" s="112"/>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4"/>
      <c r="BL27" s="115"/>
      <c r="BS27" s="109"/>
    </row>
    <row r="28" spans="3:84" ht="15.65" customHeight="1">
      <c r="BS28" s="116"/>
    </row>
    <row r="29" spans="3:84" ht="15.65" customHeight="1">
      <c r="BS29" s="117"/>
    </row>
    <row r="30" spans="3:84" ht="15.65" customHeight="1">
      <c r="D30" s="100"/>
      <c r="E30" s="100"/>
      <c r="F30" s="100"/>
      <c r="G30" s="100"/>
      <c r="H30" s="100"/>
      <c r="I30" s="100"/>
      <c r="J30" s="100"/>
      <c r="K30" s="100"/>
      <c r="L30" s="100"/>
      <c r="M30" s="100"/>
      <c r="N30" s="100"/>
      <c r="O30" s="100"/>
      <c r="P30" s="100"/>
      <c r="Q30" s="100"/>
      <c r="R30" s="100"/>
      <c r="S30" s="100"/>
      <c r="T30" s="100"/>
      <c r="U30" s="100"/>
      <c r="V30" s="100"/>
      <c r="W30" s="100"/>
      <c r="BS30" s="116"/>
    </row>
    <row r="31" spans="3:84" ht="15.65" customHeight="1">
      <c r="C31" s="118"/>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340"/>
      <c r="AS31" s="340"/>
      <c r="AT31" s="340"/>
      <c r="AU31" s="340"/>
      <c r="AV31" s="340"/>
      <c r="AW31" s="340"/>
      <c r="AX31" s="340"/>
      <c r="AY31" s="340"/>
      <c r="AZ31" s="340"/>
      <c r="BA31" s="340"/>
      <c r="BB31" s="340"/>
      <c r="BC31" s="120"/>
      <c r="BD31" s="121"/>
      <c r="BE31" s="121"/>
      <c r="BF31" s="121"/>
      <c r="BG31" s="121"/>
      <c r="BH31" s="121"/>
      <c r="BI31" s="121"/>
      <c r="BJ31" s="121"/>
      <c r="BK31" s="121"/>
      <c r="BL31" s="121"/>
      <c r="BM31" s="121"/>
      <c r="BN31" s="121"/>
      <c r="BO31" s="121"/>
      <c r="BP31" s="121"/>
      <c r="BQ31" s="121"/>
      <c r="BR31" s="122"/>
      <c r="BS31" s="116"/>
      <c r="CF31" s="123"/>
    </row>
    <row r="32" spans="3:84" ht="15.65" customHeight="1">
      <c r="C32" s="124"/>
      <c r="D32" s="258" t="s">
        <v>4</v>
      </c>
      <c r="E32" s="259"/>
      <c r="F32" s="259"/>
      <c r="G32" s="259"/>
      <c r="H32" s="259"/>
      <c r="I32" s="259"/>
      <c r="J32" s="259"/>
      <c r="K32" s="259"/>
      <c r="L32" s="259"/>
      <c r="M32" s="259"/>
      <c r="N32" s="259"/>
      <c r="O32" s="259"/>
      <c r="P32" s="259"/>
      <c r="Q32" s="260"/>
      <c r="R32" s="199" t="s">
        <v>2</v>
      </c>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1"/>
      <c r="BC32" s="125"/>
      <c r="BD32" s="126"/>
      <c r="BE32" s="126"/>
      <c r="BF32" s="126"/>
      <c r="BG32" s="126"/>
      <c r="BH32" s="126"/>
      <c r="BI32" s="126"/>
      <c r="BJ32" s="126"/>
      <c r="BK32" s="126"/>
      <c r="BL32" s="126"/>
      <c r="BM32" s="126"/>
      <c r="BN32" s="127"/>
      <c r="BO32" s="127"/>
      <c r="BP32" s="127"/>
      <c r="BQ32" s="128"/>
      <c r="BR32" s="129"/>
      <c r="BS32" s="116"/>
    </row>
    <row r="33" spans="1:71" ht="15.65" customHeight="1">
      <c r="C33" s="124"/>
      <c r="D33" s="261"/>
      <c r="E33" s="262"/>
      <c r="F33" s="262"/>
      <c r="G33" s="262"/>
      <c r="H33" s="262"/>
      <c r="I33" s="262"/>
      <c r="J33" s="262"/>
      <c r="K33" s="262"/>
      <c r="L33" s="262"/>
      <c r="M33" s="262"/>
      <c r="N33" s="262"/>
      <c r="O33" s="262"/>
      <c r="P33" s="262"/>
      <c r="Q33" s="263"/>
      <c r="R33" s="205"/>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7"/>
      <c r="BC33" s="125"/>
      <c r="BD33" s="126"/>
      <c r="BE33" s="126"/>
      <c r="BF33" s="126"/>
      <c r="BG33" s="126"/>
      <c r="BH33" s="126"/>
      <c r="BI33" s="126"/>
      <c r="BJ33" s="126"/>
      <c r="BK33" s="126"/>
      <c r="BL33" s="126"/>
      <c r="BM33" s="126"/>
      <c r="BN33" s="127"/>
      <c r="BO33" s="127"/>
      <c r="BP33" s="127"/>
      <c r="BQ33" s="128"/>
      <c r="BR33" s="129"/>
      <c r="BS33" s="116"/>
    </row>
    <row r="34" spans="1:71" ht="15.65" customHeight="1">
      <c r="C34" s="124"/>
      <c r="D34" s="130"/>
      <c r="E34" s="130"/>
      <c r="F34" s="130"/>
      <c r="G34" s="130"/>
      <c r="H34" s="130"/>
      <c r="I34" s="130"/>
      <c r="J34" s="130"/>
      <c r="K34" s="130"/>
      <c r="L34" s="130"/>
      <c r="M34" s="130"/>
      <c r="N34" s="130"/>
      <c r="O34" s="130"/>
      <c r="P34" s="130"/>
      <c r="Q34" s="130"/>
      <c r="R34" s="130"/>
      <c r="S34" s="130"/>
      <c r="T34" s="130"/>
      <c r="U34" s="130"/>
      <c r="V34" s="130"/>
      <c r="W34" s="130"/>
      <c r="X34" s="110"/>
      <c r="Y34" s="110"/>
      <c r="Z34" s="110"/>
      <c r="AA34" s="126"/>
      <c r="AB34" s="131"/>
      <c r="AC34" s="131"/>
      <c r="AD34" s="131"/>
      <c r="AE34" s="131"/>
      <c r="AF34" s="131"/>
      <c r="AG34" s="131"/>
      <c r="AH34" s="131"/>
      <c r="AI34" s="131"/>
      <c r="AJ34" s="131"/>
      <c r="AK34" s="131"/>
      <c r="AL34" s="131"/>
      <c r="AM34" s="131"/>
      <c r="AN34" s="128"/>
      <c r="AO34" s="131"/>
      <c r="AP34" s="132"/>
      <c r="AQ34" s="132"/>
      <c r="AR34" s="133"/>
      <c r="AS34" s="133"/>
      <c r="AT34" s="133"/>
      <c r="AU34" s="133"/>
      <c r="AV34" s="133"/>
      <c r="AW34" s="133"/>
      <c r="AX34" s="133"/>
      <c r="AY34" s="133"/>
      <c r="AZ34" s="133"/>
      <c r="BA34" s="133"/>
      <c r="BB34" s="133"/>
      <c r="BC34" s="125"/>
      <c r="BD34" s="126"/>
      <c r="BE34" s="126"/>
      <c r="BF34" s="126"/>
      <c r="BG34" s="126"/>
      <c r="BH34" s="126"/>
      <c r="BI34" s="126"/>
      <c r="BJ34" s="126"/>
      <c r="BK34" s="126"/>
      <c r="BL34" s="126"/>
      <c r="BM34" s="126"/>
      <c r="BN34" s="127"/>
      <c r="BO34" s="127"/>
      <c r="BP34" s="127"/>
      <c r="BQ34" s="128"/>
      <c r="BR34" s="129"/>
      <c r="BS34" s="116"/>
    </row>
    <row r="35" spans="1:71" ht="19">
      <c r="A35" s="134"/>
      <c r="B35" s="134"/>
      <c r="C35" s="124"/>
      <c r="D35" s="130"/>
      <c r="E35" s="130"/>
      <c r="F35" s="130"/>
      <c r="G35" s="130"/>
      <c r="H35" s="130"/>
      <c r="I35" s="130"/>
      <c r="J35" s="130"/>
      <c r="K35" s="130"/>
      <c r="L35" s="130"/>
      <c r="M35" s="130"/>
      <c r="N35" s="130"/>
      <c r="O35" s="130"/>
      <c r="P35" s="130"/>
      <c r="Q35" s="130"/>
      <c r="R35" s="130"/>
      <c r="S35" s="130"/>
      <c r="T35" s="130"/>
      <c r="U35" s="135" t="s">
        <v>27</v>
      </c>
      <c r="V35" s="130"/>
      <c r="W35" s="130"/>
      <c r="X35" s="136"/>
      <c r="Y35" s="136"/>
      <c r="Z35" s="136"/>
      <c r="AA35" s="127"/>
      <c r="AB35" s="137"/>
      <c r="AC35" s="137"/>
      <c r="AD35" s="137"/>
      <c r="AE35" s="137"/>
      <c r="AF35" s="137"/>
      <c r="AG35" s="137"/>
      <c r="AH35" s="137"/>
      <c r="AI35" s="137"/>
      <c r="AJ35" s="137"/>
      <c r="AK35" s="137"/>
      <c r="AL35" s="137"/>
      <c r="AM35" s="135" t="s">
        <v>5</v>
      </c>
      <c r="AN35" s="138"/>
      <c r="AO35" s="137"/>
      <c r="AP35" s="139"/>
      <c r="AQ35" s="139"/>
      <c r="AR35" s="140"/>
      <c r="AS35" s="140"/>
      <c r="AT35" s="140"/>
      <c r="AU35" s="140"/>
      <c r="AV35" s="140"/>
      <c r="AW35" s="140"/>
      <c r="AX35" s="140"/>
      <c r="AY35" s="140"/>
      <c r="AZ35" s="140"/>
      <c r="BA35" s="140"/>
      <c r="BB35" s="140"/>
      <c r="BC35" s="141"/>
      <c r="BD35" s="127"/>
      <c r="BE35" s="127"/>
      <c r="BF35" s="142" t="s">
        <v>6</v>
      </c>
      <c r="BG35" s="127"/>
      <c r="BH35" s="127"/>
      <c r="BI35" s="127"/>
      <c r="BJ35" s="127"/>
      <c r="BK35" s="127"/>
      <c r="BL35" s="127"/>
      <c r="BM35" s="127"/>
      <c r="BN35" s="127"/>
      <c r="BO35" s="127"/>
      <c r="BP35" s="127"/>
      <c r="BQ35" s="128"/>
      <c r="BR35" s="129"/>
      <c r="BS35" s="116"/>
    </row>
    <row r="36" spans="1:71" ht="15.65" customHeight="1">
      <c r="A36" s="134"/>
      <c r="B36" s="134"/>
      <c r="C36" s="124"/>
      <c r="D36" s="199" t="s">
        <v>7</v>
      </c>
      <c r="E36" s="200"/>
      <c r="F36" s="200"/>
      <c r="G36" s="200"/>
      <c r="H36" s="200"/>
      <c r="I36" s="200"/>
      <c r="J36" s="200"/>
      <c r="K36" s="200"/>
      <c r="L36" s="200"/>
      <c r="M36" s="201"/>
      <c r="N36" s="208" t="str">
        <f>IF([8]回答表!X49="●","●","")</f>
        <v/>
      </c>
      <c r="O36" s="209"/>
      <c r="P36" s="209"/>
      <c r="Q36" s="210"/>
      <c r="R36" s="130"/>
      <c r="S36" s="130"/>
      <c r="T36" s="130"/>
      <c r="U36" s="190" t="str">
        <f>IF([8]回答表!X49="●",[8]回答表!B67,IF([8]回答表!AA49="●",[8]回答表!B98,""))</f>
        <v/>
      </c>
      <c r="V36" s="364"/>
      <c r="W36" s="364"/>
      <c r="X36" s="364"/>
      <c r="Y36" s="364"/>
      <c r="Z36" s="364"/>
      <c r="AA36" s="364"/>
      <c r="AB36" s="364"/>
      <c r="AC36" s="364"/>
      <c r="AD36" s="364"/>
      <c r="AE36" s="364"/>
      <c r="AF36" s="364"/>
      <c r="AG36" s="364"/>
      <c r="AH36" s="364"/>
      <c r="AI36" s="364"/>
      <c r="AJ36" s="365"/>
      <c r="AK36" s="143"/>
      <c r="AL36" s="143"/>
      <c r="AM36" s="372" t="s">
        <v>28</v>
      </c>
      <c r="AN36" s="372"/>
      <c r="AO36" s="372"/>
      <c r="AP36" s="372"/>
      <c r="AQ36" s="372"/>
      <c r="AR36" s="372"/>
      <c r="AS36" s="372"/>
      <c r="AT36" s="372"/>
      <c r="AU36" s="372" t="s">
        <v>29</v>
      </c>
      <c r="AV36" s="372"/>
      <c r="AW36" s="372"/>
      <c r="AX36" s="372"/>
      <c r="AY36" s="372"/>
      <c r="AZ36" s="372"/>
      <c r="BA36" s="372"/>
      <c r="BB36" s="372"/>
      <c r="BC36" s="131"/>
      <c r="BD36" s="126"/>
      <c r="BE36" s="126"/>
      <c r="BF36" s="253" t="str">
        <f>IF([8]回答表!X49="●",[8]回答表!S73,IF([8]回答表!AA49="●",[8]回答表!S104,""))</f>
        <v/>
      </c>
      <c r="BG36" s="254"/>
      <c r="BH36" s="254"/>
      <c r="BI36" s="254"/>
      <c r="BJ36" s="253"/>
      <c r="BK36" s="254"/>
      <c r="BL36" s="254"/>
      <c r="BM36" s="254"/>
      <c r="BN36" s="253"/>
      <c r="BO36" s="254"/>
      <c r="BP36" s="254"/>
      <c r="BQ36" s="255"/>
      <c r="BR36" s="129"/>
      <c r="BS36" s="116"/>
    </row>
    <row r="37" spans="1:71" ht="15.65" customHeight="1">
      <c r="A37" s="134"/>
      <c r="B37" s="134"/>
      <c r="C37" s="124"/>
      <c r="D37" s="202"/>
      <c r="E37" s="203"/>
      <c r="F37" s="203"/>
      <c r="G37" s="203"/>
      <c r="H37" s="203"/>
      <c r="I37" s="203"/>
      <c r="J37" s="203"/>
      <c r="K37" s="203"/>
      <c r="L37" s="203"/>
      <c r="M37" s="204"/>
      <c r="N37" s="211"/>
      <c r="O37" s="212"/>
      <c r="P37" s="212"/>
      <c r="Q37" s="213"/>
      <c r="R37" s="130"/>
      <c r="S37" s="130"/>
      <c r="T37" s="130"/>
      <c r="U37" s="366"/>
      <c r="V37" s="367"/>
      <c r="W37" s="367"/>
      <c r="X37" s="367"/>
      <c r="Y37" s="367"/>
      <c r="Z37" s="367"/>
      <c r="AA37" s="367"/>
      <c r="AB37" s="367"/>
      <c r="AC37" s="367"/>
      <c r="AD37" s="367"/>
      <c r="AE37" s="367"/>
      <c r="AF37" s="367"/>
      <c r="AG37" s="367"/>
      <c r="AH37" s="367"/>
      <c r="AI37" s="367"/>
      <c r="AJ37" s="368"/>
      <c r="AK37" s="143"/>
      <c r="AL37" s="143"/>
      <c r="AM37" s="372"/>
      <c r="AN37" s="372"/>
      <c r="AO37" s="372"/>
      <c r="AP37" s="372"/>
      <c r="AQ37" s="372"/>
      <c r="AR37" s="372"/>
      <c r="AS37" s="372"/>
      <c r="AT37" s="372"/>
      <c r="AU37" s="372"/>
      <c r="AV37" s="372"/>
      <c r="AW37" s="372"/>
      <c r="AX37" s="372"/>
      <c r="AY37" s="372"/>
      <c r="AZ37" s="372"/>
      <c r="BA37" s="372"/>
      <c r="BB37" s="372"/>
      <c r="BC37" s="131"/>
      <c r="BD37" s="126"/>
      <c r="BE37" s="126"/>
      <c r="BF37" s="217"/>
      <c r="BG37" s="218"/>
      <c r="BH37" s="218"/>
      <c r="BI37" s="218"/>
      <c r="BJ37" s="217"/>
      <c r="BK37" s="218"/>
      <c r="BL37" s="218"/>
      <c r="BM37" s="218"/>
      <c r="BN37" s="217"/>
      <c r="BO37" s="218"/>
      <c r="BP37" s="218"/>
      <c r="BQ37" s="221"/>
      <c r="BR37" s="129"/>
      <c r="BS37" s="116"/>
    </row>
    <row r="38" spans="1:71" ht="15.65" customHeight="1">
      <c r="A38" s="134"/>
      <c r="B38" s="134"/>
      <c r="C38" s="124"/>
      <c r="D38" s="202"/>
      <c r="E38" s="203"/>
      <c r="F38" s="203"/>
      <c r="G38" s="203"/>
      <c r="H38" s="203"/>
      <c r="I38" s="203"/>
      <c r="J38" s="203"/>
      <c r="K38" s="203"/>
      <c r="L38" s="203"/>
      <c r="M38" s="204"/>
      <c r="N38" s="211"/>
      <c r="O38" s="212"/>
      <c r="P38" s="212"/>
      <c r="Q38" s="213"/>
      <c r="R38" s="130"/>
      <c r="S38" s="130"/>
      <c r="T38" s="130"/>
      <c r="U38" s="366"/>
      <c r="V38" s="367"/>
      <c r="W38" s="367"/>
      <c r="X38" s="367"/>
      <c r="Y38" s="367"/>
      <c r="Z38" s="367"/>
      <c r="AA38" s="367"/>
      <c r="AB38" s="367"/>
      <c r="AC38" s="367"/>
      <c r="AD38" s="367"/>
      <c r="AE38" s="367"/>
      <c r="AF38" s="367"/>
      <c r="AG38" s="367"/>
      <c r="AH38" s="367"/>
      <c r="AI38" s="367"/>
      <c r="AJ38" s="368"/>
      <c r="AK38" s="143"/>
      <c r="AL38" s="143"/>
      <c r="AM38" s="283" t="str">
        <f>IF([8]回答表!X49="●",[8]回答表!G73,IF([8]回答表!AA49="●",[8]回答表!G104,""))</f>
        <v/>
      </c>
      <c r="AN38" s="284"/>
      <c r="AO38" s="284"/>
      <c r="AP38" s="284"/>
      <c r="AQ38" s="284"/>
      <c r="AR38" s="284"/>
      <c r="AS38" s="284"/>
      <c r="AT38" s="285"/>
      <c r="AU38" s="283" t="str">
        <f>IF([8]回答表!X49="●",[8]回答表!G74,IF([8]回答表!AA49="●",[8]回答表!G105,""))</f>
        <v/>
      </c>
      <c r="AV38" s="284"/>
      <c r="AW38" s="284"/>
      <c r="AX38" s="284"/>
      <c r="AY38" s="284"/>
      <c r="AZ38" s="284"/>
      <c r="BA38" s="284"/>
      <c r="BB38" s="285"/>
      <c r="BC38" s="131"/>
      <c r="BD38" s="126"/>
      <c r="BE38" s="126"/>
      <c r="BF38" s="217"/>
      <c r="BG38" s="218"/>
      <c r="BH38" s="218"/>
      <c r="BI38" s="218"/>
      <c r="BJ38" s="217"/>
      <c r="BK38" s="218"/>
      <c r="BL38" s="218"/>
      <c r="BM38" s="218"/>
      <c r="BN38" s="217"/>
      <c r="BO38" s="218"/>
      <c r="BP38" s="218"/>
      <c r="BQ38" s="221"/>
      <c r="BR38" s="129"/>
      <c r="BS38" s="116"/>
    </row>
    <row r="39" spans="1:71" ht="15.65" customHeight="1">
      <c r="A39" s="134"/>
      <c r="B39" s="134"/>
      <c r="C39" s="124"/>
      <c r="D39" s="205"/>
      <c r="E39" s="206"/>
      <c r="F39" s="206"/>
      <c r="G39" s="206"/>
      <c r="H39" s="206"/>
      <c r="I39" s="206"/>
      <c r="J39" s="206"/>
      <c r="K39" s="206"/>
      <c r="L39" s="206"/>
      <c r="M39" s="207"/>
      <c r="N39" s="214"/>
      <c r="O39" s="215"/>
      <c r="P39" s="215"/>
      <c r="Q39" s="216"/>
      <c r="R39" s="130"/>
      <c r="S39" s="130"/>
      <c r="T39" s="130"/>
      <c r="U39" s="366"/>
      <c r="V39" s="367"/>
      <c r="W39" s="367"/>
      <c r="X39" s="367"/>
      <c r="Y39" s="367"/>
      <c r="Z39" s="367"/>
      <c r="AA39" s="367"/>
      <c r="AB39" s="367"/>
      <c r="AC39" s="367"/>
      <c r="AD39" s="367"/>
      <c r="AE39" s="367"/>
      <c r="AF39" s="367"/>
      <c r="AG39" s="367"/>
      <c r="AH39" s="367"/>
      <c r="AI39" s="367"/>
      <c r="AJ39" s="368"/>
      <c r="AK39" s="143"/>
      <c r="AL39" s="143"/>
      <c r="AM39" s="286"/>
      <c r="AN39" s="287"/>
      <c r="AO39" s="287"/>
      <c r="AP39" s="287"/>
      <c r="AQ39" s="287"/>
      <c r="AR39" s="287"/>
      <c r="AS39" s="287"/>
      <c r="AT39" s="288"/>
      <c r="AU39" s="286"/>
      <c r="AV39" s="287"/>
      <c r="AW39" s="287"/>
      <c r="AX39" s="287"/>
      <c r="AY39" s="287"/>
      <c r="AZ39" s="287"/>
      <c r="BA39" s="287"/>
      <c r="BB39" s="288"/>
      <c r="BC39" s="131"/>
      <c r="BD39" s="126"/>
      <c r="BE39" s="126"/>
      <c r="BF39" s="217" t="str">
        <f>IF([8]回答表!X49="●",[8]回答表!V73,IF([8]回答表!AA49="●",[8]回答表!V104,""))</f>
        <v/>
      </c>
      <c r="BG39" s="357"/>
      <c r="BH39" s="357"/>
      <c r="BI39" s="351"/>
      <c r="BJ39" s="217" t="str">
        <f>IF([8]回答表!X49="●",[8]回答表!V74,IF([8]回答表!AA49="●",[8]回答表!V105,""))</f>
        <v/>
      </c>
      <c r="BK39" s="357"/>
      <c r="BL39" s="357"/>
      <c r="BM39" s="351"/>
      <c r="BN39" s="217" t="str">
        <f>IF([8]回答表!X49="●",[8]回答表!V75,IF([8]回答表!AA49="●",[8]回答表!V106,""))</f>
        <v/>
      </c>
      <c r="BO39" s="357"/>
      <c r="BP39" s="357"/>
      <c r="BQ39" s="351"/>
      <c r="BR39" s="129"/>
      <c r="BS39" s="116"/>
    </row>
    <row r="40" spans="1:71" ht="15.65" customHeight="1">
      <c r="A40" s="134"/>
      <c r="B40" s="134"/>
      <c r="C40" s="124"/>
      <c r="D40" s="144"/>
      <c r="E40" s="144"/>
      <c r="F40" s="144"/>
      <c r="G40" s="144"/>
      <c r="H40" s="144"/>
      <c r="I40" s="144"/>
      <c r="J40" s="144"/>
      <c r="K40" s="144"/>
      <c r="L40" s="144"/>
      <c r="M40" s="144"/>
      <c r="N40" s="145"/>
      <c r="O40" s="145"/>
      <c r="P40" s="145"/>
      <c r="Q40" s="145"/>
      <c r="R40" s="146"/>
      <c r="S40" s="146"/>
      <c r="T40" s="146"/>
      <c r="U40" s="366"/>
      <c r="V40" s="367"/>
      <c r="W40" s="367"/>
      <c r="X40" s="367"/>
      <c r="Y40" s="367"/>
      <c r="Z40" s="367"/>
      <c r="AA40" s="367"/>
      <c r="AB40" s="367"/>
      <c r="AC40" s="367"/>
      <c r="AD40" s="367"/>
      <c r="AE40" s="367"/>
      <c r="AF40" s="367"/>
      <c r="AG40" s="367"/>
      <c r="AH40" s="367"/>
      <c r="AI40" s="367"/>
      <c r="AJ40" s="368"/>
      <c r="AK40" s="143"/>
      <c r="AL40" s="143"/>
      <c r="AM40" s="289"/>
      <c r="AN40" s="290"/>
      <c r="AO40" s="290"/>
      <c r="AP40" s="290"/>
      <c r="AQ40" s="290"/>
      <c r="AR40" s="290"/>
      <c r="AS40" s="290"/>
      <c r="AT40" s="291"/>
      <c r="AU40" s="289"/>
      <c r="AV40" s="290"/>
      <c r="AW40" s="290"/>
      <c r="AX40" s="290"/>
      <c r="AY40" s="290"/>
      <c r="AZ40" s="290"/>
      <c r="BA40" s="290"/>
      <c r="BB40" s="291"/>
      <c r="BC40" s="131"/>
      <c r="BD40" s="131"/>
      <c r="BE40" s="131"/>
      <c r="BF40" s="352"/>
      <c r="BG40" s="357"/>
      <c r="BH40" s="357"/>
      <c r="BI40" s="351"/>
      <c r="BJ40" s="352"/>
      <c r="BK40" s="357"/>
      <c r="BL40" s="357"/>
      <c r="BM40" s="351"/>
      <c r="BN40" s="352"/>
      <c r="BO40" s="357"/>
      <c r="BP40" s="357"/>
      <c r="BQ40" s="351"/>
      <c r="BR40" s="129"/>
      <c r="BS40" s="116"/>
    </row>
    <row r="41" spans="1:71" ht="15.65" customHeight="1">
      <c r="A41" s="134"/>
      <c r="B41" s="134"/>
      <c r="C41" s="124"/>
      <c r="D41" s="144"/>
      <c r="E41" s="144"/>
      <c r="F41" s="144"/>
      <c r="G41" s="144"/>
      <c r="H41" s="144"/>
      <c r="I41" s="144"/>
      <c r="J41" s="144"/>
      <c r="K41" s="144"/>
      <c r="L41" s="144"/>
      <c r="M41" s="144"/>
      <c r="N41" s="145"/>
      <c r="O41" s="145"/>
      <c r="P41" s="145"/>
      <c r="Q41" s="145"/>
      <c r="R41" s="146"/>
      <c r="S41" s="146"/>
      <c r="T41" s="146"/>
      <c r="U41" s="366"/>
      <c r="V41" s="367"/>
      <c r="W41" s="367"/>
      <c r="X41" s="367"/>
      <c r="Y41" s="367"/>
      <c r="Z41" s="367"/>
      <c r="AA41" s="367"/>
      <c r="AB41" s="367"/>
      <c r="AC41" s="367"/>
      <c r="AD41" s="367"/>
      <c r="AE41" s="367"/>
      <c r="AF41" s="367"/>
      <c r="AG41" s="367"/>
      <c r="AH41" s="367"/>
      <c r="AI41" s="367"/>
      <c r="AJ41" s="368"/>
      <c r="AK41" s="143"/>
      <c r="AL41" s="143"/>
      <c r="AM41" s="143"/>
      <c r="AN41" s="143"/>
      <c r="AO41" s="143"/>
      <c r="AP41" s="143"/>
      <c r="AQ41" s="143"/>
      <c r="AR41" s="143"/>
      <c r="AS41" s="143"/>
      <c r="AT41" s="143"/>
      <c r="AU41" s="143"/>
      <c r="AV41" s="143"/>
      <c r="AW41" s="143"/>
      <c r="AX41" s="143"/>
      <c r="AY41" s="143"/>
      <c r="AZ41" s="143"/>
      <c r="BA41" s="143"/>
      <c r="BB41" s="143"/>
      <c r="BC41" s="131"/>
      <c r="BD41" s="131"/>
      <c r="BE41" s="131"/>
      <c r="BF41" s="352"/>
      <c r="BG41" s="357"/>
      <c r="BH41" s="357"/>
      <c r="BI41" s="351"/>
      <c r="BJ41" s="352"/>
      <c r="BK41" s="357"/>
      <c r="BL41" s="357"/>
      <c r="BM41" s="351"/>
      <c r="BN41" s="352"/>
      <c r="BO41" s="357"/>
      <c r="BP41" s="357"/>
      <c r="BQ41" s="351"/>
      <c r="BR41" s="129"/>
      <c r="BS41" s="116"/>
    </row>
    <row r="42" spans="1:71" ht="15.65" customHeight="1">
      <c r="A42" s="134"/>
      <c r="B42" s="134"/>
      <c r="C42" s="124"/>
      <c r="D42" s="144"/>
      <c r="E42" s="144"/>
      <c r="F42" s="144"/>
      <c r="G42" s="144"/>
      <c r="H42" s="144"/>
      <c r="I42" s="144"/>
      <c r="J42" s="144"/>
      <c r="K42" s="144"/>
      <c r="L42" s="144"/>
      <c r="M42" s="144"/>
      <c r="N42" s="145"/>
      <c r="O42" s="145"/>
      <c r="P42" s="145"/>
      <c r="Q42" s="145"/>
      <c r="R42" s="146"/>
      <c r="S42" s="146"/>
      <c r="T42" s="146"/>
      <c r="U42" s="366"/>
      <c r="V42" s="367"/>
      <c r="W42" s="367"/>
      <c r="X42" s="367"/>
      <c r="Y42" s="367"/>
      <c r="Z42" s="367"/>
      <c r="AA42" s="367"/>
      <c r="AB42" s="367"/>
      <c r="AC42" s="367"/>
      <c r="AD42" s="367"/>
      <c r="AE42" s="367"/>
      <c r="AF42" s="367"/>
      <c r="AG42" s="367"/>
      <c r="AH42" s="367"/>
      <c r="AI42" s="367"/>
      <c r="AJ42" s="368"/>
      <c r="AK42" s="143"/>
      <c r="AL42" s="143"/>
      <c r="AM42" s="346" t="str">
        <f>IF([8]回答表!X49="●",[8]回答表!O79,IF([8]回答表!AA49="●",[8]回答表!O110,""))</f>
        <v/>
      </c>
      <c r="AN42" s="347"/>
      <c r="AO42" s="342" t="s">
        <v>43</v>
      </c>
      <c r="AP42" s="342"/>
      <c r="AQ42" s="342"/>
      <c r="AR42" s="342"/>
      <c r="AS42" s="342"/>
      <c r="AT42" s="342"/>
      <c r="AU42" s="342"/>
      <c r="AV42" s="342"/>
      <c r="AW42" s="342"/>
      <c r="AX42" s="342"/>
      <c r="AY42" s="342"/>
      <c r="AZ42" s="342"/>
      <c r="BA42" s="342"/>
      <c r="BB42" s="343"/>
      <c r="BC42" s="131"/>
      <c r="BD42" s="131"/>
      <c r="BE42" s="131"/>
      <c r="BF42" s="352"/>
      <c r="BG42" s="357"/>
      <c r="BH42" s="357"/>
      <c r="BI42" s="351"/>
      <c r="BJ42" s="352"/>
      <c r="BK42" s="357"/>
      <c r="BL42" s="357"/>
      <c r="BM42" s="351"/>
      <c r="BN42" s="352"/>
      <c r="BO42" s="357"/>
      <c r="BP42" s="357"/>
      <c r="BQ42" s="351"/>
      <c r="BR42" s="129"/>
      <c r="BS42" s="116"/>
    </row>
    <row r="43" spans="1:71" ht="23.15" customHeight="1">
      <c r="A43" s="134"/>
      <c r="B43" s="134"/>
      <c r="C43" s="124"/>
      <c r="D43" s="144"/>
      <c r="E43" s="144"/>
      <c r="F43" s="144"/>
      <c r="G43" s="144"/>
      <c r="H43" s="144"/>
      <c r="I43" s="144"/>
      <c r="J43" s="144"/>
      <c r="K43" s="144"/>
      <c r="L43" s="144"/>
      <c r="M43" s="144"/>
      <c r="N43" s="145"/>
      <c r="O43" s="145"/>
      <c r="P43" s="145"/>
      <c r="Q43" s="145"/>
      <c r="R43" s="146"/>
      <c r="S43" s="146"/>
      <c r="T43" s="146"/>
      <c r="U43" s="366"/>
      <c r="V43" s="367"/>
      <c r="W43" s="367"/>
      <c r="X43" s="367"/>
      <c r="Y43" s="367"/>
      <c r="Z43" s="367"/>
      <c r="AA43" s="367"/>
      <c r="AB43" s="367"/>
      <c r="AC43" s="367"/>
      <c r="AD43" s="367"/>
      <c r="AE43" s="367"/>
      <c r="AF43" s="367"/>
      <c r="AG43" s="367"/>
      <c r="AH43" s="367"/>
      <c r="AI43" s="367"/>
      <c r="AJ43" s="368"/>
      <c r="AK43" s="143"/>
      <c r="AL43" s="143"/>
      <c r="AM43" s="346" t="str">
        <f>IF([8]回答表!X49="●",[8]回答表!O80,IF([8]回答表!AA49="●",[8]回答表!O111,""))</f>
        <v/>
      </c>
      <c r="AN43" s="347"/>
      <c r="AO43" s="348" t="s">
        <v>106</v>
      </c>
      <c r="AP43" s="348"/>
      <c r="AQ43" s="348"/>
      <c r="AR43" s="348"/>
      <c r="AS43" s="348"/>
      <c r="AT43" s="348"/>
      <c r="AU43" s="348"/>
      <c r="AV43" s="348"/>
      <c r="AW43" s="348"/>
      <c r="AX43" s="348"/>
      <c r="AY43" s="348"/>
      <c r="AZ43" s="348"/>
      <c r="BA43" s="348"/>
      <c r="BB43" s="349"/>
      <c r="BC43" s="131"/>
      <c r="BD43" s="126"/>
      <c r="BE43" s="126"/>
      <c r="BF43" s="217" t="s">
        <v>9</v>
      </c>
      <c r="BG43" s="350"/>
      <c r="BH43" s="350"/>
      <c r="BI43" s="351"/>
      <c r="BJ43" s="217" t="s">
        <v>10</v>
      </c>
      <c r="BK43" s="350"/>
      <c r="BL43" s="350"/>
      <c r="BM43" s="351"/>
      <c r="BN43" s="217" t="s">
        <v>11</v>
      </c>
      <c r="BO43" s="350"/>
      <c r="BP43" s="350"/>
      <c r="BQ43" s="351"/>
      <c r="BR43" s="129"/>
      <c r="BS43" s="116"/>
    </row>
    <row r="44" spans="1:71" ht="15.75" customHeight="1">
      <c r="A44" s="134"/>
      <c r="B44" s="134"/>
      <c r="C44" s="124"/>
      <c r="D44" s="243" t="s">
        <v>8</v>
      </c>
      <c r="E44" s="244"/>
      <c r="F44" s="244"/>
      <c r="G44" s="244"/>
      <c r="H44" s="244"/>
      <c r="I44" s="244"/>
      <c r="J44" s="244"/>
      <c r="K44" s="244"/>
      <c r="L44" s="244"/>
      <c r="M44" s="245"/>
      <c r="N44" s="208" t="str">
        <f>IF([8]回答表!AA49="●","●","")</f>
        <v/>
      </c>
      <c r="O44" s="209"/>
      <c r="P44" s="209"/>
      <c r="Q44" s="210"/>
      <c r="R44" s="130"/>
      <c r="S44" s="130"/>
      <c r="T44" s="130"/>
      <c r="U44" s="366"/>
      <c r="V44" s="367"/>
      <c r="W44" s="367"/>
      <c r="X44" s="367"/>
      <c r="Y44" s="367"/>
      <c r="Z44" s="367"/>
      <c r="AA44" s="367"/>
      <c r="AB44" s="367"/>
      <c r="AC44" s="367"/>
      <c r="AD44" s="367"/>
      <c r="AE44" s="367"/>
      <c r="AF44" s="367"/>
      <c r="AG44" s="367"/>
      <c r="AH44" s="367"/>
      <c r="AI44" s="367"/>
      <c r="AJ44" s="368"/>
      <c r="AK44" s="143"/>
      <c r="AL44" s="143"/>
      <c r="AM44" s="346" t="str">
        <f>IF([8]回答表!X49="●",[8]回答表!O81,IF([8]回答表!AA49="●",[8]回答表!O112,""))</f>
        <v/>
      </c>
      <c r="AN44" s="347"/>
      <c r="AO44" s="356" t="s">
        <v>90</v>
      </c>
      <c r="AP44" s="342"/>
      <c r="AQ44" s="342"/>
      <c r="AR44" s="342"/>
      <c r="AS44" s="342"/>
      <c r="AT44" s="342"/>
      <c r="AU44" s="342"/>
      <c r="AV44" s="342"/>
      <c r="AW44" s="342"/>
      <c r="AX44" s="342"/>
      <c r="AY44" s="342"/>
      <c r="AZ44" s="342"/>
      <c r="BA44" s="342"/>
      <c r="BB44" s="343"/>
      <c r="BC44" s="131"/>
      <c r="BD44" s="147"/>
      <c r="BE44" s="147"/>
      <c r="BF44" s="352"/>
      <c r="BG44" s="350"/>
      <c r="BH44" s="350"/>
      <c r="BI44" s="351"/>
      <c r="BJ44" s="352"/>
      <c r="BK44" s="350"/>
      <c r="BL44" s="350"/>
      <c r="BM44" s="351"/>
      <c r="BN44" s="352"/>
      <c r="BO44" s="350"/>
      <c r="BP44" s="350"/>
      <c r="BQ44" s="351"/>
      <c r="BR44" s="129"/>
      <c r="BS44" s="116"/>
    </row>
    <row r="45" spans="1:71" ht="15.75" customHeight="1">
      <c r="A45" s="134"/>
      <c r="B45" s="134"/>
      <c r="C45" s="124"/>
      <c r="D45" s="246"/>
      <c r="E45" s="247"/>
      <c r="F45" s="247"/>
      <c r="G45" s="247"/>
      <c r="H45" s="247"/>
      <c r="I45" s="247"/>
      <c r="J45" s="247"/>
      <c r="K45" s="247"/>
      <c r="L45" s="247"/>
      <c r="M45" s="248"/>
      <c r="N45" s="211"/>
      <c r="O45" s="212"/>
      <c r="P45" s="212"/>
      <c r="Q45" s="213"/>
      <c r="R45" s="130"/>
      <c r="S45" s="130"/>
      <c r="T45" s="130"/>
      <c r="U45" s="366"/>
      <c r="V45" s="367"/>
      <c r="W45" s="367"/>
      <c r="X45" s="367"/>
      <c r="Y45" s="367"/>
      <c r="Z45" s="367"/>
      <c r="AA45" s="367"/>
      <c r="AB45" s="367"/>
      <c r="AC45" s="367"/>
      <c r="AD45" s="367"/>
      <c r="AE45" s="367"/>
      <c r="AF45" s="367"/>
      <c r="AG45" s="367"/>
      <c r="AH45" s="367"/>
      <c r="AI45" s="367"/>
      <c r="AJ45" s="368"/>
      <c r="AK45" s="143"/>
      <c r="AL45" s="143"/>
      <c r="AM45" s="344" t="str">
        <f>IF([8]回答表!X49="●",[8]回答表!O82,IF([8]回答表!AA49="●",[8]回答表!O113,""))</f>
        <v/>
      </c>
      <c r="AN45" s="345"/>
      <c r="AO45" s="342" t="s">
        <v>45</v>
      </c>
      <c r="AP45" s="342"/>
      <c r="AQ45" s="342"/>
      <c r="AR45" s="342"/>
      <c r="AS45" s="342"/>
      <c r="AT45" s="342"/>
      <c r="AU45" s="342"/>
      <c r="AV45" s="342"/>
      <c r="AW45" s="342"/>
      <c r="AX45" s="342"/>
      <c r="AY45" s="342"/>
      <c r="AZ45" s="342"/>
      <c r="BA45" s="342"/>
      <c r="BB45" s="343"/>
      <c r="BC45" s="131"/>
      <c r="BD45" s="147"/>
      <c r="BE45" s="147"/>
      <c r="BF45" s="353"/>
      <c r="BG45" s="354"/>
      <c r="BH45" s="354"/>
      <c r="BI45" s="355"/>
      <c r="BJ45" s="353"/>
      <c r="BK45" s="354"/>
      <c r="BL45" s="354"/>
      <c r="BM45" s="355"/>
      <c r="BN45" s="353"/>
      <c r="BO45" s="354"/>
      <c r="BP45" s="354"/>
      <c r="BQ45" s="355"/>
      <c r="BR45" s="129"/>
      <c r="BS45" s="116"/>
    </row>
    <row r="46" spans="1:71" ht="15.65" customHeight="1">
      <c r="A46" s="134"/>
      <c r="B46" s="134"/>
      <c r="C46" s="124"/>
      <c r="D46" s="246"/>
      <c r="E46" s="247"/>
      <c r="F46" s="247"/>
      <c r="G46" s="247"/>
      <c r="H46" s="247"/>
      <c r="I46" s="247"/>
      <c r="J46" s="247"/>
      <c r="K46" s="247"/>
      <c r="L46" s="247"/>
      <c r="M46" s="248"/>
      <c r="N46" s="211"/>
      <c r="O46" s="212"/>
      <c r="P46" s="212"/>
      <c r="Q46" s="213"/>
      <c r="R46" s="130"/>
      <c r="S46" s="130"/>
      <c r="T46" s="130"/>
      <c r="U46" s="366"/>
      <c r="V46" s="367"/>
      <c r="W46" s="367"/>
      <c r="X46" s="367"/>
      <c r="Y46" s="367"/>
      <c r="Z46" s="367"/>
      <c r="AA46" s="367"/>
      <c r="AB46" s="367"/>
      <c r="AC46" s="367"/>
      <c r="AD46" s="367"/>
      <c r="AE46" s="367"/>
      <c r="AF46" s="367"/>
      <c r="AG46" s="367"/>
      <c r="AH46" s="367"/>
      <c r="AI46" s="367"/>
      <c r="AJ46" s="368"/>
      <c r="AK46" s="143"/>
      <c r="AL46" s="143"/>
      <c r="AM46" s="344" t="str">
        <f>IF([8]回答表!X49="●",[8]回答表!AG79,IF([8]回答表!AA49="●",[8]回答表!AG110,""))</f>
        <v/>
      </c>
      <c r="AN46" s="345"/>
      <c r="AO46" s="342" t="s">
        <v>46</v>
      </c>
      <c r="AP46" s="342"/>
      <c r="AQ46" s="342"/>
      <c r="AR46" s="342"/>
      <c r="AS46" s="342"/>
      <c r="AT46" s="342"/>
      <c r="AU46" s="342"/>
      <c r="AV46" s="342"/>
      <c r="AW46" s="342"/>
      <c r="AX46" s="342"/>
      <c r="AY46" s="342"/>
      <c r="AZ46" s="342"/>
      <c r="BA46" s="342"/>
      <c r="BB46" s="343"/>
      <c r="BC46" s="131"/>
      <c r="BD46" s="147"/>
      <c r="BE46" s="147"/>
      <c r="BF46" s="110"/>
      <c r="BG46" s="110"/>
      <c r="BH46" s="110"/>
      <c r="BI46" s="110"/>
      <c r="BJ46" s="110"/>
      <c r="BK46" s="110"/>
      <c r="BL46" s="110"/>
      <c r="BM46" s="110"/>
      <c r="BN46" s="110"/>
      <c r="BO46" s="110"/>
      <c r="BP46" s="110"/>
      <c r="BQ46" s="110"/>
      <c r="BR46" s="129"/>
      <c r="BS46" s="116"/>
    </row>
    <row r="47" spans="1:71" ht="15.65" customHeight="1">
      <c r="A47" s="134"/>
      <c r="B47" s="134"/>
      <c r="C47" s="124"/>
      <c r="D47" s="249"/>
      <c r="E47" s="250"/>
      <c r="F47" s="250"/>
      <c r="G47" s="250"/>
      <c r="H47" s="250"/>
      <c r="I47" s="250"/>
      <c r="J47" s="250"/>
      <c r="K47" s="250"/>
      <c r="L47" s="250"/>
      <c r="M47" s="251"/>
      <c r="N47" s="214"/>
      <c r="O47" s="215"/>
      <c r="P47" s="215"/>
      <c r="Q47" s="216"/>
      <c r="R47" s="130"/>
      <c r="S47" s="130"/>
      <c r="T47" s="130"/>
      <c r="U47" s="369"/>
      <c r="V47" s="370"/>
      <c r="W47" s="370"/>
      <c r="X47" s="370"/>
      <c r="Y47" s="370"/>
      <c r="Z47" s="370"/>
      <c r="AA47" s="370"/>
      <c r="AB47" s="370"/>
      <c r="AC47" s="370"/>
      <c r="AD47" s="370"/>
      <c r="AE47" s="370"/>
      <c r="AF47" s="370"/>
      <c r="AG47" s="370"/>
      <c r="AH47" s="370"/>
      <c r="AI47" s="370"/>
      <c r="AJ47" s="371"/>
      <c r="AK47" s="143"/>
      <c r="AL47" s="143"/>
      <c r="AM47" s="344" t="str">
        <f>IF([8]回答表!X49="●",[8]回答表!AG80,IF([8]回答表!AA49="●",[8]回答表!AG111,""))</f>
        <v/>
      </c>
      <c r="AN47" s="345"/>
      <c r="AO47" s="342" t="s">
        <v>47</v>
      </c>
      <c r="AP47" s="342"/>
      <c r="AQ47" s="342"/>
      <c r="AR47" s="342"/>
      <c r="AS47" s="342"/>
      <c r="AT47" s="342"/>
      <c r="AU47" s="342"/>
      <c r="AV47" s="342"/>
      <c r="AW47" s="342"/>
      <c r="AX47" s="342"/>
      <c r="AY47" s="342"/>
      <c r="AZ47" s="342"/>
      <c r="BA47" s="342"/>
      <c r="BB47" s="343"/>
      <c r="BC47" s="131"/>
      <c r="BD47" s="147"/>
      <c r="BE47" s="147"/>
      <c r="BF47" s="110"/>
      <c r="BG47" s="110"/>
      <c r="BH47" s="110"/>
      <c r="BI47" s="110"/>
      <c r="BJ47" s="110"/>
      <c r="BK47" s="110"/>
      <c r="BL47" s="110"/>
      <c r="BM47" s="110"/>
      <c r="BN47" s="110"/>
      <c r="BO47" s="110"/>
      <c r="BP47" s="110"/>
      <c r="BQ47" s="110"/>
      <c r="BR47" s="129"/>
      <c r="BS47" s="116"/>
    </row>
    <row r="48" spans="1:71" ht="15.65" customHeight="1">
      <c r="A48" s="134"/>
      <c r="B48" s="134"/>
      <c r="C48" s="124"/>
      <c r="D48" s="144"/>
      <c r="E48" s="144"/>
      <c r="F48" s="144"/>
      <c r="G48" s="144"/>
      <c r="H48" s="144"/>
      <c r="I48" s="144"/>
      <c r="J48" s="144"/>
      <c r="K48" s="144"/>
      <c r="L48" s="144"/>
      <c r="M48" s="144"/>
      <c r="N48" s="144"/>
      <c r="O48" s="144"/>
      <c r="P48" s="144"/>
      <c r="Q48" s="144"/>
      <c r="R48" s="130"/>
      <c r="S48" s="130"/>
      <c r="T48" s="130"/>
      <c r="U48" s="130"/>
      <c r="V48" s="130"/>
      <c r="W48" s="130"/>
      <c r="X48" s="130"/>
      <c r="Y48" s="130"/>
      <c r="Z48" s="130"/>
      <c r="AA48" s="130"/>
      <c r="AB48" s="130"/>
      <c r="AC48" s="130"/>
      <c r="AD48" s="130"/>
      <c r="AE48" s="130"/>
      <c r="AF48" s="130"/>
      <c r="AG48" s="130"/>
      <c r="AH48" s="130"/>
      <c r="AI48" s="130"/>
      <c r="AJ48" s="130"/>
      <c r="AK48" s="143"/>
      <c r="AL48" s="143"/>
      <c r="AM48" s="148"/>
      <c r="AN48" s="148"/>
      <c r="AO48" s="148"/>
      <c r="AP48" s="148"/>
      <c r="AQ48" s="148"/>
      <c r="AR48" s="148"/>
      <c r="AS48" s="148"/>
      <c r="AT48" s="148"/>
      <c r="AU48" s="148"/>
      <c r="AV48" s="148"/>
      <c r="AW48" s="148"/>
      <c r="AX48" s="148"/>
      <c r="AY48" s="148"/>
      <c r="AZ48" s="148"/>
      <c r="BA48" s="148"/>
      <c r="BB48" s="148"/>
      <c r="BC48" s="131"/>
      <c r="BD48" s="147"/>
      <c r="BE48" s="147"/>
      <c r="BF48" s="110"/>
      <c r="BG48" s="110"/>
      <c r="BH48" s="110"/>
      <c r="BI48" s="110"/>
      <c r="BJ48" s="110"/>
      <c r="BK48" s="110"/>
      <c r="BL48" s="110"/>
      <c r="BM48" s="110"/>
      <c r="BN48" s="110"/>
      <c r="BO48" s="110"/>
      <c r="BP48" s="110"/>
      <c r="BQ48" s="110"/>
      <c r="BR48" s="129"/>
      <c r="BS48" s="116"/>
    </row>
    <row r="49" spans="1:71" ht="15.65" customHeight="1">
      <c r="A49" s="134"/>
      <c r="B49" s="134"/>
      <c r="C49" s="124"/>
      <c r="D49" s="144"/>
      <c r="E49" s="144"/>
      <c r="F49" s="144"/>
      <c r="G49" s="144"/>
      <c r="H49" s="144"/>
      <c r="I49" s="144"/>
      <c r="J49" s="144"/>
      <c r="K49" s="144"/>
      <c r="L49" s="144"/>
      <c r="M49" s="144"/>
      <c r="N49" s="144"/>
      <c r="O49" s="144"/>
      <c r="P49" s="144"/>
      <c r="Q49" s="144"/>
      <c r="R49" s="130"/>
      <c r="S49" s="130"/>
      <c r="T49" s="130"/>
      <c r="U49" s="135" t="s">
        <v>91</v>
      </c>
      <c r="V49" s="130"/>
      <c r="W49" s="130"/>
      <c r="X49" s="130"/>
      <c r="Y49" s="130"/>
      <c r="Z49" s="130"/>
      <c r="AA49" s="130"/>
      <c r="AB49" s="130"/>
      <c r="AC49" s="130"/>
      <c r="AD49" s="130"/>
      <c r="AE49" s="130"/>
      <c r="AF49" s="130"/>
      <c r="AG49" s="130"/>
      <c r="AH49" s="130"/>
      <c r="AI49" s="130"/>
      <c r="AJ49" s="130"/>
      <c r="AK49" s="143"/>
      <c r="AL49" s="143"/>
      <c r="AM49" s="135" t="s">
        <v>92</v>
      </c>
      <c r="AN49" s="127"/>
      <c r="AO49" s="127"/>
      <c r="AP49" s="127"/>
      <c r="AQ49" s="127"/>
      <c r="AR49" s="127"/>
      <c r="AS49" s="127"/>
      <c r="AT49" s="127"/>
      <c r="AU49" s="127"/>
      <c r="AV49" s="127"/>
      <c r="AW49" s="127"/>
      <c r="AX49" s="126"/>
      <c r="AY49" s="126"/>
      <c r="AZ49" s="126"/>
      <c r="BA49" s="126"/>
      <c r="BB49" s="126"/>
      <c r="BC49" s="126"/>
      <c r="BD49" s="126"/>
      <c r="BE49" s="126"/>
      <c r="BF49" s="126"/>
      <c r="BG49" s="126"/>
      <c r="BH49" s="126"/>
      <c r="BI49" s="126"/>
      <c r="BJ49" s="126"/>
      <c r="BK49" s="126"/>
      <c r="BL49" s="126"/>
      <c r="BM49" s="126"/>
      <c r="BN49" s="126"/>
      <c r="BO49" s="126"/>
      <c r="BP49" s="126"/>
      <c r="BQ49" s="110"/>
      <c r="BR49" s="129"/>
      <c r="BS49" s="116"/>
    </row>
    <row r="50" spans="1:71" ht="15.65" customHeight="1">
      <c r="A50" s="134"/>
      <c r="B50" s="134"/>
      <c r="C50" s="124"/>
      <c r="D50" s="144"/>
      <c r="E50" s="144"/>
      <c r="F50" s="144"/>
      <c r="G50" s="144"/>
      <c r="H50" s="144"/>
      <c r="I50" s="144"/>
      <c r="J50" s="144"/>
      <c r="K50" s="144"/>
      <c r="L50" s="144"/>
      <c r="M50" s="144"/>
      <c r="N50" s="144"/>
      <c r="O50" s="144"/>
      <c r="P50" s="144"/>
      <c r="Q50" s="144"/>
      <c r="R50" s="130"/>
      <c r="S50" s="130"/>
      <c r="T50" s="130"/>
      <c r="U50" s="182" t="str">
        <f>IF([8]回答表!X49="●",[8]回答表!E85,IF([8]回答表!AA49="●",[8]回答表!E116,""))</f>
        <v/>
      </c>
      <c r="V50" s="183"/>
      <c r="W50" s="183"/>
      <c r="X50" s="183"/>
      <c r="Y50" s="183"/>
      <c r="Z50" s="183"/>
      <c r="AA50" s="183"/>
      <c r="AB50" s="183"/>
      <c r="AC50" s="183"/>
      <c r="AD50" s="183"/>
      <c r="AE50" s="186" t="s">
        <v>93</v>
      </c>
      <c r="AF50" s="186"/>
      <c r="AG50" s="186"/>
      <c r="AH50" s="186"/>
      <c r="AI50" s="186"/>
      <c r="AJ50" s="187"/>
      <c r="AK50" s="143"/>
      <c r="AL50" s="143"/>
      <c r="AM50" s="190" t="str">
        <f>IF([8]回答表!X49="●",[8]回答表!B87,IF([8]回答表!AA49="●",[8]回答表!B118,""))</f>
        <v/>
      </c>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2"/>
      <c r="BR50" s="129"/>
      <c r="BS50" s="116"/>
    </row>
    <row r="51" spans="1:71" ht="15.65" customHeight="1">
      <c r="A51" s="134"/>
      <c r="B51" s="134"/>
      <c r="C51" s="124"/>
      <c r="D51" s="144"/>
      <c r="E51" s="144"/>
      <c r="F51" s="144"/>
      <c r="G51" s="144"/>
      <c r="H51" s="144"/>
      <c r="I51" s="144"/>
      <c r="J51" s="144"/>
      <c r="K51" s="144"/>
      <c r="L51" s="144"/>
      <c r="M51" s="144"/>
      <c r="N51" s="144"/>
      <c r="O51" s="144"/>
      <c r="P51" s="144"/>
      <c r="Q51" s="144"/>
      <c r="R51" s="130"/>
      <c r="S51" s="130"/>
      <c r="T51" s="130"/>
      <c r="U51" s="184"/>
      <c r="V51" s="185"/>
      <c r="W51" s="185"/>
      <c r="X51" s="185"/>
      <c r="Y51" s="185"/>
      <c r="Z51" s="185"/>
      <c r="AA51" s="185"/>
      <c r="AB51" s="185"/>
      <c r="AC51" s="185"/>
      <c r="AD51" s="185"/>
      <c r="AE51" s="188"/>
      <c r="AF51" s="188"/>
      <c r="AG51" s="188"/>
      <c r="AH51" s="188"/>
      <c r="AI51" s="188"/>
      <c r="AJ51" s="189"/>
      <c r="AK51" s="143"/>
      <c r="AL51" s="143"/>
      <c r="AM51" s="193"/>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5"/>
      <c r="BR51" s="129"/>
      <c r="BS51" s="116"/>
    </row>
    <row r="52" spans="1:71" ht="15.65" customHeight="1">
      <c r="A52" s="134"/>
      <c r="B52" s="134"/>
      <c r="C52" s="124"/>
      <c r="D52" s="144"/>
      <c r="E52" s="144"/>
      <c r="F52" s="144"/>
      <c r="G52" s="144"/>
      <c r="H52" s="144"/>
      <c r="I52" s="144"/>
      <c r="J52" s="144"/>
      <c r="K52" s="144"/>
      <c r="L52" s="144"/>
      <c r="M52" s="144"/>
      <c r="N52" s="144"/>
      <c r="O52" s="144"/>
      <c r="P52" s="144"/>
      <c r="Q52" s="144"/>
      <c r="R52" s="130"/>
      <c r="S52" s="130"/>
      <c r="T52" s="130"/>
      <c r="U52" s="130"/>
      <c r="V52" s="130"/>
      <c r="W52" s="130"/>
      <c r="X52" s="130"/>
      <c r="Y52" s="130"/>
      <c r="Z52" s="130"/>
      <c r="AA52" s="130"/>
      <c r="AB52" s="130"/>
      <c r="AC52" s="130"/>
      <c r="AD52" s="130"/>
      <c r="AE52" s="130"/>
      <c r="AF52" s="130"/>
      <c r="AG52" s="130"/>
      <c r="AH52" s="130"/>
      <c r="AI52" s="130"/>
      <c r="AJ52" s="130"/>
      <c r="AK52" s="143"/>
      <c r="AL52" s="143"/>
      <c r="AM52" s="193"/>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5"/>
      <c r="BR52" s="129"/>
      <c r="BS52" s="116"/>
    </row>
    <row r="53" spans="1:71" ht="15.65" customHeight="1">
      <c r="A53" s="134"/>
      <c r="B53" s="134"/>
      <c r="C53" s="124"/>
      <c r="D53" s="144"/>
      <c r="E53" s="144"/>
      <c r="F53" s="144"/>
      <c r="G53" s="144"/>
      <c r="H53" s="144"/>
      <c r="I53" s="144"/>
      <c r="J53" s="144"/>
      <c r="K53" s="144"/>
      <c r="L53" s="144"/>
      <c r="M53" s="144"/>
      <c r="N53" s="144"/>
      <c r="O53" s="144"/>
      <c r="P53" s="144"/>
      <c r="Q53" s="144"/>
      <c r="R53" s="130"/>
      <c r="S53" s="130"/>
      <c r="T53" s="130"/>
      <c r="U53" s="130"/>
      <c r="V53" s="130"/>
      <c r="W53" s="130"/>
      <c r="X53" s="130"/>
      <c r="Y53" s="130"/>
      <c r="Z53" s="130"/>
      <c r="AA53" s="130"/>
      <c r="AB53" s="130"/>
      <c r="AC53" s="130"/>
      <c r="AD53" s="130"/>
      <c r="AE53" s="130"/>
      <c r="AF53" s="130"/>
      <c r="AG53" s="130"/>
      <c r="AH53" s="130"/>
      <c r="AI53" s="130"/>
      <c r="AJ53" s="130"/>
      <c r="AK53" s="143"/>
      <c r="AL53" s="143"/>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c r="BQ53" s="195"/>
      <c r="BR53" s="129"/>
      <c r="BS53" s="116"/>
    </row>
    <row r="54" spans="1:71" ht="15.65" customHeight="1">
      <c r="A54" s="134"/>
      <c r="B54" s="134"/>
      <c r="C54" s="124"/>
      <c r="D54" s="144"/>
      <c r="E54" s="144"/>
      <c r="F54" s="144"/>
      <c r="G54" s="144"/>
      <c r="H54" s="144"/>
      <c r="I54" s="144"/>
      <c r="J54" s="144"/>
      <c r="K54" s="144"/>
      <c r="L54" s="144"/>
      <c r="M54" s="144"/>
      <c r="N54" s="144"/>
      <c r="O54" s="144"/>
      <c r="P54" s="144"/>
      <c r="Q54" s="144"/>
      <c r="R54" s="130"/>
      <c r="S54" s="130"/>
      <c r="T54" s="130"/>
      <c r="U54" s="130"/>
      <c r="V54" s="130"/>
      <c r="W54" s="130"/>
      <c r="X54" s="130"/>
      <c r="Y54" s="130"/>
      <c r="Z54" s="130"/>
      <c r="AA54" s="130"/>
      <c r="AB54" s="130"/>
      <c r="AC54" s="130"/>
      <c r="AD54" s="130"/>
      <c r="AE54" s="130"/>
      <c r="AF54" s="130"/>
      <c r="AG54" s="130"/>
      <c r="AH54" s="130"/>
      <c r="AI54" s="130"/>
      <c r="AJ54" s="130"/>
      <c r="AK54" s="143"/>
      <c r="AL54" s="143"/>
      <c r="AM54" s="196"/>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8"/>
      <c r="BR54" s="129"/>
      <c r="BS54" s="116"/>
    </row>
    <row r="55" spans="1:71" ht="15.75" customHeight="1">
      <c r="A55" s="134"/>
      <c r="B55" s="134"/>
      <c r="C55" s="124"/>
      <c r="D55" s="144"/>
      <c r="E55" s="144"/>
      <c r="F55" s="144"/>
      <c r="G55" s="144"/>
      <c r="H55" s="144"/>
      <c r="I55" s="144"/>
      <c r="J55" s="144"/>
      <c r="K55" s="144"/>
      <c r="L55" s="144"/>
      <c r="M55" s="144"/>
      <c r="N55" s="149"/>
      <c r="O55" s="149"/>
      <c r="P55" s="149"/>
      <c r="Q55" s="149"/>
      <c r="R55" s="130"/>
      <c r="S55" s="130"/>
      <c r="T55" s="130"/>
      <c r="U55" s="130"/>
      <c r="V55" s="130"/>
      <c r="W55" s="130"/>
      <c r="X55" s="110"/>
      <c r="Y55" s="110"/>
      <c r="Z55" s="110"/>
      <c r="AA55" s="127"/>
      <c r="AB55" s="127"/>
      <c r="AC55" s="127"/>
      <c r="AD55" s="127"/>
      <c r="AE55" s="127"/>
      <c r="AF55" s="127"/>
      <c r="AG55" s="127"/>
      <c r="AH55" s="127"/>
      <c r="AI55" s="127"/>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29"/>
      <c r="BS55" s="116"/>
    </row>
    <row r="56" spans="1:71" ht="18.649999999999999" customHeight="1">
      <c r="A56" s="134"/>
      <c r="B56" s="134"/>
      <c r="C56" s="124"/>
      <c r="D56" s="144"/>
      <c r="E56" s="144"/>
      <c r="F56" s="144"/>
      <c r="G56" s="144"/>
      <c r="H56" s="144"/>
      <c r="I56" s="144"/>
      <c r="J56" s="144"/>
      <c r="K56" s="144"/>
      <c r="L56" s="144"/>
      <c r="M56" s="144"/>
      <c r="N56" s="149"/>
      <c r="O56" s="149"/>
      <c r="P56" s="149"/>
      <c r="Q56" s="149"/>
      <c r="R56" s="130"/>
      <c r="S56" s="130"/>
      <c r="T56" s="130"/>
      <c r="U56" s="135" t="s">
        <v>27</v>
      </c>
      <c r="V56" s="130"/>
      <c r="W56" s="130"/>
      <c r="X56" s="136"/>
      <c r="Y56" s="136"/>
      <c r="Z56" s="136"/>
      <c r="AA56" s="127"/>
      <c r="AB56" s="137"/>
      <c r="AC56" s="127"/>
      <c r="AD56" s="127"/>
      <c r="AE56" s="127"/>
      <c r="AF56" s="127"/>
      <c r="AG56" s="127"/>
      <c r="AH56" s="127"/>
      <c r="AI56" s="127"/>
      <c r="AJ56" s="127"/>
      <c r="AK56" s="127"/>
      <c r="AL56" s="127"/>
      <c r="AM56" s="135" t="s">
        <v>12</v>
      </c>
      <c r="AN56" s="127"/>
      <c r="AO56" s="127"/>
      <c r="AP56" s="127"/>
      <c r="AQ56" s="127"/>
      <c r="AR56" s="127"/>
      <c r="AS56" s="127"/>
      <c r="AT56" s="127"/>
      <c r="AU56" s="127"/>
      <c r="AV56" s="127"/>
      <c r="AW56" s="127"/>
      <c r="AX56" s="126"/>
      <c r="AY56" s="126"/>
      <c r="AZ56" s="126"/>
      <c r="BA56" s="126"/>
      <c r="BB56" s="126"/>
      <c r="BC56" s="126"/>
      <c r="BD56" s="126"/>
      <c r="BE56" s="126"/>
      <c r="BF56" s="126"/>
      <c r="BG56" s="126"/>
      <c r="BH56" s="126"/>
      <c r="BI56" s="126"/>
      <c r="BJ56" s="126"/>
      <c r="BK56" s="126"/>
      <c r="BL56" s="126"/>
      <c r="BM56" s="126"/>
      <c r="BN56" s="126"/>
      <c r="BO56" s="126"/>
      <c r="BP56" s="126"/>
      <c r="BQ56" s="110"/>
      <c r="BR56" s="129"/>
      <c r="BS56" s="116"/>
    </row>
    <row r="57" spans="1:71" ht="15.65" customHeight="1">
      <c r="A57" s="134"/>
      <c r="B57" s="134"/>
      <c r="C57" s="124"/>
      <c r="D57" s="199" t="s">
        <v>13</v>
      </c>
      <c r="E57" s="200"/>
      <c r="F57" s="200"/>
      <c r="G57" s="200"/>
      <c r="H57" s="200"/>
      <c r="I57" s="200"/>
      <c r="J57" s="200"/>
      <c r="K57" s="200"/>
      <c r="L57" s="200"/>
      <c r="M57" s="201"/>
      <c r="N57" s="208" t="str">
        <f>IF([8]回答表!AD49="●","●","")</f>
        <v/>
      </c>
      <c r="O57" s="209"/>
      <c r="P57" s="209"/>
      <c r="Q57" s="210"/>
      <c r="R57" s="130"/>
      <c r="S57" s="130"/>
      <c r="T57" s="130"/>
      <c r="U57" s="190" t="str">
        <f>IF([8]回答表!AD49="●",[8]回答表!B129,"")</f>
        <v/>
      </c>
      <c r="V57" s="191"/>
      <c r="W57" s="191"/>
      <c r="X57" s="191"/>
      <c r="Y57" s="191"/>
      <c r="Z57" s="191"/>
      <c r="AA57" s="191"/>
      <c r="AB57" s="191"/>
      <c r="AC57" s="191"/>
      <c r="AD57" s="191"/>
      <c r="AE57" s="191"/>
      <c r="AF57" s="191"/>
      <c r="AG57" s="191"/>
      <c r="AH57" s="191"/>
      <c r="AI57" s="191"/>
      <c r="AJ57" s="192"/>
      <c r="AK57" s="150"/>
      <c r="AL57" s="150"/>
      <c r="AM57" s="190" t="str">
        <f>IF([8]回答表!AD49="●",[8]回答表!B134,"")</f>
        <v/>
      </c>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2"/>
      <c r="BR57" s="129"/>
      <c r="BS57" s="116"/>
    </row>
    <row r="58" spans="1:71" ht="15.65" customHeight="1">
      <c r="A58" s="134"/>
      <c r="B58" s="134"/>
      <c r="C58" s="124"/>
      <c r="D58" s="202"/>
      <c r="E58" s="203"/>
      <c r="F58" s="203"/>
      <c r="G58" s="203"/>
      <c r="H58" s="203"/>
      <c r="I58" s="203"/>
      <c r="J58" s="203"/>
      <c r="K58" s="203"/>
      <c r="L58" s="203"/>
      <c r="M58" s="204"/>
      <c r="N58" s="211"/>
      <c r="O58" s="212"/>
      <c r="P58" s="212"/>
      <c r="Q58" s="213"/>
      <c r="R58" s="130"/>
      <c r="S58" s="130"/>
      <c r="T58" s="130"/>
      <c r="U58" s="193"/>
      <c r="V58" s="194"/>
      <c r="W58" s="194"/>
      <c r="X58" s="194"/>
      <c r="Y58" s="194"/>
      <c r="Z58" s="194"/>
      <c r="AA58" s="194"/>
      <c r="AB58" s="194"/>
      <c r="AC58" s="194"/>
      <c r="AD58" s="194"/>
      <c r="AE58" s="194"/>
      <c r="AF58" s="194"/>
      <c r="AG58" s="194"/>
      <c r="AH58" s="194"/>
      <c r="AI58" s="194"/>
      <c r="AJ58" s="195"/>
      <c r="AK58" s="150"/>
      <c r="AL58" s="150"/>
      <c r="AM58" s="193"/>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5"/>
      <c r="BR58" s="129"/>
      <c r="BS58" s="116"/>
    </row>
    <row r="59" spans="1:71" ht="15.65" customHeight="1">
      <c r="A59" s="134"/>
      <c r="B59" s="134"/>
      <c r="C59" s="124"/>
      <c r="D59" s="202"/>
      <c r="E59" s="203"/>
      <c r="F59" s="203"/>
      <c r="G59" s="203"/>
      <c r="H59" s="203"/>
      <c r="I59" s="203"/>
      <c r="J59" s="203"/>
      <c r="K59" s="203"/>
      <c r="L59" s="203"/>
      <c r="M59" s="204"/>
      <c r="N59" s="211"/>
      <c r="O59" s="212"/>
      <c r="P59" s="212"/>
      <c r="Q59" s="213"/>
      <c r="R59" s="130"/>
      <c r="S59" s="130"/>
      <c r="T59" s="130"/>
      <c r="U59" s="193"/>
      <c r="V59" s="194"/>
      <c r="W59" s="194"/>
      <c r="X59" s="194"/>
      <c r="Y59" s="194"/>
      <c r="Z59" s="194"/>
      <c r="AA59" s="194"/>
      <c r="AB59" s="194"/>
      <c r="AC59" s="194"/>
      <c r="AD59" s="194"/>
      <c r="AE59" s="194"/>
      <c r="AF59" s="194"/>
      <c r="AG59" s="194"/>
      <c r="AH59" s="194"/>
      <c r="AI59" s="194"/>
      <c r="AJ59" s="195"/>
      <c r="AK59" s="150"/>
      <c r="AL59" s="150"/>
      <c r="AM59" s="193"/>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5"/>
      <c r="BR59" s="129"/>
      <c r="BS59" s="116"/>
    </row>
    <row r="60" spans="1:71" ht="15.65" customHeight="1">
      <c r="C60" s="124"/>
      <c r="D60" s="205"/>
      <c r="E60" s="206"/>
      <c r="F60" s="206"/>
      <c r="G60" s="206"/>
      <c r="H60" s="206"/>
      <c r="I60" s="206"/>
      <c r="J60" s="206"/>
      <c r="K60" s="206"/>
      <c r="L60" s="206"/>
      <c r="M60" s="207"/>
      <c r="N60" s="214"/>
      <c r="O60" s="215"/>
      <c r="P60" s="215"/>
      <c r="Q60" s="216"/>
      <c r="R60" s="130"/>
      <c r="S60" s="130"/>
      <c r="T60" s="130"/>
      <c r="U60" s="196"/>
      <c r="V60" s="197"/>
      <c r="W60" s="197"/>
      <c r="X60" s="197"/>
      <c r="Y60" s="197"/>
      <c r="Z60" s="197"/>
      <c r="AA60" s="197"/>
      <c r="AB60" s="197"/>
      <c r="AC60" s="197"/>
      <c r="AD60" s="197"/>
      <c r="AE60" s="197"/>
      <c r="AF60" s="197"/>
      <c r="AG60" s="197"/>
      <c r="AH60" s="197"/>
      <c r="AI60" s="197"/>
      <c r="AJ60" s="198"/>
      <c r="AK60" s="150"/>
      <c r="AL60" s="150"/>
      <c r="AM60" s="196"/>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8"/>
      <c r="BR60" s="129"/>
      <c r="BS60" s="116"/>
    </row>
    <row r="61" spans="1:71" ht="15.65" customHeight="1">
      <c r="C61" s="151"/>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3"/>
      <c r="BS61" s="116"/>
    </row>
    <row r="62" spans="1:71" ht="15.65" customHeight="1">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16"/>
    </row>
    <row r="63" spans="1:71" ht="15.65" customHeight="1">
      <c r="C63" s="118"/>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340"/>
      <c r="AS63" s="340"/>
      <c r="AT63" s="340"/>
      <c r="AU63" s="340"/>
      <c r="AV63" s="340"/>
      <c r="AW63" s="340"/>
      <c r="AX63" s="340"/>
      <c r="AY63" s="340"/>
      <c r="AZ63" s="340"/>
      <c r="BA63" s="340"/>
      <c r="BB63" s="340"/>
      <c r="BC63" s="120"/>
      <c r="BD63" s="121"/>
      <c r="BE63" s="121"/>
      <c r="BF63" s="121"/>
      <c r="BG63" s="121"/>
      <c r="BH63" s="121"/>
      <c r="BI63" s="121"/>
      <c r="BJ63" s="121"/>
      <c r="BK63" s="121"/>
      <c r="BL63" s="121"/>
      <c r="BM63" s="121"/>
      <c r="BN63" s="121"/>
      <c r="BO63" s="121"/>
      <c r="BP63" s="121"/>
      <c r="BQ63" s="121"/>
      <c r="BR63" s="122"/>
      <c r="BS63" s="116"/>
    </row>
    <row r="64" spans="1:71" ht="15.65" customHeight="1">
      <c r="C64" s="124"/>
      <c r="D64" s="258" t="s">
        <v>4</v>
      </c>
      <c r="E64" s="259"/>
      <c r="F64" s="259"/>
      <c r="G64" s="259"/>
      <c r="H64" s="259"/>
      <c r="I64" s="259"/>
      <c r="J64" s="259"/>
      <c r="K64" s="259"/>
      <c r="L64" s="259"/>
      <c r="M64" s="259"/>
      <c r="N64" s="259"/>
      <c r="O64" s="259"/>
      <c r="P64" s="259"/>
      <c r="Q64" s="260"/>
      <c r="R64" s="199" t="s">
        <v>48</v>
      </c>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1"/>
      <c r="BC64" s="125"/>
      <c r="BD64" s="126"/>
      <c r="BE64" s="126"/>
      <c r="BF64" s="126"/>
      <c r="BG64" s="126"/>
      <c r="BH64" s="126"/>
      <c r="BI64" s="126"/>
      <c r="BJ64" s="126"/>
      <c r="BK64" s="126"/>
      <c r="BL64" s="126"/>
      <c r="BM64" s="126"/>
      <c r="BN64" s="127"/>
      <c r="BO64" s="127"/>
      <c r="BP64" s="127"/>
      <c r="BQ64" s="128"/>
      <c r="BR64" s="129"/>
      <c r="BS64" s="116"/>
    </row>
    <row r="65" spans="1:71" ht="15.65" customHeight="1">
      <c r="C65" s="124"/>
      <c r="D65" s="261"/>
      <c r="E65" s="262"/>
      <c r="F65" s="262"/>
      <c r="G65" s="262"/>
      <c r="H65" s="262"/>
      <c r="I65" s="262"/>
      <c r="J65" s="262"/>
      <c r="K65" s="262"/>
      <c r="L65" s="262"/>
      <c r="M65" s="262"/>
      <c r="N65" s="262"/>
      <c r="O65" s="262"/>
      <c r="P65" s="262"/>
      <c r="Q65" s="263"/>
      <c r="R65" s="205"/>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7"/>
      <c r="BC65" s="125"/>
      <c r="BD65" s="126"/>
      <c r="BE65" s="126"/>
      <c r="BF65" s="126"/>
      <c r="BG65" s="126"/>
      <c r="BH65" s="126"/>
      <c r="BI65" s="126"/>
      <c r="BJ65" s="126"/>
      <c r="BK65" s="126"/>
      <c r="BL65" s="126"/>
      <c r="BM65" s="126"/>
      <c r="BN65" s="127"/>
      <c r="BO65" s="127"/>
      <c r="BP65" s="127"/>
      <c r="BQ65" s="128"/>
      <c r="BR65" s="129"/>
      <c r="BS65" s="116"/>
    </row>
    <row r="66" spans="1:71" ht="15.65" customHeight="1">
      <c r="C66" s="124"/>
      <c r="D66" s="130"/>
      <c r="E66" s="130"/>
      <c r="F66" s="130"/>
      <c r="G66" s="130"/>
      <c r="H66" s="130"/>
      <c r="I66" s="130"/>
      <c r="J66" s="130"/>
      <c r="K66" s="130"/>
      <c r="L66" s="130"/>
      <c r="M66" s="130"/>
      <c r="N66" s="130"/>
      <c r="O66" s="130"/>
      <c r="P66" s="130"/>
      <c r="Q66" s="130"/>
      <c r="R66" s="130"/>
      <c r="S66" s="130"/>
      <c r="T66" s="130"/>
      <c r="U66" s="130"/>
      <c r="V66" s="130"/>
      <c r="W66" s="130"/>
      <c r="X66" s="110"/>
      <c r="Y66" s="110"/>
      <c r="Z66" s="110"/>
      <c r="AA66" s="126"/>
      <c r="AB66" s="131"/>
      <c r="AC66" s="131"/>
      <c r="AD66" s="131"/>
      <c r="AE66" s="131"/>
      <c r="AF66" s="131"/>
      <c r="AG66" s="131"/>
      <c r="AH66" s="131"/>
      <c r="AI66" s="131"/>
      <c r="AJ66" s="131"/>
      <c r="AK66" s="131"/>
      <c r="AL66" s="131"/>
      <c r="AM66" s="131"/>
      <c r="AN66" s="128"/>
      <c r="AO66" s="131"/>
      <c r="AP66" s="132"/>
      <c r="AQ66" s="132"/>
      <c r="AR66" s="133"/>
      <c r="AS66" s="133"/>
      <c r="AT66" s="133"/>
      <c r="AU66" s="133"/>
      <c r="AV66" s="133"/>
      <c r="AW66" s="133"/>
      <c r="AX66" s="133"/>
      <c r="AY66" s="133"/>
      <c r="AZ66" s="133"/>
      <c r="BA66" s="133"/>
      <c r="BB66" s="133"/>
      <c r="BC66" s="125"/>
      <c r="BD66" s="126"/>
      <c r="BE66" s="126"/>
      <c r="BF66" s="126"/>
      <c r="BG66" s="126"/>
      <c r="BH66" s="126"/>
      <c r="BI66" s="126"/>
      <c r="BJ66" s="126"/>
      <c r="BK66" s="126"/>
      <c r="BL66" s="126"/>
      <c r="BM66" s="126"/>
      <c r="BN66" s="127"/>
      <c r="BO66" s="127"/>
      <c r="BP66" s="127"/>
      <c r="BQ66" s="128"/>
      <c r="BR66" s="129"/>
      <c r="BS66" s="116"/>
    </row>
    <row r="67" spans="1:71" ht="19">
      <c r="C67" s="124"/>
      <c r="D67" s="130"/>
      <c r="E67" s="130"/>
      <c r="F67" s="130"/>
      <c r="G67" s="130"/>
      <c r="H67" s="130"/>
      <c r="I67" s="130"/>
      <c r="J67" s="130"/>
      <c r="K67" s="130"/>
      <c r="L67" s="130"/>
      <c r="M67" s="130"/>
      <c r="N67" s="130"/>
      <c r="O67" s="130"/>
      <c r="P67" s="130"/>
      <c r="Q67" s="130"/>
      <c r="R67" s="130"/>
      <c r="S67" s="130"/>
      <c r="T67" s="130"/>
      <c r="U67" s="135" t="s">
        <v>27</v>
      </c>
      <c r="V67" s="130"/>
      <c r="W67" s="130"/>
      <c r="X67" s="136"/>
      <c r="Y67" s="136"/>
      <c r="Z67" s="136"/>
      <c r="AA67" s="127"/>
      <c r="AB67" s="137"/>
      <c r="AC67" s="137"/>
      <c r="AD67" s="137"/>
      <c r="AE67" s="137"/>
      <c r="AF67" s="137"/>
      <c r="AG67" s="137"/>
      <c r="AH67" s="137"/>
      <c r="AI67" s="137"/>
      <c r="AJ67" s="137"/>
      <c r="AK67" s="137"/>
      <c r="AL67" s="137"/>
      <c r="AM67" s="135" t="s">
        <v>5</v>
      </c>
      <c r="AN67" s="138"/>
      <c r="AO67" s="137"/>
      <c r="AP67" s="139"/>
      <c r="AQ67" s="139"/>
      <c r="AR67" s="140"/>
      <c r="AS67" s="140"/>
      <c r="AT67" s="140"/>
      <c r="AU67" s="140"/>
      <c r="AV67" s="140"/>
      <c r="AW67" s="140"/>
      <c r="AX67" s="140"/>
      <c r="AY67" s="140"/>
      <c r="AZ67" s="140"/>
      <c r="BA67" s="140"/>
      <c r="BB67" s="140"/>
      <c r="BC67" s="141"/>
      <c r="BD67" s="127"/>
      <c r="BE67" s="127"/>
      <c r="BF67" s="142" t="s">
        <v>6</v>
      </c>
      <c r="BG67" s="155"/>
      <c r="BH67" s="155"/>
      <c r="BI67" s="155"/>
      <c r="BJ67" s="155"/>
      <c r="BK67" s="155"/>
      <c r="BL67" s="155"/>
      <c r="BM67" s="127"/>
      <c r="BN67" s="127"/>
      <c r="BO67" s="127"/>
      <c r="BP67" s="127"/>
      <c r="BQ67" s="138"/>
      <c r="BR67" s="129"/>
      <c r="BS67" s="116"/>
    </row>
    <row r="68" spans="1:71" ht="15.65" customHeight="1">
      <c r="C68" s="124"/>
      <c r="D68" s="199" t="s">
        <v>7</v>
      </c>
      <c r="E68" s="200"/>
      <c r="F68" s="200"/>
      <c r="G68" s="200"/>
      <c r="H68" s="200"/>
      <c r="I68" s="200"/>
      <c r="J68" s="200"/>
      <c r="K68" s="200"/>
      <c r="L68" s="200"/>
      <c r="M68" s="201"/>
      <c r="N68" s="208" t="str">
        <f>IF([8]回答表!X50="●","●","")</f>
        <v/>
      </c>
      <c r="O68" s="209"/>
      <c r="P68" s="209"/>
      <c r="Q68" s="210"/>
      <c r="R68" s="130"/>
      <c r="S68" s="130"/>
      <c r="T68" s="130"/>
      <c r="U68" s="190" t="str">
        <f>IF([8]回答表!X50="●",[8]回答表!B144,IF([8]回答表!AA50="●",[8]回答表!B168,""))</f>
        <v/>
      </c>
      <c r="V68" s="191"/>
      <c r="W68" s="191"/>
      <c r="X68" s="191"/>
      <c r="Y68" s="191"/>
      <c r="Z68" s="191"/>
      <c r="AA68" s="191"/>
      <c r="AB68" s="191"/>
      <c r="AC68" s="191"/>
      <c r="AD68" s="191"/>
      <c r="AE68" s="191"/>
      <c r="AF68" s="191"/>
      <c r="AG68" s="191"/>
      <c r="AH68" s="191"/>
      <c r="AI68" s="191"/>
      <c r="AJ68" s="192"/>
      <c r="AK68" s="143"/>
      <c r="AL68" s="143"/>
      <c r="AM68" s="341" t="s">
        <v>49</v>
      </c>
      <c r="AN68" s="341"/>
      <c r="AO68" s="341"/>
      <c r="AP68" s="341"/>
      <c r="AQ68" s="341"/>
      <c r="AR68" s="341"/>
      <c r="AS68" s="341"/>
      <c r="AT68" s="341"/>
      <c r="AU68" s="341" t="s">
        <v>50</v>
      </c>
      <c r="AV68" s="341"/>
      <c r="AW68" s="341"/>
      <c r="AX68" s="341"/>
      <c r="AY68" s="341"/>
      <c r="AZ68" s="341"/>
      <c r="BA68" s="341"/>
      <c r="BB68" s="341"/>
      <c r="BC68" s="131"/>
      <c r="BD68" s="126"/>
      <c r="BE68" s="126"/>
      <c r="BF68" s="253" t="str">
        <f>IF([8]回答表!X50="●",[8]回答表!S150,IF([8]回答表!AA50="●",[8]回答表!S174,""))</f>
        <v/>
      </c>
      <c r="BG68" s="254"/>
      <c r="BH68" s="254"/>
      <c r="BI68" s="254"/>
      <c r="BJ68" s="253"/>
      <c r="BK68" s="254"/>
      <c r="BL68" s="254"/>
      <c r="BM68" s="254"/>
      <c r="BN68" s="253"/>
      <c r="BO68" s="254"/>
      <c r="BP68" s="254"/>
      <c r="BQ68" s="255"/>
      <c r="BR68" s="129"/>
      <c r="BS68" s="116"/>
    </row>
    <row r="69" spans="1:71" ht="15.65" customHeight="1">
      <c r="C69" s="124"/>
      <c r="D69" s="202"/>
      <c r="E69" s="203"/>
      <c r="F69" s="203"/>
      <c r="G69" s="203"/>
      <c r="H69" s="203"/>
      <c r="I69" s="203"/>
      <c r="J69" s="203"/>
      <c r="K69" s="203"/>
      <c r="L69" s="203"/>
      <c r="M69" s="204"/>
      <c r="N69" s="211"/>
      <c r="O69" s="212"/>
      <c r="P69" s="212"/>
      <c r="Q69" s="213"/>
      <c r="R69" s="130"/>
      <c r="S69" s="130"/>
      <c r="T69" s="130"/>
      <c r="U69" s="193"/>
      <c r="V69" s="194"/>
      <c r="W69" s="194"/>
      <c r="X69" s="194"/>
      <c r="Y69" s="194"/>
      <c r="Z69" s="194"/>
      <c r="AA69" s="194"/>
      <c r="AB69" s="194"/>
      <c r="AC69" s="194"/>
      <c r="AD69" s="194"/>
      <c r="AE69" s="194"/>
      <c r="AF69" s="194"/>
      <c r="AG69" s="194"/>
      <c r="AH69" s="194"/>
      <c r="AI69" s="194"/>
      <c r="AJ69" s="195"/>
      <c r="AK69" s="143"/>
      <c r="AL69" s="143"/>
      <c r="AM69" s="341"/>
      <c r="AN69" s="341"/>
      <c r="AO69" s="341"/>
      <c r="AP69" s="341"/>
      <c r="AQ69" s="341"/>
      <c r="AR69" s="341"/>
      <c r="AS69" s="341"/>
      <c r="AT69" s="341"/>
      <c r="AU69" s="341"/>
      <c r="AV69" s="341"/>
      <c r="AW69" s="341"/>
      <c r="AX69" s="341"/>
      <c r="AY69" s="341"/>
      <c r="AZ69" s="341"/>
      <c r="BA69" s="341"/>
      <c r="BB69" s="341"/>
      <c r="BC69" s="131"/>
      <c r="BD69" s="126"/>
      <c r="BE69" s="126"/>
      <c r="BF69" s="217"/>
      <c r="BG69" s="218"/>
      <c r="BH69" s="218"/>
      <c r="BI69" s="218"/>
      <c r="BJ69" s="217"/>
      <c r="BK69" s="218"/>
      <c r="BL69" s="218"/>
      <c r="BM69" s="218"/>
      <c r="BN69" s="217"/>
      <c r="BO69" s="218"/>
      <c r="BP69" s="218"/>
      <c r="BQ69" s="221"/>
      <c r="BR69" s="129"/>
      <c r="BS69" s="116"/>
    </row>
    <row r="70" spans="1:71" ht="15.65" customHeight="1">
      <c r="C70" s="124"/>
      <c r="D70" s="202"/>
      <c r="E70" s="203"/>
      <c r="F70" s="203"/>
      <c r="G70" s="203"/>
      <c r="H70" s="203"/>
      <c r="I70" s="203"/>
      <c r="J70" s="203"/>
      <c r="K70" s="203"/>
      <c r="L70" s="203"/>
      <c r="M70" s="204"/>
      <c r="N70" s="211"/>
      <c r="O70" s="212"/>
      <c r="P70" s="212"/>
      <c r="Q70" s="213"/>
      <c r="R70" s="130"/>
      <c r="S70" s="130"/>
      <c r="T70" s="130"/>
      <c r="U70" s="193"/>
      <c r="V70" s="194"/>
      <c r="W70" s="194"/>
      <c r="X70" s="194"/>
      <c r="Y70" s="194"/>
      <c r="Z70" s="194"/>
      <c r="AA70" s="194"/>
      <c r="AB70" s="194"/>
      <c r="AC70" s="194"/>
      <c r="AD70" s="194"/>
      <c r="AE70" s="194"/>
      <c r="AF70" s="194"/>
      <c r="AG70" s="194"/>
      <c r="AH70" s="194"/>
      <c r="AI70" s="194"/>
      <c r="AJ70" s="195"/>
      <c r="AK70" s="143"/>
      <c r="AL70" s="143"/>
      <c r="AM70" s="341"/>
      <c r="AN70" s="341"/>
      <c r="AO70" s="341"/>
      <c r="AP70" s="341"/>
      <c r="AQ70" s="341"/>
      <c r="AR70" s="341"/>
      <c r="AS70" s="341"/>
      <c r="AT70" s="341"/>
      <c r="AU70" s="341"/>
      <c r="AV70" s="341"/>
      <c r="AW70" s="341"/>
      <c r="AX70" s="341"/>
      <c r="AY70" s="341"/>
      <c r="AZ70" s="341"/>
      <c r="BA70" s="341"/>
      <c r="BB70" s="341"/>
      <c r="BC70" s="131"/>
      <c r="BD70" s="126"/>
      <c r="BE70" s="126"/>
      <c r="BF70" s="217"/>
      <c r="BG70" s="218"/>
      <c r="BH70" s="218"/>
      <c r="BI70" s="218"/>
      <c r="BJ70" s="217"/>
      <c r="BK70" s="218"/>
      <c r="BL70" s="218"/>
      <c r="BM70" s="218"/>
      <c r="BN70" s="217"/>
      <c r="BO70" s="218"/>
      <c r="BP70" s="218"/>
      <c r="BQ70" s="221"/>
      <c r="BR70" s="129"/>
      <c r="BS70" s="116"/>
    </row>
    <row r="71" spans="1:71" ht="15.65" customHeight="1">
      <c r="C71" s="124"/>
      <c r="D71" s="205"/>
      <c r="E71" s="206"/>
      <c r="F71" s="206"/>
      <c r="G71" s="206"/>
      <c r="H71" s="206"/>
      <c r="I71" s="206"/>
      <c r="J71" s="206"/>
      <c r="K71" s="206"/>
      <c r="L71" s="206"/>
      <c r="M71" s="207"/>
      <c r="N71" s="214"/>
      <c r="O71" s="215"/>
      <c r="P71" s="215"/>
      <c r="Q71" s="216"/>
      <c r="R71" s="130"/>
      <c r="S71" s="130"/>
      <c r="T71" s="130"/>
      <c r="U71" s="193"/>
      <c r="V71" s="194"/>
      <c r="W71" s="194"/>
      <c r="X71" s="194"/>
      <c r="Y71" s="194"/>
      <c r="Z71" s="194"/>
      <c r="AA71" s="194"/>
      <c r="AB71" s="194"/>
      <c r="AC71" s="194"/>
      <c r="AD71" s="194"/>
      <c r="AE71" s="194"/>
      <c r="AF71" s="194"/>
      <c r="AG71" s="194"/>
      <c r="AH71" s="194"/>
      <c r="AI71" s="194"/>
      <c r="AJ71" s="195"/>
      <c r="AK71" s="143"/>
      <c r="AL71" s="143"/>
      <c r="AM71" s="283" t="str">
        <f>IF([8]回答表!X50="●",[8]回答表!J150,IF([8]回答表!AA50="●",[8]回答表!J174,""))</f>
        <v/>
      </c>
      <c r="AN71" s="284"/>
      <c r="AO71" s="284"/>
      <c r="AP71" s="284"/>
      <c r="AQ71" s="284"/>
      <c r="AR71" s="284"/>
      <c r="AS71" s="284"/>
      <c r="AT71" s="285"/>
      <c r="AU71" s="283" t="str">
        <f>IF([8]回答表!X50="●",[8]回答表!J151,IF([8]回答表!AA50="●",[8]回答表!J175,""))</f>
        <v/>
      </c>
      <c r="AV71" s="284"/>
      <c r="AW71" s="284"/>
      <c r="AX71" s="284"/>
      <c r="AY71" s="284"/>
      <c r="AZ71" s="284"/>
      <c r="BA71" s="284"/>
      <c r="BB71" s="285"/>
      <c r="BC71" s="131"/>
      <c r="BD71" s="126"/>
      <c r="BE71" s="126"/>
      <c r="BF71" s="217" t="str">
        <f>IF([8]回答表!X50="●",[8]回答表!V150,IF([8]回答表!AA50="●",[8]回答表!V174,""))</f>
        <v/>
      </c>
      <c r="BG71" s="218"/>
      <c r="BH71" s="218"/>
      <c r="BI71" s="218"/>
      <c r="BJ71" s="217" t="str">
        <f>IF([8]回答表!X50="●",[8]回答表!V151,IF([8]回答表!AA50="●",[8]回答表!V175,""))</f>
        <v/>
      </c>
      <c r="BK71" s="218"/>
      <c r="BL71" s="218"/>
      <c r="BM71" s="218"/>
      <c r="BN71" s="217" t="str">
        <f>IF([8]回答表!X50="●",[8]回答表!V152,IF([8]回答表!AA50="●",[8]回答表!V176,""))</f>
        <v/>
      </c>
      <c r="BO71" s="218"/>
      <c r="BP71" s="218"/>
      <c r="BQ71" s="221"/>
      <c r="BR71" s="129"/>
      <c r="BS71" s="116"/>
    </row>
    <row r="72" spans="1:71" ht="15.65" customHeight="1">
      <c r="C72" s="124"/>
      <c r="D72" s="144"/>
      <c r="E72" s="144"/>
      <c r="F72" s="144"/>
      <c r="G72" s="144"/>
      <c r="H72" s="144"/>
      <c r="I72" s="144"/>
      <c r="J72" s="144"/>
      <c r="K72" s="144"/>
      <c r="L72" s="144"/>
      <c r="M72" s="144"/>
      <c r="N72" s="145"/>
      <c r="O72" s="145"/>
      <c r="P72" s="145"/>
      <c r="Q72" s="145"/>
      <c r="R72" s="146"/>
      <c r="S72" s="146"/>
      <c r="T72" s="146"/>
      <c r="U72" s="193"/>
      <c r="V72" s="194"/>
      <c r="W72" s="194"/>
      <c r="X72" s="194"/>
      <c r="Y72" s="194"/>
      <c r="Z72" s="194"/>
      <c r="AA72" s="194"/>
      <c r="AB72" s="194"/>
      <c r="AC72" s="194"/>
      <c r="AD72" s="194"/>
      <c r="AE72" s="194"/>
      <c r="AF72" s="194"/>
      <c r="AG72" s="194"/>
      <c r="AH72" s="194"/>
      <c r="AI72" s="194"/>
      <c r="AJ72" s="195"/>
      <c r="AK72" s="143"/>
      <c r="AL72" s="143"/>
      <c r="AM72" s="286"/>
      <c r="AN72" s="287"/>
      <c r="AO72" s="287"/>
      <c r="AP72" s="287"/>
      <c r="AQ72" s="287"/>
      <c r="AR72" s="287"/>
      <c r="AS72" s="287"/>
      <c r="AT72" s="288"/>
      <c r="AU72" s="286"/>
      <c r="AV72" s="287"/>
      <c r="AW72" s="287"/>
      <c r="AX72" s="287"/>
      <c r="AY72" s="287"/>
      <c r="AZ72" s="287"/>
      <c r="BA72" s="287"/>
      <c r="BB72" s="288"/>
      <c r="BC72" s="131"/>
      <c r="BD72" s="131"/>
      <c r="BE72" s="131"/>
      <c r="BF72" s="217"/>
      <c r="BG72" s="218"/>
      <c r="BH72" s="218"/>
      <c r="BI72" s="218"/>
      <c r="BJ72" s="217"/>
      <c r="BK72" s="218"/>
      <c r="BL72" s="218"/>
      <c r="BM72" s="218"/>
      <c r="BN72" s="217"/>
      <c r="BO72" s="218"/>
      <c r="BP72" s="218"/>
      <c r="BQ72" s="221"/>
      <c r="BR72" s="129"/>
      <c r="BS72" s="116"/>
    </row>
    <row r="73" spans="1:71" ht="15.65" customHeight="1">
      <c r="C73" s="124"/>
      <c r="D73" s="144"/>
      <c r="E73" s="144"/>
      <c r="F73" s="144"/>
      <c r="G73" s="144"/>
      <c r="H73" s="144"/>
      <c r="I73" s="144"/>
      <c r="J73" s="144"/>
      <c r="K73" s="144"/>
      <c r="L73" s="144"/>
      <c r="M73" s="144"/>
      <c r="N73" s="145"/>
      <c r="O73" s="145"/>
      <c r="P73" s="145"/>
      <c r="Q73" s="145"/>
      <c r="R73" s="146"/>
      <c r="S73" s="146"/>
      <c r="T73" s="146"/>
      <c r="U73" s="193"/>
      <c r="V73" s="194"/>
      <c r="W73" s="194"/>
      <c r="X73" s="194"/>
      <c r="Y73" s="194"/>
      <c r="Z73" s="194"/>
      <c r="AA73" s="194"/>
      <c r="AB73" s="194"/>
      <c r="AC73" s="194"/>
      <c r="AD73" s="194"/>
      <c r="AE73" s="194"/>
      <c r="AF73" s="194"/>
      <c r="AG73" s="194"/>
      <c r="AH73" s="194"/>
      <c r="AI73" s="194"/>
      <c r="AJ73" s="195"/>
      <c r="AK73" s="143"/>
      <c r="AL73" s="143"/>
      <c r="AM73" s="289"/>
      <c r="AN73" s="290"/>
      <c r="AO73" s="290"/>
      <c r="AP73" s="290"/>
      <c r="AQ73" s="290"/>
      <c r="AR73" s="290"/>
      <c r="AS73" s="290"/>
      <c r="AT73" s="291"/>
      <c r="AU73" s="289"/>
      <c r="AV73" s="290"/>
      <c r="AW73" s="290"/>
      <c r="AX73" s="290"/>
      <c r="AY73" s="290"/>
      <c r="AZ73" s="290"/>
      <c r="BA73" s="290"/>
      <c r="BB73" s="291"/>
      <c r="BC73" s="131"/>
      <c r="BD73" s="126"/>
      <c r="BE73" s="126"/>
      <c r="BF73" s="217"/>
      <c r="BG73" s="218"/>
      <c r="BH73" s="218"/>
      <c r="BI73" s="218"/>
      <c r="BJ73" s="217"/>
      <c r="BK73" s="218"/>
      <c r="BL73" s="218"/>
      <c r="BM73" s="218"/>
      <c r="BN73" s="217"/>
      <c r="BO73" s="218"/>
      <c r="BP73" s="218"/>
      <c r="BQ73" s="221"/>
      <c r="BR73" s="129"/>
      <c r="BS73" s="116"/>
    </row>
    <row r="74" spans="1:71" ht="15.65" customHeight="1">
      <c r="C74" s="124"/>
      <c r="D74" s="243" t="s">
        <v>8</v>
      </c>
      <c r="E74" s="244"/>
      <c r="F74" s="244"/>
      <c r="G74" s="244"/>
      <c r="H74" s="244"/>
      <c r="I74" s="244"/>
      <c r="J74" s="244"/>
      <c r="K74" s="244"/>
      <c r="L74" s="244"/>
      <c r="M74" s="245"/>
      <c r="N74" s="208" t="str">
        <f>IF([8]回答表!AA50="●","●","")</f>
        <v/>
      </c>
      <c r="O74" s="209"/>
      <c r="P74" s="209"/>
      <c r="Q74" s="210"/>
      <c r="R74" s="130"/>
      <c r="S74" s="130"/>
      <c r="T74" s="130"/>
      <c r="U74" s="193"/>
      <c r="V74" s="194"/>
      <c r="W74" s="194"/>
      <c r="X74" s="194"/>
      <c r="Y74" s="194"/>
      <c r="Z74" s="194"/>
      <c r="AA74" s="194"/>
      <c r="AB74" s="194"/>
      <c r="AC74" s="194"/>
      <c r="AD74" s="194"/>
      <c r="AE74" s="194"/>
      <c r="AF74" s="194"/>
      <c r="AG74" s="194"/>
      <c r="AH74" s="194"/>
      <c r="AI74" s="194"/>
      <c r="AJ74" s="195"/>
      <c r="AK74" s="143"/>
      <c r="AL74" s="143"/>
      <c r="AM74" s="126"/>
      <c r="AN74" s="126"/>
      <c r="AO74" s="126"/>
      <c r="AP74" s="126"/>
      <c r="AQ74" s="126"/>
      <c r="AR74" s="126"/>
      <c r="AS74" s="126"/>
      <c r="AT74" s="126"/>
      <c r="AU74" s="126"/>
      <c r="AV74" s="126"/>
      <c r="AW74" s="126"/>
      <c r="AX74" s="126"/>
      <c r="AY74" s="126"/>
      <c r="AZ74" s="126"/>
      <c r="BA74" s="126"/>
      <c r="BB74" s="126"/>
      <c r="BC74" s="131"/>
      <c r="BD74" s="147"/>
      <c r="BE74" s="147"/>
      <c r="BF74" s="217"/>
      <c r="BG74" s="218"/>
      <c r="BH74" s="218"/>
      <c r="BI74" s="218"/>
      <c r="BJ74" s="217"/>
      <c r="BK74" s="218"/>
      <c r="BL74" s="218"/>
      <c r="BM74" s="218"/>
      <c r="BN74" s="217"/>
      <c r="BO74" s="218"/>
      <c r="BP74" s="218"/>
      <c r="BQ74" s="221"/>
      <c r="BR74" s="129"/>
      <c r="BS74" s="116"/>
    </row>
    <row r="75" spans="1:71" ht="15.65" customHeight="1">
      <c r="C75" s="124"/>
      <c r="D75" s="246"/>
      <c r="E75" s="247"/>
      <c r="F75" s="247"/>
      <c r="G75" s="247"/>
      <c r="H75" s="247"/>
      <c r="I75" s="247"/>
      <c r="J75" s="247"/>
      <c r="K75" s="247"/>
      <c r="L75" s="247"/>
      <c r="M75" s="248"/>
      <c r="N75" s="211"/>
      <c r="O75" s="212"/>
      <c r="P75" s="212"/>
      <c r="Q75" s="213"/>
      <c r="R75" s="130"/>
      <c r="S75" s="130"/>
      <c r="T75" s="130"/>
      <c r="U75" s="193"/>
      <c r="V75" s="194"/>
      <c r="W75" s="194"/>
      <c r="X75" s="194"/>
      <c r="Y75" s="194"/>
      <c r="Z75" s="194"/>
      <c r="AA75" s="194"/>
      <c r="AB75" s="194"/>
      <c r="AC75" s="194"/>
      <c r="AD75" s="194"/>
      <c r="AE75" s="194"/>
      <c r="AF75" s="194"/>
      <c r="AG75" s="194"/>
      <c r="AH75" s="194"/>
      <c r="AI75" s="194"/>
      <c r="AJ75" s="195"/>
      <c r="AK75" s="143"/>
      <c r="AL75" s="143"/>
      <c r="AM75" s="126"/>
      <c r="AN75" s="126"/>
      <c r="AO75" s="126"/>
      <c r="AP75" s="126"/>
      <c r="AQ75" s="126"/>
      <c r="AR75" s="126"/>
      <c r="AS75" s="126"/>
      <c r="AT75" s="126"/>
      <c r="AU75" s="126"/>
      <c r="AV75" s="126"/>
      <c r="AW75" s="126"/>
      <c r="AX75" s="126"/>
      <c r="AY75" s="126"/>
      <c r="AZ75" s="126"/>
      <c r="BA75" s="126"/>
      <c r="BB75" s="126"/>
      <c r="BC75" s="131"/>
      <c r="BD75" s="147"/>
      <c r="BE75" s="147"/>
      <c r="BF75" s="217" t="s">
        <v>9</v>
      </c>
      <c r="BG75" s="218"/>
      <c r="BH75" s="218"/>
      <c r="BI75" s="218"/>
      <c r="BJ75" s="217" t="s">
        <v>10</v>
      </c>
      <c r="BK75" s="218"/>
      <c r="BL75" s="218"/>
      <c r="BM75" s="218"/>
      <c r="BN75" s="217" t="s">
        <v>11</v>
      </c>
      <c r="BO75" s="218"/>
      <c r="BP75" s="218"/>
      <c r="BQ75" s="221"/>
      <c r="BR75" s="129"/>
      <c r="BS75" s="116"/>
    </row>
    <row r="76" spans="1:71" ht="15.65" customHeight="1">
      <c r="C76" s="124"/>
      <c r="D76" s="246"/>
      <c r="E76" s="247"/>
      <c r="F76" s="247"/>
      <c r="G76" s="247"/>
      <c r="H76" s="247"/>
      <c r="I76" s="247"/>
      <c r="J76" s="247"/>
      <c r="K76" s="247"/>
      <c r="L76" s="247"/>
      <c r="M76" s="248"/>
      <c r="N76" s="211"/>
      <c r="O76" s="212"/>
      <c r="P76" s="212"/>
      <c r="Q76" s="213"/>
      <c r="R76" s="130"/>
      <c r="S76" s="130"/>
      <c r="T76" s="130"/>
      <c r="U76" s="193"/>
      <c r="V76" s="194"/>
      <c r="W76" s="194"/>
      <c r="X76" s="194"/>
      <c r="Y76" s="194"/>
      <c r="Z76" s="194"/>
      <c r="AA76" s="194"/>
      <c r="AB76" s="194"/>
      <c r="AC76" s="194"/>
      <c r="AD76" s="194"/>
      <c r="AE76" s="194"/>
      <c r="AF76" s="194"/>
      <c r="AG76" s="194"/>
      <c r="AH76" s="194"/>
      <c r="AI76" s="194"/>
      <c r="AJ76" s="195"/>
      <c r="AK76" s="143"/>
      <c r="AL76" s="143"/>
      <c r="AM76" s="126"/>
      <c r="AN76" s="126"/>
      <c r="AO76" s="126"/>
      <c r="AP76" s="126"/>
      <c r="AQ76" s="126"/>
      <c r="AR76" s="126"/>
      <c r="AS76" s="126"/>
      <c r="AT76" s="126"/>
      <c r="AU76" s="126"/>
      <c r="AV76" s="126"/>
      <c r="AW76" s="126"/>
      <c r="AX76" s="126"/>
      <c r="AY76" s="126"/>
      <c r="AZ76" s="126"/>
      <c r="BA76" s="126"/>
      <c r="BB76" s="126"/>
      <c r="BC76" s="131"/>
      <c r="BD76" s="147"/>
      <c r="BE76" s="147"/>
      <c r="BF76" s="217"/>
      <c r="BG76" s="218"/>
      <c r="BH76" s="218"/>
      <c r="BI76" s="218"/>
      <c r="BJ76" s="217"/>
      <c r="BK76" s="218"/>
      <c r="BL76" s="218"/>
      <c r="BM76" s="218"/>
      <c r="BN76" s="217"/>
      <c r="BO76" s="218"/>
      <c r="BP76" s="218"/>
      <c r="BQ76" s="221"/>
      <c r="BR76" s="129"/>
      <c r="BS76" s="116"/>
    </row>
    <row r="77" spans="1:71" ht="15.65" customHeight="1">
      <c r="C77" s="124"/>
      <c r="D77" s="249"/>
      <c r="E77" s="250"/>
      <c r="F77" s="250"/>
      <c r="G77" s="250"/>
      <c r="H77" s="250"/>
      <c r="I77" s="250"/>
      <c r="J77" s="250"/>
      <c r="K77" s="250"/>
      <c r="L77" s="250"/>
      <c r="M77" s="251"/>
      <c r="N77" s="214"/>
      <c r="O77" s="215"/>
      <c r="P77" s="215"/>
      <c r="Q77" s="216"/>
      <c r="R77" s="130"/>
      <c r="S77" s="130"/>
      <c r="T77" s="130"/>
      <c r="U77" s="196"/>
      <c r="V77" s="197"/>
      <c r="W77" s="197"/>
      <c r="X77" s="197"/>
      <c r="Y77" s="197"/>
      <c r="Z77" s="197"/>
      <c r="AA77" s="197"/>
      <c r="AB77" s="197"/>
      <c r="AC77" s="197"/>
      <c r="AD77" s="197"/>
      <c r="AE77" s="197"/>
      <c r="AF77" s="197"/>
      <c r="AG77" s="197"/>
      <c r="AH77" s="197"/>
      <c r="AI77" s="197"/>
      <c r="AJ77" s="198"/>
      <c r="AK77" s="143"/>
      <c r="AL77" s="143"/>
      <c r="AM77" s="126"/>
      <c r="AN77" s="126"/>
      <c r="AO77" s="126"/>
      <c r="AP77" s="126"/>
      <c r="AQ77" s="126"/>
      <c r="AR77" s="126"/>
      <c r="AS77" s="126"/>
      <c r="AT77" s="126"/>
      <c r="AU77" s="126"/>
      <c r="AV77" s="126"/>
      <c r="AW77" s="126"/>
      <c r="AX77" s="126"/>
      <c r="AY77" s="126"/>
      <c r="AZ77" s="126"/>
      <c r="BA77" s="126"/>
      <c r="BB77" s="126"/>
      <c r="BC77" s="131"/>
      <c r="BD77" s="147"/>
      <c r="BE77" s="147"/>
      <c r="BF77" s="219"/>
      <c r="BG77" s="220"/>
      <c r="BH77" s="220"/>
      <c r="BI77" s="220"/>
      <c r="BJ77" s="219"/>
      <c r="BK77" s="220"/>
      <c r="BL77" s="220"/>
      <c r="BM77" s="220"/>
      <c r="BN77" s="219"/>
      <c r="BO77" s="220"/>
      <c r="BP77" s="220"/>
      <c r="BQ77" s="222"/>
      <c r="BR77" s="129"/>
      <c r="BS77" s="116"/>
    </row>
    <row r="78" spans="1:71" ht="15.65" customHeight="1">
      <c r="A78" s="134"/>
      <c r="B78" s="134"/>
      <c r="C78" s="124"/>
      <c r="D78" s="144"/>
      <c r="E78" s="144"/>
      <c r="F78" s="144"/>
      <c r="G78" s="144"/>
      <c r="H78" s="144"/>
      <c r="I78" s="144"/>
      <c r="J78" s="144"/>
      <c r="K78" s="144"/>
      <c r="L78" s="144"/>
      <c r="M78" s="144"/>
      <c r="N78" s="144"/>
      <c r="O78" s="144"/>
      <c r="P78" s="144"/>
      <c r="Q78" s="144"/>
      <c r="R78" s="130"/>
      <c r="S78" s="130"/>
      <c r="T78" s="130"/>
      <c r="U78" s="130"/>
      <c r="V78" s="130"/>
      <c r="W78" s="130"/>
      <c r="X78" s="130"/>
      <c r="Y78" s="130"/>
      <c r="Z78" s="130"/>
      <c r="AA78" s="130"/>
      <c r="AB78" s="130"/>
      <c r="AC78" s="130"/>
      <c r="AD78" s="130"/>
      <c r="AE78" s="130"/>
      <c r="AF78" s="130"/>
      <c r="AG78" s="130"/>
      <c r="AH78" s="130"/>
      <c r="AI78" s="130"/>
      <c r="AJ78" s="130"/>
      <c r="AK78" s="143"/>
      <c r="AL78" s="143"/>
      <c r="AM78" s="156"/>
      <c r="AN78" s="156"/>
      <c r="AO78" s="156"/>
      <c r="AP78" s="156"/>
      <c r="AQ78" s="156"/>
      <c r="AR78" s="156"/>
      <c r="AS78" s="156"/>
      <c r="AT78" s="156"/>
      <c r="AU78" s="156"/>
      <c r="AV78" s="156"/>
      <c r="AW78" s="156"/>
      <c r="AX78" s="156"/>
      <c r="AY78" s="156"/>
      <c r="AZ78" s="156"/>
      <c r="BA78" s="156"/>
      <c r="BB78" s="156"/>
      <c r="BC78" s="131"/>
      <c r="BD78" s="147"/>
      <c r="BE78" s="147"/>
      <c r="BF78" s="110"/>
      <c r="BG78" s="110"/>
      <c r="BH78" s="110"/>
      <c r="BI78" s="110"/>
      <c r="BJ78" s="110"/>
      <c r="BK78" s="110"/>
      <c r="BL78" s="110"/>
      <c r="BM78" s="110"/>
      <c r="BN78" s="110"/>
      <c r="BO78" s="110"/>
      <c r="BP78" s="110"/>
      <c r="BQ78" s="110"/>
      <c r="BR78" s="129"/>
      <c r="BS78" s="116"/>
    </row>
    <row r="79" spans="1:71" ht="15.65" customHeight="1">
      <c r="A79" s="134"/>
      <c r="B79" s="134"/>
      <c r="C79" s="124"/>
      <c r="D79" s="144"/>
      <c r="E79" s="144"/>
      <c r="F79" s="144"/>
      <c r="G79" s="144"/>
      <c r="H79" s="144"/>
      <c r="I79" s="144"/>
      <c r="J79" s="144"/>
      <c r="K79" s="144"/>
      <c r="L79" s="144"/>
      <c r="M79" s="144"/>
      <c r="N79" s="144"/>
      <c r="O79" s="144"/>
      <c r="P79" s="144"/>
      <c r="Q79" s="144"/>
      <c r="R79" s="130"/>
      <c r="S79" s="130"/>
      <c r="T79" s="130"/>
      <c r="U79" s="135" t="s">
        <v>91</v>
      </c>
      <c r="V79" s="130"/>
      <c r="W79" s="130"/>
      <c r="X79" s="130"/>
      <c r="Y79" s="130"/>
      <c r="Z79" s="130"/>
      <c r="AA79" s="130"/>
      <c r="AB79" s="130"/>
      <c r="AC79" s="130"/>
      <c r="AD79" s="130"/>
      <c r="AE79" s="130"/>
      <c r="AF79" s="130"/>
      <c r="AG79" s="130"/>
      <c r="AH79" s="130"/>
      <c r="AI79" s="130"/>
      <c r="AJ79" s="130"/>
      <c r="AK79" s="143"/>
      <c r="AL79" s="143"/>
      <c r="AM79" s="135" t="s">
        <v>92</v>
      </c>
      <c r="AN79" s="127"/>
      <c r="AO79" s="127"/>
      <c r="AP79" s="127"/>
      <c r="AQ79" s="127"/>
      <c r="AR79" s="127"/>
      <c r="AS79" s="127"/>
      <c r="AT79" s="127"/>
      <c r="AU79" s="127"/>
      <c r="AV79" s="127"/>
      <c r="AW79" s="127"/>
      <c r="AX79" s="126"/>
      <c r="AY79" s="126"/>
      <c r="AZ79" s="126"/>
      <c r="BA79" s="126"/>
      <c r="BB79" s="126"/>
      <c r="BC79" s="126"/>
      <c r="BD79" s="126"/>
      <c r="BE79" s="126"/>
      <c r="BF79" s="126"/>
      <c r="BG79" s="126"/>
      <c r="BH79" s="126"/>
      <c r="BI79" s="126"/>
      <c r="BJ79" s="126"/>
      <c r="BK79" s="126"/>
      <c r="BL79" s="126"/>
      <c r="BM79" s="126"/>
      <c r="BN79" s="126"/>
      <c r="BO79" s="126"/>
      <c r="BP79" s="126"/>
      <c r="BQ79" s="110"/>
      <c r="BR79" s="129"/>
      <c r="BS79" s="116"/>
    </row>
    <row r="80" spans="1:71" ht="15.65" customHeight="1">
      <c r="A80" s="134"/>
      <c r="B80" s="134"/>
      <c r="C80" s="124"/>
      <c r="D80" s="144"/>
      <c r="E80" s="144"/>
      <c r="F80" s="144"/>
      <c r="G80" s="144"/>
      <c r="H80" s="144"/>
      <c r="I80" s="144"/>
      <c r="J80" s="144"/>
      <c r="K80" s="144"/>
      <c r="L80" s="144"/>
      <c r="M80" s="144"/>
      <c r="N80" s="144"/>
      <c r="O80" s="144"/>
      <c r="P80" s="144"/>
      <c r="Q80" s="144"/>
      <c r="R80" s="130"/>
      <c r="S80" s="130"/>
      <c r="T80" s="130"/>
      <c r="U80" s="182" t="str">
        <f>IF([8]回答表!X50="●",[8]回答表!E155,IF([8]回答表!AA50="●",[8]回答表!E179,""))</f>
        <v/>
      </c>
      <c r="V80" s="183"/>
      <c r="W80" s="183"/>
      <c r="X80" s="183"/>
      <c r="Y80" s="183"/>
      <c r="Z80" s="183"/>
      <c r="AA80" s="183"/>
      <c r="AB80" s="183"/>
      <c r="AC80" s="183"/>
      <c r="AD80" s="183"/>
      <c r="AE80" s="186" t="s">
        <v>93</v>
      </c>
      <c r="AF80" s="186"/>
      <c r="AG80" s="186"/>
      <c r="AH80" s="186"/>
      <c r="AI80" s="186"/>
      <c r="AJ80" s="187"/>
      <c r="AK80" s="143"/>
      <c r="AL80" s="143"/>
      <c r="AM80" s="190" t="str">
        <f>IF([8]回答表!X50="●",[8]回答表!B157,IF([8]回答表!AA50="●",[8]回答表!B181,""))</f>
        <v/>
      </c>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2"/>
      <c r="BR80" s="129"/>
      <c r="BS80" s="116"/>
    </row>
    <row r="81" spans="1:71" ht="15.65" customHeight="1">
      <c r="A81" s="134"/>
      <c r="B81" s="134"/>
      <c r="C81" s="124"/>
      <c r="D81" s="144"/>
      <c r="E81" s="144"/>
      <c r="F81" s="144"/>
      <c r="G81" s="144"/>
      <c r="H81" s="144"/>
      <c r="I81" s="144"/>
      <c r="J81" s="144"/>
      <c r="K81" s="144"/>
      <c r="L81" s="144"/>
      <c r="M81" s="144"/>
      <c r="N81" s="144"/>
      <c r="O81" s="144"/>
      <c r="P81" s="144"/>
      <c r="Q81" s="144"/>
      <c r="R81" s="130"/>
      <c r="S81" s="130"/>
      <c r="T81" s="130"/>
      <c r="U81" s="184"/>
      <c r="V81" s="185"/>
      <c r="W81" s="185"/>
      <c r="X81" s="185"/>
      <c r="Y81" s="185"/>
      <c r="Z81" s="185"/>
      <c r="AA81" s="185"/>
      <c r="AB81" s="185"/>
      <c r="AC81" s="185"/>
      <c r="AD81" s="185"/>
      <c r="AE81" s="188"/>
      <c r="AF81" s="188"/>
      <c r="AG81" s="188"/>
      <c r="AH81" s="188"/>
      <c r="AI81" s="188"/>
      <c r="AJ81" s="189"/>
      <c r="AK81" s="143"/>
      <c r="AL81" s="143"/>
      <c r="AM81" s="193"/>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5"/>
      <c r="BR81" s="129"/>
      <c r="BS81" s="116"/>
    </row>
    <row r="82" spans="1:71" ht="15.65" customHeight="1">
      <c r="A82" s="134"/>
      <c r="B82" s="134"/>
      <c r="C82" s="124"/>
      <c r="D82" s="144"/>
      <c r="E82" s="144"/>
      <c r="F82" s="144"/>
      <c r="G82" s="144"/>
      <c r="H82" s="144"/>
      <c r="I82" s="144"/>
      <c r="J82" s="144"/>
      <c r="K82" s="144"/>
      <c r="L82" s="144"/>
      <c r="M82" s="144"/>
      <c r="N82" s="144"/>
      <c r="O82" s="144"/>
      <c r="P82" s="144"/>
      <c r="Q82" s="144"/>
      <c r="R82" s="130"/>
      <c r="S82" s="130"/>
      <c r="T82" s="130"/>
      <c r="U82" s="130"/>
      <c r="V82" s="130"/>
      <c r="W82" s="130"/>
      <c r="X82" s="130"/>
      <c r="Y82" s="130"/>
      <c r="Z82" s="130"/>
      <c r="AA82" s="130"/>
      <c r="AB82" s="130"/>
      <c r="AC82" s="130"/>
      <c r="AD82" s="130"/>
      <c r="AE82" s="130"/>
      <c r="AF82" s="130"/>
      <c r="AG82" s="130"/>
      <c r="AH82" s="130"/>
      <c r="AI82" s="130"/>
      <c r="AJ82" s="130"/>
      <c r="AK82" s="143"/>
      <c r="AL82" s="143"/>
      <c r="AM82" s="193"/>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5"/>
      <c r="BR82" s="129"/>
      <c r="BS82" s="116"/>
    </row>
    <row r="83" spans="1:71" ht="15.65" customHeight="1">
      <c r="A83" s="134"/>
      <c r="B83" s="134"/>
      <c r="C83" s="124"/>
      <c r="D83" s="144"/>
      <c r="E83" s="144"/>
      <c r="F83" s="144"/>
      <c r="G83" s="144"/>
      <c r="H83" s="144"/>
      <c r="I83" s="144"/>
      <c r="J83" s="144"/>
      <c r="K83" s="144"/>
      <c r="L83" s="144"/>
      <c r="M83" s="144"/>
      <c r="N83" s="144"/>
      <c r="O83" s="144"/>
      <c r="P83" s="144"/>
      <c r="Q83" s="144"/>
      <c r="R83" s="130"/>
      <c r="S83" s="130"/>
      <c r="T83" s="130"/>
      <c r="U83" s="130"/>
      <c r="V83" s="130"/>
      <c r="W83" s="130"/>
      <c r="X83" s="130"/>
      <c r="Y83" s="130"/>
      <c r="Z83" s="130"/>
      <c r="AA83" s="130"/>
      <c r="AB83" s="130"/>
      <c r="AC83" s="130"/>
      <c r="AD83" s="130"/>
      <c r="AE83" s="130"/>
      <c r="AF83" s="130"/>
      <c r="AG83" s="130"/>
      <c r="AH83" s="130"/>
      <c r="AI83" s="130"/>
      <c r="AJ83" s="130"/>
      <c r="AK83" s="143"/>
      <c r="AL83" s="143"/>
      <c r="AM83" s="193"/>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5"/>
      <c r="BR83" s="129"/>
      <c r="BS83" s="116"/>
    </row>
    <row r="84" spans="1:71" ht="15.65" customHeight="1">
      <c r="A84" s="134"/>
      <c r="B84" s="134"/>
      <c r="C84" s="124"/>
      <c r="D84" s="144"/>
      <c r="E84" s="144"/>
      <c r="F84" s="144"/>
      <c r="G84" s="144"/>
      <c r="H84" s="144"/>
      <c r="I84" s="144"/>
      <c r="J84" s="144"/>
      <c r="K84" s="144"/>
      <c r="L84" s="144"/>
      <c r="M84" s="144"/>
      <c r="N84" s="144"/>
      <c r="O84" s="144"/>
      <c r="P84" s="144"/>
      <c r="Q84" s="144"/>
      <c r="R84" s="130"/>
      <c r="S84" s="130"/>
      <c r="T84" s="130"/>
      <c r="U84" s="130"/>
      <c r="V84" s="130"/>
      <c r="W84" s="130"/>
      <c r="X84" s="130"/>
      <c r="Y84" s="130"/>
      <c r="Z84" s="130"/>
      <c r="AA84" s="130"/>
      <c r="AB84" s="130"/>
      <c r="AC84" s="130"/>
      <c r="AD84" s="130"/>
      <c r="AE84" s="130"/>
      <c r="AF84" s="130"/>
      <c r="AG84" s="130"/>
      <c r="AH84" s="130"/>
      <c r="AI84" s="130"/>
      <c r="AJ84" s="130"/>
      <c r="AK84" s="143"/>
      <c r="AL84" s="143"/>
      <c r="AM84" s="196"/>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8"/>
      <c r="BR84" s="129"/>
      <c r="BS84" s="116"/>
    </row>
    <row r="85" spans="1:71" ht="15.65" customHeight="1">
      <c r="C85" s="124"/>
      <c r="D85" s="144"/>
      <c r="E85" s="144"/>
      <c r="F85" s="144"/>
      <c r="G85" s="144"/>
      <c r="H85" s="144"/>
      <c r="I85" s="144"/>
      <c r="J85" s="144"/>
      <c r="K85" s="144"/>
      <c r="L85" s="144"/>
      <c r="M85" s="144"/>
      <c r="N85" s="149"/>
      <c r="O85" s="149"/>
      <c r="P85" s="149"/>
      <c r="Q85" s="149"/>
      <c r="R85" s="130"/>
      <c r="S85" s="130"/>
      <c r="T85" s="130"/>
      <c r="U85" s="130"/>
      <c r="V85" s="130"/>
      <c r="W85" s="130"/>
      <c r="X85" s="110"/>
      <c r="Y85" s="110"/>
      <c r="Z85" s="110"/>
      <c r="AA85" s="127"/>
      <c r="AB85" s="127"/>
      <c r="AC85" s="127"/>
      <c r="AD85" s="127"/>
      <c r="AE85" s="127"/>
      <c r="AF85" s="127"/>
      <c r="AG85" s="127"/>
      <c r="AH85" s="127"/>
      <c r="AI85" s="127"/>
      <c r="AJ85" s="110"/>
      <c r="AK85" s="110"/>
      <c r="AL85" s="110"/>
      <c r="AM85" s="126"/>
      <c r="AN85" s="126"/>
      <c r="AO85" s="126"/>
      <c r="AP85" s="126"/>
      <c r="AQ85" s="126"/>
      <c r="AR85" s="126"/>
      <c r="AS85" s="126"/>
      <c r="AT85" s="126"/>
      <c r="AU85" s="126"/>
      <c r="AV85" s="126"/>
      <c r="AW85" s="126"/>
      <c r="AX85" s="126"/>
      <c r="AY85" s="126"/>
      <c r="AZ85" s="126"/>
      <c r="BA85" s="126"/>
      <c r="BB85" s="126"/>
      <c r="BC85" s="110"/>
      <c r="BD85" s="110"/>
      <c r="BE85" s="110"/>
      <c r="BF85" s="110"/>
      <c r="BG85" s="110"/>
      <c r="BH85" s="110"/>
      <c r="BI85" s="110"/>
      <c r="BJ85" s="110"/>
      <c r="BK85" s="110"/>
      <c r="BL85" s="110"/>
      <c r="BM85" s="110"/>
      <c r="BN85" s="110"/>
      <c r="BO85" s="110"/>
      <c r="BP85" s="110"/>
      <c r="BQ85" s="110"/>
      <c r="BR85" s="129"/>
      <c r="BS85" s="116"/>
    </row>
    <row r="86" spans="1:71" ht="18.649999999999999" customHeight="1">
      <c r="C86" s="124"/>
      <c r="D86" s="144"/>
      <c r="E86" s="144"/>
      <c r="F86" s="144"/>
      <c r="G86" s="144"/>
      <c r="H86" s="144"/>
      <c r="I86" s="144"/>
      <c r="J86" s="144"/>
      <c r="K86" s="144"/>
      <c r="L86" s="144"/>
      <c r="M86" s="144"/>
      <c r="N86" s="149"/>
      <c r="O86" s="149"/>
      <c r="P86" s="149"/>
      <c r="Q86" s="149"/>
      <c r="R86" s="130"/>
      <c r="S86" s="130"/>
      <c r="T86" s="130"/>
      <c r="U86" s="135" t="s">
        <v>27</v>
      </c>
      <c r="V86" s="130"/>
      <c r="W86" s="130"/>
      <c r="X86" s="136"/>
      <c r="Y86" s="136"/>
      <c r="Z86" s="136"/>
      <c r="AA86" s="127"/>
      <c r="AB86" s="137"/>
      <c r="AC86" s="127"/>
      <c r="AD86" s="127"/>
      <c r="AE86" s="127"/>
      <c r="AF86" s="127"/>
      <c r="AG86" s="127"/>
      <c r="AH86" s="127"/>
      <c r="AI86" s="127"/>
      <c r="AJ86" s="127"/>
      <c r="AK86" s="127"/>
      <c r="AL86" s="127"/>
      <c r="AM86" s="135" t="s">
        <v>12</v>
      </c>
      <c r="AN86" s="127"/>
      <c r="AO86" s="127"/>
      <c r="AP86" s="127"/>
      <c r="AQ86" s="127"/>
      <c r="AR86" s="127"/>
      <c r="AS86" s="127"/>
      <c r="AT86" s="127"/>
      <c r="AU86" s="127"/>
      <c r="AV86" s="127"/>
      <c r="AW86" s="127"/>
      <c r="AX86" s="126"/>
      <c r="AY86" s="126"/>
      <c r="AZ86" s="126"/>
      <c r="BA86" s="126"/>
      <c r="BB86" s="126"/>
      <c r="BC86" s="126"/>
      <c r="BD86" s="126"/>
      <c r="BE86" s="126"/>
      <c r="BF86" s="126"/>
      <c r="BG86" s="126"/>
      <c r="BH86" s="126"/>
      <c r="BI86" s="126"/>
      <c r="BJ86" s="126"/>
      <c r="BK86" s="126"/>
      <c r="BL86" s="126"/>
      <c r="BM86" s="126"/>
      <c r="BN86" s="126"/>
      <c r="BO86" s="126"/>
      <c r="BP86" s="126"/>
      <c r="BQ86" s="110"/>
      <c r="BR86" s="129"/>
      <c r="BS86" s="116"/>
    </row>
    <row r="87" spans="1:71" ht="15.65" customHeight="1">
      <c r="C87" s="124"/>
      <c r="D87" s="199" t="s">
        <v>13</v>
      </c>
      <c r="E87" s="200"/>
      <c r="F87" s="200"/>
      <c r="G87" s="200"/>
      <c r="H87" s="200"/>
      <c r="I87" s="200"/>
      <c r="J87" s="200"/>
      <c r="K87" s="200"/>
      <c r="L87" s="200"/>
      <c r="M87" s="201"/>
      <c r="N87" s="208" t="str">
        <f>IF([8]回答表!AD50="●","●","")</f>
        <v/>
      </c>
      <c r="O87" s="209"/>
      <c r="P87" s="209"/>
      <c r="Q87" s="210"/>
      <c r="R87" s="130"/>
      <c r="S87" s="130"/>
      <c r="T87" s="130"/>
      <c r="U87" s="190" t="str">
        <f>IF([8]回答表!AD50="●",[8]回答表!B192,"")</f>
        <v/>
      </c>
      <c r="V87" s="191"/>
      <c r="W87" s="191"/>
      <c r="X87" s="191"/>
      <c r="Y87" s="191"/>
      <c r="Z87" s="191"/>
      <c r="AA87" s="191"/>
      <c r="AB87" s="191"/>
      <c r="AC87" s="191"/>
      <c r="AD87" s="191"/>
      <c r="AE87" s="191"/>
      <c r="AF87" s="191"/>
      <c r="AG87" s="191"/>
      <c r="AH87" s="191"/>
      <c r="AI87" s="191"/>
      <c r="AJ87" s="192"/>
      <c r="AK87" s="150"/>
      <c r="AL87" s="150"/>
      <c r="AM87" s="190" t="str">
        <f>IF([8]回答表!AD50="●",[8]回答表!B198,"")</f>
        <v/>
      </c>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2"/>
      <c r="BR87" s="129"/>
      <c r="BS87" s="116"/>
    </row>
    <row r="88" spans="1:71" ht="15.65" customHeight="1">
      <c r="C88" s="124"/>
      <c r="D88" s="202"/>
      <c r="E88" s="203"/>
      <c r="F88" s="203"/>
      <c r="G88" s="203"/>
      <c r="H88" s="203"/>
      <c r="I88" s="203"/>
      <c r="J88" s="203"/>
      <c r="K88" s="203"/>
      <c r="L88" s="203"/>
      <c r="M88" s="204"/>
      <c r="N88" s="211"/>
      <c r="O88" s="212"/>
      <c r="P88" s="212"/>
      <c r="Q88" s="213"/>
      <c r="R88" s="130"/>
      <c r="S88" s="130"/>
      <c r="T88" s="130"/>
      <c r="U88" s="193"/>
      <c r="V88" s="194"/>
      <c r="W88" s="194"/>
      <c r="X88" s="194"/>
      <c r="Y88" s="194"/>
      <c r="Z88" s="194"/>
      <c r="AA88" s="194"/>
      <c r="AB88" s="194"/>
      <c r="AC88" s="194"/>
      <c r="AD88" s="194"/>
      <c r="AE88" s="194"/>
      <c r="AF88" s="194"/>
      <c r="AG88" s="194"/>
      <c r="AH88" s="194"/>
      <c r="AI88" s="194"/>
      <c r="AJ88" s="195"/>
      <c r="AK88" s="150"/>
      <c r="AL88" s="150"/>
      <c r="AM88" s="193"/>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5"/>
      <c r="BR88" s="129"/>
      <c r="BS88" s="116"/>
    </row>
    <row r="89" spans="1:71" ht="15.65" customHeight="1">
      <c r="C89" s="124"/>
      <c r="D89" s="202"/>
      <c r="E89" s="203"/>
      <c r="F89" s="203"/>
      <c r="G89" s="203"/>
      <c r="H89" s="203"/>
      <c r="I89" s="203"/>
      <c r="J89" s="203"/>
      <c r="K89" s="203"/>
      <c r="L89" s="203"/>
      <c r="M89" s="204"/>
      <c r="N89" s="211"/>
      <c r="O89" s="212"/>
      <c r="P89" s="212"/>
      <c r="Q89" s="213"/>
      <c r="R89" s="130"/>
      <c r="S89" s="130"/>
      <c r="T89" s="130"/>
      <c r="U89" s="193"/>
      <c r="V89" s="194"/>
      <c r="W89" s="194"/>
      <c r="X89" s="194"/>
      <c r="Y89" s="194"/>
      <c r="Z89" s="194"/>
      <c r="AA89" s="194"/>
      <c r="AB89" s="194"/>
      <c r="AC89" s="194"/>
      <c r="AD89" s="194"/>
      <c r="AE89" s="194"/>
      <c r="AF89" s="194"/>
      <c r="AG89" s="194"/>
      <c r="AH89" s="194"/>
      <c r="AI89" s="194"/>
      <c r="AJ89" s="195"/>
      <c r="AK89" s="150"/>
      <c r="AL89" s="150"/>
      <c r="AM89" s="193"/>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5"/>
      <c r="BR89" s="129"/>
      <c r="BS89" s="116"/>
    </row>
    <row r="90" spans="1:71" ht="15.65" customHeight="1">
      <c r="C90" s="124"/>
      <c r="D90" s="205"/>
      <c r="E90" s="206"/>
      <c r="F90" s="206"/>
      <c r="G90" s="206"/>
      <c r="H90" s="206"/>
      <c r="I90" s="206"/>
      <c r="J90" s="206"/>
      <c r="K90" s="206"/>
      <c r="L90" s="206"/>
      <c r="M90" s="207"/>
      <c r="N90" s="214"/>
      <c r="O90" s="215"/>
      <c r="P90" s="215"/>
      <c r="Q90" s="216"/>
      <c r="R90" s="130"/>
      <c r="S90" s="130"/>
      <c r="T90" s="130"/>
      <c r="U90" s="196"/>
      <c r="V90" s="197"/>
      <c r="W90" s="197"/>
      <c r="X90" s="197"/>
      <c r="Y90" s="197"/>
      <c r="Z90" s="197"/>
      <c r="AA90" s="197"/>
      <c r="AB90" s="197"/>
      <c r="AC90" s="197"/>
      <c r="AD90" s="197"/>
      <c r="AE90" s="197"/>
      <c r="AF90" s="197"/>
      <c r="AG90" s="197"/>
      <c r="AH90" s="197"/>
      <c r="AI90" s="197"/>
      <c r="AJ90" s="198"/>
      <c r="AK90" s="150"/>
      <c r="AL90" s="150"/>
      <c r="AM90" s="196"/>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8"/>
      <c r="BR90" s="129"/>
      <c r="BS90" s="116"/>
    </row>
    <row r="91" spans="1:71" ht="15.65" customHeight="1">
      <c r="C91" s="151"/>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3"/>
      <c r="BS91" s="116"/>
    </row>
    <row r="92" spans="1:71" ht="15.65" customHeight="1">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16"/>
    </row>
    <row r="93" spans="1:71" ht="15.65" customHeight="1">
      <c r="C93" s="118"/>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340"/>
      <c r="AS93" s="340"/>
      <c r="AT93" s="340"/>
      <c r="AU93" s="340"/>
      <c r="AV93" s="340"/>
      <c r="AW93" s="340"/>
      <c r="AX93" s="340"/>
      <c r="AY93" s="340"/>
      <c r="AZ93" s="340"/>
      <c r="BA93" s="340"/>
      <c r="BB93" s="340"/>
      <c r="BC93" s="120"/>
      <c r="BD93" s="121"/>
      <c r="BE93" s="121"/>
      <c r="BF93" s="121"/>
      <c r="BG93" s="121"/>
      <c r="BH93" s="121"/>
      <c r="BI93" s="121"/>
      <c r="BJ93" s="121"/>
      <c r="BK93" s="121"/>
      <c r="BL93" s="121"/>
      <c r="BM93" s="121"/>
      <c r="BN93" s="121"/>
      <c r="BO93" s="121"/>
      <c r="BP93" s="121"/>
      <c r="BQ93" s="121"/>
      <c r="BR93" s="122"/>
    </row>
    <row r="94" spans="1:71" ht="15.65" customHeight="1">
      <c r="C94" s="124"/>
      <c r="D94" s="258" t="s">
        <v>4</v>
      </c>
      <c r="E94" s="259"/>
      <c r="F94" s="259"/>
      <c r="G94" s="259"/>
      <c r="H94" s="259"/>
      <c r="I94" s="259"/>
      <c r="J94" s="259"/>
      <c r="K94" s="259"/>
      <c r="L94" s="259"/>
      <c r="M94" s="259"/>
      <c r="N94" s="259"/>
      <c r="O94" s="259"/>
      <c r="P94" s="259"/>
      <c r="Q94" s="260"/>
      <c r="R94" s="199" t="s">
        <v>94</v>
      </c>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1"/>
      <c r="BC94" s="125"/>
      <c r="BD94" s="126"/>
      <c r="BE94" s="126"/>
      <c r="BF94" s="126"/>
      <c r="BG94" s="126"/>
      <c r="BH94" s="126"/>
      <c r="BI94" s="126"/>
      <c r="BJ94" s="126"/>
      <c r="BK94" s="126"/>
      <c r="BL94" s="126"/>
      <c r="BM94" s="126"/>
      <c r="BN94" s="127"/>
      <c r="BO94" s="127"/>
      <c r="BP94" s="127"/>
      <c r="BQ94" s="128"/>
      <c r="BR94" s="129"/>
    </row>
    <row r="95" spans="1:71" ht="15.65" customHeight="1">
      <c r="C95" s="124"/>
      <c r="D95" s="261"/>
      <c r="E95" s="262"/>
      <c r="F95" s="262"/>
      <c r="G95" s="262"/>
      <c r="H95" s="262"/>
      <c r="I95" s="262"/>
      <c r="J95" s="262"/>
      <c r="K95" s="262"/>
      <c r="L95" s="262"/>
      <c r="M95" s="262"/>
      <c r="N95" s="262"/>
      <c r="O95" s="262"/>
      <c r="P95" s="262"/>
      <c r="Q95" s="263"/>
      <c r="R95" s="205"/>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7"/>
      <c r="BC95" s="125"/>
      <c r="BD95" s="126"/>
      <c r="BE95" s="126"/>
      <c r="BF95" s="126"/>
      <c r="BG95" s="126"/>
      <c r="BH95" s="126"/>
      <c r="BI95" s="126"/>
      <c r="BJ95" s="126"/>
      <c r="BK95" s="126"/>
      <c r="BL95" s="126"/>
      <c r="BM95" s="126"/>
      <c r="BN95" s="127"/>
      <c r="BO95" s="127"/>
      <c r="BP95" s="127"/>
      <c r="BQ95" s="128"/>
      <c r="BR95" s="129"/>
    </row>
    <row r="96" spans="1:71" ht="15.65" customHeight="1">
      <c r="C96" s="124"/>
      <c r="D96" s="130"/>
      <c r="E96" s="130"/>
      <c r="F96" s="130"/>
      <c r="G96" s="130"/>
      <c r="H96" s="130"/>
      <c r="I96" s="130"/>
      <c r="J96" s="130"/>
      <c r="K96" s="130"/>
      <c r="L96" s="130"/>
      <c r="M96" s="130"/>
      <c r="N96" s="130"/>
      <c r="O96" s="130"/>
      <c r="P96" s="130"/>
      <c r="Q96" s="130"/>
      <c r="R96" s="130"/>
      <c r="S96" s="130"/>
      <c r="T96" s="130"/>
      <c r="U96" s="130"/>
      <c r="V96" s="130"/>
      <c r="W96" s="130"/>
      <c r="X96" s="110"/>
      <c r="Y96" s="110"/>
      <c r="Z96" s="110"/>
      <c r="AA96" s="126"/>
      <c r="AB96" s="131"/>
      <c r="AC96" s="131"/>
      <c r="AD96" s="131"/>
      <c r="AE96" s="131"/>
      <c r="AF96" s="131"/>
      <c r="AG96" s="131"/>
      <c r="AH96" s="131"/>
      <c r="AI96" s="131"/>
      <c r="AJ96" s="131"/>
      <c r="AK96" s="131"/>
      <c r="AL96" s="131"/>
      <c r="AM96" s="131"/>
      <c r="AN96" s="128"/>
      <c r="AO96" s="131"/>
      <c r="AP96" s="132"/>
      <c r="AQ96" s="132"/>
      <c r="AR96" s="133"/>
      <c r="AS96" s="133"/>
      <c r="AT96" s="133"/>
      <c r="AU96" s="133"/>
      <c r="AV96" s="133"/>
      <c r="AW96" s="133"/>
      <c r="AX96" s="133"/>
      <c r="AY96" s="133"/>
      <c r="AZ96" s="133"/>
      <c r="BA96" s="133"/>
      <c r="BB96" s="133"/>
      <c r="BC96" s="125"/>
      <c r="BD96" s="126"/>
      <c r="BE96" s="126"/>
      <c r="BF96" s="126"/>
      <c r="BG96" s="126"/>
      <c r="BH96" s="126"/>
      <c r="BI96" s="126"/>
      <c r="BJ96" s="126"/>
      <c r="BK96" s="126"/>
      <c r="BL96" s="126"/>
      <c r="BM96" s="126"/>
      <c r="BN96" s="127"/>
      <c r="BO96" s="127"/>
      <c r="BP96" s="127"/>
      <c r="BQ96" s="128"/>
      <c r="BR96" s="129"/>
    </row>
    <row r="97" spans="1:144" ht="19.399999999999999" customHeight="1">
      <c r="A97" s="134"/>
      <c r="B97" s="134"/>
      <c r="C97" s="124"/>
      <c r="D97" s="130"/>
      <c r="E97" s="130"/>
      <c r="F97" s="130"/>
      <c r="G97" s="130"/>
      <c r="H97" s="130"/>
      <c r="I97" s="130"/>
      <c r="J97" s="130"/>
      <c r="K97" s="130"/>
      <c r="L97" s="130"/>
      <c r="M97" s="130"/>
      <c r="N97" s="130"/>
      <c r="O97" s="130"/>
      <c r="P97" s="130"/>
      <c r="Q97" s="130"/>
      <c r="R97" s="130"/>
      <c r="S97" s="130"/>
      <c r="T97" s="130"/>
      <c r="U97" s="135" t="s">
        <v>27</v>
      </c>
      <c r="V97" s="130"/>
      <c r="W97" s="130"/>
      <c r="X97" s="136"/>
      <c r="Y97" s="136"/>
      <c r="Z97" s="136"/>
      <c r="AA97" s="127"/>
      <c r="AB97" s="137"/>
      <c r="AC97" s="137"/>
      <c r="AD97" s="137"/>
      <c r="AE97" s="137"/>
      <c r="AF97" s="137"/>
      <c r="AG97" s="137"/>
      <c r="AH97" s="137"/>
      <c r="AI97" s="137"/>
      <c r="AJ97" s="137"/>
      <c r="AK97" s="137"/>
      <c r="AL97" s="137"/>
      <c r="AM97" s="135" t="s">
        <v>84</v>
      </c>
      <c r="AN97" s="138"/>
      <c r="AO97" s="137"/>
      <c r="AP97" s="139"/>
      <c r="AQ97" s="139"/>
      <c r="AR97" s="140"/>
      <c r="AS97" s="140"/>
      <c r="AT97" s="140"/>
      <c r="AU97" s="140"/>
      <c r="AV97" s="140"/>
      <c r="AW97" s="140"/>
      <c r="AX97" s="140"/>
      <c r="AY97" s="140"/>
      <c r="AZ97" s="140"/>
      <c r="BA97" s="140"/>
      <c r="BB97" s="140"/>
      <c r="BC97" s="141"/>
      <c r="BD97" s="127"/>
      <c r="BE97" s="127"/>
      <c r="BF97" s="142" t="s">
        <v>6</v>
      </c>
      <c r="BG97" s="155"/>
      <c r="BH97" s="155"/>
      <c r="BI97" s="155"/>
      <c r="BJ97" s="155"/>
      <c r="BK97" s="155"/>
      <c r="BL97" s="155"/>
      <c r="BM97" s="127"/>
      <c r="BN97" s="127"/>
      <c r="BO97" s="127"/>
      <c r="BP97" s="127"/>
      <c r="BQ97" s="138"/>
      <c r="BR97" s="129"/>
      <c r="BS97" s="134"/>
    </row>
    <row r="98" spans="1:144" ht="15.65" customHeight="1">
      <c r="A98" s="134"/>
      <c r="B98" s="134"/>
      <c r="C98" s="124"/>
      <c r="D98" s="199" t="s">
        <v>7</v>
      </c>
      <c r="E98" s="200"/>
      <c r="F98" s="200"/>
      <c r="G98" s="200"/>
      <c r="H98" s="200"/>
      <c r="I98" s="200"/>
      <c r="J98" s="200"/>
      <c r="K98" s="200"/>
      <c r="L98" s="200"/>
      <c r="M98" s="201"/>
      <c r="N98" s="208" t="str">
        <f>IF([8]回答表!X51="●","●","")</f>
        <v/>
      </c>
      <c r="O98" s="209"/>
      <c r="P98" s="209"/>
      <c r="Q98" s="210"/>
      <c r="R98" s="130"/>
      <c r="S98" s="130"/>
      <c r="T98" s="130"/>
      <c r="U98" s="190" t="str">
        <f>IF([8]回答表!X51="●",[8]回答表!B209,IF([8]回答表!AA51="●",[8]回答表!B237,""))</f>
        <v/>
      </c>
      <c r="V98" s="191"/>
      <c r="W98" s="191"/>
      <c r="X98" s="191"/>
      <c r="Y98" s="191"/>
      <c r="Z98" s="191"/>
      <c r="AA98" s="191"/>
      <c r="AB98" s="191"/>
      <c r="AC98" s="191"/>
      <c r="AD98" s="191"/>
      <c r="AE98" s="191"/>
      <c r="AF98" s="191"/>
      <c r="AG98" s="191"/>
      <c r="AH98" s="191"/>
      <c r="AI98" s="191"/>
      <c r="AJ98" s="192"/>
      <c r="AK98" s="143"/>
      <c r="AL98" s="143"/>
      <c r="AM98" s="293" t="s">
        <v>85</v>
      </c>
      <c r="AN98" s="294"/>
      <c r="AO98" s="294"/>
      <c r="AP98" s="294"/>
      <c r="AQ98" s="294"/>
      <c r="AR98" s="294"/>
      <c r="AS98" s="294"/>
      <c r="AT98" s="295"/>
      <c r="AU98" s="293" t="s">
        <v>86</v>
      </c>
      <c r="AV98" s="294"/>
      <c r="AW98" s="294"/>
      <c r="AX98" s="294"/>
      <c r="AY98" s="294"/>
      <c r="AZ98" s="294"/>
      <c r="BA98" s="294"/>
      <c r="BB98" s="295"/>
      <c r="BC98" s="131"/>
      <c r="BD98" s="126"/>
      <c r="BE98" s="126"/>
      <c r="BF98" s="253" t="str">
        <f>IF([8]回答表!X51="●",[8]回答表!B219,IF([8]回答表!AA51="●",[8]回答表!B247,""))</f>
        <v/>
      </c>
      <c r="BG98" s="254"/>
      <c r="BH98" s="254"/>
      <c r="BI98" s="254"/>
      <c r="BJ98" s="253"/>
      <c r="BK98" s="254"/>
      <c r="BL98" s="254"/>
      <c r="BM98" s="254"/>
      <c r="BN98" s="253"/>
      <c r="BO98" s="254"/>
      <c r="BP98" s="254"/>
      <c r="BQ98" s="255"/>
      <c r="BR98" s="129"/>
      <c r="BS98" s="134"/>
    </row>
    <row r="99" spans="1:144" ht="15.65" customHeight="1">
      <c r="A99" s="134"/>
      <c r="B99" s="134"/>
      <c r="C99" s="124"/>
      <c r="D99" s="202"/>
      <c r="E99" s="203"/>
      <c r="F99" s="203"/>
      <c r="G99" s="203"/>
      <c r="H99" s="203"/>
      <c r="I99" s="203"/>
      <c r="J99" s="203"/>
      <c r="K99" s="203"/>
      <c r="L99" s="203"/>
      <c r="M99" s="204"/>
      <c r="N99" s="211"/>
      <c r="O99" s="212"/>
      <c r="P99" s="212"/>
      <c r="Q99" s="213"/>
      <c r="R99" s="130"/>
      <c r="S99" s="130"/>
      <c r="T99" s="130"/>
      <c r="U99" s="193"/>
      <c r="V99" s="194"/>
      <c r="W99" s="194"/>
      <c r="X99" s="194"/>
      <c r="Y99" s="194"/>
      <c r="Z99" s="194"/>
      <c r="AA99" s="194"/>
      <c r="AB99" s="194"/>
      <c r="AC99" s="194"/>
      <c r="AD99" s="194"/>
      <c r="AE99" s="194"/>
      <c r="AF99" s="194"/>
      <c r="AG99" s="194"/>
      <c r="AH99" s="194"/>
      <c r="AI99" s="194"/>
      <c r="AJ99" s="195"/>
      <c r="AK99" s="143"/>
      <c r="AL99" s="143"/>
      <c r="AM99" s="299"/>
      <c r="AN99" s="300"/>
      <c r="AO99" s="300"/>
      <c r="AP99" s="300"/>
      <c r="AQ99" s="300"/>
      <c r="AR99" s="300"/>
      <c r="AS99" s="300"/>
      <c r="AT99" s="301"/>
      <c r="AU99" s="299"/>
      <c r="AV99" s="300"/>
      <c r="AW99" s="300"/>
      <c r="AX99" s="300"/>
      <c r="AY99" s="300"/>
      <c r="AZ99" s="300"/>
      <c r="BA99" s="300"/>
      <c r="BB99" s="301"/>
      <c r="BC99" s="131"/>
      <c r="BD99" s="126"/>
      <c r="BE99" s="126"/>
      <c r="BF99" s="217"/>
      <c r="BG99" s="218"/>
      <c r="BH99" s="218"/>
      <c r="BI99" s="218"/>
      <c r="BJ99" s="217"/>
      <c r="BK99" s="218"/>
      <c r="BL99" s="218"/>
      <c r="BM99" s="218"/>
      <c r="BN99" s="217"/>
      <c r="BO99" s="218"/>
      <c r="BP99" s="218"/>
      <c r="BQ99" s="221"/>
      <c r="BR99" s="129"/>
      <c r="BS99" s="134"/>
    </row>
    <row r="100" spans="1:144" ht="15.65" customHeight="1">
      <c r="A100" s="134"/>
      <c r="B100" s="134"/>
      <c r="C100" s="124"/>
      <c r="D100" s="202"/>
      <c r="E100" s="203"/>
      <c r="F100" s="203"/>
      <c r="G100" s="203"/>
      <c r="H100" s="203"/>
      <c r="I100" s="203"/>
      <c r="J100" s="203"/>
      <c r="K100" s="203"/>
      <c r="L100" s="203"/>
      <c r="M100" s="204"/>
      <c r="N100" s="211"/>
      <c r="O100" s="212"/>
      <c r="P100" s="212"/>
      <c r="Q100" s="213"/>
      <c r="R100" s="130"/>
      <c r="S100" s="130"/>
      <c r="T100" s="130"/>
      <c r="U100" s="193"/>
      <c r="V100" s="194"/>
      <c r="W100" s="194"/>
      <c r="X100" s="194"/>
      <c r="Y100" s="194"/>
      <c r="Z100" s="194"/>
      <c r="AA100" s="194"/>
      <c r="AB100" s="194"/>
      <c r="AC100" s="194"/>
      <c r="AD100" s="194"/>
      <c r="AE100" s="194"/>
      <c r="AF100" s="194"/>
      <c r="AG100" s="194"/>
      <c r="AH100" s="194"/>
      <c r="AI100" s="194"/>
      <c r="AJ100" s="195"/>
      <c r="AK100" s="143"/>
      <c r="AL100" s="143"/>
      <c r="AM100" s="283" t="str">
        <f>IF([8]回答表!X51="●",[8]回答表!G215,IF([8]回答表!AA51="●",[8]回答表!G243,""))</f>
        <v/>
      </c>
      <c r="AN100" s="284"/>
      <c r="AO100" s="284"/>
      <c r="AP100" s="284"/>
      <c r="AQ100" s="284"/>
      <c r="AR100" s="284"/>
      <c r="AS100" s="284"/>
      <c r="AT100" s="285"/>
      <c r="AU100" s="283" t="str">
        <f>IF([8]回答表!X51="●",[8]回答表!G216,IF([8]回答表!AA51="●",[8]回答表!G244,""))</f>
        <v/>
      </c>
      <c r="AV100" s="284"/>
      <c r="AW100" s="284"/>
      <c r="AX100" s="284"/>
      <c r="AY100" s="284"/>
      <c r="AZ100" s="284"/>
      <c r="BA100" s="284"/>
      <c r="BB100" s="285"/>
      <c r="BC100" s="131"/>
      <c r="BD100" s="126"/>
      <c r="BE100" s="126"/>
      <c r="BF100" s="217"/>
      <c r="BG100" s="218"/>
      <c r="BH100" s="218"/>
      <c r="BI100" s="218"/>
      <c r="BJ100" s="217"/>
      <c r="BK100" s="218"/>
      <c r="BL100" s="218"/>
      <c r="BM100" s="218"/>
      <c r="BN100" s="217"/>
      <c r="BO100" s="218"/>
      <c r="BP100" s="218"/>
      <c r="BQ100" s="221"/>
      <c r="BR100" s="129"/>
      <c r="BS100" s="134"/>
    </row>
    <row r="101" spans="1:144" ht="15.65" customHeight="1">
      <c r="A101" s="134"/>
      <c r="B101" s="134"/>
      <c r="C101" s="124"/>
      <c r="D101" s="205"/>
      <c r="E101" s="206"/>
      <c r="F101" s="206"/>
      <c r="G101" s="206"/>
      <c r="H101" s="206"/>
      <c r="I101" s="206"/>
      <c r="J101" s="206"/>
      <c r="K101" s="206"/>
      <c r="L101" s="206"/>
      <c r="M101" s="207"/>
      <c r="N101" s="214"/>
      <c r="O101" s="215"/>
      <c r="P101" s="215"/>
      <c r="Q101" s="216"/>
      <c r="R101" s="130"/>
      <c r="S101" s="130"/>
      <c r="T101" s="130"/>
      <c r="U101" s="193"/>
      <c r="V101" s="194"/>
      <c r="W101" s="194"/>
      <c r="X101" s="194"/>
      <c r="Y101" s="194"/>
      <c r="Z101" s="194"/>
      <c r="AA101" s="194"/>
      <c r="AB101" s="194"/>
      <c r="AC101" s="194"/>
      <c r="AD101" s="194"/>
      <c r="AE101" s="194"/>
      <c r="AF101" s="194"/>
      <c r="AG101" s="194"/>
      <c r="AH101" s="194"/>
      <c r="AI101" s="194"/>
      <c r="AJ101" s="195"/>
      <c r="AK101" s="143"/>
      <c r="AL101" s="143"/>
      <c r="AM101" s="286"/>
      <c r="AN101" s="287"/>
      <c r="AO101" s="287"/>
      <c r="AP101" s="287"/>
      <c r="AQ101" s="287"/>
      <c r="AR101" s="287"/>
      <c r="AS101" s="287"/>
      <c r="AT101" s="288"/>
      <c r="AU101" s="286"/>
      <c r="AV101" s="287"/>
      <c r="AW101" s="287"/>
      <c r="AX101" s="287"/>
      <c r="AY101" s="287"/>
      <c r="AZ101" s="287"/>
      <c r="BA101" s="287"/>
      <c r="BB101" s="288"/>
      <c r="BC101" s="131"/>
      <c r="BD101" s="126"/>
      <c r="BE101" s="126"/>
      <c r="BF101" s="217" t="str">
        <f>IF([8]回答表!X51="●",[8]回答表!E219,IF([8]回答表!AA51="●",[8]回答表!E247,""))</f>
        <v/>
      </c>
      <c r="BG101" s="218"/>
      <c r="BH101" s="218"/>
      <c r="BI101" s="218"/>
      <c r="BJ101" s="217" t="str">
        <f>IF([8]回答表!X51="●",[8]回答表!E220,IF([8]回答表!AA51="●",[8]回答表!E248,""))</f>
        <v/>
      </c>
      <c r="BK101" s="218"/>
      <c r="BL101" s="218"/>
      <c r="BM101" s="221"/>
      <c r="BN101" s="217" t="str">
        <f>IF([8]回答表!X51="●",[8]回答表!E221,IF([8]回答表!AA51="●",[8]回答表!E249,""))</f>
        <v/>
      </c>
      <c r="BO101" s="218"/>
      <c r="BP101" s="218"/>
      <c r="BQ101" s="221"/>
      <c r="BR101" s="129"/>
      <c r="BS101" s="134"/>
    </row>
    <row r="102" spans="1:144" ht="15.65" customHeight="1">
      <c r="A102" s="134"/>
      <c r="B102" s="134"/>
      <c r="C102" s="124"/>
      <c r="D102" s="144"/>
      <c r="E102" s="144"/>
      <c r="F102" s="144"/>
      <c r="G102" s="144"/>
      <c r="H102" s="144"/>
      <c r="I102" s="144"/>
      <c r="J102" s="144"/>
      <c r="K102" s="144"/>
      <c r="L102" s="144"/>
      <c r="M102" s="144"/>
      <c r="N102" s="146"/>
      <c r="O102" s="146"/>
      <c r="P102" s="146"/>
      <c r="Q102" s="146"/>
      <c r="R102" s="146"/>
      <c r="S102" s="146"/>
      <c r="T102" s="146"/>
      <c r="U102" s="193"/>
      <c r="V102" s="194"/>
      <c r="W102" s="194"/>
      <c r="X102" s="194"/>
      <c r="Y102" s="194"/>
      <c r="Z102" s="194"/>
      <c r="AA102" s="194"/>
      <c r="AB102" s="194"/>
      <c r="AC102" s="194"/>
      <c r="AD102" s="194"/>
      <c r="AE102" s="194"/>
      <c r="AF102" s="194"/>
      <c r="AG102" s="194"/>
      <c r="AH102" s="194"/>
      <c r="AI102" s="194"/>
      <c r="AJ102" s="195"/>
      <c r="AK102" s="143"/>
      <c r="AL102" s="143"/>
      <c r="AM102" s="289"/>
      <c r="AN102" s="290"/>
      <c r="AO102" s="290"/>
      <c r="AP102" s="290"/>
      <c r="AQ102" s="290"/>
      <c r="AR102" s="290"/>
      <c r="AS102" s="290"/>
      <c r="AT102" s="291"/>
      <c r="AU102" s="289"/>
      <c r="AV102" s="290"/>
      <c r="AW102" s="290"/>
      <c r="AX102" s="290"/>
      <c r="AY102" s="290"/>
      <c r="AZ102" s="290"/>
      <c r="BA102" s="290"/>
      <c r="BB102" s="291"/>
      <c r="BC102" s="131"/>
      <c r="BD102" s="131"/>
      <c r="BE102" s="131"/>
      <c r="BF102" s="217"/>
      <c r="BG102" s="218"/>
      <c r="BH102" s="218"/>
      <c r="BI102" s="218"/>
      <c r="BJ102" s="217"/>
      <c r="BK102" s="218"/>
      <c r="BL102" s="218"/>
      <c r="BM102" s="221"/>
      <c r="BN102" s="217"/>
      <c r="BO102" s="218"/>
      <c r="BP102" s="218"/>
      <c r="BQ102" s="221"/>
      <c r="BR102" s="129"/>
      <c r="BS102" s="134"/>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row>
    <row r="103" spans="1:144" ht="15.65" customHeight="1">
      <c r="A103" s="134"/>
      <c r="B103" s="134"/>
      <c r="C103" s="124"/>
      <c r="D103" s="144"/>
      <c r="E103" s="144"/>
      <c r="F103" s="144"/>
      <c r="G103" s="144"/>
      <c r="H103" s="144"/>
      <c r="I103" s="144"/>
      <c r="J103" s="144"/>
      <c r="K103" s="144"/>
      <c r="L103" s="144"/>
      <c r="M103" s="144"/>
      <c r="N103" s="146"/>
      <c r="O103" s="146"/>
      <c r="P103" s="146"/>
      <c r="Q103" s="146"/>
      <c r="R103" s="146"/>
      <c r="S103" s="146"/>
      <c r="T103" s="146"/>
      <c r="U103" s="193"/>
      <c r="V103" s="194"/>
      <c r="W103" s="194"/>
      <c r="X103" s="194"/>
      <c r="Y103" s="194"/>
      <c r="Z103" s="194"/>
      <c r="AA103" s="194"/>
      <c r="AB103" s="194"/>
      <c r="AC103" s="194"/>
      <c r="AD103" s="194"/>
      <c r="AE103" s="194"/>
      <c r="AF103" s="194"/>
      <c r="AG103" s="194"/>
      <c r="AH103" s="194"/>
      <c r="AI103" s="194"/>
      <c r="AJ103" s="195"/>
      <c r="AK103" s="143"/>
      <c r="AL103" s="143"/>
      <c r="AM103" s="126"/>
      <c r="AN103" s="126"/>
      <c r="AO103" s="126"/>
      <c r="AP103" s="126"/>
      <c r="AQ103" s="126"/>
      <c r="AR103" s="126"/>
      <c r="AS103" s="126"/>
      <c r="AT103" s="126"/>
      <c r="AU103" s="126"/>
      <c r="AV103" s="126"/>
      <c r="AW103" s="126"/>
      <c r="AX103" s="126"/>
      <c r="AY103" s="126"/>
      <c r="AZ103" s="126"/>
      <c r="BA103" s="126"/>
      <c r="BB103" s="126"/>
      <c r="BC103" s="131"/>
      <c r="BD103" s="126"/>
      <c r="BE103" s="126"/>
      <c r="BF103" s="217"/>
      <c r="BG103" s="218"/>
      <c r="BH103" s="218"/>
      <c r="BI103" s="218"/>
      <c r="BJ103" s="217"/>
      <c r="BK103" s="218"/>
      <c r="BL103" s="218"/>
      <c r="BM103" s="221"/>
      <c r="BN103" s="217"/>
      <c r="BO103" s="218"/>
      <c r="BP103" s="218"/>
      <c r="BQ103" s="221"/>
      <c r="BR103" s="129"/>
      <c r="BS103" s="134"/>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row>
    <row r="104" spans="1:144" ht="15.65" customHeight="1">
      <c r="A104" s="134"/>
      <c r="B104" s="134"/>
      <c r="C104" s="124"/>
      <c r="D104" s="243" t="s">
        <v>8</v>
      </c>
      <c r="E104" s="244"/>
      <c r="F104" s="244"/>
      <c r="G104" s="244"/>
      <c r="H104" s="244"/>
      <c r="I104" s="244"/>
      <c r="J104" s="244"/>
      <c r="K104" s="244"/>
      <c r="L104" s="244"/>
      <c r="M104" s="245"/>
      <c r="N104" s="208" t="str">
        <f>IF([8]回答表!AA51="●","●","")</f>
        <v/>
      </c>
      <c r="O104" s="209"/>
      <c r="P104" s="209"/>
      <c r="Q104" s="210"/>
      <c r="R104" s="130"/>
      <c r="S104" s="130"/>
      <c r="T104" s="130"/>
      <c r="U104" s="193"/>
      <c r="V104" s="194"/>
      <c r="W104" s="194"/>
      <c r="X104" s="194"/>
      <c r="Y104" s="194"/>
      <c r="Z104" s="194"/>
      <c r="AA104" s="194"/>
      <c r="AB104" s="194"/>
      <c r="AC104" s="194"/>
      <c r="AD104" s="194"/>
      <c r="AE104" s="194"/>
      <c r="AF104" s="194"/>
      <c r="AG104" s="194"/>
      <c r="AH104" s="194"/>
      <c r="AI104" s="194"/>
      <c r="AJ104" s="195"/>
      <c r="AK104" s="143"/>
      <c r="AL104" s="143"/>
      <c r="AM104" s="126"/>
      <c r="AN104" s="126"/>
      <c r="AO104" s="126"/>
      <c r="AP104" s="126"/>
      <c r="AQ104" s="126"/>
      <c r="AR104" s="126"/>
      <c r="AS104" s="126"/>
      <c r="AT104" s="126"/>
      <c r="AU104" s="126"/>
      <c r="AV104" s="126"/>
      <c r="AW104" s="126"/>
      <c r="AX104" s="126"/>
      <c r="AY104" s="126"/>
      <c r="AZ104" s="126"/>
      <c r="BA104" s="126"/>
      <c r="BB104" s="126"/>
      <c r="BC104" s="131"/>
      <c r="BD104" s="147"/>
      <c r="BE104" s="147"/>
      <c r="BF104" s="217"/>
      <c r="BG104" s="218"/>
      <c r="BH104" s="218"/>
      <c r="BI104" s="218"/>
      <c r="BJ104" s="217"/>
      <c r="BK104" s="218"/>
      <c r="BL104" s="218"/>
      <c r="BM104" s="221"/>
      <c r="BN104" s="217"/>
      <c r="BO104" s="218"/>
      <c r="BP104" s="218"/>
      <c r="BQ104" s="221"/>
      <c r="BR104" s="129"/>
      <c r="BS104" s="134"/>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row>
    <row r="105" spans="1:144" ht="15.65" customHeight="1">
      <c r="A105" s="134"/>
      <c r="B105" s="134"/>
      <c r="C105" s="124"/>
      <c r="D105" s="246"/>
      <c r="E105" s="247"/>
      <c r="F105" s="247"/>
      <c r="G105" s="247"/>
      <c r="H105" s="247"/>
      <c r="I105" s="247"/>
      <c r="J105" s="247"/>
      <c r="K105" s="247"/>
      <c r="L105" s="247"/>
      <c r="M105" s="248"/>
      <c r="N105" s="211"/>
      <c r="O105" s="212"/>
      <c r="P105" s="212"/>
      <c r="Q105" s="213"/>
      <c r="R105" s="130"/>
      <c r="S105" s="130"/>
      <c r="T105" s="130"/>
      <c r="U105" s="193"/>
      <c r="V105" s="194"/>
      <c r="W105" s="194"/>
      <c r="X105" s="194"/>
      <c r="Y105" s="194"/>
      <c r="Z105" s="194"/>
      <c r="AA105" s="194"/>
      <c r="AB105" s="194"/>
      <c r="AC105" s="194"/>
      <c r="AD105" s="194"/>
      <c r="AE105" s="194"/>
      <c r="AF105" s="194"/>
      <c r="AG105" s="194"/>
      <c r="AH105" s="194"/>
      <c r="AI105" s="194"/>
      <c r="AJ105" s="195"/>
      <c r="AK105" s="143"/>
      <c r="AL105" s="143"/>
      <c r="AM105" s="126"/>
      <c r="AN105" s="126"/>
      <c r="AO105" s="126"/>
      <c r="AP105" s="126"/>
      <c r="AQ105" s="126"/>
      <c r="AR105" s="126"/>
      <c r="AS105" s="126"/>
      <c r="AT105" s="126"/>
      <c r="AU105" s="126"/>
      <c r="AV105" s="126"/>
      <c r="AW105" s="126"/>
      <c r="AX105" s="126"/>
      <c r="AY105" s="126"/>
      <c r="AZ105" s="126"/>
      <c r="BA105" s="126"/>
      <c r="BB105" s="126"/>
      <c r="BC105" s="131"/>
      <c r="BD105" s="147"/>
      <c r="BE105" s="147"/>
      <c r="BF105" s="217" t="s">
        <v>9</v>
      </c>
      <c r="BG105" s="218"/>
      <c r="BH105" s="218"/>
      <c r="BI105" s="218"/>
      <c r="BJ105" s="217" t="s">
        <v>10</v>
      </c>
      <c r="BK105" s="218"/>
      <c r="BL105" s="218"/>
      <c r="BM105" s="218"/>
      <c r="BN105" s="217" t="s">
        <v>11</v>
      </c>
      <c r="BO105" s="218"/>
      <c r="BP105" s="218"/>
      <c r="BQ105" s="221"/>
      <c r="BR105" s="129"/>
      <c r="BS105" s="134"/>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row>
    <row r="106" spans="1:144" ht="15.65" customHeight="1">
      <c r="A106" s="134"/>
      <c r="B106" s="134"/>
      <c r="C106" s="124"/>
      <c r="D106" s="246"/>
      <c r="E106" s="247"/>
      <c r="F106" s="247"/>
      <c r="G106" s="247"/>
      <c r="H106" s="247"/>
      <c r="I106" s="247"/>
      <c r="J106" s="247"/>
      <c r="K106" s="247"/>
      <c r="L106" s="247"/>
      <c r="M106" s="248"/>
      <c r="N106" s="211"/>
      <c r="O106" s="212"/>
      <c r="P106" s="212"/>
      <c r="Q106" s="213"/>
      <c r="R106" s="130"/>
      <c r="S106" s="130"/>
      <c r="T106" s="130"/>
      <c r="U106" s="193"/>
      <c r="V106" s="194"/>
      <c r="W106" s="194"/>
      <c r="X106" s="194"/>
      <c r="Y106" s="194"/>
      <c r="Z106" s="194"/>
      <c r="AA106" s="194"/>
      <c r="AB106" s="194"/>
      <c r="AC106" s="194"/>
      <c r="AD106" s="194"/>
      <c r="AE106" s="194"/>
      <c r="AF106" s="194"/>
      <c r="AG106" s="194"/>
      <c r="AH106" s="194"/>
      <c r="AI106" s="194"/>
      <c r="AJ106" s="195"/>
      <c r="AK106" s="143"/>
      <c r="AL106" s="143"/>
      <c r="AM106" s="126"/>
      <c r="AN106" s="126"/>
      <c r="AO106" s="126"/>
      <c r="AP106" s="126"/>
      <c r="AQ106" s="126"/>
      <c r="AR106" s="126"/>
      <c r="AS106" s="126"/>
      <c r="AT106" s="126"/>
      <c r="AU106" s="126"/>
      <c r="AV106" s="126"/>
      <c r="AW106" s="126"/>
      <c r="AX106" s="126"/>
      <c r="AY106" s="126"/>
      <c r="AZ106" s="126"/>
      <c r="BA106" s="126"/>
      <c r="BB106" s="126"/>
      <c r="BC106" s="131"/>
      <c r="BD106" s="147"/>
      <c r="BE106" s="147"/>
      <c r="BF106" s="217"/>
      <c r="BG106" s="218"/>
      <c r="BH106" s="218"/>
      <c r="BI106" s="218"/>
      <c r="BJ106" s="217"/>
      <c r="BK106" s="218"/>
      <c r="BL106" s="218"/>
      <c r="BM106" s="218"/>
      <c r="BN106" s="217"/>
      <c r="BO106" s="218"/>
      <c r="BP106" s="218"/>
      <c r="BQ106" s="221"/>
      <c r="BR106" s="129"/>
      <c r="BS106" s="134"/>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row>
    <row r="107" spans="1:144" ht="15.65" customHeight="1">
      <c r="A107" s="134"/>
      <c r="B107" s="134"/>
      <c r="C107" s="124"/>
      <c r="D107" s="249"/>
      <c r="E107" s="250"/>
      <c r="F107" s="250"/>
      <c r="G107" s="250"/>
      <c r="H107" s="250"/>
      <c r="I107" s="250"/>
      <c r="J107" s="250"/>
      <c r="K107" s="250"/>
      <c r="L107" s="250"/>
      <c r="M107" s="251"/>
      <c r="N107" s="214"/>
      <c r="O107" s="215"/>
      <c r="P107" s="215"/>
      <c r="Q107" s="216"/>
      <c r="R107" s="130"/>
      <c r="S107" s="130"/>
      <c r="T107" s="130"/>
      <c r="U107" s="196"/>
      <c r="V107" s="197"/>
      <c r="W107" s="197"/>
      <c r="X107" s="197"/>
      <c r="Y107" s="197"/>
      <c r="Z107" s="197"/>
      <c r="AA107" s="197"/>
      <c r="AB107" s="197"/>
      <c r="AC107" s="197"/>
      <c r="AD107" s="197"/>
      <c r="AE107" s="197"/>
      <c r="AF107" s="197"/>
      <c r="AG107" s="197"/>
      <c r="AH107" s="197"/>
      <c r="AI107" s="197"/>
      <c r="AJ107" s="198"/>
      <c r="AK107" s="143"/>
      <c r="AL107" s="143"/>
      <c r="AM107" s="126"/>
      <c r="AN107" s="126"/>
      <c r="AO107" s="126"/>
      <c r="AP107" s="126"/>
      <c r="AQ107" s="126"/>
      <c r="AR107" s="126"/>
      <c r="AS107" s="126"/>
      <c r="AT107" s="126"/>
      <c r="AU107" s="126"/>
      <c r="AV107" s="126"/>
      <c r="AW107" s="126"/>
      <c r="AX107" s="126"/>
      <c r="AY107" s="126"/>
      <c r="AZ107" s="126"/>
      <c r="BA107" s="126"/>
      <c r="BB107" s="126"/>
      <c r="BC107" s="131"/>
      <c r="BD107" s="147"/>
      <c r="BE107" s="147"/>
      <c r="BF107" s="219"/>
      <c r="BG107" s="220"/>
      <c r="BH107" s="220"/>
      <c r="BI107" s="220"/>
      <c r="BJ107" s="219"/>
      <c r="BK107" s="220"/>
      <c r="BL107" s="220"/>
      <c r="BM107" s="220"/>
      <c r="BN107" s="219"/>
      <c r="BO107" s="220"/>
      <c r="BP107" s="220"/>
      <c r="BQ107" s="222"/>
      <c r="BR107" s="129"/>
      <c r="BS107" s="134"/>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row>
    <row r="108" spans="1:144" ht="15.65" customHeight="1">
      <c r="A108" s="134"/>
      <c r="B108" s="134"/>
      <c r="C108" s="124"/>
      <c r="D108" s="144"/>
      <c r="E108" s="144"/>
      <c r="F108" s="144"/>
      <c r="G108" s="144"/>
      <c r="H108" s="144"/>
      <c r="I108" s="144"/>
      <c r="J108" s="144"/>
      <c r="K108" s="144"/>
      <c r="L108" s="144"/>
      <c r="M108" s="144"/>
      <c r="N108" s="144"/>
      <c r="O108" s="144"/>
      <c r="P108" s="144"/>
      <c r="Q108" s="144"/>
      <c r="R108" s="130"/>
      <c r="S108" s="130"/>
      <c r="T108" s="130"/>
      <c r="U108" s="130"/>
      <c r="V108" s="130"/>
      <c r="W108" s="130"/>
      <c r="X108" s="130"/>
      <c r="Y108" s="130"/>
      <c r="Z108" s="130"/>
      <c r="AA108" s="130"/>
      <c r="AB108" s="130"/>
      <c r="AC108" s="130"/>
      <c r="AD108" s="130"/>
      <c r="AE108" s="130"/>
      <c r="AF108" s="130"/>
      <c r="AG108" s="130"/>
      <c r="AH108" s="130"/>
      <c r="AI108" s="130"/>
      <c r="AJ108" s="130"/>
      <c r="AK108" s="143"/>
      <c r="AL108" s="143"/>
      <c r="AM108" s="156"/>
      <c r="AN108" s="156"/>
      <c r="AO108" s="156"/>
      <c r="AP108" s="156"/>
      <c r="AQ108" s="156"/>
      <c r="AR108" s="156"/>
      <c r="AS108" s="156"/>
      <c r="AT108" s="156"/>
      <c r="AU108" s="156"/>
      <c r="AV108" s="156"/>
      <c r="AW108" s="156"/>
      <c r="AX108" s="156"/>
      <c r="AY108" s="156"/>
      <c r="AZ108" s="156"/>
      <c r="BA108" s="156"/>
      <c r="BB108" s="156"/>
      <c r="BC108" s="131"/>
      <c r="BD108" s="147"/>
      <c r="BE108" s="147"/>
      <c r="BF108" s="110"/>
      <c r="BG108" s="110"/>
      <c r="BH108" s="110"/>
      <c r="BI108" s="110"/>
      <c r="BJ108" s="110"/>
      <c r="BK108" s="110"/>
      <c r="BL108" s="110"/>
      <c r="BM108" s="110"/>
      <c r="BN108" s="110"/>
      <c r="BO108" s="110"/>
      <c r="BP108" s="110"/>
      <c r="BQ108" s="110"/>
      <c r="BR108" s="129"/>
      <c r="BS108" s="116"/>
    </row>
    <row r="109" spans="1:144" ht="15.65" customHeight="1">
      <c r="A109" s="134"/>
      <c r="B109" s="134"/>
      <c r="C109" s="124"/>
      <c r="D109" s="144"/>
      <c r="E109" s="144"/>
      <c r="F109" s="144"/>
      <c r="G109" s="144"/>
      <c r="H109" s="144"/>
      <c r="I109" s="144"/>
      <c r="J109" s="144"/>
      <c r="K109" s="144"/>
      <c r="L109" s="144"/>
      <c r="M109" s="144"/>
      <c r="N109" s="144"/>
      <c r="O109" s="144"/>
      <c r="P109" s="144"/>
      <c r="Q109" s="144"/>
      <c r="R109" s="130"/>
      <c r="S109" s="130"/>
      <c r="T109" s="130"/>
      <c r="U109" s="135" t="s">
        <v>91</v>
      </c>
      <c r="V109" s="130"/>
      <c r="W109" s="130"/>
      <c r="X109" s="130"/>
      <c r="Y109" s="130"/>
      <c r="Z109" s="130"/>
      <c r="AA109" s="130"/>
      <c r="AB109" s="130"/>
      <c r="AC109" s="130"/>
      <c r="AD109" s="130"/>
      <c r="AE109" s="130"/>
      <c r="AF109" s="130"/>
      <c r="AG109" s="130"/>
      <c r="AH109" s="130"/>
      <c r="AI109" s="130"/>
      <c r="AJ109" s="130"/>
      <c r="AK109" s="143"/>
      <c r="AL109" s="143"/>
      <c r="AM109" s="135" t="s">
        <v>92</v>
      </c>
      <c r="AN109" s="127"/>
      <c r="AO109" s="127"/>
      <c r="AP109" s="127"/>
      <c r="AQ109" s="127"/>
      <c r="AR109" s="127"/>
      <c r="AS109" s="127"/>
      <c r="AT109" s="127"/>
      <c r="AU109" s="127"/>
      <c r="AV109" s="127"/>
      <c r="AW109" s="127"/>
      <c r="AX109" s="126"/>
      <c r="AY109" s="126"/>
      <c r="AZ109" s="126"/>
      <c r="BA109" s="126"/>
      <c r="BB109" s="126"/>
      <c r="BC109" s="126"/>
      <c r="BD109" s="126"/>
      <c r="BE109" s="126"/>
      <c r="BF109" s="126"/>
      <c r="BG109" s="126"/>
      <c r="BH109" s="126"/>
      <c r="BI109" s="126"/>
      <c r="BJ109" s="126"/>
      <c r="BK109" s="126"/>
      <c r="BL109" s="126"/>
      <c r="BM109" s="126"/>
      <c r="BN109" s="126"/>
      <c r="BO109" s="126"/>
      <c r="BP109" s="126"/>
      <c r="BQ109" s="110"/>
      <c r="BR109" s="129"/>
      <c r="BS109" s="116"/>
    </row>
    <row r="110" spans="1:144" ht="15.65" customHeight="1">
      <c r="A110" s="134"/>
      <c r="B110" s="134"/>
      <c r="C110" s="124"/>
      <c r="D110" s="144"/>
      <c r="E110" s="144"/>
      <c r="F110" s="144"/>
      <c r="G110" s="144"/>
      <c r="H110" s="144"/>
      <c r="I110" s="144"/>
      <c r="J110" s="144"/>
      <c r="K110" s="144"/>
      <c r="L110" s="144"/>
      <c r="M110" s="144"/>
      <c r="N110" s="144"/>
      <c r="O110" s="144"/>
      <c r="P110" s="144"/>
      <c r="Q110" s="144"/>
      <c r="R110" s="130"/>
      <c r="S110" s="130"/>
      <c r="T110" s="130"/>
      <c r="U110" s="182" t="str">
        <f>IF([8]回答表!X51="●",[8]回答表!E224,IF([8]回答表!AA51="●",[8]回答表!E252,""))</f>
        <v/>
      </c>
      <c r="V110" s="183"/>
      <c r="W110" s="183"/>
      <c r="X110" s="183"/>
      <c r="Y110" s="183"/>
      <c r="Z110" s="183"/>
      <c r="AA110" s="183"/>
      <c r="AB110" s="183"/>
      <c r="AC110" s="183"/>
      <c r="AD110" s="183"/>
      <c r="AE110" s="186" t="s">
        <v>93</v>
      </c>
      <c r="AF110" s="186"/>
      <c r="AG110" s="186"/>
      <c r="AH110" s="186"/>
      <c r="AI110" s="186"/>
      <c r="AJ110" s="187"/>
      <c r="AK110" s="143"/>
      <c r="AL110" s="143"/>
      <c r="AM110" s="190" t="str">
        <f>IF([8]回答表!X51="●",[8]回答表!B226,IF([8]回答表!AA51="●",[8]回答表!B254,""))</f>
        <v/>
      </c>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2"/>
      <c r="BR110" s="129"/>
      <c r="BS110" s="116"/>
    </row>
    <row r="111" spans="1:144" ht="15.65" customHeight="1">
      <c r="A111" s="134"/>
      <c r="B111" s="134"/>
      <c r="C111" s="124"/>
      <c r="D111" s="144"/>
      <c r="E111" s="144"/>
      <c r="F111" s="144"/>
      <c r="G111" s="144"/>
      <c r="H111" s="144"/>
      <c r="I111" s="144"/>
      <c r="J111" s="144"/>
      <c r="K111" s="144"/>
      <c r="L111" s="144"/>
      <c r="M111" s="144"/>
      <c r="N111" s="144"/>
      <c r="O111" s="144"/>
      <c r="P111" s="144"/>
      <c r="Q111" s="144"/>
      <c r="R111" s="130"/>
      <c r="S111" s="130"/>
      <c r="T111" s="130"/>
      <c r="U111" s="184"/>
      <c r="V111" s="185"/>
      <c r="W111" s="185"/>
      <c r="X111" s="185"/>
      <c r="Y111" s="185"/>
      <c r="Z111" s="185"/>
      <c r="AA111" s="185"/>
      <c r="AB111" s="185"/>
      <c r="AC111" s="185"/>
      <c r="AD111" s="185"/>
      <c r="AE111" s="188"/>
      <c r="AF111" s="188"/>
      <c r="AG111" s="188"/>
      <c r="AH111" s="188"/>
      <c r="AI111" s="188"/>
      <c r="AJ111" s="189"/>
      <c r="AK111" s="143"/>
      <c r="AL111" s="143"/>
      <c r="AM111" s="193"/>
      <c r="AN111" s="194"/>
      <c r="AO111" s="194"/>
      <c r="AP111" s="194"/>
      <c r="AQ111" s="194"/>
      <c r="AR111" s="194"/>
      <c r="AS111" s="194"/>
      <c r="AT111" s="194"/>
      <c r="AU111" s="194"/>
      <c r="AV111" s="194"/>
      <c r="AW111" s="194"/>
      <c r="AX111" s="194"/>
      <c r="AY111" s="194"/>
      <c r="AZ111" s="194"/>
      <c r="BA111" s="194"/>
      <c r="BB111" s="194"/>
      <c r="BC111" s="194"/>
      <c r="BD111" s="194"/>
      <c r="BE111" s="194"/>
      <c r="BF111" s="194"/>
      <c r="BG111" s="194"/>
      <c r="BH111" s="194"/>
      <c r="BI111" s="194"/>
      <c r="BJ111" s="194"/>
      <c r="BK111" s="194"/>
      <c r="BL111" s="194"/>
      <c r="BM111" s="194"/>
      <c r="BN111" s="194"/>
      <c r="BO111" s="194"/>
      <c r="BP111" s="194"/>
      <c r="BQ111" s="195"/>
      <c r="BR111" s="129"/>
      <c r="BS111" s="116"/>
    </row>
    <row r="112" spans="1:144" ht="15.65" customHeight="1">
      <c r="A112" s="134"/>
      <c r="B112" s="134"/>
      <c r="C112" s="124"/>
      <c r="D112" s="144"/>
      <c r="E112" s="144"/>
      <c r="F112" s="144"/>
      <c r="G112" s="144"/>
      <c r="H112" s="144"/>
      <c r="I112" s="144"/>
      <c r="J112" s="144"/>
      <c r="K112" s="144"/>
      <c r="L112" s="144"/>
      <c r="M112" s="144"/>
      <c r="N112" s="144"/>
      <c r="O112" s="144"/>
      <c r="P112" s="144"/>
      <c r="Q112" s="144"/>
      <c r="R112" s="130"/>
      <c r="S112" s="130"/>
      <c r="T112" s="130"/>
      <c r="U112" s="130"/>
      <c r="V112" s="130"/>
      <c r="W112" s="130"/>
      <c r="X112" s="130"/>
      <c r="Y112" s="130"/>
      <c r="Z112" s="130"/>
      <c r="AA112" s="130"/>
      <c r="AB112" s="130"/>
      <c r="AC112" s="130"/>
      <c r="AD112" s="130"/>
      <c r="AE112" s="130"/>
      <c r="AF112" s="130"/>
      <c r="AG112" s="130"/>
      <c r="AH112" s="130"/>
      <c r="AI112" s="130"/>
      <c r="AJ112" s="130"/>
      <c r="AK112" s="143"/>
      <c r="AL112" s="143"/>
      <c r="AM112" s="193"/>
      <c r="AN112" s="194"/>
      <c r="AO112" s="194"/>
      <c r="AP112" s="194"/>
      <c r="AQ112" s="194"/>
      <c r="AR112" s="194"/>
      <c r="AS112" s="194"/>
      <c r="AT112" s="194"/>
      <c r="AU112" s="194"/>
      <c r="AV112" s="194"/>
      <c r="AW112" s="194"/>
      <c r="AX112" s="194"/>
      <c r="AY112" s="194"/>
      <c r="AZ112" s="194"/>
      <c r="BA112" s="194"/>
      <c r="BB112" s="194"/>
      <c r="BC112" s="194"/>
      <c r="BD112" s="194"/>
      <c r="BE112" s="194"/>
      <c r="BF112" s="194"/>
      <c r="BG112" s="194"/>
      <c r="BH112" s="194"/>
      <c r="BI112" s="194"/>
      <c r="BJ112" s="194"/>
      <c r="BK112" s="194"/>
      <c r="BL112" s="194"/>
      <c r="BM112" s="194"/>
      <c r="BN112" s="194"/>
      <c r="BO112" s="194"/>
      <c r="BP112" s="194"/>
      <c r="BQ112" s="195"/>
      <c r="BR112" s="129"/>
      <c r="BS112" s="116"/>
    </row>
    <row r="113" spans="1:144" ht="15.65" customHeight="1">
      <c r="A113" s="134"/>
      <c r="B113" s="134"/>
      <c r="C113" s="124"/>
      <c r="D113" s="144"/>
      <c r="E113" s="144"/>
      <c r="F113" s="144"/>
      <c r="G113" s="144"/>
      <c r="H113" s="144"/>
      <c r="I113" s="144"/>
      <c r="J113" s="144"/>
      <c r="K113" s="144"/>
      <c r="L113" s="144"/>
      <c r="M113" s="144"/>
      <c r="N113" s="144"/>
      <c r="O113" s="144"/>
      <c r="P113" s="144"/>
      <c r="Q113" s="144"/>
      <c r="R113" s="130"/>
      <c r="S113" s="130"/>
      <c r="T113" s="130"/>
      <c r="U113" s="130"/>
      <c r="V113" s="130"/>
      <c r="W113" s="130"/>
      <c r="X113" s="130"/>
      <c r="Y113" s="130"/>
      <c r="Z113" s="130"/>
      <c r="AA113" s="130"/>
      <c r="AB113" s="130"/>
      <c r="AC113" s="130"/>
      <c r="AD113" s="130"/>
      <c r="AE113" s="130"/>
      <c r="AF113" s="130"/>
      <c r="AG113" s="130"/>
      <c r="AH113" s="130"/>
      <c r="AI113" s="130"/>
      <c r="AJ113" s="130"/>
      <c r="AK113" s="143"/>
      <c r="AL113" s="143"/>
      <c r="AM113" s="193"/>
      <c r="AN113" s="194"/>
      <c r="AO113" s="194"/>
      <c r="AP113" s="194"/>
      <c r="AQ113" s="194"/>
      <c r="AR113" s="194"/>
      <c r="AS113" s="194"/>
      <c r="AT113" s="194"/>
      <c r="AU113" s="194"/>
      <c r="AV113" s="194"/>
      <c r="AW113" s="194"/>
      <c r="AX113" s="194"/>
      <c r="AY113" s="194"/>
      <c r="AZ113" s="194"/>
      <c r="BA113" s="194"/>
      <c r="BB113" s="194"/>
      <c r="BC113" s="194"/>
      <c r="BD113" s="194"/>
      <c r="BE113" s="194"/>
      <c r="BF113" s="194"/>
      <c r="BG113" s="194"/>
      <c r="BH113" s="194"/>
      <c r="BI113" s="194"/>
      <c r="BJ113" s="194"/>
      <c r="BK113" s="194"/>
      <c r="BL113" s="194"/>
      <c r="BM113" s="194"/>
      <c r="BN113" s="194"/>
      <c r="BO113" s="194"/>
      <c r="BP113" s="194"/>
      <c r="BQ113" s="195"/>
      <c r="BR113" s="129"/>
      <c r="BS113" s="116"/>
    </row>
    <row r="114" spans="1:144" ht="15.65" customHeight="1">
      <c r="A114" s="134"/>
      <c r="B114" s="134"/>
      <c r="C114" s="124"/>
      <c r="D114" s="144"/>
      <c r="E114" s="144"/>
      <c r="F114" s="144"/>
      <c r="G114" s="144"/>
      <c r="H114" s="144"/>
      <c r="I114" s="144"/>
      <c r="J114" s="144"/>
      <c r="K114" s="144"/>
      <c r="L114" s="144"/>
      <c r="M114" s="144"/>
      <c r="N114" s="144"/>
      <c r="O114" s="144"/>
      <c r="P114" s="144"/>
      <c r="Q114" s="144"/>
      <c r="R114" s="130"/>
      <c r="S114" s="130"/>
      <c r="T114" s="130"/>
      <c r="U114" s="130"/>
      <c r="V114" s="130"/>
      <c r="W114" s="130"/>
      <c r="X114" s="130"/>
      <c r="Y114" s="130"/>
      <c r="Z114" s="130"/>
      <c r="AA114" s="130"/>
      <c r="AB114" s="130"/>
      <c r="AC114" s="130"/>
      <c r="AD114" s="130"/>
      <c r="AE114" s="130"/>
      <c r="AF114" s="130"/>
      <c r="AG114" s="130"/>
      <c r="AH114" s="130"/>
      <c r="AI114" s="130"/>
      <c r="AJ114" s="130"/>
      <c r="AK114" s="143"/>
      <c r="AL114" s="143"/>
      <c r="AM114" s="196"/>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8"/>
      <c r="BR114" s="129"/>
      <c r="BS114" s="116"/>
    </row>
    <row r="115" spans="1:144" ht="15.65" customHeight="1">
      <c r="A115" s="134"/>
      <c r="B115" s="134"/>
      <c r="C115" s="124"/>
      <c r="D115" s="144"/>
      <c r="E115" s="144"/>
      <c r="F115" s="144"/>
      <c r="G115" s="144"/>
      <c r="H115" s="144"/>
      <c r="I115" s="144"/>
      <c r="J115" s="144"/>
      <c r="K115" s="144"/>
      <c r="L115" s="144"/>
      <c r="M115" s="144"/>
      <c r="N115" s="130"/>
      <c r="O115" s="130"/>
      <c r="P115" s="130"/>
      <c r="Q115" s="130"/>
      <c r="R115" s="130"/>
      <c r="S115" s="130"/>
      <c r="T115" s="130"/>
      <c r="U115" s="130"/>
      <c r="V115" s="130"/>
      <c r="W115" s="130"/>
      <c r="X115" s="110"/>
      <c r="Y115" s="110"/>
      <c r="Z115" s="110"/>
      <c r="AA115" s="127"/>
      <c r="AB115" s="127"/>
      <c r="AC115" s="127"/>
      <c r="AD115" s="127"/>
      <c r="AE115" s="127"/>
      <c r="AF115" s="127"/>
      <c r="AG115" s="127"/>
      <c r="AH115" s="127"/>
      <c r="AI115" s="127"/>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29"/>
      <c r="BS115" s="134"/>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row>
    <row r="116" spans="1:144" ht="19.399999999999999" customHeight="1">
      <c r="A116" s="134"/>
      <c r="B116" s="134"/>
      <c r="C116" s="124"/>
      <c r="D116" s="144"/>
      <c r="E116" s="144"/>
      <c r="F116" s="144"/>
      <c r="G116" s="144"/>
      <c r="H116" s="144"/>
      <c r="I116" s="144"/>
      <c r="J116" s="144"/>
      <c r="K116" s="144"/>
      <c r="L116" s="144"/>
      <c r="M116" s="144"/>
      <c r="N116" s="130"/>
      <c r="O116" s="130"/>
      <c r="P116" s="130"/>
      <c r="Q116" s="130"/>
      <c r="R116" s="130"/>
      <c r="S116" s="130"/>
      <c r="T116" s="130"/>
      <c r="U116" s="135" t="s">
        <v>27</v>
      </c>
      <c r="V116" s="130"/>
      <c r="W116" s="130"/>
      <c r="X116" s="136"/>
      <c r="Y116" s="136"/>
      <c r="Z116" s="136"/>
      <c r="AA116" s="127"/>
      <c r="AB116" s="137"/>
      <c r="AC116" s="127"/>
      <c r="AD116" s="127"/>
      <c r="AE116" s="127"/>
      <c r="AF116" s="127"/>
      <c r="AG116" s="127"/>
      <c r="AH116" s="127"/>
      <c r="AI116" s="127"/>
      <c r="AJ116" s="127"/>
      <c r="AK116" s="127"/>
      <c r="AL116" s="127"/>
      <c r="AM116" s="135" t="s">
        <v>12</v>
      </c>
      <c r="AN116" s="127"/>
      <c r="AO116" s="127"/>
      <c r="AP116" s="127"/>
      <c r="AQ116" s="127"/>
      <c r="AR116" s="127"/>
      <c r="AS116" s="127"/>
      <c r="AT116" s="127"/>
      <c r="AU116" s="127"/>
      <c r="AV116" s="127"/>
      <c r="AW116" s="127"/>
      <c r="AX116" s="127"/>
      <c r="AY116" s="127"/>
      <c r="AZ116" s="127"/>
      <c r="BA116" s="126"/>
      <c r="BB116" s="126"/>
      <c r="BC116" s="126"/>
      <c r="BD116" s="126"/>
      <c r="BE116" s="126"/>
      <c r="BF116" s="126"/>
      <c r="BG116" s="126"/>
      <c r="BH116" s="126"/>
      <c r="BI116" s="126"/>
      <c r="BJ116" s="126"/>
      <c r="BK116" s="126"/>
      <c r="BL116" s="126"/>
      <c r="BM116" s="126"/>
      <c r="BN116" s="126"/>
      <c r="BO116" s="126"/>
      <c r="BP116" s="126"/>
      <c r="BQ116" s="110"/>
      <c r="BR116" s="129"/>
      <c r="BS116" s="134"/>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row>
    <row r="117" spans="1:144" ht="15.65" customHeight="1">
      <c r="A117" s="134"/>
      <c r="B117" s="134"/>
      <c r="C117" s="124"/>
      <c r="D117" s="199" t="s">
        <v>13</v>
      </c>
      <c r="E117" s="200"/>
      <c r="F117" s="200"/>
      <c r="G117" s="200"/>
      <c r="H117" s="200"/>
      <c r="I117" s="200"/>
      <c r="J117" s="200"/>
      <c r="K117" s="200"/>
      <c r="L117" s="200"/>
      <c r="M117" s="201"/>
      <c r="N117" s="208" t="str">
        <f>IF([8]回答表!AD51="●","●","")</f>
        <v/>
      </c>
      <c r="O117" s="209"/>
      <c r="P117" s="209"/>
      <c r="Q117" s="210"/>
      <c r="R117" s="130"/>
      <c r="S117" s="130"/>
      <c r="T117" s="130"/>
      <c r="U117" s="190" t="str">
        <f>IF([8]回答表!AD51="●",[8]回答表!B265,"")</f>
        <v/>
      </c>
      <c r="V117" s="191"/>
      <c r="W117" s="191"/>
      <c r="X117" s="191"/>
      <c r="Y117" s="191"/>
      <c r="Z117" s="191"/>
      <c r="AA117" s="191"/>
      <c r="AB117" s="191"/>
      <c r="AC117" s="191"/>
      <c r="AD117" s="191"/>
      <c r="AE117" s="191"/>
      <c r="AF117" s="191"/>
      <c r="AG117" s="191"/>
      <c r="AH117" s="191"/>
      <c r="AI117" s="191"/>
      <c r="AJ117" s="192"/>
      <c r="AK117" s="143"/>
      <c r="AL117" s="143"/>
      <c r="AM117" s="190" t="str">
        <f>IF([8]回答表!AD51="●",[8]回答表!B271,"")</f>
        <v/>
      </c>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2"/>
      <c r="BR117" s="129"/>
      <c r="BS117" s="134"/>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row>
    <row r="118" spans="1:144" ht="15.65" customHeight="1">
      <c r="A118" s="134"/>
      <c r="B118" s="134"/>
      <c r="C118" s="124"/>
      <c r="D118" s="202"/>
      <c r="E118" s="203"/>
      <c r="F118" s="203"/>
      <c r="G118" s="203"/>
      <c r="H118" s="203"/>
      <c r="I118" s="203"/>
      <c r="J118" s="203"/>
      <c r="K118" s="203"/>
      <c r="L118" s="203"/>
      <c r="M118" s="204"/>
      <c r="N118" s="211"/>
      <c r="O118" s="212"/>
      <c r="P118" s="212"/>
      <c r="Q118" s="213"/>
      <c r="R118" s="130"/>
      <c r="S118" s="130"/>
      <c r="T118" s="130"/>
      <c r="U118" s="193"/>
      <c r="V118" s="194"/>
      <c r="W118" s="194"/>
      <c r="X118" s="194"/>
      <c r="Y118" s="194"/>
      <c r="Z118" s="194"/>
      <c r="AA118" s="194"/>
      <c r="AB118" s="194"/>
      <c r="AC118" s="194"/>
      <c r="AD118" s="194"/>
      <c r="AE118" s="194"/>
      <c r="AF118" s="194"/>
      <c r="AG118" s="194"/>
      <c r="AH118" s="194"/>
      <c r="AI118" s="194"/>
      <c r="AJ118" s="195"/>
      <c r="AK118" s="143"/>
      <c r="AL118" s="143"/>
      <c r="AM118" s="193"/>
      <c r="AN118" s="194"/>
      <c r="AO118" s="194"/>
      <c r="AP118" s="194"/>
      <c r="AQ118" s="194"/>
      <c r="AR118" s="194"/>
      <c r="AS118" s="194"/>
      <c r="AT118" s="194"/>
      <c r="AU118" s="194"/>
      <c r="AV118" s="194"/>
      <c r="AW118" s="194"/>
      <c r="AX118" s="194"/>
      <c r="AY118" s="194"/>
      <c r="AZ118" s="194"/>
      <c r="BA118" s="194"/>
      <c r="BB118" s="194"/>
      <c r="BC118" s="194"/>
      <c r="BD118" s="194"/>
      <c r="BE118" s="194"/>
      <c r="BF118" s="194"/>
      <c r="BG118" s="194"/>
      <c r="BH118" s="194"/>
      <c r="BI118" s="194"/>
      <c r="BJ118" s="194"/>
      <c r="BK118" s="194"/>
      <c r="BL118" s="194"/>
      <c r="BM118" s="194"/>
      <c r="BN118" s="194"/>
      <c r="BO118" s="194"/>
      <c r="BP118" s="194"/>
      <c r="BQ118" s="195"/>
      <c r="BR118" s="129"/>
      <c r="BS118" s="134"/>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row>
    <row r="119" spans="1:144" ht="15.65" customHeight="1">
      <c r="A119" s="134"/>
      <c r="B119" s="134"/>
      <c r="C119" s="124"/>
      <c r="D119" s="202"/>
      <c r="E119" s="203"/>
      <c r="F119" s="203"/>
      <c r="G119" s="203"/>
      <c r="H119" s="203"/>
      <c r="I119" s="203"/>
      <c r="J119" s="203"/>
      <c r="K119" s="203"/>
      <c r="L119" s="203"/>
      <c r="M119" s="204"/>
      <c r="N119" s="211"/>
      <c r="O119" s="212"/>
      <c r="P119" s="212"/>
      <c r="Q119" s="213"/>
      <c r="R119" s="130"/>
      <c r="S119" s="130"/>
      <c r="T119" s="130"/>
      <c r="U119" s="193"/>
      <c r="V119" s="194"/>
      <c r="W119" s="194"/>
      <c r="X119" s="194"/>
      <c r="Y119" s="194"/>
      <c r="Z119" s="194"/>
      <c r="AA119" s="194"/>
      <c r="AB119" s="194"/>
      <c r="AC119" s="194"/>
      <c r="AD119" s="194"/>
      <c r="AE119" s="194"/>
      <c r="AF119" s="194"/>
      <c r="AG119" s="194"/>
      <c r="AH119" s="194"/>
      <c r="AI119" s="194"/>
      <c r="AJ119" s="195"/>
      <c r="AK119" s="143"/>
      <c r="AL119" s="143"/>
      <c r="AM119" s="193"/>
      <c r="AN119" s="194"/>
      <c r="AO119" s="194"/>
      <c r="AP119" s="194"/>
      <c r="AQ119" s="194"/>
      <c r="AR119" s="194"/>
      <c r="AS119" s="194"/>
      <c r="AT119" s="194"/>
      <c r="AU119" s="194"/>
      <c r="AV119" s="194"/>
      <c r="AW119" s="194"/>
      <c r="AX119" s="194"/>
      <c r="AY119" s="194"/>
      <c r="AZ119" s="194"/>
      <c r="BA119" s="194"/>
      <c r="BB119" s="194"/>
      <c r="BC119" s="194"/>
      <c r="BD119" s="194"/>
      <c r="BE119" s="194"/>
      <c r="BF119" s="194"/>
      <c r="BG119" s="194"/>
      <c r="BH119" s="194"/>
      <c r="BI119" s="194"/>
      <c r="BJ119" s="194"/>
      <c r="BK119" s="194"/>
      <c r="BL119" s="194"/>
      <c r="BM119" s="194"/>
      <c r="BN119" s="194"/>
      <c r="BO119" s="194"/>
      <c r="BP119" s="194"/>
      <c r="BQ119" s="195"/>
      <c r="BR119" s="129"/>
      <c r="BS119" s="134"/>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row>
    <row r="120" spans="1:144" ht="15.65" customHeight="1">
      <c r="C120" s="124"/>
      <c r="D120" s="205"/>
      <c r="E120" s="206"/>
      <c r="F120" s="206"/>
      <c r="G120" s="206"/>
      <c r="H120" s="206"/>
      <c r="I120" s="206"/>
      <c r="J120" s="206"/>
      <c r="K120" s="206"/>
      <c r="L120" s="206"/>
      <c r="M120" s="207"/>
      <c r="N120" s="214"/>
      <c r="O120" s="215"/>
      <c r="P120" s="215"/>
      <c r="Q120" s="216"/>
      <c r="R120" s="130"/>
      <c r="S120" s="130"/>
      <c r="T120" s="130"/>
      <c r="U120" s="196"/>
      <c r="V120" s="197"/>
      <c r="W120" s="197"/>
      <c r="X120" s="197"/>
      <c r="Y120" s="197"/>
      <c r="Z120" s="197"/>
      <c r="AA120" s="197"/>
      <c r="AB120" s="197"/>
      <c r="AC120" s="197"/>
      <c r="AD120" s="197"/>
      <c r="AE120" s="197"/>
      <c r="AF120" s="197"/>
      <c r="AG120" s="197"/>
      <c r="AH120" s="197"/>
      <c r="AI120" s="197"/>
      <c r="AJ120" s="198"/>
      <c r="AK120" s="143"/>
      <c r="AL120" s="143"/>
      <c r="AM120" s="196"/>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8"/>
      <c r="BR120" s="129"/>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row>
    <row r="121" spans="1:144" ht="15.65" customHeight="1">
      <c r="C121" s="151"/>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3"/>
      <c r="BV121" s="157"/>
      <c r="BW121" s="157"/>
      <c r="BX121" s="157"/>
      <c r="BY121" s="157"/>
      <c r="BZ121" s="157"/>
      <c r="CA121" s="157"/>
      <c r="CB121" s="157"/>
      <c r="CC121" s="157"/>
      <c r="CD121" s="15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row>
    <row r="122" spans="1:144" ht="15.65" customHeight="1">
      <c r="A122" s="116"/>
      <c r="B122" s="116"/>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16"/>
    </row>
    <row r="123" spans="1:144" ht="15.65" customHeight="1">
      <c r="C123" s="118"/>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256"/>
      <c r="AS123" s="256"/>
      <c r="AT123" s="256"/>
      <c r="AU123" s="256"/>
      <c r="AV123" s="256"/>
      <c r="AW123" s="256"/>
      <c r="AX123" s="256"/>
      <c r="AY123" s="256"/>
      <c r="AZ123" s="256"/>
      <c r="BA123" s="256"/>
      <c r="BB123" s="256"/>
      <c r="BC123" s="120"/>
      <c r="BD123" s="121"/>
      <c r="BE123" s="121"/>
      <c r="BF123" s="121"/>
      <c r="BG123" s="121"/>
      <c r="BH123" s="121"/>
      <c r="BI123" s="121"/>
      <c r="BJ123" s="121"/>
      <c r="BK123" s="121"/>
      <c r="BL123" s="121"/>
      <c r="BM123" s="121"/>
      <c r="BN123" s="121"/>
      <c r="BO123" s="121"/>
      <c r="BP123" s="121"/>
      <c r="BQ123" s="121"/>
      <c r="BR123" s="122"/>
    </row>
    <row r="124" spans="1:144" ht="15.65" customHeight="1">
      <c r="C124" s="124"/>
      <c r="D124" s="130"/>
      <c r="E124" s="130"/>
      <c r="F124" s="130"/>
      <c r="G124" s="130"/>
      <c r="H124" s="130"/>
      <c r="I124" s="130"/>
      <c r="J124" s="130"/>
      <c r="K124" s="130"/>
      <c r="L124" s="130"/>
      <c r="M124" s="130"/>
      <c r="N124" s="130"/>
      <c r="O124" s="130"/>
      <c r="P124" s="130"/>
      <c r="Q124" s="130"/>
      <c r="R124" s="130"/>
      <c r="S124" s="130"/>
      <c r="T124" s="130"/>
      <c r="U124" s="130"/>
      <c r="V124" s="130"/>
      <c r="W124" s="130"/>
      <c r="X124" s="110"/>
      <c r="Y124" s="110"/>
      <c r="Z124" s="110"/>
      <c r="AA124" s="126"/>
      <c r="AB124" s="131"/>
      <c r="AC124" s="131"/>
      <c r="AD124" s="131"/>
      <c r="AE124" s="131"/>
      <c r="AF124" s="131"/>
      <c r="AG124" s="131"/>
      <c r="AH124" s="131"/>
      <c r="AI124" s="131"/>
      <c r="AJ124" s="131"/>
      <c r="AK124" s="131"/>
      <c r="AL124" s="131"/>
      <c r="AM124" s="131"/>
      <c r="AN124" s="128"/>
      <c r="AO124" s="131"/>
      <c r="AP124" s="132"/>
      <c r="AQ124" s="132"/>
      <c r="AR124" s="292"/>
      <c r="AS124" s="292"/>
      <c r="AT124" s="292"/>
      <c r="AU124" s="292"/>
      <c r="AV124" s="292"/>
      <c r="AW124" s="292"/>
      <c r="AX124" s="292"/>
      <c r="AY124" s="292"/>
      <c r="AZ124" s="292"/>
      <c r="BA124" s="292"/>
      <c r="BB124" s="292"/>
      <c r="BC124" s="125"/>
      <c r="BD124" s="126"/>
      <c r="BE124" s="126"/>
      <c r="BF124" s="126"/>
      <c r="BG124" s="126"/>
      <c r="BH124" s="126"/>
      <c r="BI124" s="126"/>
      <c r="BJ124" s="126"/>
      <c r="BK124" s="126"/>
      <c r="BL124" s="126"/>
      <c r="BM124" s="126"/>
      <c r="BN124" s="127"/>
      <c r="BO124" s="127"/>
      <c r="BP124" s="127"/>
      <c r="BQ124" s="128"/>
      <c r="BR124" s="129"/>
    </row>
    <row r="125" spans="1:144" ht="15.65" customHeight="1">
      <c r="C125" s="124"/>
      <c r="D125" s="258" t="s">
        <v>4</v>
      </c>
      <c r="E125" s="259"/>
      <c r="F125" s="259"/>
      <c r="G125" s="259"/>
      <c r="H125" s="259"/>
      <c r="I125" s="259"/>
      <c r="J125" s="259"/>
      <c r="K125" s="259"/>
      <c r="L125" s="259"/>
      <c r="M125" s="259"/>
      <c r="N125" s="259"/>
      <c r="O125" s="259"/>
      <c r="P125" s="259"/>
      <c r="Q125" s="260"/>
      <c r="R125" s="199" t="s">
        <v>30</v>
      </c>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1"/>
      <c r="BC125" s="125"/>
      <c r="BD125" s="126"/>
      <c r="BE125" s="126"/>
      <c r="BF125" s="126"/>
      <c r="BG125" s="126"/>
      <c r="BH125" s="126"/>
      <c r="BI125" s="126"/>
      <c r="BJ125" s="126"/>
      <c r="BK125" s="126"/>
      <c r="BL125" s="126"/>
      <c r="BM125" s="126"/>
      <c r="BN125" s="127"/>
      <c r="BO125" s="127"/>
      <c r="BP125" s="127"/>
      <c r="BQ125" s="128"/>
      <c r="BR125" s="129"/>
    </row>
    <row r="126" spans="1:144" ht="15.65" customHeight="1">
      <c r="C126" s="124"/>
      <c r="D126" s="261"/>
      <c r="E126" s="262"/>
      <c r="F126" s="262"/>
      <c r="G126" s="262"/>
      <c r="H126" s="262"/>
      <c r="I126" s="262"/>
      <c r="J126" s="262"/>
      <c r="K126" s="262"/>
      <c r="L126" s="262"/>
      <c r="M126" s="262"/>
      <c r="N126" s="262"/>
      <c r="O126" s="262"/>
      <c r="P126" s="262"/>
      <c r="Q126" s="263"/>
      <c r="R126" s="205"/>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7"/>
      <c r="BC126" s="125"/>
      <c r="BD126" s="126"/>
      <c r="BE126" s="126"/>
      <c r="BF126" s="126"/>
      <c r="BG126" s="126"/>
      <c r="BH126" s="126"/>
      <c r="BI126" s="126"/>
      <c r="BJ126" s="126"/>
      <c r="BK126" s="126"/>
      <c r="BL126" s="126"/>
      <c r="BM126" s="126"/>
      <c r="BN126" s="127"/>
      <c r="BO126" s="127"/>
      <c r="BP126" s="127"/>
      <c r="BQ126" s="128"/>
      <c r="BR126" s="129"/>
    </row>
    <row r="127" spans="1:144" ht="15.65" customHeight="1">
      <c r="C127" s="124"/>
      <c r="D127" s="130"/>
      <c r="E127" s="130"/>
      <c r="F127" s="130"/>
      <c r="G127" s="130"/>
      <c r="H127" s="130"/>
      <c r="I127" s="130"/>
      <c r="J127" s="130"/>
      <c r="K127" s="130"/>
      <c r="L127" s="130"/>
      <c r="M127" s="130"/>
      <c r="N127" s="130"/>
      <c r="O127" s="130"/>
      <c r="P127" s="130"/>
      <c r="Q127" s="130"/>
      <c r="R127" s="130"/>
      <c r="S127" s="130"/>
      <c r="T127" s="130"/>
      <c r="U127" s="130"/>
      <c r="V127" s="130"/>
      <c r="W127" s="130"/>
      <c r="X127" s="110"/>
      <c r="Y127" s="110"/>
      <c r="Z127" s="110"/>
      <c r="AA127" s="126"/>
      <c r="AB127" s="131"/>
      <c r="AC127" s="131"/>
      <c r="AD127" s="131"/>
      <c r="AE127" s="131"/>
      <c r="AF127" s="131"/>
      <c r="AG127" s="131"/>
      <c r="AH127" s="131"/>
      <c r="AI127" s="131"/>
      <c r="AJ127" s="131"/>
      <c r="AK127" s="131"/>
      <c r="AL127" s="131"/>
      <c r="AM127" s="131"/>
      <c r="AN127" s="128"/>
      <c r="AO127" s="131"/>
      <c r="AP127" s="132"/>
      <c r="AQ127" s="132"/>
      <c r="AR127" s="133"/>
      <c r="AS127" s="133"/>
      <c r="AT127" s="133"/>
      <c r="AU127" s="133"/>
      <c r="AV127" s="133"/>
      <c r="AW127" s="133"/>
      <c r="AX127" s="133"/>
      <c r="AY127" s="133"/>
      <c r="AZ127" s="133"/>
      <c r="BA127" s="133"/>
      <c r="BB127" s="133"/>
      <c r="BC127" s="125"/>
      <c r="BD127" s="126"/>
      <c r="BE127" s="126"/>
      <c r="BF127" s="126"/>
      <c r="BG127" s="126"/>
      <c r="BH127" s="126"/>
      <c r="BI127" s="126"/>
      <c r="BJ127" s="126"/>
      <c r="BK127" s="126"/>
      <c r="BL127" s="126"/>
      <c r="BM127" s="126"/>
      <c r="BN127" s="127"/>
      <c r="BO127" s="127"/>
      <c r="BP127" s="127"/>
      <c r="BQ127" s="128"/>
      <c r="BR127" s="129"/>
    </row>
    <row r="128" spans="1:144" ht="19">
      <c r="C128" s="124"/>
      <c r="D128" s="130"/>
      <c r="E128" s="130"/>
      <c r="F128" s="130"/>
      <c r="G128" s="130"/>
      <c r="H128" s="130"/>
      <c r="I128" s="130"/>
      <c r="J128" s="130"/>
      <c r="K128" s="130"/>
      <c r="L128" s="130"/>
      <c r="M128" s="130"/>
      <c r="N128" s="130"/>
      <c r="O128" s="130"/>
      <c r="P128" s="130"/>
      <c r="Q128" s="130"/>
      <c r="R128" s="130"/>
      <c r="S128" s="130"/>
      <c r="T128" s="130"/>
      <c r="U128" s="135" t="s">
        <v>31</v>
      </c>
      <c r="V128" s="138"/>
      <c r="W128" s="137"/>
      <c r="X128" s="139"/>
      <c r="Y128" s="139"/>
      <c r="Z128" s="140"/>
      <c r="AA128" s="140"/>
      <c r="AB128" s="140"/>
      <c r="AC128" s="140"/>
      <c r="AD128" s="140"/>
      <c r="AE128" s="140"/>
      <c r="AF128" s="140"/>
      <c r="AG128" s="140"/>
      <c r="AH128" s="140"/>
      <c r="AI128" s="140"/>
      <c r="AJ128" s="140"/>
      <c r="AK128" s="137"/>
      <c r="AL128" s="137"/>
      <c r="AM128" s="135" t="s">
        <v>27</v>
      </c>
      <c r="AN128" s="130"/>
      <c r="AO128" s="130"/>
      <c r="AP128" s="136"/>
      <c r="AQ128" s="136"/>
      <c r="AR128" s="136"/>
      <c r="AS128" s="127"/>
      <c r="AT128" s="137"/>
      <c r="AU128" s="137"/>
      <c r="AV128" s="137"/>
      <c r="AW128" s="137"/>
      <c r="AX128" s="137"/>
      <c r="AY128" s="137"/>
      <c r="AZ128" s="137"/>
      <c r="BA128" s="137"/>
      <c r="BB128" s="137"/>
      <c r="BC128" s="141"/>
      <c r="BD128" s="127"/>
      <c r="BE128" s="127"/>
      <c r="BF128" s="142" t="s">
        <v>6</v>
      </c>
      <c r="BG128" s="155"/>
      <c r="BH128" s="155"/>
      <c r="BI128" s="155"/>
      <c r="BJ128" s="155"/>
      <c r="BK128" s="155"/>
      <c r="BL128" s="155"/>
      <c r="BM128" s="127"/>
      <c r="BN128" s="127"/>
      <c r="BO128" s="127"/>
      <c r="BP128" s="127"/>
      <c r="BQ128" s="128"/>
      <c r="BR128" s="129"/>
    </row>
    <row r="129" spans="1:71" ht="19.399999999999999" customHeight="1">
      <c r="C129" s="124"/>
      <c r="D129" s="281" t="s">
        <v>7</v>
      </c>
      <c r="E129" s="281"/>
      <c r="F129" s="281"/>
      <c r="G129" s="281"/>
      <c r="H129" s="281"/>
      <c r="I129" s="281"/>
      <c r="J129" s="281"/>
      <c r="K129" s="281"/>
      <c r="L129" s="281"/>
      <c r="M129" s="281"/>
      <c r="N129" s="208" t="str">
        <f>IF([8]回答表!F18="水道事業",IF([8]回答表!X52="●","●",""),"")</f>
        <v/>
      </c>
      <c r="O129" s="209"/>
      <c r="P129" s="209"/>
      <c r="Q129" s="210"/>
      <c r="R129" s="130"/>
      <c r="S129" s="130"/>
      <c r="T129" s="130"/>
      <c r="U129" s="326" t="s">
        <v>51</v>
      </c>
      <c r="V129" s="327"/>
      <c r="W129" s="327"/>
      <c r="X129" s="327"/>
      <c r="Y129" s="327"/>
      <c r="Z129" s="327"/>
      <c r="AA129" s="327"/>
      <c r="AB129" s="327"/>
      <c r="AC129" s="318" t="s">
        <v>52</v>
      </c>
      <c r="AD129" s="319"/>
      <c r="AE129" s="319"/>
      <c r="AF129" s="319"/>
      <c r="AG129" s="319"/>
      <c r="AH129" s="319"/>
      <c r="AI129" s="319"/>
      <c r="AJ129" s="322"/>
      <c r="AK129" s="143"/>
      <c r="AL129" s="143"/>
      <c r="AM129" s="190" t="str">
        <f>IF([8]回答表!F18="水道事業",IF([8]回答表!X52="●",[8]回答表!B282,IF([8]回答表!AA52="●",[8]回答表!B352,"")),"")</f>
        <v/>
      </c>
      <c r="AN129" s="191"/>
      <c r="AO129" s="191"/>
      <c r="AP129" s="191"/>
      <c r="AQ129" s="191"/>
      <c r="AR129" s="191"/>
      <c r="AS129" s="191"/>
      <c r="AT129" s="191"/>
      <c r="AU129" s="191"/>
      <c r="AV129" s="191"/>
      <c r="AW129" s="191"/>
      <c r="AX129" s="191"/>
      <c r="AY129" s="191"/>
      <c r="AZ129" s="191"/>
      <c r="BA129" s="191"/>
      <c r="BB129" s="191"/>
      <c r="BC129" s="192"/>
      <c r="BD129" s="126"/>
      <c r="BE129" s="126"/>
      <c r="BF129" s="253" t="str">
        <f>IF([8]回答表!F18="水道事業",IF([8]回答表!X52="●",[8]回答表!B330,IF([8]回答表!AA52="●",[8]回答表!B399,"")),"")</f>
        <v/>
      </c>
      <c r="BG129" s="254"/>
      <c r="BH129" s="254"/>
      <c r="BI129" s="254"/>
      <c r="BJ129" s="253"/>
      <c r="BK129" s="254"/>
      <c r="BL129" s="254"/>
      <c r="BM129" s="254"/>
      <c r="BN129" s="253"/>
      <c r="BO129" s="254"/>
      <c r="BP129" s="254"/>
      <c r="BQ129" s="255"/>
      <c r="BR129" s="129"/>
    </row>
    <row r="130" spans="1:71" ht="19.399999999999999" customHeight="1">
      <c r="C130" s="124"/>
      <c r="D130" s="281"/>
      <c r="E130" s="281"/>
      <c r="F130" s="281"/>
      <c r="G130" s="281"/>
      <c r="H130" s="281"/>
      <c r="I130" s="281"/>
      <c r="J130" s="281"/>
      <c r="K130" s="281"/>
      <c r="L130" s="281"/>
      <c r="M130" s="281"/>
      <c r="N130" s="211"/>
      <c r="O130" s="212"/>
      <c r="P130" s="212"/>
      <c r="Q130" s="213"/>
      <c r="R130" s="130"/>
      <c r="S130" s="130"/>
      <c r="T130" s="130"/>
      <c r="U130" s="336"/>
      <c r="V130" s="337"/>
      <c r="W130" s="337"/>
      <c r="X130" s="337"/>
      <c r="Y130" s="337"/>
      <c r="Z130" s="337"/>
      <c r="AA130" s="337"/>
      <c r="AB130" s="337"/>
      <c r="AC130" s="320"/>
      <c r="AD130" s="321"/>
      <c r="AE130" s="321"/>
      <c r="AF130" s="321"/>
      <c r="AG130" s="321"/>
      <c r="AH130" s="321"/>
      <c r="AI130" s="321"/>
      <c r="AJ130" s="339"/>
      <c r="AK130" s="143"/>
      <c r="AL130" s="143"/>
      <c r="AM130" s="193"/>
      <c r="AN130" s="194"/>
      <c r="AO130" s="194"/>
      <c r="AP130" s="194"/>
      <c r="AQ130" s="194"/>
      <c r="AR130" s="194"/>
      <c r="AS130" s="194"/>
      <c r="AT130" s="194"/>
      <c r="AU130" s="194"/>
      <c r="AV130" s="194"/>
      <c r="AW130" s="194"/>
      <c r="AX130" s="194"/>
      <c r="AY130" s="194"/>
      <c r="AZ130" s="194"/>
      <c r="BA130" s="194"/>
      <c r="BB130" s="194"/>
      <c r="BC130" s="195"/>
      <c r="BD130" s="126"/>
      <c r="BE130" s="126"/>
      <c r="BF130" s="217"/>
      <c r="BG130" s="218"/>
      <c r="BH130" s="218"/>
      <c r="BI130" s="218"/>
      <c r="BJ130" s="217"/>
      <c r="BK130" s="218"/>
      <c r="BL130" s="218"/>
      <c r="BM130" s="218"/>
      <c r="BN130" s="217"/>
      <c r="BO130" s="218"/>
      <c r="BP130" s="218"/>
      <c r="BQ130" s="221"/>
      <c r="BR130" s="129"/>
    </row>
    <row r="131" spans="1:71" ht="15.65" customHeight="1">
      <c r="C131" s="124"/>
      <c r="D131" s="281"/>
      <c r="E131" s="281"/>
      <c r="F131" s="281"/>
      <c r="G131" s="281"/>
      <c r="H131" s="281"/>
      <c r="I131" s="281"/>
      <c r="J131" s="281"/>
      <c r="K131" s="281"/>
      <c r="L131" s="281"/>
      <c r="M131" s="281"/>
      <c r="N131" s="211"/>
      <c r="O131" s="212"/>
      <c r="P131" s="212"/>
      <c r="Q131" s="213"/>
      <c r="R131" s="130"/>
      <c r="S131" s="130"/>
      <c r="T131" s="130"/>
      <c r="U131" s="283" t="str">
        <f>IF([8]回答表!F18="水道事業",IF([8]回答表!X52="●",[8]回答表!J290,IF([8]回答表!AA52="●",[8]回答表!J360,"")),"")</f>
        <v/>
      </c>
      <c r="V131" s="284"/>
      <c r="W131" s="284"/>
      <c r="X131" s="284"/>
      <c r="Y131" s="284"/>
      <c r="Z131" s="284"/>
      <c r="AA131" s="284"/>
      <c r="AB131" s="285"/>
      <c r="AC131" s="283" t="str">
        <f>IF([8]回答表!F18="水道事業",IF([8]回答表!X52="●",[8]回答表!J292,IF([8]回答表!AA52="●",[8]回答表!J362,"")),"")</f>
        <v/>
      </c>
      <c r="AD131" s="284"/>
      <c r="AE131" s="284"/>
      <c r="AF131" s="284"/>
      <c r="AG131" s="284"/>
      <c r="AH131" s="284"/>
      <c r="AI131" s="284"/>
      <c r="AJ131" s="285"/>
      <c r="AK131" s="143"/>
      <c r="AL131" s="143"/>
      <c r="AM131" s="193"/>
      <c r="AN131" s="194"/>
      <c r="AO131" s="194"/>
      <c r="AP131" s="194"/>
      <c r="AQ131" s="194"/>
      <c r="AR131" s="194"/>
      <c r="AS131" s="194"/>
      <c r="AT131" s="194"/>
      <c r="AU131" s="194"/>
      <c r="AV131" s="194"/>
      <c r="AW131" s="194"/>
      <c r="AX131" s="194"/>
      <c r="AY131" s="194"/>
      <c r="AZ131" s="194"/>
      <c r="BA131" s="194"/>
      <c r="BB131" s="194"/>
      <c r="BC131" s="195"/>
      <c r="BD131" s="126"/>
      <c r="BE131" s="126"/>
      <c r="BF131" s="217"/>
      <c r="BG131" s="218"/>
      <c r="BH131" s="218"/>
      <c r="BI131" s="218"/>
      <c r="BJ131" s="217"/>
      <c r="BK131" s="218"/>
      <c r="BL131" s="218"/>
      <c r="BM131" s="218"/>
      <c r="BN131" s="217"/>
      <c r="BO131" s="218"/>
      <c r="BP131" s="218"/>
      <c r="BQ131" s="221"/>
      <c r="BR131" s="129"/>
    </row>
    <row r="132" spans="1:71" ht="15.65" customHeight="1">
      <c r="C132" s="124"/>
      <c r="D132" s="281"/>
      <c r="E132" s="281"/>
      <c r="F132" s="281"/>
      <c r="G132" s="281"/>
      <c r="H132" s="281"/>
      <c r="I132" s="281"/>
      <c r="J132" s="281"/>
      <c r="K132" s="281"/>
      <c r="L132" s="281"/>
      <c r="M132" s="281"/>
      <c r="N132" s="214"/>
      <c r="O132" s="215"/>
      <c r="P132" s="215"/>
      <c r="Q132" s="216"/>
      <c r="R132" s="130"/>
      <c r="S132" s="130"/>
      <c r="T132" s="130"/>
      <c r="U132" s="286"/>
      <c r="V132" s="287"/>
      <c r="W132" s="287"/>
      <c r="X132" s="287"/>
      <c r="Y132" s="287"/>
      <c r="Z132" s="287"/>
      <c r="AA132" s="287"/>
      <c r="AB132" s="288"/>
      <c r="AC132" s="286"/>
      <c r="AD132" s="287"/>
      <c r="AE132" s="287"/>
      <c r="AF132" s="287"/>
      <c r="AG132" s="287"/>
      <c r="AH132" s="287"/>
      <c r="AI132" s="287"/>
      <c r="AJ132" s="288"/>
      <c r="AK132" s="143"/>
      <c r="AL132" s="143"/>
      <c r="AM132" s="193"/>
      <c r="AN132" s="194"/>
      <c r="AO132" s="194"/>
      <c r="AP132" s="194"/>
      <c r="AQ132" s="194"/>
      <c r="AR132" s="194"/>
      <c r="AS132" s="194"/>
      <c r="AT132" s="194"/>
      <c r="AU132" s="194"/>
      <c r="AV132" s="194"/>
      <c r="AW132" s="194"/>
      <c r="AX132" s="194"/>
      <c r="AY132" s="194"/>
      <c r="AZ132" s="194"/>
      <c r="BA132" s="194"/>
      <c r="BB132" s="194"/>
      <c r="BC132" s="195"/>
      <c r="BD132" s="126"/>
      <c r="BE132" s="126"/>
      <c r="BF132" s="217" t="str">
        <f>IF([8]回答表!F18="水道事業",IF([8]回答表!X52="●",[8]回答表!E330,IF([8]回答表!AA52="●",[8]回答表!E399,"")),"")</f>
        <v/>
      </c>
      <c r="BG132" s="218"/>
      <c r="BH132" s="218"/>
      <c r="BI132" s="218"/>
      <c r="BJ132" s="217" t="str">
        <f>IF([8]回答表!F18="水道事業",IF([8]回答表!X52="●",[8]回答表!E331,IF([8]回答表!AA52="●",[8]回答表!E400,"")),"")</f>
        <v/>
      </c>
      <c r="BK132" s="218"/>
      <c r="BL132" s="218"/>
      <c r="BM132" s="218"/>
      <c r="BN132" s="217" t="str">
        <f>IF([8]回答表!F18="水道事業",IF([8]回答表!X52="●",[8]回答表!E332,IF([8]回答表!AA52="●",[8]回答表!E401,"")),"")</f>
        <v/>
      </c>
      <c r="BO132" s="218"/>
      <c r="BP132" s="218"/>
      <c r="BQ132" s="221"/>
      <c r="BR132" s="129"/>
    </row>
    <row r="133" spans="1:71" ht="15.65" customHeight="1">
      <c r="C133" s="124"/>
      <c r="D133" s="144"/>
      <c r="E133" s="144"/>
      <c r="F133" s="144"/>
      <c r="G133" s="144"/>
      <c r="H133" s="144"/>
      <c r="I133" s="144"/>
      <c r="J133" s="144"/>
      <c r="K133" s="144"/>
      <c r="L133" s="144"/>
      <c r="M133" s="144"/>
      <c r="N133" s="145"/>
      <c r="O133" s="145"/>
      <c r="P133" s="145"/>
      <c r="Q133" s="145"/>
      <c r="R133" s="146"/>
      <c r="S133" s="146"/>
      <c r="T133" s="146"/>
      <c r="U133" s="289"/>
      <c r="V133" s="290"/>
      <c r="W133" s="290"/>
      <c r="X133" s="290"/>
      <c r="Y133" s="290"/>
      <c r="Z133" s="290"/>
      <c r="AA133" s="290"/>
      <c r="AB133" s="291"/>
      <c r="AC133" s="289"/>
      <c r="AD133" s="290"/>
      <c r="AE133" s="290"/>
      <c r="AF133" s="290"/>
      <c r="AG133" s="290"/>
      <c r="AH133" s="290"/>
      <c r="AI133" s="290"/>
      <c r="AJ133" s="291"/>
      <c r="AK133" s="143"/>
      <c r="AL133" s="143"/>
      <c r="AM133" s="193"/>
      <c r="AN133" s="194"/>
      <c r="AO133" s="194"/>
      <c r="AP133" s="194"/>
      <c r="AQ133" s="194"/>
      <c r="AR133" s="194"/>
      <c r="AS133" s="194"/>
      <c r="AT133" s="194"/>
      <c r="AU133" s="194"/>
      <c r="AV133" s="194"/>
      <c r="AW133" s="194"/>
      <c r="AX133" s="194"/>
      <c r="AY133" s="194"/>
      <c r="AZ133" s="194"/>
      <c r="BA133" s="194"/>
      <c r="BB133" s="194"/>
      <c r="BC133" s="195"/>
      <c r="BD133" s="131"/>
      <c r="BE133" s="131"/>
      <c r="BF133" s="217"/>
      <c r="BG133" s="218"/>
      <c r="BH133" s="218"/>
      <c r="BI133" s="218"/>
      <c r="BJ133" s="217"/>
      <c r="BK133" s="218"/>
      <c r="BL133" s="218"/>
      <c r="BM133" s="218"/>
      <c r="BN133" s="217"/>
      <c r="BO133" s="218"/>
      <c r="BP133" s="218"/>
      <c r="BQ133" s="221"/>
      <c r="BR133" s="129"/>
    </row>
    <row r="134" spans="1:71" ht="19.399999999999999" customHeight="1">
      <c r="C134" s="124"/>
      <c r="D134" s="144"/>
      <c r="E134" s="144"/>
      <c r="F134" s="144"/>
      <c r="G134" s="144"/>
      <c r="H134" s="144"/>
      <c r="I134" s="144"/>
      <c r="J134" s="144"/>
      <c r="K134" s="144"/>
      <c r="L134" s="144"/>
      <c r="M134" s="144"/>
      <c r="N134" s="145"/>
      <c r="O134" s="145"/>
      <c r="P134" s="145"/>
      <c r="Q134" s="145"/>
      <c r="R134" s="146"/>
      <c r="S134" s="146"/>
      <c r="T134" s="146"/>
      <c r="U134" s="326" t="s">
        <v>32</v>
      </c>
      <c r="V134" s="327"/>
      <c r="W134" s="327"/>
      <c r="X134" s="327"/>
      <c r="Y134" s="327"/>
      <c r="Z134" s="327"/>
      <c r="AA134" s="327"/>
      <c r="AB134" s="327"/>
      <c r="AC134" s="326" t="s">
        <v>33</v>
      </c>
      <c r="AD134" s="327"/>
      <c r="AE134" s="327"/>
      <c r="AF134" s="327"/>
      <c r="AG134" s="327"/>
      <c r="AH134" s="327"/>
      <c r="AI134" s="327"/>
      <c r="AJ134" s="328"/>
      <c r="AK134" s="143"/>
      <c r="AL134" s="143"/>
      <c r="AM134" s="193"/>
      <c r="AN134" s="194"/>
      <c r="AO134" s="194"/>
      <c r="AP134" s="194"/>
      <c r="AQ134" s="194"/>
      <c r="AR134" s="194"/>
      <c r="AS134" s="194"/>
      <c r="AT134" s="194"/>
      <c r="AU134" s="194"/>
      <c r="AV134" s="194"/>
      <c r="AW134" s="194"/>
      <c r="AX134" s="194"/>
      <c r="AY134" s="194"/>
      <c r="AZ134" s="194"/>
      <c r="BA134" s="194"/>
      <c r="BB134" s="194"/>
      <c r="BC134" s="195"/>
      <c r="BD134" s="126"/>
      <c r="BE134" s="126"/>
      <c r="BF134" s="217"/>
      <c r="BG134" s="218"/>
      <c r="BH134" s="218"/>
      <c r="BI134" s="218"/>
      <c r="BJ134" s="217"/>
      <c r="BK134" s="218"/>
      <c r="BL134" s="218"/>
      <c r="BM134" s="218"/>
      <c r="BN134" s="217"/>
      <c r="BO134" s="218"/>
      <c r="BP134" s="218"/>
      <c r="BQ134" s="221"/>
      <c r="BR134" s="129"/>
    </row>
    <row r="135" spans="1:71" ht="19.399999999999999" customHeight="1">
      <c r="C135" s="124"/>
      <c r="D135" s="302" t="s">
        <v>8</v>
      </c>
      <c r="E135" s="281"/>
      <c r="F135" s="281"/>
      <c r="G135" s="281"/>
      <c r="H135" s="281"/>
      <c r="I135" s="281"/>
      <c r="J135" s="281"/>
      <c r="K135" s="281"/>
      <c r="L135" s="281"/>
      <c r="M135" s="282"/>
      <c r="N135" s="208" t="str">
        <f>IF([8]回答表!F18="水道事業",IF([8]回答表!AA52="●","●",""),"")</f>
        <v/>
      </c>
      <c r="O135" s="209"/>
      <c r="P135" s="209"/>
      <c r="Q135" s="210"/>
      <c r="R135" s="130"/>
      <c r="S135" s="130"/>
      <c r="T135" s="130"/>
      <c r="U135" s="336"/>
      <c r="V135" s="337"/>
      <c r="W135" s="337"/>
      <c r="X135" s="337"/>
      <c r="Y135" s="337"/>
      <c r="Z135" s="337"/>
      <c r="AA135" s="337"/>
      <c r="AB135" s="337"/>
      <c r="AC135" s="336"/>
      <c r="AD135" s="337"/>
      <c r="AE135" s="337"/>
      <c r="AF135" s="337"/>
      <c r="AG135" s="337"/>
      <c r="AH135" s="337"/>
      <c r="AI135" s="337"/>
      <c r="AJ135" s="338"/>
      <c r="AK135" s="143"/>
      <c r="AL135" s="143"/>
      <c r="AM135" s="193"/>
      <c r="AN135" s="194"/>
      <c r="AO135" s="194"/>
      <c r="AP135" s="194"/>
      <c r="AQ135" s="194"/>
      <c r="AR135" s="194"/>
      <c r="AS135" s="194"/>
      <c r="AT135" s="194"/>
      <c r="AU135" s="194"/>
      <c r="AV135" s="194"/>
      <c r="AW135" s="194"/>
      <c r="AX135" s="194"/>
      <c r="AY135" s="194"/>
      <c r="AZ135" s="194"/>
      <c r="BA135" s="194"/>
      <c r="BB135" s="194"/>
      <c r="BC135" s="195"/>
      <c r="BD135" s="147"/>
      <c r="BE135" s="147"/>
      <c r="BF135" s="217"/>
      <c r="BG135" s="218"/>
      <c r="BH135" s="218"/>
      <c r="BI135" s="218"/>
      <c r="BJ135" s="217"/>
      <c r="BK135" s="218"/>
      <c r="BL135" s="218"/>
      <c r="BM135" s="218"/>
      <c r="BN135" s="217"/>
      <c r="BO135" s="218"/>
      <c r="BP135" s="218"/>
      <c r="BQ135" s="221"/>
      <c r="BR135" s="129"/>
    </row>
    <row r="136" spans="1:71" ht="15.65" customHeight="1">
      <c r="C136" s="124"/>
      <c r="D136" s="281"/>
      <c r="E136" s="281"/>
      <c r="F136" s="281"/>
      <c r="G136" s="281"/>
      <c r="H136" s="281"/>
      <c r="I136" s="281"/>
      <c r="J136" s="281"/>
      <c r="K136" s="281"/>
      <c r="L136" s="281"/>
      <c r="M136" s="282"/>
      <c r="N136" s="211"/>
      <c r="O136" s="212"/>
      <c r="P136" s="212"/>
      <c r="Q136" s="213"/>
      <c r="R136" s="130"/>
      <c r="S136" s="130"/>
      <c r="T136" s="130"/>
      <c r="U136" s="283" t="str">
        <f>IF([8]回答表!F18="水道事業",IF([8]回答表!X52="●",[8]回答表!J294,IF([8]回答表!AA52="●",[8]回答表!J364,"")),"")</f>
        <v/>
      </c>
      <c r="V136" s="284"/>
      <c r="W136" s="284"/>
      <c r="X136" s="284"/>
      <c r="Y136" s="284"/>
      <c r="Z136" s="284"/>
      <c r="AA136" s="284"/>
      <c r="AB136" s="285"/>
      <c r="AC136" s="283" t="str">
        <f>IF([8]回答表!F18="水道事業",IF([8]回答表!X52="●",[8]回答表!J296,IF([8]回答表!AA52="●",[8]回答表!J366,"")),"")</f>
        <v/>
      </c>
      <c r="AD136" s="284"/>
      <c r="AE136" s="284"/>
      <c r="AF136" s="284"/>
      <c r="AG136" s="284"/>
      <c r="AH136" s="284"/>
      <c r="AI136" s="284"/>
      <c r="AJ136" s="285"/>
      <c r="AK136" s="143"/>
      <c r="AL136" s="143"/>
      <c r="AM136" s="193"/>
      <c r="AN136" s="194"/>
      <c r="AO136" s="194"/>
      <c r="AP136" s="194"/>
      <c r="AQ136" s="194"/>
      <c r="AR136" s="194"/>
      <c r="AS136" s="194"/>
      <c r="AT136" s="194"/>
      <c r="AU136" s="194"/>
      <c r="AV136" s="194"/>
      <c r="AW136" s="194"/>
      <c r="AX136" s="194"/>
      <c r="AY136" s="194"/>
      <c r="AZ136" s="194"/>
      <c r="BA136" s="194"/>
      <c r="BB136" s="194"/>
      <c r="BC136" s="195"/>
      <c r="BD136" s="147"/>
      <c r="BE136" s="147"/>
      <c r="BF136" s="217" t="s">
        <v>9</v>
      </c>
      <c r="BG136" s="218"/>
      <c r="BH136" s="218"/>
      <c r="BI136" s="218"/>
      <c r="BJ136" s="217" t="s">
        <v>10</v>
      </c>
      <c r="BK136" s="218"/>
      <c r="BL136" s="218"/>
      <c r="BM136" s="218"/>
      <c r="BN136" s="217" t="s">
        <v>11</v>
      </c>
      <c r="BO136" s="218"/>
      <c r="BP136" s="218"/>
      <c r="BQ136" s="221"/>
      <c r="BR136" s="129"/>
    </row>
    <row r="137" spans="1:71" ht="15.65" customHeight="1">
      <c r="C137" s="124"/>
      <c r="D137" s="281"/>
      <c r="E137" s="281"/>
      <c r="F137" s="281"/>
      <c r="G137" s="281"/>
      <c r="H137" s="281"/>
      <c r="I137" s="281"/>
      <c r="J137" s="281"/>
      <c r="K137" s="281"/>
      <c r="L137" s="281"/>
      <c r="M137" s="282"/>
      <c r="N137" s="211"/>
      <c r="O137" s="212"/>
      <c r="P137" s="212"/>
      <c r="Q137" s="213"/>
      <c r="R137" s="130"/>
      <c r="S137" s="130"/>
      <c r="T137" s="130"/>
      <c r="U137" s="286"/>
      <c r="V137" s="287"/>
      <c r="W137" s="287"/>
      <c r="X137" s="287"/>
      <c r="Y137" s="287"/>
      <c r="Z137" s="287"/>
      <c r="AA137" s="287"/>
      <c r="AB137" s="288"/>
      <c r="AC137" s="286"/>
      <c r="AD137" s="287"/>
      <c r="AE137" s="287"/>
      <c r="AF137" s="287"/>
      <c r="AG137" s="287"/>
      <c r="AH137" s="287"/>
      <c r="AI137" s="287"/>
      <c r="AJ137" s="288"/>
      <c r="AK137" s="143"/>
      <c r="AL137" s="143"/>
      <c r="AM137" s="193"/>
      <c r="AN137" s="194"/>
      <c r="AO137" s="194"/>
      <c r="AP137" s="194"/>
      <c r="AQ137" s="194"/>
      <c r="AR137" s="194"/>
      <c r="AS137" s="194"/>
      <c r="AT137" s="194"/>
      <c r="AU137" s="194"/>
      <c r="AV137" s="194"/>
      <c r="AW137" s="194"/>
      <c r="AX137" s="194"/>
      <c r="AY137" s="194"/>
      <c r="AZ137" s="194"/>
      <c r="BA137" s="194"/>
      <c r="BB137" s="194"/>
      <c r="BC137" s="195"/>
      <c r="BD137" s="147"/>
      <c r="BE137" s="147"/>
      <c r="BF137" s="217"/>
      <c r="BG137" s="218"/>
      <c r="BH137" s="218"/>
      <c r="BI137" s="218"/>
      <c r="BJ137" s="217"/>
      <c r="BK137" s="218"/>
      <c r="BL137" s="218"/>
      <c r="BM137" s="218"/>
      <c r="BN137" s="217"/>
      <c r="BO137" s="218"/>
      <c r="BP137" s="218"/>
      <c r="BQ137" s="221"/>
      <c r="BR137" s="129"/>
    </row>
    <row r="138" spans="1:71" ht="15.65" customHeight="1">
      <c r="C138" s="124"/>
      <c r="D138" s="281"/>
      <c r="E138" s="281"/>
      <c r="F138" s="281"/>
      <c r="G138" s="281"/>
      <c r="H138" s="281"/>
      <c r="I138" s="281"/>
      <c r="J138" s="281"/>
      <c r="K138" s="281"/>
      <c r="L138" s="281"/>
      <c r="M138" s="282"/>
      <c r="N138" s="214"/>
      <c r="O138" s="215"/>
      <c r="P138" s="215"/>
      <c r="Q138" s="216"/>
      <c r="R138" s="130"/>
      <c r="S138" s="130"/>
      <c r="T138" s="130"/>
      <c r="U138" s="289"/>
      <c r="V138" s="290"/>
      <c r="W138" s="290"/>
      <c r="X138" s="290"/>
      <c r="Y138" s="290"/>
      <c r="Z138" s="290"/>
      <c r="AA138" s="290"/>
      <c r="AB138" s="291"/>
      <c r="AC138" s="289"/>
      <c r="AD138" s="290"/>
      <c r="AE138" s="290"/>
      <c r="AF138" s="290"/>
      <c r="AG138" s="290"/>
      <c r="AH138" s="290"/>
      <c r="AI138" s="290"/>
      <c r="AJ138" s="291"/>
      <c r="AK138" s="143"/>
      <c r="AL138" s="143"/>
      <c r="AM138" s="196"/>
      <c r="AN138" s="197"/>
      <c r="AO138" s="197"/>
      <c r="AP138" s="197"/>
      <c r="AQ138" s="197"/>
      <c r="AR138" s="197"/>
      <c r="AS138" s="197"/>
      <c r="AT138" s="197"/>
      <c r="AU138" s="197"/>
      <c r="AV138" s="197"/>
      <c r="AW138" s="197"/>
      <c r="AX138" s="197"/>
      <c r="AY138" s="197"/>
      <c r="AZ138" s="197"/>
      <c r="BA138" s="197"/>
      <c r="BB138" s="197"/>
      <c r="BC138" s="198"/>
      <c r="BD138" s="147"/>
      <c r="BE138" s="147"/>
      <c r="BF138" s="219"/>
      <c r="BG138" s="220"/>
      <c r="BH138" s="220"/>
      <c r="BI138" s="220"/>
      <c r="BJ138" s="219"/>
      <c r="BK138" s="220"/>
      <c r="BL138" s="220"/>
      <c r="BM138" s="220"/>
      <c r="BN138" s="219"/>
      <c r="BO138" s="220"/>
      <c r="BP138" s="220"/>
      <c r="BQ138" s="222"/>
      <c r="BR138" s="129"/>
    </row>
    <row r="139" spans="1:71" ht="15.65" customHeight="1">
      <c r="A139" s="134"/>
      <c r="B139" s="134"/>
      <c r="C139" s="124"/>
      <c r="D139" s="144"/>
      <c r="E139" s="144"/>
      <c r="F139" s="144"/>
      <c r="G139" s="144"/>
      <c r="H139" s="144"/>
      <c r="I139" s="144"/>
      <c r="J139" s="144"/>
      <c r="K139" s="144"/>
      <c r="L139" s="144"/>
      <c r="M139" s="144"/>
      <c r="N139" s="144"/>
      <c r="O139" s="144"/>
      <c r="P139" s="144"/>
      <c r="Q139" s="144"/>
      <c r="R139" s="130"/>
      <c r="S139" s="130"/>
      <c r="T139" s="130"/>
      <c r="U139" s="130"/>
      <c r="V139" s="130"/>
      <c r="W139" s="130"/>
      <c r="X139" s="130"/>
      <c r="Y139" s="130"/>
      <c r="Z139" s="130"/>
      <c r="AA139" s="130"/>
      <c r="AB139" s="130"/>
      <c r="AC139" s="130"/>
      <c r="AD139" s="130"/>
      <c r="AE139" s="130"/>
      <c r="AF139" s="130"/>
      <c r="AG139" s="130"/>
      <c r="AH139" s="130"/>
      <c r="AI139" s="130"/>
      <c r="AJ139" s="130"/>
      <c r="AK139" s="143"/>
      <c r="AL139" s="143"/>
      <c r="AM139" s="156"/>
      <c r="AN139" s="156"/>
      <c r="AO139" s="156"/>
      <c r="AP139" s="156"/>
      <c r="AQ139" s="156"/>
      <c r="AR139" s="156"/>
      <c r="AS139" s="156"/>
      <c r="AT139" s="156"/>
      <c r="AU139" s="156"/>
      <c r="AV139" s="156"/>
      <c r="AW139" s="156"/>
      <c r="AX139" s="156"/>
      <c r="AY139" s="156"/>
      <c r="AZ139" s="156"/>
      <c r="BA139" s="156"/>
      <c r="BB139" s="156"/>
      <c r="BC139" s="131"/>
      <c r="BD139" s="147"/>
      <c r="BE139" s="147"/>
      <c r="BF139" s="110"/>
      <c r="BG139" s="110"/>
      <c r="BH139" s="110"/>
      <c r="BI139" s="110"/>
      <c r="BJ139" s="110"/>
      <c r="BK139" s="110"/>
      <c r="BL139" s="110"/>
      <c r="BM139" s="110"/>
      <c r="BN139" s="110"/>
      <c r="BO139" s="110"/>
      <c r="BP139" s="110"/>
      <c r="BQ139" s="110"/>
      <c r="BR139" s="129"/>
      <c r="BS139" s="116"/>
    </row>
    <row r="140" spans="1:71" ht="15.65" customHeight="1">
      <c r="A140" s="134"/>
      <c r="B140" s="134"/>
      <c r="C140" s="124"/>
      <c r="D140" s="144"/>
      <c r="E140" s="144"/>
      <c r="F140" s="144"/>
      <c r="G140" s="144"/>
      <c r="H140" s="144"/>
      <c r="I140" s="144"/>
      <c r="J140" s="144"/>
      <c r="K140" s="144"/>
      <c r="L140" s="144"/>
      <c r="M140" s="144"/>
      <c r="N140" s="144"/>
      <c r="O140" s="144"/>
      <c r="P140" s="144"/>
      <c r="Q140" s="144"/>
      <c r="R140" s="130"/>
      <c r="S140" s="130"/>
      <c r="T140" s="130"/>
      <c r="U140" s="135" t="s">
        <v>91</v>
      </c>
      <c r="V140" s="130"/>
      <c r="W140" s="130"/>
      <c r="X140" s="130"/>
      <c r="Y140" s="130"/>
      <c r="Z140" s="130"/>
      <c r="AA140" s="130"/>
      <c r="AB140" s="130"/>
      <c r="AC140" s="130"/>
      <c r="AD140" s="130"/>
      <c r="AE140" s="130"/>
      <c r="AF140" s="130"/>
      <c r="AG140" s="130"/>
      <c r="AH140" s="130"/>
      <c r="AI140" s="130"/>
      <c r="AJ140" s="130"/>
      <c r="AK140" s="143"/>
      <c r="AL140" s="143"/>
      <c r="AM140" s="135" t="s">
        <v>92</v>
      </c>
      <c r="AN140" s="127"/>
      <c r="AO140" s="127"/>
      <c r="AP140" s="127"/>
      <c r="AQ140" s="127"/>
      <c r="AR140" s="127"/>
      <c r="AS140" s="127"/>
      <c r="AT140" s="127"/>
      <c r="AU140" s="127"/>
      <c r="AV140" s="127"/>
      <c r="AW140" s="127"/>
      <c r="AX140" s="126"/>
      <c r="AY140" s="126"/>
      <c r="AZ140" s="126"/>
      <c r="BA140" s="126"/>
      <c r="BB140" s="126"/>
      <c r="BC140" s="126"/>
      <c r="BD140" s="126"/>
      <c r="BE140" s="126"/>
      <c r="BF140" s="126"/>
      <c r="BG140" s="126"/>
      <c r="BH140" s="126"/>
      <c r="BI140" s="126"/>
      <c r="BJ140" s="126"/>
      <c r="BK140" s="126"/>
      <c r="BL140" s="126"/>
      <c r="BM140" s="126"/>
      <c r="BN140" s="126"/>
      <c r="BO140" s="126"/>
      <c r="BP140" s="126"/>
      <c r="BQ140" s="110"/>
      <c r="BR140" s="129"/>
      <c r="BS140" s="116"/>
    </row>
    <row r="141" spans="1:71" ht="15.65" customHeight="1">
      <c r="A141" s="134"/>
      <c r="B141" s="134"/>
      <c r="C141" s="124"/>
      <c r="D141" s="144"/>
      <c r="E141" s="144"/>
      <c r="F141" s="144"/>
      <c r="G141" s="144"/>
      <c r="H141" s="144"/>
      <c r="I141" s="144"/>
      <c r="J141" s="144"/>
      <c r="K141" s="144"/>
      <c r="L141" s="144"/>
      <c r="M141" s="144"/>
      <c r="N141" s="144"/>
      <c r="O141" s="144"/>
      <c r="P141" s="144"/>
      <c r="Q141" s="144"/>
      <c r="R141" s="130"/>
      <c r="S141" s="130"/>
      <c r="T141" s="130"/>
      <c r="U141" s="182" t="str">
        <f>IF([8]回答表!F18="水道事業",IF([8]回答表!X52="●",[8]回答表!E339,IF([8]回答表!AA52="●",[8]回答表!E408,"")),"")</f>
        <v/>
      </c>
      <c r="V141" s="183"/>
      <c r="W141" s="183"/>
      <c r="X141" s="183"/>
      <c r="Y141" s="183"/>
      <c r="Z141" s="183"/>
      <c r="AA141" s="183"/>
      <c r="AB141" s="183"/>
      <c r="AC141" s="183"/>
      <c r="AD141" s="183"/>
      <c r="AE141" s="186" t="s">
        <v>93</v>
      </c>
      <c r="AF141" s="186"/>
      <c r="AG141" s="186"/>
      <c r="AH141" s="186"/>
      <c r="AI141" s="186"/>
      <c r="AJ141" s="187"/>
      <c r="AK141" s="143"/>
      <c r="AL141" s="143"/>
      <c r="AM141" s="190" t="str">
        <f>IF([8]回答表!F18="水道事業",IF([8]回答表!X52="●",[8]回答表!B341,IF([8]回答表!AA52="●",[8]回答表!B410,"")),"")</f>
        <v/>
      </c>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2"/>
      <c r="BR141" s="129"/>
      <c r="BS141" s="116"/>
    </row>
    <row r="142" spans="1:71" ht="15.65" customHeight="1">
      <c r="A142" s="134"/>
      <c r="B142" s="134"/>
      <c r="C142" s="124"/>
      <c r="D142" s="144"/>
      <c r="E142" s="144"/>
      <c r="F142" s="144"/>
      <c r="G142" s="144"/>
      <c r="H142" s="144"/>
      <c r="I142" s="144"/>
      <c r="J142" s="144"/>
      <c r="K142" s="144"/>
      <c r="L142" s="144"/>
      <c r="M142" s="144"/>
      <c r="N142" s="144"/>
      <c r="O142" s="144"/>
      <c r="P142" s="144"/>
      <c r="Q142" s="144"/>
      <c r="R142" s="130"/>
      <c r="S142" s="130"/>
      <c r="T142" s="130"/>
      <c r="U142" s="184"/>
      <c r="V142" s="185"/>
      <c r="W142" s="185"/>
      <c r="X142" s="185"/>
      <c r="Y142" s="185"/>
      <c r="Z142" s="185"/>
      <c r="AA142" s="185"/>
      <c r="AB142" s="185"/>
      <c r="AC142" s="185"/>
      <c r="AD142" s="185"/>
      <c r="AE142" s="188"/>
      <c r="AF142" s="188"/>
      <c r="AG142" s="188"/>
      <c r="AH142" s="188"/>
      <c r="AI142" s="188"/>
      <c r="AJ142" s="189"/>
      <c r="AK142" s="143"/>
      <c r="AL142" s="143"/>
      <c r="AM142" s="193"/>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5"/>
      <c r="BR142" s="129"/>
      <c r="BS142" s="116"/>
    </row>
    <row r="143" spans="1:71" ht="15.65" customHeight="1">
      <c r="A143" s="134"/>
      <c r="B143" s="134"/>
      <c r="C143" s="124"/>
      <c r="D143" s="144"/>
      <c r="E143" s="144"/>
      <c r="F143" s="144"/>
      <c r="G143" s="144"/>
      <c r="H143" s="144"/>
      <c r="I143" s="144"/>
      <c r="J143" s="144"/>
      <c r="K143" s="144"/>
      <c r="L143" s="144"/>
      <c r="M143" s="144"/>
      <c r="N143" s="144"/>
      <c r="O143" s="144"/>
      <c r="P143" s="144"/>
      <c r="Q143" s="144"/>
      <c r="R143" s="130"/>
      <c r="S143" s="130"/>
      <c r="T143" s="130"/>
      <c r="U143" s="130"/>
      <c r="V143" s="130"/>
      <c r="W143" s="130"/>
      <c r="X143" s="130"/>
      <c r="Y143" s="130"/>
      <c r="Z143" s="130"/>
      <c r="AA143" s="130"/>
      <c r="AB143" s="130"/>
      <c r="AC143" s="130"/>
      <c r="AD143" s="130"/>
      <c r="AE143" s="130"/>
      <c r="AF143" s="130"/>
      <c r="AG143" s="130"/>
      <c r="AH143" s="130"/>
      <c r="AI143" s="130"/>
      <c r="AJ143" s="130"/>
      <c r="AK143" s="143"/>
      <c r="AL143" s="143"/>
      <c r="AM143" s="193"/>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c r="BJ143" s="194"/>
      <c r="BK143" s="194"/>
      <c r="BL143" s="194"/>
      <c r="BM143" s="194"/>
      <c r="BN143" s="194"/>
      <c r="BO143" s="194"/>
      <c r="BP143" s="194"/>
      <c r="BQ143" s="195"/>
      <c r="BR143" s="129"/>
      <c r="BS143" s="116"/>
    </row>
    <row r="144" spans="1:71" ht="15.65" customHeight="1">
      <c r="A144" s="134"/>
      <c r="B144" s="134"/>
      <c r="C144" s="124"/>
      <c r="D144" s="144"/>
      <c r="E144" s="144"/>
      <c r="F144" s="144"/>
      <c r="G144" s="144"/>
      <c r="H144" s="144"/>
      <c r="I144" s="144"/>
      <c r="J144" s="144"/>
      <c r="K144" s="144"/>
      <c r="L144" s="144"/>
      <c r="M144" s="144"/>
      <c r="N144" s="144"/>
      <c r="O144" s="144"/>
      <c r="P144" s="144"/>
      <c r="Q144" s="144"/>
      <c r="R144" s="130"/>
      <c r="S144" s="130"/>
      <c r="T144" s="130"/>
      <c r="U144" s="130"/>
      <c r="V144" s="130"/>
      <c r="W144" s="130"/>
      <c r="X144" s="130"/>
      <c r="Y144" s="130"/>
      <c r="Z144" s="130"/>
      <c r="AA144" s="130"/>
      <c r="AB144" s="130"/>
      <c r="AC144" s="130"/>
      <c r="AD144" s="130"/>
      <c r="AE144" s="130"/>
      <c r="AF144" s="130"/>
      <c r="AG144" s="130"/>
      <c r="AH144" s="130"/>
      <c r="AI144" s="130"/>
      <c r="AJ144" s="130"/>
      <c r="AK144" s="143"/>
      <c r="AL144" s="143"/>
      <c r="AM144" s="193"/>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5"/>
      <c r="BR144" s="129"/>
      <c r="BS144" s="116"/>
    </row>
    <row r="145" spans="1:71" ht="15.65" customHeight="1">
      <c r="A145" s="134"/>
      <c r="B145" s="134"/>
      <c r="C145" s="124"/>
      <c r="D145" s="144"/>
      <c r="E145" s="144"/>
      <c r="F145" s="144"/>
      <c r="G145" s="144"/>
      <c r="H145" s="144"/>
      <c r="I145" s="144"/>
      <c r="J145" s="144"/>
      <c r="K145" s="144"/>
      <c r="L145" s="144"/>
      <c r="M145" s="144"/>
      <c r="N145" s="144"/>
      <c r="O145" s="144"/>
      <c r="P145" s="144"/>
      <c r="Q145" s="144"/>
      <c r="R145" s="130"/>
      <c r="S145" s="130"/>
      <c r="T145" s="130"/>
      <c r="U145" s="130"/>
      <c r="V145" s="130"/>
      <c r="W145" s="130"/>
      <c r="X145" s="130"/>
      <c r="Y145" s="130"/>
      <c r="Z145" s="130"/>
      <c r="AA145" s="130"/>
      <c r="AB145" s="130"/>
      <c r="AC145" s="130"/>
      <c r="AD145" s="130"/>
      <c r="AE145" s="130"/>
      <c r="AF145" s="130"/>
      <c r="AG145" s="130"/>
      <c r="AH145" s="130"/>
      <c r="AI145" s="130"/>
      <c r="AJ145" s="130"/>
      <c r="AK145" s="143"/>
      <c r="AL145" s="143"/>
      <c r="AM145" s="196"/>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8"/>
      <c r="BR145" s="129"/>
      <c r="BS145" s="116"/>
    </row>
    <row r="146" spans="1:71" ht="15.65" customHeight="1">
      <c r="C146" s="124"/>
      <c r="D146" s="144"/>
      <c r="E146" s="144"/>
      <c r="F146" s="144"/>
      <c r="G146" s="144"/>
      <c r="H146" s="144"/>
      <c r="I146" s="144"/>
      <c r="J146" s="144"/>
      <c r="K146" s="144"/>
      <c r="L146" s="144"/>
      <c r="M146" s="144"/>
      <c r="N146" s="149"/>
      <c r="O146" s="149"/>
      <c r="P146" s="149"/>
      <c r="Q146" s="149"/>
      <c r="R146" s="130"/>
      <c r="S146" s="130"/>
      <c r="T146" s="130"/>
      <c r="U146" s="130"/>
      <c r="V146" s="130"/>
      <c r="W146" s="130"/>
      <c r="X146" s="110"/>
      <c r="Y146" s="110"/>
      <c r="Z146" s="110"/>
      <c r="AA146" s="127"/>
      <c r="AB146" s="127"/>
      <c r="AC146" s="127"/>
      <c r="AD146" s="127"/>
      <c r="AE146" s="127"/>
      <c r="AF146" s="127"/>
      <c r="AG146" s="127"/>
      <c r="AH146" s="127"/>
      <c r="AI146" s="127"/>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29"/>
    </row>
    <row r="147" spans="1:71" ht="18.649999999999999" customHeight="1">
      <c r="C147" s="124"/>
      <c r="D147" s="144"/>
      <c r="E147" s="144"/>
      <c r="F147" s="144"/>
      <c r="G147" s="144"/>
      <c r="H147" s="144"/>
      <c r="I147" s="144"/>
      <c r="J147" s="144"/>
      <c r="K147" s="144"/>
      <c r="L147" s="144"/>
      <c r="M147" s="144"/>
      <c r="N147" s="149"/>
      <c r="O147" s="149"/>
      <c r="P147" s="149"/>
      <c r="Q147" s="149"/>
      <c r="R147" s="130"/>
      <c r="S147" s="130"/>
      <c r="T147" s="130"/>
      <c r="U147" s="135" t="s">
        <v>27</v>
      </c>
      <c r="V147" s="130"/>
      <c r="W147" s="130"/>
      <c r="X147" s="136"/>
      <c r="Y147" s="136"/>
      <c r="Z147" s="136"/>
      <c r="AA147" s="127"/>
      <c r="AB147" s="137"/>
      <c r="AC147" s="127"/>
      <c r="AD147" s="127"/>
      <c r="AE147" s="127"/>
      <c r="AF147" s="127"/>
      <c r="AG147" s="127"/>
      <c r="AH147" s="127"/>
      <c r="AI147" s="127"/>
      <c r="AJ147" s="127"/>
      <c r="AK147" s="127"/>
      <c r="AL147" s="127"/>
      <c r="AM147" s="135" t="s">
        <v>12</v>
      </c>
      <c r="AN147" s="127"/>
      <c r="AO147" s="127"/>
      <c r="AP147" s="127"/>
      <c r="AQ147" s="127"/>
      <c r="AR147" s="127"/>
      <c r="AS147" s="127"/>
      <c r="AT147" s="127"/>
      <c r="AU147" s="127"/>
      <c r="AV147" s="127"/>
      <c r="AW147" s="127"/>
      <c r="AX147" s="127"/>
      <c r="AY147" s="126"/>
      <c r="AZ147" s="126"/>
      <c r="BA147" s="126"/>
      <c r="BB147" s="126"/>
      <c r="BC147" s="126"/>
      <c r="BD147" s="126"/>
      <c r="BE147" s="126"/>
      <c r="BF147" s="126"/>
      <c r="BG147" s="126"/>
      <c r="BH147" s="126"/>
      <c r="BI147" s="126"/>
      <c r="BJ147" s="126"/>
      <c r="BK147" s="126"/>
      <c r="BL147" s="126"/>
      <c r="BM147" s="126"/>
      <c r="BN147" s="126"/>
      <c r="BO147" s="126"/>
      <c r="BP147" s="126"/>
      <c r="BQ147" s="110"/>
      <c r="BR147" s="129"/>
    </row>
    <row r="148" spans="1:71" ht="15.65" customHeight="1">
      <c r="C148" s="124"/>
      <c r="D148" s="281" t="s">
        <v>13</v>
      </c>
      <c r="E148" s="281"/>
      <c r="F148" s="281"/>
      <c r="G148" s="281"/>
      <c r="H148" s="281"/>
      <c r="I148" s="281"/>
      <c r="J148" s="281"/>
      <c r="K148" s="281"/>
      <c r="L148" s="281"/>
      <c r="M148" s="282"/>
      <c r="N148" s="208" t="str">
        <f>IF([8]回答表!F18="水道事業",IF([8]回答表!AD52="●","●",""),"")</f>
        <v/>
      </c>
      <c r="O148" s="209"/>
      <c r="P148" s="209"/>
      <c r="Q148" s="210"/>
      <c r="R148" s="130"/>
      <c r="S148" s="130"/>
      <c r="T148" s="130"/>
      <c r="U148" s="190" t="str">
        <f>IF([8]回答表!F18="水道事業",IF([8]回答表!AD52="●",[8]回答表!B421,""),"")</f>
        <v/>
      </c>
      <c r="V148" s="191"/>
      <c r="W148" s="191"/>
      <c r="X148" s="191"/>
      <c r="Y148" s="191"/>
      <c r="Z148" s="191"/>
      <c r="AA148" s="191"/>
      <c r="AB148" s="191"/>
      <c r="AC148" s="191"/>
      <c r="AD148" s="191"/>
      <c r="AE148" s="191"/>
      <c r="AF148" s="191"/>
      <c r="AG148" s="191"/>
      <c r="AH148" s="191"/>
      <c r="AI148" s="191"/>
      <c r="AJ148" s="192"/>
      <c r="AK148" s="150"/>
      <c r="AL148" s="150"/>
      <c r="AM148" s="190" t="str">
        <f>IF([8]回答表!F18="水道事業",IF([8]回答表!AD52="●",[8]回答表!B427,""),"")</f>
        <v/>
      </c>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2"/>
      <c r="BR148" s="129"/>
    </row>
    <row r="149" spans="1:71" ht="15.65" customHeight="1">
      <c r="C149" s="124"/>
      <c r="D149" s="281"/>
      <c r="E149" s="281"/>
      <c r="F149" s="281"/>
      <c r="G149" s="281"/>
      <c r="H149" s="281"/>
      <c r="I149" s="281"/>
      <c r="J149" s="281"/>
      <c r="K149" s="281"/>
      <c r="L149" s="281"/>
      <c r="M149" s="282"/>
      <c r="N149" s="211"/>
      <c r="O149" s="212"/>
      <c r="P149" s="212"/>
      <c r="Q149" s="213"/>
      <c r="R149" s="130"/>
      <c r="S149" s="130"/>
      <c r="T149" s="130"/>
      <c r="U149" s="193"/>
      <c r="V149" s="194"/>
      <c r="W149" s="194"/>
      <c r="X149" s="194"/>
      <c r="Y149" s="194"/>
      <c r="Z149" s="194"/>
      <c r="AA149" s="194"/>
      <c r="AB149" s="194"/>
      <c r="AC149" s="194"/>
      <c r="AD149" s="194"/>
      <c r="AE149" s="194"/>
      <c r="AF149" s="194"/>
      <c r="AG149" s="194"/>
      <c r="AH149" s="194"/>
      <c r="AI149" s="194"/>
      <c r="AJ149" s="195"/>
      <c r="AK149" s="150"/>
      <c r="AL149" s="150"/>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4"/>
      <c r="BQ149" s="195"/>
      <c r="BR149" s="129"/>
    </row>
    <row r="150" spans="1:71" ht="15.65" customHeight="1">
      <c r="C150" s="124"/>
      <c r="D150" s="281"/>
      <c r="E150" s="281"/>
      <c r="F150" s="281"/>
      <c r="G150" s="281"/>
      <c r="H150" s="281"/>
      <c r="I150" s="281"/>
      <c r="J150" s="281"/>
      <c r="K150" s="281"/>
      <c r="L150" s="281"/>
      <c r="M150" s="282"/>
      <c r="N150" s="211"/>
      <c r="O150" s="212"/>
      <c r="P150" s="212"/>
      <c r="Q150" s="213"/>
      <c r="R150" s="130"/>
      <c r="S150" s="130"/>
      <c r="T150" s="130"/>
      <c r="U150" s="193"/>
      <c r="V150" s="194"/>
      <c r="W150" s="194"/>
      <c r="X150" s="194"/>
      <c r="Y150" s="194"/>
      <c r="Z150" s="194"/>
      <c r="AA150" s="194"/>
      <c r="AB150" s="194"/>
      <c r="AC150" s="194"/>
      <c r="AD150" s="194"/>
      <c r="AE150" s="194"/>
      <c r="AF150" s="194"/>
      <c r="AG150" s="194"/>
      <c r="AH150" s="194"/>
      <c r="AI150" s="194"/>
      <c r="AJ150" s="195"/>
      <c r="AK150" s="150"/>
      <c r="AL150" s="150"/>
      <c r="AM150" s="193"/>
      <c r="AN150" s="194"/>
      <c r="AO150" s="194"/>
      <c r="AP150" s="194"/>
      <c r="AQ150" s="194"/>
      <c r="AR150" s="194"/>
      <c r="AS150" s="194"/>
      <c r="AT150" s="194"/>
      <c r="AU150" s="194"/>
      <c r="AV150" s="194"/>
      <c r="AW150" s="194"/>
      <c r="AX150" s="194"/>
      <c r="AY150" s="194"/>
      <c r="AZ150" s="194"/>
      <c r="BA150" s="194"/>
      <c r="BB150" s="194"/>
      <c r="BC150" s="194"/>
      <c r="BD150" s="194"/>
      <c r="BE150" s="194"/>
      <c r="BF150" s="194"/>
      <c r="BG150" s="194"/>
      <c r="BH150" s="194"/>
      <c r="BI150" s="194"/>
      <c r="BJ150" s="194"/>
      <c r="BK150" s="194"/>
      <c r="BL150" s="194"/>
      <c r="BM150" s="194"/>
      <c r="BN150" s="194"/>
      <c r="BO150" s="194"/>
      <c r="BP150" s="194"/>
      <c r="BQ150" s="195"/>
      <c r="BR150" s="129"/>
    </row>
    <row r="151" spans="1:71" ht="15.65" customHeight="1">
      <c r="C151" s="124"/>
      <c r="D151" s="281"/>
      <c r="E151" s="281"/>
      <c r="F151" s="281"/>
      <c r="G151" s="281"/>
      <c r="H151" s="281"/>
      <c r="I151" s="281"/>
      <c r="J151" s="281"/>
      <c r="K151" s="281"/>
      <c r="L151" s="281"/>
      <c r="M151" s="282"/>
      <c r="N151" s="214"/>
      <c r="O151" s="215"/>
      <c r="P151" s="215"/>
      <c r="Q151" s="216"/>
      <c r="R151" s="130"/>
      <c r="S151" s="130"/>
      <c r="T151" s="130"/>
      <c r="U151" s="196"/>
      <c r="V151" s="197"/>
      <c r="W151" s="197"/>
      <c r="X151" s="197"/>
      <c r="Y151" s="197"/>
      <c r="Z151" s="197"/>
      <c r="AA151" s="197"/>
      <c r="AB151" s="197"/>
      <c r="AC151" s="197"/>
      <c r="AD151" s="197"/>
      <c r="AE151" s="197"/>
      <c r="AF151" s="197"/>
      <c r="AG151" s="197"/>
      <c r="AH151" s="197"/>
      <c r="AI151" s="197"/>
      <c r="AJ151" s="198"/>
      <c r="AK151" s="150"/>
      <c r="AL151" s="150"/>
      <c r="AM151" s="196"/>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8"/>
      <c r="BR151" s="129"/>
    </row>
    <row r="152" spans="1:71" ht="15.65" customHeight="1">
      <c r="C152" s="151"/>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c r="BP152" s="152"/>
      <c r="BQ152" s="152"/>
      <c r="BR152" s="153"/>
    </row>
    <row r="153" spans="1:71" s="97" customFormat="1" ht="15.65" customHeight="1">
      <c r="A153" s="116"/>
      <c r="B153" s="116"/>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16"/>
    </row>
    <row r="154" spans="1:71" ht="15.65" customHeight="1">
      <c r="C154" s="118"/>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256"/>
      <c r="AS154" s="256"/>
      <c r="AT154" s="256"/>
      <c r="AU154" s="256"/>
      <c r="AV154" s="256"/>
      <c r="AW154" s="256"/>
      <c r="AX154" s="256"/>
      <c r="AY154" s="256"/>
      <c r="AZ154" s="256"/>
      <c r="BA154" s="256"/>
      <c r="BB154" s="256"/>
      <c r="BC154" s="120"/>
      <c r="BD154" s="121"/>
      <c r="BE154" s="121"/>
      <c r="BF154" s="121"/>
      <c r="BG154" s="121"/>
      <c r="BH154" s="121"/>
      <c r="BI154" s="121"/>
      <c r="BJ154" s="121"/>
      <c r="BK154" s="121"/>
      <c r="BL154" s="121"/>
      <c r="BM154" s="121"/>
      <c r="BN154" s="121"/>
      <c r="BO154" s="121"/>
      <c r="BP154" s="121"/>
      <c r="BQ154" s="121"/>
      <c r="BR154" s="122"/>
    </row>
    <row r="155" spans="1:71" ht="15.65" customHeight="1">
      <c r="C155" s="124"/>
      <c r="D155" s="130"/>
      <c r="E155" s="130"/>
      <c r="F155" s="130"/>
      <c r="G155" s="130"/>
      <c r="H155" s="130"/>
      <c r="I155" s="130"/>
      <c r="J155" s="130"/>
      <c r="K155" s="130"/>
      <c r="L155" s="130"/>
      <c r="M155" s="130"/>
      <c r="N155" s="130"/>
      <c r="O155" s="130"/>
      <c r="P155" s="130"/>
      <c r="Q155" s="130"/>
      <c r="R155" s="130"/>
      <c r="S155" s="130"/>
      <c r="T155" s="130"/>
      <c r="U155" s="130"/>
      <c r="V155" s="130"/>
      <c r="W155" s="130"/>
      <c r="X155" s="110"/>
      <c r="Y155" s="110"/>
      <c r="Z155" s="110"/>
      <c r="AA155" s="126"/>
      <c r="AB155" s="131"/>
      <c r="AC155" s="131"/>
      <c r="AD155" s="131"/>
      <c r="AE155" s="131"/>
      <c r="AF155" s="131"/>
      <c r="AG155" s="131"/>
      <c r="AH155" s="131"/>
      <c r="AI155" s="131"/>
      <c r="AJ155" s="131"/>
      <c r="AK155" s="131"/>
      <c r="AL155" s="131"/>
      <c r="AM155" s="131"/>
      <c r="AN155" s="128"/>
      <c r="AO155" s="131"/>
      <c r="AP155" s="132"/>
      <c r="AQ155" s="132"/>
      <c r="AR155" s="292"/>
      <c r="AS155" s="292"/>
      <c r="AT155" s="292"/>
      <c r="AU155" s="292"/>
      <c r="AV155" s="292"/>
      <c r="AW155" s="292"/>
      <c r="AX155" s="292"/>
      <c r="AY155" s="292"/>
      <c r="AZ155" s="292"/>
      <c r="BA155" s="292"/>
      <c r="BB155" s="292"/>
      <c r="BC155" s="125"/>
      <c r="BD155" s="126"/>
      <c r="BE155" s="126"/>
      <c r="BF155" s="126"/>
      <c r="BG155" s="126"/>
      <c r="BH155" s="126"/>
      <c r="BI155" s="126"/>
      <c r="BJ155" s="126"/>
      <c r="BK155" s="126"/>
      <c r="BL155" s="126"/>
      <c r="BM155" s="126"/>
      <c r="BN155" s="127"/>
      <c r="BO155" s="127"/>
      <c r="BP155" s="127"/>
      <c r="BQ155" s="128"/>
      <c r="BR155" s="129"/>
    </row>
    <row r="156" spans="1:71" ht="15.65" customHeight="1">
      <c r="C156" s="124"/>
      <c r="D156" s="258" t="s">
        <v>4</v>
      </c>
      <c r="E156" s="259"/>
      <c r="F156" s="259"/>
      <c r="G156" s="259"/>
      <c r="H156" s="259"/>
      <c r="I156" s="259"/>
      <c r="J156" s="259"/>
      <c r="K156" s="259"/>
      <c r="L156" s="259"/>
      <c r="M156" s="259"/>
      <c r="N156" s="259"/>
      <c r="O156" s="259"/>
      <c r="P156" s="259"/>
      <c r="Q156" s="260"/>
      <c r="R156" s="199" t="s">
        <v>53</v>
      </c>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1"/>
      <c r="BC156" s="125"/>
      <c r="BD156" s="126"/>
      <c r="BE156" s="126"/>
      <c r="BF156" s="126"/>
      <c r="BG156" s="126"/>
      <c r="BH156" s="126"/>
      <c r="BI156" s="126"/>
      <c r="BJ156" s="126"/>
      <c r="BK156" s="126"/>
      <c r="BL156" s="126"/>
      <c r="BM156" s="126"/>
      <c r="BN156" s="127"/>
      <c r="BO156" s="127"/>
      <c r="BP156" s="127"/>
      <c r="BQ156" s="128"/>
      <c r="BR156" s="129"/>
    </row>
    <row r="157" spans="1:71" ht="15.65" customHeight="1">
      <c r="C157" s="124"/>
      <c r="D157" s="261"/>
      <c r="E157" s="262"/>
      <c r="F157" s="262"/>
      <c r="G157" s="262"/>
      <c r="H157" s="262"/>
      <c r="I157" s="262"/>
      <c r="J157" s="262"/>
      <c r="K157" s="262"/>
      <c r="L157" s="262"/>
      <c r="M157" s="262"/>
      <c r="N157" s="262"/>
      <c r="O157" s="262"/>
      <c r="P157" s="262"/>
      <c r="Q157" s="263"/>
      <c r="R157" s="205"/>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7"/>
      <c r="BC157" s="125"/>
      <c r="BD157" s="126"/>
      <c r="BE157" s="126"/>
      <c r="BF157" s="126"/>
      <c r="BG157" s="126"/>
      <c r="BH157" s="126"/>
      <c r="BI157" s="126"/>
      <c r="BJ157" s="126"/>
      <c r="BK157" s="126"/>
      <c r="BL157" s="126"/>
      <c r="BM157" s="126"/>
      <c r="BN157" s="127"/>
      <c r="BO157" s="127"/>
      <c r="BP157" s="127"/>
      <c r="BQ157" s="128"/>
      <c r="BR157" s="129"/>
    </row>
    <row r="158" spans="1:71" ht="15.65" customHeight="1">
      <c r="C158" s="124"/>
      <c r="D158" s="130"/>
      <c r="E158" s="130"/>
      <c r="F158" s="130"/>
      <c r="G158" s="130"/>
      <c r="H158" s="130"/>
      <c r="I158" s="130"/>
      <c r="J158" s="130"/>
      <c r="K158" s="130"/>
      <c r="L158" s="130"/>
      <c r="M158" s="130"/>
      <c r="N158" s="130"/>
      <c r="O158" s="130"/>
      <c r="P158" s="130"/>
      <c r="Q158" s="130"/>
      <c r="R158" s="130"/>
      <c r="S158" s="130"/>
      <c r="T158" s="130"/>
      <c r="U158" s="130"/>
      <c r="V158" s="130"/>
      <c r="W158" s="130"/>
      <c r="X158" s="110"/>
      <c r="Y158" s="110"/>
      <c r="Z158" s="110"/>
      <c r="AA158" s="126"/>
      <c r="AB158" s="131"/>
      <c r="AC158" s="131"/>
      <c r="AD158" s="131"/>
      <c r="AE158" s="131"/>
      <c r="AF158" s="131"/>
      <c r="AG158" s="131"/>
      <c r="AH158" s="131"/>
      <c r="AI158" s="131"/>
      <c r="AJ158" s="131"/>
      <c r="AK158" s="131"/>
      <c r="AL158" s="131"/>
      <c r="AM158" s="131"/>
      <c r="AN158" s="128"/>
      <c r="AO158" s="131"/>
      <c r="AP158" s="132"/>
      <c r="AQ158" s="132"/>
      <c r="AR158" s="133"/>
      <c r="AS158" s="133"/>
      <c r="AT158" s="133"/>
      <c r="AU158" s="133"/>
      <c r="AV158" s="133"/>
      <c r="AW158" s="133"/>
      <c r="AX158" s="133"/>
      <c r="AY158" s="133"/>
      <c r="AZ158" s="133"/>
      <c r="BA158" s="133"/>
      <c r="BB158" s="133"/>
      <c r="BC158" s="125"/>
      <c r="BD158" s="126"/>
      <c r="BE158" s="126"/>
      <c r="BF158" s="126"/>
      <c r="BG158" s="126"/>
      <c r="BH158" s="126"/>
      <c r="BI158" s="126"/>
      <c r="BJ158" s="126"/>
      <c r="BK158" s="126"/>
      <c r="BL158" s="126"/>
      <c r="BM158" s="126"/>
      <c r="BN158" s="127"/>
      <c r="BO158" s="127"/>
      <c r="BP158" s="127"/>
      <c r="BQ158" s="128"/>
      <c r="BR158" s="129"/>
    </row>
    <row r="159" spans="1:71" ht="19">
      <c r="C159" s="124"/>
      <c r="D159" s="130"/>
      <c r="E159" s="130"/>
      <c r="F159" s="130"/>
      <c r="G159" s="130"/>
      <c r="H159" s="130"/>
      <c r="I159" s="130"/>
      <c r="J159" s="130"/>
      <c r="K159" s="130"/>
      <c r="L159" s="130"/>
      <c r="M159" s="130"/>
      <c r="N159" s="130"/>
      <c r="O159" s="130"/>
      <c r="P159" s="130"/>
      <c r="Q159" s="130"/>
      <c r="R159" s="130"/>
      <c r="S159" s="130"/>
      <c r="T159" s="130"/>
      <c r="U159" s="135" t="s">
        <v>31</v>
      </c>
      <c r="V159" s="138"/>
      <c r="W159" s="137"/>
      <c r="X159" s="139"/>
      <c r="Y159" s="139"/>
      <c r="Z159" s="140"/>
      <c r="AA159" s="140"/>
      <c r="AB159" s="140"/>
      <c r="AC159" s="140"/>
      <c r="AD159" s="140"/>
      <c r="AE159" s="140"/>
      <c r="AF159" s="140"/>
      <c r="AG159" s="140"/>
      <c r="AH159" s="140"/>
      <c r="AI159" s="140"/>
      <c r="AJ159" s="140"/>
      <c r="AK159" s="137"/>
      <c r="AL159" s="137"/>
      <c r="AM159" s="135" t="s">
        <v>27</v>
      </c>
      <c r="AN159" s="130"/>
      <c r="AO159" s="130"/>
      <c r="AP159" s="136"/>
      <c r="AQ159" s="136"/>
      <c r="AR159" s="136"/>
      <c r="AS159" s="127"/>
      <c r="AT159" s="137"/>
      <c r="AU159" s="137"/>
      <c r="AV159" s="137"/>
      <c r="AW159" s="137"/>
      <c r="AX159" s="137"/>
      <c r="AY159" s="137"/>
      <c r="AZ159" s="137"/>
      <c r="BA159" s="137"/>
      <c r="BB159" s="137"/>
      <c r="BC159" s="141"/>
      <c r="BD159" s="127"/>
      <c r="BE159" s="127"/>
      <c r="BF159" s="142" t="s">
        <v>6</v>
      </c>
      <c r="BG159" s="155"/>
      <c r="BH159" s="155"/>
      <c r="BI159" s="155"/>
      <c r="BJ159" s="155"/>
      <c r="BK159" s="155"/>
      <c r="BL159" s="155"/>
      <c r="BM159" s="127"/>
      <c r="BN159" s="127"/>
      <c r="BO159" s="127"/>
      <c r="BP159" s="127"/>
      <c r="BQ159" s="128"/>
      <c r="BR159" s="129"/>
    </row>
    <row r="160" spans="1:71" ht="19.399999999999999" customHeight="1">
      <c r="C160" s="124"/>
      <c r="D160" s="110"/>
      <c r="E160" s="110"/>
      <c r="F160" s="110"/>
      <c r="G160" s="110"/>
      <c r="H160" s="110"/>
      <c r="I160" s="110"/>
      <c r="J160" s="110"/>
      <c r="K160" s="110"/>
      <c r="L160" s="110"/>
      <c r="M160" s="110"/>
      <c r="N160" s="110"/>
      <c r="O160" s="110"/>
      <c r="P160" s="110"/>
      <c r="Q160" s="110"/>
      <c r="R160" s="130"/>
      <c r="S160" s="130"/>
      <c r="T160" s="130"/>
      <c r="U160" s="326" t="s">
        <v>54</v>
      </c>
      <c r="V160" s="327"/>
      <c r="W160" s="327"/>
      <c r="X160" s="327"/>
      <c r="Y160" s="327"/>
      <c r="Z160" s="327"/>
      <c r="AA160" s="327"/>
      <c r="AB160" s="327"/>
      <c r="AC160" s="327"/>
      <c r="AD160" s="327"/>
      <c r="AE160" s="327"/>
      <c r="AF160" s="327"/>
      <c r="AG160" s="327"/>
      <c r="AH160" s="327"/>
      <c r="AI160" s="327"/>
      <c r="AJ160" s="328"/>
      <c r="AK160" s="143"/>
      <c r="AL160" s="143"/>
      <c r="AM160" s="190" t="str">
        <f>IF([8]回答表!F18="簡易水道事業",IF([8]回答表!X52="●",[8]回答表!B282,IF([8]回答表!AA52="●",[8]回答表!B352,"")),"")</f>
        <v/>
      </c>
      <c r="AN160" s="191"/>
      <c r="AO160" s="191"/>
      <c r="AP160" s="191"/>
      <c r="AQ160" s="191"/>
      <c r="AR160" s="191"/>
      <c r="AS160" s="191"/>
      <c r="AT160" s="191"/>
      <c r="AU160" s="191"/>
      <c r="AV160" s="191"/>
      <c r="AW160" s="191"/>
      <c r="AX160" s="191"/>
      <c r="AY160" s="191"/>
      <c r="AZ160" s="191"/>
      <c r="BA160" s="191"/>
      <c r="BB160" s="192"/>
      <c r="BC160" s="131"/>
      <c r="BD160" s="126"/>
      <c r="BE160" s="126"/>
      <c r="BF160" s="253" t="str">
        <f>IF([8]回答表!F18="簡易水道事業",IF([8]回答表!X52="●",[8]回答表!B330,IF([8]回答表!AA52="●",[8]回答表!B399,"")),"")</f>
        <v/>
      </c>
      <c r="BG160" s="254"/>
      <c r="BH160" s="254"/>
      <c r="BI160" s="254"/>
      <c r="BJ160" s="253"/>
      <c r="BK160" s="254"/>
      <c r="BL160" s="254"/>
      <c r="BM160" s="254"/>
      <c r="BN160" s="253"/>
      <c r="BO160" s="254"/>
      <c r="BP160" s="254"/>
      <c r="BQ160" s="255"/>
      <c r="BR160" s="129"/>
    </row>
    <row r="161" spans="1:83" ht="19.399999999999999" customHeight="1">
      <c r="C161" s="124"/>
      <c r="D161" s="110"/>
      <c r="E161" s="110"/>
      <c r="F161" s="110"/>
      <c r="G161" s="110"/>
      <c r="H161" s="110"/>
      <c r="I161" s="110"/>
      <c r="J161" s="110"/>
      <c r="K161" s="110"/>
      <c r="L161" s="110"/>
      <c r="M161" s="110"/>
      <c r="N161" s="110"/>
      <c r="O161" s="110"/>
      <c r="P161" s="110"/>
      <c r="Q161" s="110"/>
      <c r="R161" s="130"/>
      <c r="S161" s="130"/>
      <c r="T161" s="130"/>
      <c r="U161" s="329"/>
      <c r="V161" s="330"/>
      <c r="W161" s="330"/>
      <c r="X161" s="330"/>
      <c r="Y161" s="330"/>
      <c r="Z161" s="330"/>
      <c r="AA161" s="330"/>
      <c r="AB161" s="330"/>
      <c r="AC161" s="330"/>
      <c r="AD161" s="330"/>
      <c r="AE161" s="330"/>
      <c r="AF161" s="330"/>
      <c r="AG161" s="330"/>
      <c r="AH161" s="330"/>
      <c r="AI161" s="330"/>
      <c r="AJ161" s="331"/>
      <c r="AK161" s="143"/>
      <c r="AL161" s="143"/>
      <c r="AM161" s="193"/>
      <c r="AN161" s="194"/>
      <c r="AO161" s="194"/>
      <c r="AP161" s="194"/>
      <c r="AQ161" s="194"/>
      <c r="AR161" s="194"/>
      <c r="AS161" s="194"/>
      <c r="AT161" s="194"/>
      <c r="AU161" s="194"/>
      <c r="AV161" s="194"/>
      <c r="AW161" s="194"/>
      <c r="AX161" s="194"/>
      <c r="AY161" s="194"/>
      <c r="AZ161" s="194"/>
      <c r="BA161" s="194"/>
      <c r="BB161" s="195"/>
      <c r="BC161" s="131"/>
      <c r="BD161" s="126"/>
      <c r="BE161" s="126"/>
      <c r="BF161" s="217"/>
      <c r="BG161" s="218"/>
      <c r="BH161" s="218"/>
      <c r="BI161" s="218"/>
      <c r="BJ161" s="217"/>
      <c r="BK161" s="218"/>
      <c r="BL161" s="218"/>
      <c r="BM161" s="218"/>
      <c r="BN161" s="217"/>
      <c r="BO161" s="218"/>
      <c r="BP161" s="218"/>
      <c r="BQ161" s="221"/>
      <c r="BR161" s="129"/>
    </row>
    <row r="162" spans="1:83" ht="15.65" customHeight="1">
      <c r="C162" s="124"/>
      <c r="D162" s="199" t="s">
        <v>7</v>
      </c>
      <c r="E162" s="200"/>
      <c r="F162" s="200"/>
      <c r="G162" s="200"/>
      <c r="H162" s="200"/>
      <c r="I162" s="200"/>
      <c r="J162" s="200"/>
      <c r="K162" s="200"/>
      <c r="L162" s="200"/>
      <c r="M162" s="201"/>
      <c r="N162" s="208" t="str">
        <f>IF([8]回答表!F18="簡易水道事業",IF([8]回答表!X52="●","●",""),"")</f>
        <v/>
      </c>
      <c r="O162" s="209"/>
      <c r="P162" s="209"/>
      <c r="Q162" s="210"/>
      <c r="R162" s="130"/>
      <c r="S162" s="130"/>
      <c r="T162" s="130"/>
      <c r="U162" s="283" t="str">
        <f>IF([8]回答表!F18="簡易水道事業",IF([8]回答表!X52="●",[8]回答表!S301,IF([8]回答表!AA52="●",[8]回答表!S371,"")),"")</f>
        <v/>
      </c>
      <c r="V162" s="284"/>
      <c r="W162" s="284"/>
      <c r="X162" s="284"/>
      <c r="Y162" s="284"/>
      <c r="Z162" s="284"/>
      <c r="AA162" s="284"/>
      <c r="AB162" s="284"/>
      <c r="AC162" s="284"/>
      <c r="AD162" s="284"/>
      <c r="AE162" s="284"/>
      <c r="AF162" s="284"/>
      <c r="AG162" s="284"/>
      <c r="AH162" s="284"/>
      <c r="AI162" s="284"/>
      <c r="AJ162" s="285"/>
      <c r="AK162" s="143"/>
      <c r="AL162" s="143"/>
      <c r="AM162" s="193"/>
      <c r="AN162" s="194"/>
      <c r="AO162" s="194"/>
      <c r="AP162" s="194"/>
      <c r="AQ162" s="194"/>
      <c r="AR162" s="194"/>
      <c r="AS162" s="194"/>
      <c r="AT162" s="194"/>
      <c r="AU162" s="194"/>
      <c r="AV162" s="194"/>
      <c r="AW162" s="194"/>
      <c r="AX162" s="194"/>
      <c r="AY162" s="194"/>
      <c r="AZ162" s="194"/>
      <c r="BA162" s="194"/>
      <c r="BB162" s="195"/>
      <c r="BC162" s="131"/>
      <c r="BD162" s="126"/>
      <c r="BE162" s="126"/>
      <c r="BF162" s="217"/>
      <c r="BG162" s="218"/>
      <c r="BH162" s="218"/>
      <c r="BI162" s="218"/>
      <c r="BJ162" s="217"/>
      <c r="BK162" s="218"/>
      <c r="BL162" s="218"/>
      <c r="BM162" s="218"/>
      <c r="BN162" s="217"/>
      <c r="BO162" s="218"/>
      <c r="BP162" s="218"/>
      <c r="BQ162" s="221"/>
      <c r="BR162" s="129"/>
    </row>
    <row r="163" spans="1:83" ht="15.65" customHeight="1">
      <c r="C163" s="124"/>
      <c r="D163" s="202"/>
      <c r="E163" s="203"/>
      <c r="F163" s="203"/>
      <c r="G163" s="203"/>
      <c r="H163" s="203"/>
      <c r="I163" s="203"/>
      <c r="J163" s="203"/>
      <c r="K163" s="203"/>
      <c r="L163" s="203"/>
      <c r="M163" s="204"/>
      <c r="N163" s="211"/>
      <c r="O163" s="212"/>
      <c r="P163" s="212"/>
      <c r="Q163" s="213"/>
      <c r="R163" s="130"/>
      <c r="S163" s="130"/>
      <c r="T163" s="130"/>
      <c r="U163" s="286"/>
      <c r="V163" s="287"/>
      <c r="W163" s="287"/>
      <c r="X163" s="287"/>
      <c r="Y163" s="287"/>
      <c r="Z163" s="287"/>
      <c r="AA163" s="287"/>
      <c r="AB163" s="287"/>
      <c r="AC163" s="287"/>
      <c r="AD163" s="287"/>
      <c r="AE163" s="287"/>
      <c r="AF163" s="287"/>
      <c r="AG163" s="287"/>
      <c r="AH163" s="287"/>
      <c r="AI163" s="287"/>
      <c r="AJ163" s="288"/>
      <c r="AK163" s="143"/>
      <c r="AL163" s="143"/>
      <c r="AM163" s="193"/>
      <c r="AN163" s="194"/>
      <c r="AO163" s="194"/>
      <c r="AP163" s="194"/>
      <c r="AQ163" s="194"/>
      <c r="AR163" s="194"/>
      <c r="AS163" s="194"/>
      <c r="AT163" s="194"/>
      <c r="AU163" s="194"/>
      <c r="AV163" s="194"/>
      <c r="AW163" s="194"/>
      <c r="AX163" s="194"/>
      <c r="AY163" s="194"/>
      <c r="AZ163" s="194"/>
      <c r="BA163" s="194"/>
      <c r="BB163" s="195"/>
      <c r="BC163" s="131"/>
      <c r="BD163" s="126"/>
      <c r="BE163" s="126"/>
      <c r="BF163" s="217" t="str">
        <f>IF([8]回答表!F18="簡易水道事業",IF([8]回答表!X52="●",[8]回答表!E330,IF([8]回答表!AA52="●",[8]回答表!E399,"")),"")</f>
        <v/>
      </c>
      <c r="BG163" s="218"/>
      <c r="BH163" s="218"/>
      <c r="BI163" s="218"/>
      <c r="BJ163" s="217" t="str">
        <f>IF([8]回答表!F18="簡易水道事業",IF([8]回答表!X52="●",[8]回答表!E331,IF([8]回答表!AA52="●",[8]回答表!E400,"")),"")</f>
        <v/>
      </c>
      <c r="BK163" s="218"/>
      <c r="BL163" s="218"/>
      <c r="BM163" s="218"/>
      <c r="BN163" s="217" t="str">
        <f>IF([8]回答表!F18="簡易水道事業",IF([8]回答表!X52="●",[8]回答表!E332,IF([8]回答表!AA52="●",[8]回答表!E401,"")),"")</f>
        <v/>
      </c>
      <c r="BO163" s="218"/>
      <c r="BP163" s="218"/>
      <c r="BQ163" s="221"/>
      <c r="BR163" s="129"/>
    </row>
    <row r="164" spans="1:83" ht="15.65" customHeight="1">
      <c r="C164" s="124"/>
      <c r="D164" s="202"/>
      <c r="E164" s="203"/>
      <c r="F164" s="203"/>
      <c r="G164" s="203"/>
      <c r="H164" s="203"/>
      <c r="I164" s="203"/>
      <c r="J164" s="203"/>
      <c r="K164" s="203"/>
      <c r="L164" s="203"/>
      <c r="M164" s="204"/>
      <c r="N164" s="211"/>
      <c r="O164" s="212"/>
      <c r="P164" s="212"/>
      <c r="Q164" s="213"/>
      <c r="R164" s="146"/>
      <c r="S164" s="146"/>
      <c r="T164" s="146"/>
      <c r="U164" s="289"/>
      <c r="V164" s="290"/>
      <c r="W164" s="290"/>
      <c r="X164" s="290"/>
      <c r="Y164" s="290"/>
      <c r="Z164" s="290"/>
      <c r="AA164" s="290"/>
      <c r="AB164" s="290"/>
      <c r="AC164" s="290"/>
      <c r="AD164" s="290"/>
      <c r="AE164" s="290"/>
      <c r="AF164" s="290"/>
      <c r="AG164" s="290"/>
      <c r="AH164" s="290"/>
      <c r="AI164" s="290"/>
      <c r="AJ164" s="291"/>
      <c r="AK164" s="143"/>
      <c r="AL164" s="143"/>
      <c r="AM164" s="193"/>
      <c r="AN164" s="194"/>
      <c r="AO164" s="194"/>
      <c r="AP164" s="194"/>
      <c r="AQ164" s="194"/>
      <c r="AR164" s="194"/>
      <c r="AS164" s="194"/>
      <c r="AT164" s="194"/>
      <c r="AU164" s="194"/>
      <c r="AV164" s="194"/>
      <c r="AW164" s="194"/>
      <c r="AX164" s="194"/>
      <c r="AY164" s="194"/>
      <c r="AZ164" s="194"/>
      <c r="BA164" s="194"/>
      <c r="BB164" s="195"/>
      <c r="BC164" s="131"/>
      <c r="BD164" s="131"/>
      <c r="BE164" s="131"/>
      <c r="BF164" s="217"/>
      <c r="BG164" s="218"/>
      <c r="BH164" s="218"/>
      <c r="BI164" s="218"/>
      <c r="BJ164" s="217"/>
      <c r="BK164" s="218"/>
      <c r="BL164" s="218"/>
      <c r="BM164" s="218"/>
      <c r="BN164" s="217"/>
      <c r="BO164" s="218"/>
      <c r="BP164" s="218"/>
      <c r="BQ164" s="221"/>
      <c r="BR164" s="129"/>
    </row>
    <row r="165" spans="1:83" ht="19.399999999999999" customHeight="1">
      <c r="C165" s="124"/>
      <c r="D165" s="205"/>
      <c r="E165" s="206"/>
      <c r="F165" s="206"/>
      <c r="G165" s="206"/>
      <c r="H165" s="206"/>
      <c r="I165" s="206"/>
      <c r="J165" s="206"/>
      <c r="K165" s="206"/>
      <c r="L165" s="206"/>
      <c r="M165" s="207"/>
      <c r="N165" s="214"/>
      <c r="O165" s="215"/>
      <c r="P165" s="215"/>
      <c r="Q165" s="216"/>
      <c r="R165" s="146"/>
      <c r="S165" s="146"/>
      <c r="T165" s="146"/>
      <c r="U165" s="326" t="s">
        <v>55</v>
      </c>
      <c r="V165" s="327"/>
      <c r="W165" s="327"/>
      <c r="X165" s="327"/>
      <c r="Y165" s="327"/>
      <c r="Z165" s="327"/>
      <c r="AA165" s="327"/>
      <c r="AB165" s="327"/>
      <c r="AC165" s="327"/>
      <c r="AD165" s="327"/>
      <c r="AE165" s="327"/>
      <c r="AF165" s="327"/>
      <c r="AG165" s="327"/>
      <c r="AH165" s="327"/>
      <c r="AI165" s="327"/>
      <c r="AJ165" s="328"/>
      <c r="AK165" s="143"/>
      <c r="AL165" s="143"/>
      <c r="AM165" s="193"/>
      <c r="AN165" s="194"/>
      <c r="AO165" s="194"/>
      <c r="AP165" s="194"/>
      <c r="AQ165" s="194"/>
      <c r="AR165" s="194"/>
      <c r="AS165" s="194"/>
      <c r="AT165" s="194"/>
      <c r="AU165" s="194"/>
      <c r="AV165" s="194"/>
      <c r="AW165" s="194"/>
      <c r="AX165" s="194"/>
      <c r="AY165" s="194"/>
      <c r="AZ165" s="194"/>
      <c r="BA165" s="194"/>
      <c r="BB165" s="195"/>
      <c r="BC165" s="131"/>
      <c r="BD165" s="126"/>
      <c r="BE165" s="126"/>
      <c r="BF165" s="217"/>
      <c r="BG165" s="218"/>
      <c r="BH165" s="218"/>
      <c r="BI165" s="218"/>
      <c r="BJ165" s="217"/>
      <c r="BK165" s="218"/>
      <c r="BL165" s="218"/>
      <c r="BM165" s="218"/>
      <c r="BN165" s="217"/>
      <c r="BO165" s="218"/>
      <c r="BP165" s="218"/>
      <c r="BQ165" s="221"/>
      <c r="BR165" s="129"/>
    </row>
    <row r="166" spans="1:83" ht="19.399999999999999" customHeight="1">
      <c r="C166" s="124"/>
      <c r="D166" s="130"/>
      <c r="E166" s="130"/>
      <c r="F166" s="130"/>
      <c r="G166" s="130"/>
      <c r="H166" s="130"/>
      <c r="I166" s="130"/>
      <c r="J166" s="130"/>
      <c r="K166" s="130"/>
      <c r="L166" s="130"/>
      <c r="M166" s="130"/>
      <c r="N166" s="130"/>
      <c r="O166" s="130"/>
      <c r="P166" s="130"/>
      <c r="Q166" s="130"/>
      <c r="R166" s="130"/>
      <c r="S166" s="130"/>
      <c r="T166" s="130"/>
      <c r="U166" s="329"/>
      <c r="V166" s="330"/>
      <c r="W166" s="330"/>
      <c r="X166" s="330"/>
      <c r="Y166" s="330"/>
      <c r="Z166" s="330"/>
      <c r="AA166" s="330"/>
      <c r="AB166" s="330"/>
      <c r="AC166" s="330"/>
      <c r="AD166" s="330"/>
      <c r="AE166" s="330"/>
      <c r="AF166" s="330"/>
      <c r="AG166" s="330"/>
      <c r="AH166" s="330"/>
      <c r="AI166" s="330"/>
      <c r="AJ166" s="331"/>
      <c r="AK166" s="143"/>
      <c r="AL166" s="143"/>
      <c r="AM166" s="193"/>
      <c r="AN166" s="194"/>
      <c r="AO166" s="194"/>
      <c r="AP166" s="194"/>
      <c r="AQ166" s="194"/>
      <c r="AR166" s="194"/>
      <c r="AS166" s="194"/>
      <c r="AT166" s="194"/>
      <c r="AU166" s="194"/>
      <c r="AV166" s="194"/>
      <c r="AW166" s="194"/>
      <c r="AX166" s="194"/>
      <c r="AY166" s="194"/>
      <c r="AZ166" s="194"/>
      <c r="BA166" s="194"/>
      <c r="BB166" s="195"/>
      <c r="BC166" s="131"/>
      <c r="BD166" s="147"/>
      <c r="BE166" s="147"/>
      <c r="BF166" s="217"/>
      <c r="BG166" s="218"/>
      <c r="BH166" s="218"/>
      <c r="BI166" s="218"/>
      <c r="BJ166" s="217"/>
      <c r="BK166" s="218"/>
      <c r="BL166" s="218"/>
      <c r="BM166" s="218"/>
      <c r="BN166" s="217"/>
      <c r="BO166" s="218"/>
      <c r="BP166" s="218"/>
      <c r="BQ166" s="221"/>
      <c r="BR166" s="129"/>
    </row>
    <row r="167" spans="1:83" ht="15.65" customHeight="1">
      <c r="C167" s="124"/>
      <c r="D167" s="110"/>
      <c r="E167" s="110"/>
      <c r="F167" s="110"/>
      <c r="G167" s="110"/>
      <c r="H167" s="110"/>
      <c r="I167" s="110"/>
      <c r="J167" s="110"/>
      <c r="K167" s="110"/>
      <c r="L167" s="110"/>
      <c r="M167" s="110"/>
      <c r="N167" s="110"/>
      <c r="O167" s="110"/>
      <c r="P167" s="110"/>
      <c r="Q167" s="110"/>
      <c r="R167" s="130"/>
      <c r="S167" s="130"/>
      <c r="T167" s="130"/>
      <c r="U167" s="283" t="str">
        <f>IF([8]回答表!F18="簡易水道事業",IF([8]回答表!X52="●",[8]回答表!S302,IF([8]回答表!AA52="●",[8]回答表!S372,"")),"")</f>
        <v/>
      </c>
      <c r="V167" s="284"/>
      <c r="W167" s="284"/>
      <c r="X167" s="284"/>
      <c r="Y167" s="284"/>
      <c r="Z167" s="284"/>
      <c r="AA167" s="284"/>
      <c r="AB167" s="284"/>
      <c r="AC167" s="284"/>
      <c r="AD167" s="284"/>
      <c r="AE167" s="284"/>
      <c r="AF167" s="284"/>
      <c r="AG167" s="284"/>
      <c r="AH167" s="284"/>
      <c r="AI167" s="284"/>
      <c r="AJ167" s="285"/>
      <c r="AK167" s="143"/>
      <c r="AL167" s="143"/>
      <c r="AM167" s="193"/>
      <c r="AN167" s="194"/>
      <c r="AO167" s="194"/>
      <c r="AP167" s="194"/>
      <c r="AQ167" s="194"/>
      <c r="AR167" s="194"/>
      <c r="AS167" s="194"/>
      <c r="AT167" s="194"/>
      <c r="AU167" s="194"/>
      <c r="AV167" s="194"/>
      <c r="AW167" s="194"/>
      <c r="AX167" s="194"/>
      <c r="AY167" s="194"/>
      <c r="AZ167" s="194"/>
      <c r="BA167" s="194"/>
      <c r="BB167" s="195"/>
      <c r="BC167" s="131"/>
      <c r="BD167" s="147"/>
      <c r="BE167" s="147"/>
      <c r="BF167" s="217" t="s">
        <v>9</v>
      </c>
      <c r="BG167" s="218"/>
      <c r="BH167" s="218"/>
      <c r="BI167" s="218"/>
      <c r="BJ167" s="217" t="s">
        <v>10</v>
      </c>
      <c r="BK167" s="218"/>
      <c r="BL167" s="218"/>
      <c r="BM167" s="218"/>
      <c r="BN167" s="217" t="s">
        <v>11</v>
      </c>
      <c r="BO167" s="218"/>
      <c r="BP167" s="218"/>
      <c r="BQ167" s="221"/>
      <c r="BR167" s="129"/>
    </row>
    <row r="168" spans="1:83" ht="15.65" customHeight="1">
      <c r="C168" s="124"/>
      <c r="D168" s="110"/>
      <c r="E168" s="110"/>
      <c r="F168" s="110"/>
      <c r="G168" s="110"/>
      <c r="H168" s="110"/>
      <c r="I168" s="110"/>
      <c r="J168" s="110"/>
      <c r="K168" s="110"/>
      <c r="L168" s="110"/>
      <c r="M168" s="110"/>
      <c r="N168" s="110"/>
      <c r="O168" s="110"/>
      <c r="P168" s="110"/>
      <c r="Q168" s="110"/>
      <c r="R168" s="130"/>
      <c r="S168" s="130"/>
      <c r="T168" s="130"/>
      <c r="U168" s="286"/>
      <c r="V168" s="287"/>
      <c r="W168" s="287"/>
      <c r="X168" s="287"/>
      <c r="Y168" s="287"/>
      <c r="Z168" s="287"/>
      <c r="AA168" s="287"/>
      <c r="AB168" s="287"/>
      <c r="AC168" s="287"/>
      <c r="AD168" s="287"/>
      <c r="AE168" s="287"/>
      <c r="AF168" s="287"/>
      <c r="AG168" s="287"/>
      <c r="AH168" s="287"/>
      <c r="AI168" s="287"/>
      <c r="AJ168" s="288"/>
      <c r="AK168" s="143"/>
      <c r="AL168" s="143"/>
      <c r="AM168" s="196"/>
      <c r="AN168" s="197"/>
      <c r="AO168" s="197"/>
      <c r="AP168" s="197"/>
      <c r="AQ168" s="197"/>
      <c r="AR168" s="197"/>
      <c r="AS168" s="197"/>
      <c r="AT168" s="197"/>
      <c r="AU168" s="197"/>
      <c r="AV168" s="197"/>
      <c r="AW168" s="197"/>
      <c r="AX168" s="197"/>
      <c r="AY168" s="197"/>
      <c r="AZ168" s="197"/>
      <c r="BA168" s="197"/>
      <c r="BB168" s="198"/>
      <c r="BC168" s="131"/>
      <c r="BD168" s="147"/>
      <c r="BE168" s="147"/>
      <c r="BF168" s="217"/>
      <c r="BG168" s="218"/>
      <c r="BH168" s="218"/>
      <c r="BI168" s="218"/>
      <c r="BJ168" s="217"/>
      <c r="BK168" s="218"/>
      <c r="BL168" s="218"/>
      <c r="BM168" s="218"/>
      <c r="BN168" s="217"/>
      <c r="BO168" s="218"/>
      <c r="BP168" s="218"/>
      <c r="BQ168" s="221"/>
      <c r="BR168" s="129"/>
    </row>
    <row r="169" spans="1:83" ht="15.65" customHeight="1">
      <c r="C169" s="124"/>
      <c r="D169" s="243" t="s">
        <v>8</v>
      </c>
      <c r="E169" s="244"/>
      <c r="F169" s="244"/>
      <c r="G169" s="244"/>
      <c r="H169" s="244"/>
      <c r="I169" s="244"/>
      <c r="J169" s="244"/>
      <c r="K169" s="244"/>
      <c r="L169" s="244"/>
      <c r="M169" s="245"/>
      <c r="N169" s="208" t="str">
        <f>IF([8]回答表!F18="簡易水道事業",IF([8]回答表!AA52="●","●",""),"")</f>
        <v/>
      </c>
      <c r="O169" s="209"/>
      <c r="P169" s="209"/>
      <c r="Q169" s="210"/>
      <c r="R169" s="130"/>
      <c r="S169" s="130"/>
      <c r="T169" s="130"/>
      <c r="U169" s="289"/>
      <c r="V169" s="290"/>
      <c r="W169" s="290"/>
      <c r="X169" s="290"/>
      <c r="Y169" s="290"/>
      <c r="Z169" s="290"/>
      <c r="AA169" s="290"/>
      <c r="AB169" s="290"/>
      <c r="AC169" s="290"/>
      <c r="AD169" s="290"/>
      <c r="AE169" s="290"/>
      <c r="AF169" s="290"/>
      <c r="AG169" s="290"/>
      <c r="AH169" s="290"/>
      <c r="AI169" s="290"/>
      <c r="AJ169" s="291"/>
      <c r="AK169" s="143"/>
      <c r="AL169" s="143"/>
      <c r="AM169" s="110"/>
      <c r="AN169" s="110"/>
      <c r="AO169" s="110"/>
      <c r="AP169" s="110"/>
      <c r="AQ169" s="110"/>
      <c r="AR169" s="110"/>
      <c r="AS169" s="110"/>
      <c r="AT169" s="110"/>
      <c r="AU169" s="110"/>
      <c r="AV169" s="110"/>
      <c r="AW169" s="110"/>
      <c r="AX169" s="110"/>
      <c r="AY169" s="110"/>
      <c r="AZ169" s="110"/>
      <c r="BA169" s="110"/>
      <c r="BB169" s="110"/>
      <c r="BC169" s="131"/>
      <c r="BD169" s="147"/>
      <c r="BE169" s="147"/>
      <c r="BF169" s="219"/>
      <c r="BG169" s="220"/>
      <c r="BH169" s="220"/>
      <c r="BI169" s="220"/>
      <c r="BJ169" s="219"/>
      <c r="BK169" s="220"/>
      <c r="BL169" s="220"/>
      <c r="BM169" s="220"/>
      <c r="BN169" s="219"/>
      <c r="BO169" s="220"/>
      <c r="BP169" s="220"/>
      <c r="BQ169" s="222"/>
      <c r="BR169" s="129"/>
    </row>
    <row r="170" spans="1:83" ht="15.65" customHeight="1">
      <c r="C170" s="124"/>
      <c r="D170" s="246"/>
      <c r="E170" s="247"/>
      <c r="F170" s="247"/>
      <c r="G170" s="247"/>
      <c r="H170" s="247"/>
      <c r="I170" s="247"/>
      <c r="J170" s="247"/>
      <c r="K170" s="247"/>
      <c r="L170" s="247"/>
      <c r="M170" s="248"/>
      <c r="N170" s="211"/>
      <c r="O170" s="212"/>
      <c r="P170" s="212"/>
      <c r="Q170" s="213"/>
      <c r="R170" s="130"/>
      <c r="S170" s="130"/>
      <c r="T170" s="130"/>
      <c r="U170" s="326" t="s">
        <v>56</v>
      </c>
      <c r="V170" s="327"/>
      <c r="W170" s="327"/>
      <c r="X170" s="327"/>
      <c r="Y170" s="327"/>
      <c r="Z170" s="327"/>
      <c r="AA170" s="327"/>
      <c r="AB170" s="327"/>
      <c r="AC170" s="327"/>
      <c r="AD170" s="327"/>
      <c r="AE170" s="327"/>
      <c r="AF170" s="327"/>
      <c r="AG170" s="327"/>
      <c r="AH170" s="327"/>
      <c r="AI170" s="327"/>
      <c r="AJ170" s="328"/>
      <c r="AK170" s="110"/>
      <c r="AL170" s="110"/>
      <c r="AM170" s="311" t="s">
        <v>57</v>
      </c>
      <c r="AN170" s="312"/>
      <c r="AO170" s="312"/>
      <c r="AP170" s="312"/>
      <c r="AQ170" s="312"/>
      <c r="AR170" s="315"/>
      <c r="AS170" s="311" t="s">
        <v>58</v>
      </c>
      <c r="AT170" s="312"/>
      <c r="AU170" s="312"/>
      <c r="AV170" s="312"/>
      <c r="AW170" s="312"/>
      <c r="AX170" s="315"/>
      <c r="AY170" s="225" t="s">
        <v>59</v>
      </c>
      <c r="AZ170" s="226"/>
      <c r="BA170" s="226"/>
      <c r="BB170" s="226"/>
      <c r="BC170" s="226"/>
      <c r="BD170" s="227"/>
      <c r="BE170" s="110"/>
      <c r="BF170" s="110"/>
      <c r="BG170" s="110"/>
      <c r="BH170" s="110"/>
      <c r="BI170" s="110"/>
      <c r="BJ170" s="110"/>
      <c r="BK170" s="110"/>
      <c r="BL170" s="110"/>
      <c r="BM170" s="110"/>
      <c r="BN170" s="110"/>
      <c r="BO170" s="110"/>
      <c r="BP170" s="110"/>
      <c r="BQ170" s="110"/>
      <c r="BR170" s="129"/>
    </row>
    <row r="171" spans="1:83" ht="15.65" customHeight="1">
      <c r="C171" s="124"/>
      <c r="D171" s="246"/>
      <c r="E171" s="247"/>
      <c r="F171" s="247"/>
      <c r="G171" s="247"/>
      <c r="H171" s="247"/>
      <c r="I171" s="247"/>
      <c r="J171" s="247"/>
      <c r="K171" s="247"/>
      <c r="L171" s="247"/>
      <c r="M171" s="248"/>
      <c r="N171" s="211"/>
      <c r="O171" s="212"/>
      <c r="P171" s="212"/>
      <c r="Q171" s="213"/>
      <c r="R171" s="130"/>
      <c r="S171" s="130"/>
      <c r="T171" s="130"/>
      <c r="U171" s="329"/>
      <c r="V171" s="330"/>
      <c r="W171" s="330"/>
      <c r="X171" s="330"/>
      <c r="Y171" s="330"/>
      <c r="Z171" s="330"/>
      <c r="AA171" s="330"/>
      <c r="AB171" s="330"/>
      <c r="AC171" s="330"/>
      <c r="AD171" s="330"/>
      <c r="AE171" s="330"/>
      <c r="AF171" s="330"/>
      <c r="AG171" s="330"/>
      <c r="AH171" s="330"/>
      <c r="AI171" s="330"/>
      <c r="AJ171" s="331"/>
      <c r="AK171" s="110"/>
      <c r="AL171" s="110"/>
      <c r="AM171" s="332"/>
      <c r="AN171" s="333"/>
      <c r="AO171" s="333"/>
      <c r="AP171" s="333"/>
      <c r="AQ171" s="333"/>
      <c r="AR171" s="334"/>
      <c r="AS171" s="332"/>
      <c r="AT171" s="333"/>
      <c r="AU171" s="333"/>
      <c r="AV171" s="333"/>
      <c r="AW171" s="333"/>
      <c r="AX171" s="334"/>
      <c r="AY171" s="228"/>
      <c r="AZ171" s="229"/>
      <c r="BA171" s="229"/>
      <c r="BB171" s="229"/>
      <c r="BC171" s="229"/>
      <c r="BD171" s="230"/>
      <c r="BE171" s="110"/>
      <c r="BF171" s="110"/>
      <c r="BG171" s="110"/>
      <c r="BH171" s="110"/>
      <c r="BI171" s="110"/>
      <c r="BJ171" s="110"/>
      <c r="BK171" s="110"/>
      <c r="BL171" s="110"/>
      <c r="BM171" s="110"/>
      <c r="BN171" s="110"/>
      <c r="BO171" s="110"/>
      <c r="BP171" s="110"/>
      <c r="BQ171" s="110"/>
      <c r="BR171" s="129"/>
    </row>
    <row r="172" spans="1:83" ht="15.65" customHeight="1">
      <c r="C172" s="124"/>
      <c r="D172" s="249"/>
      <c r="E172" s="250"/>
      <c r="F172" s="250"/>
      <c r="G172" s="250"/>
      <c r="H172" s="250"/>
      <c r="I172" s="250"/>
      <c r="J172" s="250"/>
      <c r="K172" s="250"/>
      <c r="L172" s="250"/>
      <c r="M172" s="251"/>
      <c r="N172" s="214"/>
      <c r="O172" s="215"/>
      <c r="P172" s="215"/>
      <c r="Q172" s="216"/>
      <c r="R172" s="130"/>
      <c r="S172" s="130"/>
      <c r="T172" s="130"/>
      <c r="U172" s="283" t="str">
        <f>IF([8]回答表!F18="簡易水道事業",IF([8]回答表!X52="●",[8]回答表!S303,IF([8]回答表!AA52="●",[8]回答表!S373,"")),"")</f>
        <v/>
      </c>
      <c r="V172" s="284"/>
      <c r="W172" s="284"/>
      <c r="X172" s="284"/>
      <c r="Y172" s="284"/>
      <c r="Z172" s="284"/>
      <c r="AA172" s="284"/>
      <c r="AB172" s="284"/>
      <c r="AC172" s="284"/>
      <c r="AD172" s="284"/>
      <c r="AE172" s="284"/>
      <c r="AF172" s="284"/>
      <c r="AG172" s="284"/>
      <c r="AH172" s="284"/>
      <c r="AI172" s="284"/>
      <c r="AJ172" s="285"/>
      <c r="AK172" s="110"/>
      <c r="AL172" s="110"/>
      <c r="AM172" s="335" t="str">
        <f>IF([8]回答表!F18="簡易水道事業",IF([8]回答表!X52="●",[8]回答表!Y305,IF([8]回答表!AA52="●",[8]回答表!Y375,"")),"")</f>
        <v/>
      </c>
      <c r="AN172" s="335"/>
      <c r="AO172" s="335"/>
      <c r="AP172" s="335"/>
      <c r="AQ172" s="335"/>
      <c r="AR172" s="335"/>
      <c r="AS172" s="335" t="str">
        <f>IF([8]回答表!F18="簡易水道事業",IF([8]回答表!X52="●",[8]回答表!Y306,IF([8]回答表!AA52="●",[8]回答表!Y376,"")),"")</f>
        <v/>
      </c>
      <c r="AT172" s="335"/>
      <c r="AU172" s="335"/>
      <c r="AV172" s="335"/>
      <c r="AW172" s="335"/>
      <c r="AX172" s="335"/>
      <c r="AY172" s="335" t="str">
        <f>IF([8]回答表!F18="簡易水道事業",IF([8]回答表!X52="●",[8]回答表!Y307,IF([8]回答表!AA52="●",[8]回答表!Y377,"")),"")</f>
        <v/>
      </c>
      <c r="AZ172" s="335"/>
      <c r="BA172" s="335"/>
      <c r="BB172" s="335"/>
      <c r="BC172" s="335"/>
      <c r="BD172" s="335"/>
      <c r="BE172" s="110"/>
      <c r="BF172" s="110"/>
      <c r="BG172" s="110"/>
      <c r="BH172" s="110"/>
      <c r="BI172" s="110"/>
      <c r="BJ172" s="110"/>
      <c r="BK172" s="110"/>
      <c r="BL172" s="110"/>
      <c r="BM172" s="110"/>
      <c r="BN172" s="110"/>
      <c r="BO172" s="110"/>
      <c r="BP172" s="110"/>
      <c r="BQ172" s="110"/>
      <c r="BR172" s="129"/>
    </row>
    <row r="173" spans="1:83" ht="15.65" customHeight="1">
      <c r="C173" s="124"/>
      <c r="D173" s="110"/>
      <c r="E173" s="110"/>
      <c r="F173" s="110"/>
      <c r="G173" s="110"/>
      <c r="H173" s="110"/>
      <c r="I173" s="110"/>
      <c r="J173" s="110"/>
      <c r="K173" s="110"/>
      <c r="L173" s="110"/>
      <c r="M173" s="110"/>
      <c r="N173" s="110"/>
      <c r="O173" s="110"/>
      <c r="P173" s="110"/>
      <c r="Q173" s="110"/>
      <c r="R173" s="130"/>
      <c r="S173" s="130"/>
      <c r="T173" s="130"/>
      <c r="U173" s="286"/>
      <c r="V173" s="287"/>
      <c r="W173" s="287"/>
      <c r="X173" s="287"/>
      <c r="Y173" s="287"/>
      <c r="Z173" s="287"/>
      <c r="AA173" s="287"/>
      <c r="AB173" s="287"/>
      <c r="AC173" s="287"/>
      <c r="AD173" s="287"/>
      <c r="AE173" s="287"/>
      <c r="AF173" s="287"/>
      <c r="AG173" s="287"/>
      <c r="AH173" s="287"/>
      <c r="AI173" s="287"/>
      <c r="AJ173" s="288"/>
      <c r="AK173" s="110"/>
      <c r="AL173" s="110"/>
      <c r="AM173" s="335"/>
      <c r="AN173" s="335"/>
      <c r="AO173" s="335"/>
      <c r="AP173" s="335"/>
      <c r="AQ173" s="335"/>
      <c r="AR173" s="335"/>
      <c r="AS173" s="335"/>
      <c r="AT173" s="335"/>
      <c r="AU173" s="335"/>
      <c r="AV173" s="335"/>
      <c r="AW173" s="335"/>
      <c r="AX173" s="335"/>
      <c r="AY173" s="335"/>
      <c r="AZ173" s="335"/>
      <c r="BA173" s="335"/>
      <c r="BB173" s="335"/>
      <c r="BC173" s="335"/>
      <c r="BD173" s="335"/>
      <c r="BE173" s="110"/>
      <c r="BF173" s="110"/>
      <c r="BG173" s="110"/>
      <c r="BH173" s="110"/>
      <c r="BI173" s="110"/>
      <c r="BJ173" s="110"/>
      <c r="BK173" s="110"/>
      <c r="BL173" s="110"/>
      <c r="BM173" s="110"/>
      <c r="BN173" s="110"/>
      <c r="BO173" s="110"/>
      <c r="BP173" s="110"/>
      <c r="BQ173" s="110"/>
      <c r="BR173" s="129"/>
    </row>
    <row r="174" spans="1:83" ht="15.65" customHeight="1">
      <c r="C174" s="124"/>
      <c r="D174" s="144"/>
      <c r="E174" s="144"/>
      <c r="F174" s="144"/>
      <c r="G174" s="144"/>
      <c r="H174" s="144"/>
      <c r="I174" s="144"/>
      <c r="J174" s="144"/>
      <c r="K174" s="144"/>
      <c r="L174" s="144"/>
      <c r="M174" s="144"/>
      <c r="N174" s="149"/>
      <c r="O174" s="149"/>
      <c r="P174" s="149"/>
      <c r="Q174" s="149"/>
      <c r="R174" s="130"/>
      <c r="S174" s="130"/>
      <c r="T174" s="158"/>
      <c r="U174" s="289"/>
      <c r="V174" s="290"/>
      <c r="W174" s="290"/>
      <c r="X174" s="290"/>
      <c r="Y174" s="290"/>
      <c r="Z174" s="290"/>
      <c r="AA174" s="290"/>
      <c r="AB174" s="290"/>
      <c r="AC174" s="290"/>
      <c r="AD174" s="290"/>
      <c r="AE174" s="290"/>
      <c r="AF174" s="290"/>
      <c r="AG174" s="290"/>
      <c r="AH174" s="290"/>
      <c r="AI174" s="290"/>
      <c r="AJ174" s="291"/>
      <c r="AK174" s="110"/>
      <c r="AL174" s="129"/>
      <c r="AM174" s="335"/>
      <c r="AN174" s="335"/>
      <c r="AO174" s="335"/>
      <c r="AP174" s="335"/>
      <c r="AQ174" s="335"/>
      <c r="AR174" s="335"/>
      <c r="AS174" s="335"/>
      <c r="AT174" s="335"/>
      <c r="AU174" s="335"/>
      <c r="AV174" s="335"/>
      <c r="AW174" s="335"/>
      <c r="AX174" s="335"/>
      <c r="AY174" s="335"/>
      <c r="AZ174" s="335"/>
      <c r="BA174" s="335"/>
      <c r="BB174" s="335"/>
      <c r="BC174" s="335"/>
      <c r="BD174" s="335"/>
      <c r="BE174" s="110"/>
      <c r="BF174" s="110"/>
      <c r="BG174" s="110"/>
      <c r="BH174" s="110"/>
      <c r="BI174" s="110"/>
      <c r="BJ174" s="110"/>
      <c r="BK174" s="110"/>
      <c r="BL174" s="110"/>
      <c r="BM174" s="110"/>
      <c r="BN174" s="110"/>
      <c r="BO174" s="110"/>
      <c r="BP174" s="110"/>
      <c r="BQ174" s="110"/>
      <c r="BR174" s="129"/>
      <c r="BW174" s="92"/>
      <c r="CE174" s="92"/>
    </row>
    <row r="175" spans="1:83" ht="15.65" customHeight="1">
      <c r="A175" s="134"/>
      <c r="B175" s="134"/>
      <c r="C175" s="124"/>
      <c r="D175" s="144"/>
      <c r="E175" s="144"/>
      <c r="F175" s="144"/>
      <c r="G175" s="144"/>
      <c r="H175" s="144"/>
      <c r="I175" s="144"/>
      <c r="J175" s="144"/>
      <c r="K175" s="144"/>
      <c r="L175" s="144"/>
      <c r="M175" s="144"/>
      <c r="N175" s="144"/>
      <c r="O175" s="144"/>
      <c r="P175" s="144"/>
      <c r="Q175" s="144"/>
      <c r="R175" s="130"/>
      <c r="S175" s="130"/>
      <c r="T175" s="130"/>
      <c r="U175" s="130"/>
      <c r="V175" s="130"/>
      <c r="W175" s="130"/>
      <c r="X175" s="130"/>
      <c r="Y175" s="130"/>
      <c r="Z175" s="130"/>
      <c r="AA175" s="130"/>
      <c r="AB175" s="130"/>
      <c r="AC175" s="130"/>
      <c r="AD175" s="130"/>
      <c r="AE175" s="130"/>
      <c r="AF175" s="130"/>
      <c r="AG175" s="130"/>
      <c r="AH175" s="130"/>
      <c r="AI175" s="130"/>
      <c r="AJ175" s="130"/>
      <c r="AK175" s="143"/>
      <c r="AL175" s="143"/>
      <c r="AM175" s="156"/>
      <c r="AN175" s="156"/>
      <c r="AO175" s="156"/>
      <c r="AP175" s="156"/>
      <c r="AQ175" s="156"/>
      <c r="AR175" s="156"/>
      <c r="AS175" s="156"/>
      <c r="AT175" s="156"/>
      <c r="AU175" s="156"/>
      <c r="AV175" s="156"/>
      <c r="AW175" s="156"/>
      <c r="AX175" s="156"/>
      <c r="AY175" s="156"/>
      <c r="AZ175" s="156"/>
      <c r="BA175" s="156"/>
      <c r="BB175" s="156"/>
      <c r="BC175" s="131"/>
      <c r="BD175" s="147"/>
      <c r="BE175" s="147"/>
      <c r="BF175" s="110"/>
      <c r="BG175" s="110"/>
      <c r="BH175" s="110"/>
      <c r="BI175" s="110"/>
      <c r="BJ175" s="110"/>
      <c r="BK175" s="110"/>
      <c r="BL175" s="110"/>
      <c r="BM175" s="110"/>
      <c r="BN175" s="110"/>
      <c r="BO175" s="110"/>
      <c r="BP175" s="110"/>
      <c r="BQ175" s="110"/>
      <c r="BR175" s="129"/>
      <c r="BS175" s="116"/>
    </row>
    <row r="176" spans="1:83" ht="15.65" customHeight="1">
      <c r="A176" s="134"/>
      <c r="B176" s="134"/>
      <c r="C176" s="124"/>
      <c r="D176" s="144"/>
      <c r="E176" s="144"/>
      <c r="F176" s="144"/>
      <c r="G176" s="144"/>
      <c r="H176" s="144"/>
      <c r="I176" s="144"/>
      <c r="J176" s="144"/>
      <c r="K176" s="144"/>
      <c r="L176" s="144"/>
      <c r="M176" s="144"/>
      <c r="N176" s="144"/>
      <c r="O176" s="144"/>
      <c r="P176" s="144"/>
      <c r="Q176" s="144"/>
      <c r="R176" s="130"/>
      <c r="S176" s="130"/>
      <c r="T176" s="130"/>
      <c r="U176" s="135" t="s">
        <v>91</v>
      </c>
      <c r="V176" s="130"/>
      <c r="W176" s="130"/>
      <c r="X176" s="130"/>
      <c r="Y176" s="130"/>
      <c r="Z176" s="130"/>
      <c r="AA176" s="130"/>
      <c r="AB176" s="130"/>
      <c r="AC176" s="130"/>
      <c r="AD176" s="130"/>
      <c r="AE176" s="130"/>
      <c r="AF176" s="130"/>
      <c r="AG176" s="130"/>
      <c r="AH176" s="130"/>
      <c r="AI176" s="130"/>
      <c r="AJ176" s="130"/>
      <c r="AK176" s="143"/>
      <c r="AL176" s="143"/>
      <c r="AM176" s="135" t="s">
        <v>92</v>
      </c>
      <c r="AN176" s="127"/>
      <c r="AO176" s="127"/>
      <c r="AP176" s="127"/>
      <c r="AQ176" s="127"/>
      <c r="AR176" s="127"/>
      <c r="AS176" s="127"/>
      <c r="AT176" s="127"/>
      <c r="AU176" s="127"/>
      <c r="AV176" s="127"/>
      <c r="AW176" s="127"/>
      <c r="AX176" s="126"/>
      <c r="AY176" s="126"/>
      <c r="AZ176" s="126"/>
      <c r="BA176" s="126"/>
      <c r="BB176" s="126"/>
      <c r="BC176" s="126"/>
      <c r="BD176" s="126"/>
      <c r="BE176" s="126"/>
      <c r="BF176" s="126"/>
      <c r="BG176" s="126"/>
      <c r="BH176" s="126"/>
      <c r="BI176" s="126"/>
      <c r="BJ176" s="126"/>
      <c r="BK176" s="126"/>
      <c r="BL176" s="126"/>
      <c r="BM176" s="126"/>
      <c r="BN176" s="126"/>
      <c r="BO176" s="126"/>
      <c r="BP176" s="126"/>
      <c r="BQ176" s="110"/>
      <c r="BR176" s="129"/>
      <c r="BS176" s="116"/>
    </row>
    <row r="177" spans="1:71" ht="15.65" customHeight="1">
      <c r="A177" s="134"/>
      <c r="B177" s="134"/>
      <c r="C177" s="124"/>
      <c r="D177" s="144"/>
      <c r="E177" s="144"/>
      <c r="F177" s="144"/>
      <c r="G177" s="144"/>
      <c r="H177" s="144"/>
      <c r="I177" s="144"/>
      <c r="J177" s="144"/>
      <c r="K177" s="144"/>
      <c r="L177" s="144"/>
      <c r="M177" s="144"/>
      <c r="N177" s="144"/>
      <c r="O177" s="144"/>
      <c r="P177" s="144"/>
      <c r="Q177" s="144"/>
      <c r="R177" s="130"/>
      <c r="S177" s="130"/>
      <c r="T177" s="130"/>
      <c r="U177" s="182" t="str">
        <f>IF([8]回答表!F18="簡易水道事業",IF([8]回答表!X52="●",[8]回答表!E339,IF([8]回答表!AA52="●",[8]回答表!E408,"")),"")</f>
        <v/>
      </c>
      <c r="V177" s="183"/>
      <c r="W177" s="183"/>
      <c r="X177" s="183"/>
      <c r="Y177" s="183"/>
      <c r="Z177" s="183"/>
      <c r="AA177" s="183"/>
      <c r="AB177" s="183"/>
      <c r="AC177" s="183"/>
      <c r="AD177" s="183"/>
      <c r="AE177" s="186" t="s">
        <v>93</v>
      </c>
      <c r="AF177" s="186"/>
      <c r="AG177" s="186"/>
      <c r="AH177" s="186"/>
      <c r="AI177" s="186"/>
      <c r="AJ177" s="187"/>
      <c r="AK177" s="143"/>
      <c r="AL177" s="143"/>
      <c r="AM177" s="190" t="str">
        <f>IF([8]回答表!F18="簡易水道事業",IF([8]回答表!X52="●",[8]回答表!B341,IF([8]回答表!AA52="●",[8]回答表!B410,"")),"")</f>
        <v/>
      </c>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2"/>
      <c r="BR177" s="129"/>
      <c r="BS177" s="116"/>
    </row>
    <row r="178" spans="1:71" ht="15.65" customHeight="1">
      <c r="A178" s="134"/>
      <c r="B178" s="134"/>
      <c r="C178" s="124"/>
      <c r="D178" s="144"/>
      <c r="E178" s="144"/>
      <c r="F178" s="144"/>
      <c r="G178" s="144"/>
      <c r="H178" s="144"/>
      <c r="I178" s="144"/>
      <c r="J178" s="144"/>
      <c r="K178" s="144"/>
      <c r="L178" s="144"/>
      <c r="M178" s="144"/>
      <c r="N178" s="144"/>
      <c r="O178" s="144"/>
      <c r="P178" s="144"/>
      <c r="Q178" s="144"/>
      <c r="R178" s="130"/>
      <c r="S178" s="130"/>
      <c r="T178" s="130"/>
      <c r="U178" s="184"/>
      <c r="V178" s="185"/>
      <c r="W178" s="185"/>
      <c r="X178" s="185"/>
      <c r="Y178" s="185"/>
      <c r="Z178" s="185"/>
      <c r="AA178" s="185"/>
      <c r="AB178" s="185"/>
      <c r="AC178" s="185"/>
      <c r="AD178" s="185"/>
      <c r="AE178" s="188"/>
      <c r="AF178" s="188"/>
      <c r="AG178" s="188"/>
      <c r="AH178" s="188"/>
      <c r="AI178" s="188"/>
      <c r="AJ178" s="189"/>
      <c r="AK178" s="143"/>
      <c r="AL178" s="143"/>
      <c r="AM178" s="193"/>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5"/>
      <c r="BR178" s="129"/>
      <c r="BS178" s="116"/>
    </row>
    <row r="179" spans="1:71" ht="15.65" customHeight="1">
      <c r="A179" s="134"/>
      <c r="B179" s="134"/>
      <c r="C179" s="124"/>
      <c r="D179" s="144"/>
      <c r="E179" s="144"/>
      <c r="F179" s="144"/>
      <c r="G179" s="144"/>
      <c r="H179" s="144"/>
      <c r="I179" s="144"/>
      <c r="J179" s="144"/>
      <c r="K179" s="144"/>
      <c r="L179" s="144"/>
      <c r="M179" s="144"/>
      <c r="N179" s="144"/>
      <c r="O179" s="144"/>
      <c r="P179" s="144"/>
      <c r="Q179" s="144"/>
      <c r="R179" s="130"/>
      <c r="S179" s="130"/>
      <c r="T179" s="130"/>
      <c r="U179" s="130"/>
      <c r="V179" s="130"/>
      <c r="W179" s="130"/>
      <c r="X179" s="130"/>
      <c r="Y179" s="130"/>
      <c r="Z179" s="130"/>
      <c r="AA179" s="130"/>
      <c r="AB179" s="130"/>
      <c r="AC179" s="130"/>
      <c r="AD179" s="130"/>
      <c r="AE179" s="130"/>
      <c r="AF179" s="130"/>
      <c r="AG179" s="130"/>
      <c r="AH179" s="130"/>
      <c r="AI179" s="130"/>
      <c r="AJ179" s="130"/>
      <c r="AK179" s="143"/>
      <c r="AL179" s="143"/>
      <c r="AM179" s="193"/>
      <c r="AN179" s="194"/>
      <c r="AO179" s="194"/>
      <c r="AP179" s="194"/>
      <c r="AQ179" s="194"/>
      <c r="AR179" s="194"/>
      <c r="AS179" s="194"/>
      <c r="AT179" s="194"/>
      <c r="AU179" s="194"/>
      <c r="AV179" s="194"/>
      <c r="AW179" s="194"/>
      <c r="AX179" s="194"/>
      <c r="AY179" s="194"/>
      <c r="AZ179" s="194"/>
      <c r="BA179" s="194"/>
      <c r="BB179" s="194"/>
      <c r="BC179" s="194"/>
      <c r="BD179" s="194"/>
      <c r="BE179" s="194"/>
      <c r="BF179" s="194"/>
      <c r="BG179" s="194"/>
      <c r="BH179" s="194"/>
      <c r="BI179" s="194"/>
      <c r="BJ179" s="194"/>
      <c r="BK179" s="194"/>
      <c r="BL179" s="194"/>
      <c r="BM179" s="194"/>
      <c r="BN179" s="194"/>
      <c r="BO179" s="194"/>
      <c r="BP179" s="194"/>
      <c r="BQ179" s="195"/>
      <c r="BR179" s="129"/>
      <c r="BS179" s="116"/>
    </row>
    <row r="180" spans="1:71" ht="15.65" customHeight="1">
      <c r="A180" s="134"/>
      <c r="B180" s="134"/>
      <c r="C180" s="124"/>
      <c r="D180" s="144"/>
      <c r="E180" s="144"/>
      <c r="F180" s="144"/>
      <c r="G180" s="144"/>
      <c r="H180" s="144"/>
      <c r="I180" s="144"/>
      <c r="J180" s="144"/>
      <c r="K180" s="144"/>
      <c r="L180" s="144"/>
      <c r="M180" s="144"/>
      <c r="N180" s="144"/>
      <c r="O180" s="144"/>
      <c r="P180" s="144"/>
      <c r="Q180" s="144"/>
      <c r="R180" s="130"/>
      <c r="S180" s="130"/>
      <c r="T180" s="130"/>
      <c r="U180" s="130"/>
      <c r="V180" s="130"/>
      <c r="W180" s="130"/>
      <c r="X180" s="130"/>
      <c r="Y180" s="130"/>
      <c r="Z180" s="130"/>
      <c r="AA180" s="130"/>
      <c r="AB180" s="130"/>
      <c r="AC180" s="130"/>
      <c r="AD180" s="130"/>
      <c r="AE180" s="130"/>
      <c r="AF180" s="130"/>
      <c r="AG180" s="130"/>
      <c r="AH180" s="130"/>
      <c r="AI180" s="130"/>
      <c r="AJ180" s="130"/>
      <c r="AK180" s="143"/>
      <c r="AL180" s="143"/>
      <c r="AM180" s="193"/>
      <c r="AN180" s="194"/>
      <c r="AO180" s="194"/>
      <c r="AP180" s="194"/>
      <c r="AQ180" s="194"/>
      <c r="AR180" s="194"/>
      <c r="AS180" s="194"/>
      <c r="AT180" s="194"/>
      <c r="AU180" s="194"/>
      <c r="AV180" s="194"/>
      <c r="AW180" s="194"/>
      <c r="AX180" s="194"/>
      <c r="AY180" s="194"/>
      <c r="AZ180" s="194"/>
      <c r="BA180" s="194"/>
      <c r="BB180" s="194"/>
      <c r="BC180" s="194"/>
      <c r="BD180" s="194"/>
      <c r="BE180" s="194"/>
      <c r="BF180" s="194"/>
      <c r="BG180" s="194"/>
      <c r="BH180" s="194"/>
      <c r="BI180" s="194"/>
      <c r="BJ180" s="194"/>
      <c r="BK180" s="194"/>
      <c r="BL180" s="194"/>
      <c r="BM180" s="194"/>
      <c r="BN180" s="194"/>
      <c r="BO180" s="194"/>
      <c r="BP180" s="194"/>
      <c r="BQ180" s="195"/>
      <c r="BR180" s="129"/>
      <c r="BS180" s="116"/>
    </row>
    <row r="181" spans="1:71" ht="15.65" customHeight="1">
      <c r="A181" s="134"/>
      <c r="B181" s="134"/>
      <c r="C181" s="124"/>
      <c r="D181" s="144"/>
      <c r="E181" s="144"/>
      <c r="F181" s="144"/>
      <c r="G181" s="144"/>
      <c r="H181" s="144"/>
      <c r="I181" s="144"/>
      <c r="J181" s="144"/>
      <c r="K181" s="144"/>
      <c r="L181" s="144"/>
      <c r="M181" s="144"/>
      <c r="N181" s="144"/>
      <c r="O181" s="144"/>
      <c r="P181" s="144"/>
      <c r="Q181" s="144"/>
      <c r="R181" s="130"/>
      <c r="S181" s="130"/>
      <c r="T181" s="130"/>
      <c r="U181" s="130"/>
      <c r="V181" s="130"/>
      <c r="W181" s="130"/>
      <c r="X181" s="130"/>
      <c r="Y181" s="130"/>
      <c r="Z181" s="130"/>
      <c r="AA181" s="130"/>
      <c r="AB181" s="130"/>
      <c r="AC181" s="130"/>
      <c r="AD181" s="130"/>
      <c r="AE181" s="130"/>
      <c r="AF181" s="130"/>
      <c r="AG181" s="130"/>
      <c r="AH181" s="130"/>
      <c r="AI181" s="130"/>
      <c r="AJ181" s="130"/>
      <c r="AK181" s="143"/>
      <c r="AL181" s="143"/>
      <c r="AM181" s="196"/>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8"/>
      <c r="BR181" s="129"/>
      <c r="BS181" s="116"/>
    </row>
    <row r="182" spans="1:71" ht="15.65" customHeight="1">
      <c r="C182" s="124"/>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25"/>
      <c r="BD182" s="131"/>
      <c r="BE182" s="131"/>
      <c r="BF182" s="131"/>
      <c r="BG182" s="131"/>
      <c r="BH182" s="131"/>
      <c r="BI182" s="131"/>
      <c r="BJ182" s="131"/>
      <c r="BK182" s="131"/>
      <c r="BL182" s="131"/>
      <c r="BM182" s="131"/>
      <c r="BN182" s="131"/>
      <c r="BO182" s="131"/>
      <c r="BP182" s="131"/>
      <c r="BQ182" s="131"/>
      <c r="BR182" s="129"/>
    </row>
    <row r="183" spans="1:71" ht="18.649999999999999" customHeight="1">
      <c r="C183" s="124"/>
      <c r="D183" s="159"/>
      <c r="E183" s="144"/>
      <c r="F183" s="144"/>
      <c r="G183" s="144"/>
      <c r="H183" s="144"/>
      <c r="I183" s="144"/>
      <c r="J183" s="144"/>
      <c r="K183" s="144"/>
      <c r="L183" s="144"/>
      <c r="M183" s="144"/>
      <c r="N183" s="149"/>
      <c r="O183" s="149"/>
      <c r="P183" s="149"/>
      <c r="Q183" s="149"/>
      <c r="R183" s="130"/>
      <c r="S183" s="130"/>
      <c r="T183" s="130"/>
      <c r="U183" s="135" t="s">
        <v>27</v>
      </c>
      <c r="V183" s="130"/>
      <c r="W183" s="130"/>
      <c r="X183" s="136"/>
      <c r="Y183" s="136"/>
      <c r="Z183" s="136"/>
      <c r="AA183" s="127"/>
      <c r="AB183" s="137"/>
      <c r="AC183" s="127"/>
      <c r="AD183" s="127"/>
      <c r="AE183" s="127"/>
      <c r="AF183" s="127"/>
      <c r="AG183" s="127"/>
      <c r="AH183" s="127"/>
      <c r="AI183" s="127"/>
      <c r="AJ183" s="127"/>
      <c r="AK183" s="127"/>
      <c r="AL183" s="127"/>
      <c r="AM183" s="135" t="s">
        <v>12</v>
      </c>
      <c r="AN183" s="127"/>
      <c r="AO183" s="127"/>
      <c r="AP183" s="127"/>
      <c r="AQ183" s="127"/>
      <c r="AR183" s="127"/>
      <c r="AS183" s="127"/>
      <c r="AT183" s="127"/>
      <c r="AU183" s="127"/>
      <c r="AV183" s="127"/>
      <c r="AW183" s="127"/>
      <c r="AX183" s="127"/>
      <c r="AY183" s="126"/>
      <c r="AZ183" s="126"/>
      <c r="BA183" s="126"/>
      <c r="BB183" s="126"/>
      <c r="BC183" s="126"/>
      <c r="BD183" s="126"/>
      <c r="BE183" s="126"/>
      <c r="BF183" s="126"/>
      <c r="BG183" s="126"/>
      <c r="BH183" s="126"/>
      <c r="BI183" s="126"/>
      <c r="BJ183" s="126"/>
      <c r="BK183" s="126"/>
      <c r="BL183" s="126"/>
      <c r="BM183" s="126"/>
      <c r="BN183" s="126"/>
      <c r="BO183" s="126"/>
      <c r="BP183" s="126"/>
      <c r="BQ183" s="110"/>
      <c r="BR183" s="129"/>
    </row>
    <row r="184" spans="1:71" ht="15.65" customHeight="1">
      <c r="C184" s="124"/>
      <c r="D184" s="281" t="s">
        <v>13</v>
      </c>
      <c r="E184" s="281"/>
      <c r="F184" s="281"/>
      <c r="G184" s="281"/>
      <c r="H184" s="281"/>
      <c r="I184" s="281"/>
      <c r="J184" s="281"/>
      <c r="K184" s="281"/>
      <c r="L184" s="281"/>
      <c r="M184" s="282"/>
      <c r="N184" s="208" t="str">
        <f>IF([8]回答表!F18="簡易水道事業",IF([8]回答表!AD52="●","●",""),"")</f>
        <v/>
      </c>
      <c r="O184" s="209"/>
      <c r="P184" s="209"/>
      <c r="Q184" s="210"/>
      <c r="R184" s="130"/>
      <c r="S184" s="130"/>
      <c r="T184" s="130"/>
      <c r="U184" s="190" t="str">
        <f>IF([8]回答表!F18="簡易水道事業",IF([8]回答表!AD52="●",[8]回答表!B421,""),"")</f>
        <v/>
      </c>
      <c r="V184" s="191"/>
      <c r="W184" s="191"/>
      <c r="X184" s="191"/>
      <c r="Y184" s="191"/>
      <c r="Z184" s="191"/>
      <c r="AA184" s="191"/>
      <c r="AB184" s="191"/>
      <c r="AC184" s="191"/>
      <c r="AD184" s="191"/>
      <c r="AE184" s="191"/>
      <c r="AF184" s="191"/>
      <c r="AG184" s="191"/>
      <c r="AH184" s="191"/>
      <c r="AI184" s="191"/>
      <c r="AJ184" s="192"/>
      <c r="AK184" s="150"/>
      <c r="AL184" s="150"/>
      <c r="AM184" s="190" t="str">
        <f>IF([8]回答表!F18="簡易水道事業",IF([8]回答表!AD52="●",[8]回答表!B427,""),"")</f>
        <v/>
      </c>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2"/>
      <c r="BR184" s="129"/>
    </row>
    <row r="185" spans="1:71" ht="15.65" customHeight="1">
      <c r="C185" s="124"/>
      <c r="D185" s="281"/>
      <c r="E185" s="281"/>
      <c r="F185" s="281"/>
      <c r="G185" s="281"/>
      <c r="H185" s="281"/>
      <c r="I185" s="281"/>
      <c r="J185" s="281"/>
      <c r="K185" s="281"/>
      <c r="L185" s="281"/>
      <c r="M185" s="282"/>
      <c r="N185" s="211"/>
      <c r="O185" s="212"/>
      <c r="P185" s="212"/>
      <c r="Q185" s="213"/>
      <c r="R185" s="130"/>
      <c r="S185" s="130"/>
      <c r="T185" s="130"/>
      <c r="U185" s="193"/>
      <c r="V185" s="194"/>
      <c r="W185" s="194"/>
      <c r="X185" s="194"/>
      <c r="Y185" s="194"/>
      <c r="Z185" s="194"/>
      <c r="AA185" s="194"/>
      <c r="AB185" s="194"/>
      <c r="AC185" s="194"/>
      <c r="AD185" s="194"/>
      <c r="AE185" s="194"/>
      <c r="AF185" s="194"/>
      <c r="AG185" s="194"/>
      <c r="AH185" s="194"/>
      <c r="AI185" s="194"/>
      <c r="AJ185" s="195"/>
      <c r="AK185" s="150"/>
      <c r="AL185" s="150"/>
      <c r="AM185" s="193"/>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c r="BJ185" s="194"/>
      <c r="BK185" s="194"/>
      <c r="BL185" s="194"/>
      <c r="BM185" s="194"/>
      <c r="BN185" s="194"/>
      <c r="BO185" s="194"/>
      <c r="BP185" s="194"/>
      <c r="BQ185" s="195"/>
      <c r="BR185" s="129"/>
    </row>
    <row r="186" spans="1:71" ht="15.65" customHeight="1">
      <c r="C186" s="124"/>
      <c r="D186" s="281"/>
      <c r="E186" s="281"/>
      <c r="F186" s="281"/>
      <c r="G186" s="281"/>
      <c r="H186" s="281"/>
      <c r="I186" s="281"/>
      <c r="J186" s="281"/>
      <c r="K186" s="281"/>
      <c r="L186" s="281"/>
      <c r="M186" s="282"/>
      <c r="N186" s="211"/>
      <c r="O186" s="212"/>
      <c r="P186" s="212"/>
      <c r="Q186" s="213"/>
      <c r="R186" s="130"/>
      <c r="S186" s="130"/>
      <c r="T186" s="130"/>
      <c r="U186" s="193"/>
      <c r="V186" s="194"/>
      <c r="W186" s="194"/>
      <c r="X186" s="194"/>
      <c r="Y186" s="194"/>
      <c r="Z186" s="194"/>
      <c r="AA186" s="194"/>
      <c r="AB186" s="194"/>
      <c r="AC186" s="194"/>
      <c r="AD186" s="194"/>
      <c r="AE186" s="194"/>
      <c r="AF186" s="194"/>
      <c r="AG186" s="194"/>
      <c r="AH186" s="194"/>
      <c r="AI186" s="194"/>
      <c r="AJ186" s="195"/>
      <c r="AK186" s="150"/>
      <c r="AL186" s="150"/>
      <c r="AM186" s="193"/>
      <c r="AN186" s="194"/>
      <c r="AO186" s="194"/>
      <c r="AP186" s="194"/>
      <c r="AQ186" s="194"/>
      <c r="AR186" s="194"/>
      <c r="AS186" s="194"/>
      <c r="AT186" s="194"/>
      <c r="AU186" s="194"/>
      <c r="AV186" s="194"/>
      <c r="AW186" s="194"/>
      <c r="AX186" s="194"/>
      <c r="AY186" s="194"/>
      <c r="AZ186" s="194"/>
      <c r="BA186" s="194"/>
      <c r="BB186" s="194"/>
      <c r="BC186" s="194"/>
      <c r="BD186" s="194"/>
      <c r="BE186" s="194"/>
      <c r="BF186" s="194"/>
      <c r="BG186" s="194"/>
      <c r="BH186" s="194"/>
      <c r="BI186" s="194"/>
      <c r="BJ186" s="194"/>
      <c r="BK186" s="194"/>
      <c r="BL186" s="194"/>
      <c r="BM186" s="194"/>
      <c r="BN186" s="194"/>
      <c r="BO186" s="194"/>
      <c r="BP186" s="194"/>
      <c r="BQ186" s="195"/>
      <c r="BR186" s="129"/>
    </row>
    <row r="187" spans="1:71" ht="15.65" customHeight="1">
      <c r="C187" s="124"/>
      <c r="D187" s="281"/>
      <c r="E187" s="281"/>
      <c r="F187" s="281"/>
      <c r="G187" s="281"/>
      <c r="H187" s="281"/>
      <c r="I187" s="281"/>
      <c r="J187" s="281"/>
      <c r="K187" s="281"/>
      <c r="L187" s="281"/>
      <c r="M187" s="282"/>
      <c r="N187" s="214"/>
      <c r="O187" s="215"/>
      <c r="P187" s="215"/>
      <c r="Q187" s="216"/>
      <c r="R187" s="130"/>
      <c r="S187" s="130"/>
      <c r="T187" s="130"/>
      <c r="U187" s="196"/>
      <c r="V187" s="197"/>
      <c r="W187" s="197"/>
      <c r="X187" s="197"/>
      <c r="Y187" s="197"/>
      <c r="Z187" s="197"/>
      <c r="AA187" s="197"/>
      <c r="AB187" s="197"/>
      <c r="AC187" s="197"/>
      <c r="AD187" s="197"/>
      <c r="AE187" s="197"/>
      <c r="AF187" s="197"/>
      <c r="AG187" s="197"/>
      <c r="AH187" s="197"/>
      <c r="AI187" s="197"/>
      <c r="AJ187" s="198"/>
      <c r="AK187" s="150"/>
      <c r="AL187" s="150"/>
      <c r="AM187" s="196"/>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8"/>
      <c r="BR187" s="129"/>
    </row>
    <row r="188" spans="1:71" ht="15.65" customHeight="1">
      <c r="C188" s="151"/>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3"/>
    </row>
    <row r="189" spans="1:71" s="97" customFormat="1" ht="15.65" customHeight="1">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row>
    <row r="190" spans="1:71" ht="15.65" customHeight="1">
      <c r="C190" s="118"/>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256"/>
      <c r="AS190" s="256"/>
      <c r="AT190" s="256"/>
      <c r="AU190" s="256"/>
      <c r="AV190" s="256"/>
      <c r="AW190" s="256"/>
      <c r="AX190" s="256"/>
      <c r="AY190" s="256"/>
      <c r="AZ190" s="256"/>
      <c r="BA190" s="256"/>
      <c r="BB190" s="256"/>
      <c r="BC190" s="120"/>
      <c r="BD190" s="121"/>
      <c r="BE190" s="121"/>
      <c r="BF190" s="121"/>
      <c r="BG190" s="121"/>
      <c r="BH190" s="121"/>
      <c r="BI190" s="121"/>
      <c r="BJ190" s="121"/>
      <c r="BK190" s="121"/>
      <c r="BL190" s="121"/>
      <c r="BM190" s="121"/>
      <c r="BN190" s="121"/>
      <c r="BO190" s="121"/>
      <c r="BP190" s="121"/>
      <c r="BQ190" s="121"/>
      <c r="BR190" s="122"/>
    </row>
    <row r="191" spans="1:71" ht="15.65" customHeight="1">
      <c r="C191" s="124"/>
      <c r="D191" s="130"/>
      <c r="E191" s="130"/>
      <c r="F191" s="130"/>
      <c r="G191" s="130"/>
      <c r="H191" s="130"/>
      <c r="I191" s="130"/>
      <c r="J191" s="130"/>
      <c r="K191" s="130"/>
      <c r="L191" s="130"/>
      <c r="M191" s="130"/>
      <c r="N191" s="130"/>
      <c r="O191" s="130"/>
      <c r="P191" s="130"/>
      <c r="Q191" s="130"/>
      <c r="R191" s="130"/>
      <c r="S191" s="130"/>
      <c r="T191" s="130"/>
      <c r="U191" s="130"/>
      <c r="V191" s="130"/>
      <c r="W191" s="130"/>
      <c r="X191" s="110"/>
      <c r="Y191" s="110"/>
      <c r="Z191" s="110"/>
      <c r="AA191" s="126"/>
      <c r="AB191" s="131"/>
      <c r="AC191" s="131"/>
      <c r="AD191" s="131"/>
      <c r="AE191" s="131"/>
      <c r="AF191" s="131"/>
      <c r="AG191" s="131"/>
      <c r="AH191" s="131"/>
      <c r="AI191" s="131"/>
      <c r="AJ191" s="131"/>
      <c r="AK191" s="131"/>
      <c r="AL191" s="131"/>
      <c r="AM191" s="131"/>
      <c r="AN191" s="128"/>
      <c r="AO191" s="131"/>
      <c r="AP191" s="132"/>
      <c r="AQ191" s="132"/>
      <c r="AR191" s="292"/>
      <c r="AS191" s="292"/>
      <c r="AT191" s="292"/>
      <c r="AU191" s="292"/>
      <c r="AV191" s="292"/>
      <c r="AW191" s="292"/>
      <c r="AX191" s="292"/>
      <c r="AY191" s="292"/>
      <c r="AZ191" s="292"/>
      <c r="BA191" s="292"/>
      <c r="BB191" s="292"/>
      <c r="BC191" s="125"/>
      <c r="BD191" s="126"/>
      <c r="BE191" s="126"/>
      <c r="BF191" s="126"/>
      <c r="BG191" s="126"/>
      <c r="BH191" s="126"/>
      <c r="BI191" s="126"/>
      <c r="BJ191" s="126"/>
      <c r="BK191" s="126"/>
      <c r="BL191" s="126"/>
      <c r="BM191" s="126"/>
      <c r="BN191" s="127"/>
      <c r="BO191" s="127"/>
      <c r="BP191" s="127"/>
      <c r="BQ191" s="128"/>
      <c r="BR191" s="129"/>
    </row>
    <row r="192" spans="1:71" ht="15.65" customHeight="1">
      <c r="C192" s="124"/>
      <c r="D192" s="258" t="s">
        <v>4</v>
      </c>
      <c r="E192" s="259"/>
      <c r="F192" s="259"/>
      <c r="G192" s="259"/>
      <c r="H192" s="259"/>
      <c r="I192" s="259"/>
      <c r="J192" s="259"/>
      <c r="K192" s="259"/>
      <c r="L192" s="259"/>
      <c r="M192" s="259"/>
      <c r="N192" s="259"/>
      <c r="O192" s="259"/>
      <c r="P192" s="259"/>
      <c r="Q192" s="260"/>
      <c r="R192" s="199" t="s">
        <v>60</v>
      </c>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1"/>
      <c r="BC192" s="125"/>
      <c r="BD192" s="126"/>
      <c r="BE192" s="126"/>
      <c r="BF192" s="126"/>
      <c r="BG192" s="126"/>
      <c r="BH192" s="126"/>
      <c r="BI192" s="126"/>
      <c r="BJ192" s="126"/>
      <c r="BK192" s="126"/>
      <c r="BL192" s="126"/>
      <c r="BM192" s="126"/>
      <c r="BN192" s="127"/>
      <c r="BO192" s="127"/>
      <c r="BP192" s="127"/>
      <c r="BQ192" s="128"/>
      <c r="BR192" s="129"/>
    </row>
    <row r="193" spans="3:100" ht="15.65" customHeight="1">
      <c r="C193" s="124"/>
      <c r="D193" s="261"/>
      <c r="E193" s="262"/>
      <c r="F193" s="262"/>
      <c r="G193" s="262"/>
      <c r="H193" s="262"/>
      <c r="I193" s="262"/>
      <c r="J193" s="262"/>
      <c r="K193" s="262"/>
      <c r="L193" s="262"/>
      <c r="M193" s="262"/>
      <c r="N193" s="262"/>
      <c r="O193" s="262"/>
      <c r="P193" s="262"/>
      <c r="Q193" s="263"/>
      <c r="R193" s="205"/>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7"/>
      <c r="BC193" s="125"/>
      <c r="BD193" s="126"/>
      <c r="BE193" s="126"/>
      <c r="BF193" s="126"/>
      <c r="BG193" s="126"/>
      <c r="BH193" s="126"/>
      <c r="BI193" s="126"/>
      <c r="BJ193" s="126"/>
      <c r="BK193" s="126"/>
      <c r="BL193" s="126"/>
      <c r="BM193" s="126"/>
      <c r="BN193" s="127"/>
      <c r="BO193" s="127"/>
      <c r="BP193" s="127"/>
      <c r="BQ193" s="128"/>
      <c r="BR193" s="129"/>
    </row>
    <row r="194" spans="3:100" ht="15.65" customHeight="1">
      <c r="C194" s="124"/>
      <c r="D194" s="130"/>
      <c r="E194" s="130"/>
      <c r="F194" s="130"/>
      <c r="G194" s="130"/>
      <c r="H194" s="130"/>
      <c r="I194" s="130"/>
      <c r="J194" s="130"/>
      <c r="K194" s="130"/>
      <c r="L194" s="130"/>
      <c r="M194" s="130"/>
      <c r="N194" s="130"/>
      <c r="O194" s="130"/>
      <c r="P194" s="130"/>
      <c r="Q194" s="130"/>
      <c r="R194" s="130"/>
      <c r="S194" s="130"/>
      <c r="T194" s="130"/>
      <c r="U194" s="130"/>
      <c r="V194" s="130"/>
      <c r="W194" s="130"/>
      <c r="X194" s="110"/>
      <c r="Y194" s="110"/>
      <c r="Z194" s="110"/>
      <c r="AA194" s="126"/>
      <c r="AB194" s="131"/>
      <c r="AC194" s="131"/>
      <c r="AD194" s="131"/>
      <c r="AE194" s="131"/>
      <c r="AF194" s="131"/>
      <c r="AG194" s="131"/>
      <c r="AH194" s="131"/>
      <c r="AI194" s="131"/>
      <c r="AJ194" s="131"/>
      <c r="AK194" s="131"/>
      <c r="AL194" s="131"/>
      <c r="AM194" s="131"/>
      <c r="AN194" s="128"/>
      <c r="AO194" s="131"/>
      <c r="AP194" s="132"/>
      <c r="AQ194" s="132"/>
      <c r="AR194" s="133"/>
      <c r="AS194" s="133"/>
      <c r="AT194" s="133"/>
      <c r="AU194" s="133"/>
      <c r="AV194" s="133"/>
      <c r="AW194" s="133"/>
      <c r="AX194" s="133"/>
      <c r="AY194" s="133"/>
      <c r="AZ194" s="133"/>
      <c r="BA194" s="133"/>
      <c r="BB194" s="133"/>
      <c r="BC194" s="125"/>
      <c r="BD194" s="126"/>
      <c r="BE194" s="126"/>
      <c r="BF194" s="126"/>
      <c r="BG194" s="126"/>
      <c r="BH194" s="126"/>
      <c r="BI194" s="126"/>
      <c r="BJ194" s="126"/>
      <c r="BK194" s="126"/>
      <c r="BL194" s="126"/>
      <c r="BM194" s="126"/>
      <c r="BN194" s="127"/>
      <c r="BO194" s="127"/>
      <c r="BP194" s="127"/>
      <c r="BQ194" s="128"/>
      <c r="BR194" s="129"/>
    </row>
    <row r="195" spans="3:100" ht="19">
      <c r="C195" s="124"/>
      <c r="D195" s="130"/>
      <c r="E195" s="130"/>
      <c r="F195" s="130"/>
      <c r="G195" s="130"/>
      <c r="H195" s="130"/>
      <c r="I195" s="130"/>
      <c r="J195" s="130"/>
      <c r="K195" s="130"/>
      <c r="L195" s="130"/>
      <c r="M195" s="130"/>
      <c r="N195" s="130"/>
      <c r="O195" s="130"/>
      <c r="P195" s="130"/>
      <c r="Q195" s="130"/>
      <c r="R195" s="130"/>
      <c r="S195" s="130"/>
      <c r="T195" s="130"/>
      <c r="U195" s="135" t="s">
        <v>31</v>
      </c>
      <c r="V195" s="138"/>
      <c r="W195" s="137"/>
      <c r="X195" s="139"/>
      <c r="Y195" s="139"/>
      <c r="Z195" s="140"/>
      <c r="AA195" s="140"/>
      <c r="AB195" s="140"/>
      <c r="AC195" s="141"/>
      <c r="AD195" s="141"/>
      <c r="AE195" s="141"/>
      <c r="AF195" s="141"/>
      <c r="AG195" s="141"/>
      <c r="AH195" s="141"/>
      <c r="AI195" s="141"/>
      <c r="AJ195" s="141"/>
      <c r="AK195" s="137"/>
      <c r="AL195" s="137"/>
      <c r="AM195" s="135" t="s">
        <v>27</v>
      </c>
      <c r="AN195" s="130"/>
      <c r="AO195" s="130"/>
      <c r="AP195" s="136"/>
      <c r="AQ195" s="136"/>
      <c r="AR195" s="136"/>
      <c r="AS195" s="127"/>
      <c r="AT195" s="137"/>
      <c r="AU195" s="137"/>
      <c r="AV195" s="137"/>
      <c r="AW195" s="137"/>
      <c r="AX195" s="137"/>
      <c r="AY195" s="137"/>
      <c r="AZ195" s="137"/>
      <c r="BA195" s="137"/>
      <c r="BB195" s="137"/>
      <c r="BC195" s="141"/>
      <c r="BD195" s="127"/>
      <c r="BE195" s="127"/>
      <c r="BF195" s="142" t="s">
        <v>6</v>
      </c>
      <c r="BG195" s="155"/>
      <c r="BH195" s="155"/>
      <c r="BI195" s="155"/>
      <c r="BJ195" s="155"/>
      <c r="BK195" s="155"/>
      <c r="BL195" s="155"/>
      <c r="BM195" s="127"/>
      <c r="BN195" s="127"/>
      <c r="BO195" s="127"/>
      <c r="BP195" s="127"/>
      <c r="BQ195" s="128"/>
      <c r="BR195" s="129"/>
    </row>
    <row r="196" spans="3:100" ht="19.399999999999999" customHeight="1">
      <c r="C196" s="124"/>
      <c r="D196" s="281" t="s">
        <v>7</v>
      </c>
      <c r="E196" s="281"/>
      <c r="F196" s="281"/>
      <c r="G196" s="281"/>
      <c r="H196" s="281"/>
      <c r="I196" s="281"/>
      <c r="J196" s="281"/>
      <c r="K196" s="281"/>
      <c r="L196" s="281"/>
      <c r="M196" s="281"/>
      <c r="N196" s="208" t="str">
        <f>IF([8]回答表!F18="下水道事業",IF([8]回答表!X52="●","●",""),"")</f>
        <v/>
      </c>
      <c r="O196" s="209"/>
      <c r="P196" s="209"/>
      <c r="Q196" s="210"/>
      <c r="R196" s="130"/>
      <c r="S196" s="130"/>
      <c r="T196" s="130"/>
      <c r="U196" s="318" t="s">
        <v>61</v>
      </c>
      <c r="V196" s="319"/>
      <c r="W196" s="319"/>
      <c r="X196" s="319"/>
      <c r="Y196" s="319"/>
      <c r="Z196" s="319"/>
      <c r="AA196" s="319"/>
      <c r="AB196" s="319"/>
      <c r="AC196" s="124"/>
      <c r="AD196" s="110"/>
      <c r="AE196" s="110"/>
      <c r="AF196" s="110"/>
      <c r="AG196" s="110"/>
      <c r="AH196" s="110"/>
      <c r="AI196" s="110"/>
      <c r="AJ196" s="110"/>
      <c r="AK196" s="143"/>
      <c r="AL196" s="110"/>
      <c r="AM196" s="190" t="str">
        <f>IF([8]回答表!F18="下水道事業",IF([8]回答表!X52="●",[8]回答表!B282,IF([8]回答表!AA52="●",[8]回答表!B352,"")),"")</f>
        <v/>
      </c>
      <c r="AN196" s="191"/>
      <c r="AO196" s="191"/>
      <c r="AP196" s="191"/>
      <c r="AQ196" s="191"/>
      <c r="AR196" s="191"/>
      <c r="AS196" s="191"/>
      <c r="AT196" s="191"/>
      <c r="AU196" s="191"/>
      <c r="AV196" s="191"/>
      <c r="AW196" s="191"/>
      <c r="AX196" s="191"/>
      <c r="AY196" s="191"/>
      <c r="AZ196" s="191"/>
      <c r="BA196" s="191"/>
      <c r="BB196" s="191"/>
      <c r="BC196" s="192"/>
      <c r="BD196" s="126"/>
      <c r="BE196" s="126"/>
      <c r="BF196" s="253" t="str">
        <f>IF([8]回答表!F18="下水道事業",IF([8]回答表!X52="●",[8]回答表!B330,IF([8]回答表!AA52="●",[8]回答表!B399,"")),"")</f>
        <v/>
      </c>
      <c r="BG196" s="254"/>
      <c r="BH196" s="254"/>
      <c r="BI196" s="254"/>
      <c r="BJ196" s="253"/>
      <c r="BK196" s="254"/>
      <c r="BL196" s="254"/>
      <c r="BM196" s="254"/>
      <c r="BN196" s="253"/>
      <c r="BO196" s="254"/>
      <c r="BP196" s="254"/>
      <c r="BQ196" s="255"/>
      <c r="BR196" s="129"/>
      <c r="BW196" s="92"/>
      <c r="BX196" s="92"/>
      <c r="BY196" s="92"/>
      <c r="BZ196" s="92"/>
      <c r="CA196" s="92"/>
      <c r="CB196" s="92"/>
      <c r="CC196" s="92"/>
      <c r="CD196" s="92"/>
      <c r="CE196" s="92"/>
      <c r="CF196" s="92"/>
      <c r="CG196" s="92"/>
      <c r="CH196" s="92"/>
      <c r="CI196" s="92"/>
      <c r="CJ196" s="92"/>
      <c r="CK196" s="92"/>
      <c r="CL196" s="92"/>
      <c r="CM196" s="92"/>
      <c r="CN196" s="92"/>
      <c r="CO196" s="92"/>
      <c r="CP196" s="92"/>
      <c r="CV196" s="92"/>
    </row>
    <row r="197" spans="3:100" ht="19.399999999999999" customHeight="1">
      <c r="C197" s="124"/>
      <c r="D197" s="281"/>
      <c r="E197" s="281"/>
      <c r="F197" s="281"/>
      <c r="G197" s="281"/>
      <c r="H197" s="281"/>
      <c r="I197" s="281"/>
      <c r="J197" s="281"/>
      <c r="K197" s="281"/>
      <c r="L197" s="281"/>
      <c r="M197" s="281"/>
      <c r="N197" s="211"/>
      <c r="O197" s="212"/>
      <c r="P197" s="212"/>
      <c r="Q197" s="213"/>
      <c r="R197" s="130"/>
      <c r="S197" s="130"/>
      <c r="T197" s="130"/>
      <c r="U197" s="320"/>
      <c r="V197" s="321"/>
      <c r="W197" s="321"/>
      <c r="X197" s="321"/>
      <c r="Y197" s="321"/>
      <c r="Z197" s="321"/>
      <c r="AA197" s="321"/>
      <c r="AB197" s="321"/>
      <c r="AC197" s="124"/>
      <c r="AD197" s="110"/>
      <c r="AE197" s="110"/>
      <c r="AF197" s="110"/>
      <c r="AG197" s="110"/>
      <c r="AH197" s="110"/>
      <c r="AI197" s="110"/>
      <c r="AJ197" s="110"/>
      <c r="AK197" s="143"/>
      <c r="AL197" s="110"/>
      <c r="AM197" s="193"/>
      <c r="AN197" s="194"/>
      <c r="AO197" s="194"/>
      <c r="AP197" s="194"/>
      <c r="AQ197" s="194"/>
      <c r="AR197" s="194"/>
      <c r="AS197" s="194"/>
      <c r="AT197" s="194"/>
      <c r="AU197" s="194"/>
      <c r="AV197" s="194"/>
      <c r="AW197" s="194"/>
      <c r="AX197" s="194"/>
      <c r="AY197" s="194"/>
      <c r="AZ197" s="194"/>
      <c r="BA197" s="194"/>
      <c r="BB197" s="194"/>
      <c r="BC197" s="195"/>
      <c r="BD197" s="126"/>
      <c r="BE197" s="126"/>
      <c r="BF197" s="217"/>
      <c r="BG197" s="218"/>
      <c r="BH197" s="218"/>
      <c r="BI197" s="218"/>
      <c r="BJ197" s="217"/>
      <c r="BK197" s="218"/>
      <c r="BL197" s="218"/>
      <c r="BM197" s="218"/>
      <c r="BN197" s="217"/>
      <c r="BO197" s="218"/>
      <c r="BP197" s="218"/>
      <c r="BQ197" s="221"/>
      <c r="BR197" s="129"/>
      <c r="BW197" s="92"/>
      <c r="BX197" s="92"/>
      <c r="BY197" s="92"/>
      <c r="BZ197" s="92"/>
      <c r="CA197" s="92"/>
      <c r="CB197" s="92"/>
      <c r="CC197" s="92"/>
      <c r="CD197" s="92"/>
      <c r="CE197" s="92"/>
      <c r="CF197" s="92"/>
      <c r="CG197" s="92"/>
      <c r="CH197" s="92"/>
      <c r="CI197" s="92"/>
      <c r="CJ197" s="92"/>
      <c r="CK197" s="92"/>
      <c r="CL197" s="92"/>
      <c r="CM197" s="92"/>
      <c r="CN197" s="92"/>
      <c r="CO197" s="92"/>
      <c r="CP197" s="92"/>
    </row>
    <row r="198" spans="3:100" ht="15.65" customHeight="1">
      <c r="C198" s="124"/>
      <c r="D198" s="281"/>
      <c r="E198" s="281"/>
      <c r="F198" s="281"/>
      <c r="G198" s="281"/>
      <c r="H198" s="281"/>
      <c r="I198" s="281"/>
      <c r="J198" s="281"/>
      <c r="K198" s="281"/>
      <c r="L198" s="281"/>
      <c r="M198" s="281"/>
      <c r="N198" s="211"/>
      <c r="O198" s="212"/>
      <c r="P198" s="212"/>
      <c r="Q198" s="213"/>
      <c r="R198" s="130"/>
      <c r="S198" s="130"/>
      <c r="T198" s="130"/>
      <c r="U198" s="283" t="str">
        <f>IF([8]回答表!F18="下水道事業",IF([8]回答表!X52="●",[8]回答表!N311,IF([8]回答表!AA52="●",[8]回答表!N381,"")),"")</f>
        <v/>
      </c>
      <c r="V198" s="284"/>
      <c r="W198" s="284"/>
      <c r="X198" s="284"/>
      <c r="Y198" s="284"/>
      <c r="Z198" s="284"/>
      <c r="AA198" s="284"/>
      <c r="AB198" s="285"/>
      <c r="AC198" s="110"/>
      <c r="AD198" s="110"/>
      <c r="AE198" s="110"/>
      <c r="AF198" s="110"/>
      <c r="AG198" s="110"/>
      <c r="AH198" s="110"/>
      <c r="AI198" s="110"/>
      <c r="AJ198" s="110"/>
      <c r="AK198" s="143"/>
      <c r="AL198" s="110"/>
      <c r="AM198" s="193"/>
      <c r="AN198" s="194"/>
      <c r="AO198" s="194"/>
      <c r="AP198" s="194"/>
      <c r="AQ198" s="194"/>
      <c r="AR198" s="194"/>
      <c r="AS198" s="194"/>
      <c r="AT198" s="194"/>
      <c r="AU198" s="194"/>
      <c r="AV198" s="194"/>
      <c r="AW198" s="194"/>
      <c r="AX198" s="194"/>
      <c r="AY198" s="194"/>
      <c r="AZ198" s="194"/>
      <c r="BA198" s="194"/>
      <c r="BB198" s="194"/>
      <c r="BC198" s="195"/>
      <c r="BD198" s="126"/>
      <c r="BE198" s="126"/>
      <c r="BF198" s="217"/>
      <c r="BG198" s="218"/>
      <c r="BH198" s="218"/>
      <c r="BI198" s="218"/>
      <c r="BJ198" s="217"/>
      <c r="BK198" s="218"/>
      <c r="BL198" s="218"/>
      <c r="BM198" s="218"/>
      <c r="BN198" s="217"/>
      <c r="BO198" s="218"/>
      <c r="BP198" s="218"/>
      <c r="BQ198" s="221"/>
      <c r="BR198" s="129"/>
      <c r="BW198" s="92"/>
      <c r="BX198" s="92"/>
      <c r="BY198" s="92"/>
      <c r="BZ198" s="92"/>
      <c r="CA198" s="92"/>
      <c r="CB198" s="92"/>
      <c r="CC198" s="92"/>
      <c r="CD198" s="92"/>
      <c r="CE198" s="92"/>
      <c r="CF198" s="92"/>
      <c r="CG198" s="92"/>
      <c r="CH198" s="92"/>
      <c r="CI198" s="92"/>
      <c r="CJ198" s="92"/>
      <c r="CK198" s="92"/>
      <c r="CL198" s="92"/>
      <c r="CM198" s="92"/>
      <c r="CN198" s="92"/>
      <c r="CO198" s="92"/>
      <c r="CP198" s="92"/>
    </row>
    <row r="199" spans="3:100" ht="15.65" customHeight="1">
      <c r="C199" s="124"/>
      <c r="D199" s="281"/>
      <c r="E199" s="281"/>
      <c r="F199" s="281"/>
      <c r="G199" s="281"/>
      <c r="H199" s="281"/>
      <c r="I199" s="281"/>
      <c r="J199" s="281"/>
      <c r="K199" s="281"/>
      <c r="L199" s="281"/>
      <c r="M199" s="281"/>
      <c r="N199" s="214"/>
      <c r="O199" s="215"/>
      <c r="P199" s="215"/>
      <c r="Q199" s="216"/>
      <c r="R199" s="130"/>
      <c r="S199" s="130"/>
      <c r="T199" s="130"/>
      <c r="U199" s="286"/>
      <c r="V199" s="287"/>
      <c r="W199" s="287"/>
      <c r="X199" s="287"/>
      <c r="Y199" s="287"/>
      <c r="Z199" s="287"/>
      <c r="AA199" s="287"/>
      <c r="AB199" s="288"/>
      <c r="AC199" s="126"/>
      <c r="AD199" s="126"/>
      <c r="AE199" s="126"/>
      <c r="AF199" s="126"/>
      <c r="AG199" s="126"/>
      <c r="AH199" s="126"/>
      <c r="AI199" s="126"/>
      <c r="AJ199" s="127"/>
      <c r="AK199" s="143"/>
      <c r="AL199" s="110"/>
      <c r="AM199" s="193"/>
      <c r="AN199" s="194"/>
      <c r="AO199" s="194"/>
      <c r="AP199" s="194"/>
      <c r="AQ199" s="194"/>
      <c r="AR199" s="194"/>
      <c r="AS199" s="194"/>
      <c r="AT199" s="194"/>
      <c r="AU199" s="194"/>
      <c r="AV199" s="194"/>
      <c r="AW199" s="194"/>
      <c r="AX199" s="194"/>
      <c r="AY199" s="194"/>
      <c r="AZ199" s="194"/>
      <c r="BA199" s="194"/>
      <c r="BB199" s="194"/>
      <c r="BC199" s="195"/>
      <c r="BD199" s="126"/>
      <c r="BE199" s="126"/>
      <c r="BF199" s="217" t="str">
        <f>IF([8]回答表!F18="下水道事業",IF([8]回答表!X52="●",[8]回答表!E330,IF([8]回答表!AA52="●",[8]回答表!E399,"")),"")</f>
        <v/>
      </c>
      <c r="BG199" s="218"/>
      <c r="BH199" s="218"/>
      <c r="BI199" s="218"/>
      <c r="BJ199" s="217" t="str">
        <f>IF([8]回答表!F18="下水道事業",IF([8]回答表!X52="●",[8]回答表!E331,IF([8]回答表!AA52="●",[8]回答表!E400,"")),"")</f>
        <v/>
      </c>
      <c r="BK199" s="218"/>
      <c r="BL199" s="218"/>
      <c r="BM199" s="218"/>
      <c r="BN199" s="217" t="str">
        <f>IF([8]回答表!F18="下水道事業",IF([8]回答表!X52="●",[8]回答表!E332,IF([8]回答表!AA52="●",[8]回答表!E401,"")),"")</f>
        <v/>
      </c>
      <c r="BO199" s="218"/>
      <c r="BP199" s="218"/>
      <c r="BQ199" s="221"/>
      <c r="BR199" s="129"/>
      <c r="BW199" s="92"/>
      <c r="BX199" s="317" t="str">
        <f>IF([8]回答表!AQ21="下水道事業",IF([8]回答表!BI54="○",[8]回答表!AM285,IF([8]回答表!BL54="○",[8]回答表!AM355,"")),"")</f>
        <v/>
      </c>
      <c r="BY199" s="317"/>
      <c r="BZ199" s="317"/>
      <c r="CA199" s="317"/>
      <c r="CB199" s="317"/>
      <c r="CC199" s="317"/>
      <c r="CD199" s="317"/>
      <c r="CE199" s="317"/>
      <c r="CF199" s="317"/>
      <c r="CG199" s="317"/>
      <c r="CH199" s="317"/>
      <c r="CI199" s="317"/>
      <c r="CJ199" s="317"/>
      <c r="CK199" s="317"/>
      <c r="CL199" s="317"/>
      <c r="CM199" s="317"/>
      <c r="CN199" s="317"/>
      <c r="CO199" s="92"/>
      <c r="CP199" s="92"/>
    </row>
    <row r="200" spans="3:100" ht="15.65" customHeight="1">
      <c r="C200" s="124"/>
      <c r="D200" s="144"/>
      <c r="E200" s="144"/>
      <c r="F200" s="144"/>
      <c r="G200" s="144"/>
      <c r="H200" s="144"/>
      <c r="I200" s="144"/>
      <c r="J200" s="144"/>
      <c r="K200" s="144"/>
      <c r="L200" s="144"/>
      <c r="M200" s="144"/>
      <c r="N200" s="145"/>
      <c r="O200" s="145"/>
      <c r="P200" s="145"/>
      <c r="Q200" s="145"/>
      <c r="R200" s="146"/>
      <c r="S200" s="146"/>
      <c r="T200" s="146"/>
      <c r="U200" s="289"/>
      <c r="V200" s="290"/>
      <c r="W200" s="290"/>
      <c r="X200" s="290"/>
      <c r="Y200" s="290"/>
      <c r="Z200" s="290"/>
      <c r="AA200" s="290"/>
      <c r="AB200" s="291"/>
      <c r="AC200" s="126"/>
      <c r="AD200" s="126"/>
      <c r="AE200" s="126"/>
      <c r="AF200" s="126"/>
      <c r="AG200" s="126"/>
      <c r="AH200" s="126"/>
      <c r="AI200" s="126"/>
      <c r="AJ200" s="127"/>
      <c r="AK200" s="143"/>
      <c r="AL200" s="126"/>
      <c r="AM200" s="193"/>
      <c r="AN200" s="194"/>
      <c r="AO200" s="194"/>
      <c r="AP200" s="194"/>
      <c r="AQ200" s="194"/>
      <c r="AR200" s="194"/>
      <c r="AS200" s="194"/>
      <c r="AT200" s="194"/>
      <c r="AU200" s="194"/>
      <c r="AV200" s="194"/>
      <c r="AW200" s="194"/>
      <c r="AX200" s="194"/>
      <c r="AY200" s="194"/>
      <c r="AZ200" s="194"/>
      <c r="BA200" s="194"/>
      <c r="BB200" s="194"/>
      <c r="BC200" s="195"/>
      <c r="BD200" s="131"/>
      <c r="BE200" s="131"/>
      <c r="BF200" s="217"/>
      <c r="BG200" s="218"/>
      <c r="BH200" s="218"/>
      <c r="BI200" s="218"/>
      <c r="BJ200" s="217"/>
      <c r="BK200" s="218"/>
      <c r="BL200" s="218"/>
      <c r="BM200" s="218"/>
      <c r="BN200" s="217"/>
      <c r="BO200" s="218"/>
      <c r="BP200" s="218"/>
      <c r="BQ200" s="221"/>
      <c r="BR200" s="129"/>
      <c r="BW200" s="92"/>
      <c r="BX200" s="317"/>
      <c r="BY200" s="317"/>
      <c r="BZ200" s="317"/>
      <c r="CA200" s="317"/>
      <c r="CB200" s="317"/>
      <c r="CC200" s="317"/>
      <c r="CD200" s="317"/>
      <c r="CE200" s="317"/>
      <c r="CF200" s="317"/>
      <c r="CG200" s="317"/>
      <c r="CH200" s="317"/>
      <c r="CI200" s="317"/>
      <c r="CJ200" s="317"/>
      <c r="CK200" s="317"/>
      <c r="CL200" s="317"/>
      <c r="CM200" s="317"/>
      <c r="CN200" s="317"/>
      <c r="CO200" s="92"/>
      <c r="CP200" s="92"/>
    </row>
    <row r="201" spans="3:100" ht="18" customHeight="1">
      <c r="C201" s="124"/>
      <c r="D201" s="110"/>
      <c r="E201" s="110"/>
      <c r="F201" s="110"/>
      <c r="G201" s="110"/>
      <c r="H201" s="110"/>
      <c r="I201" s="110"/>
      <c r="J201" s="110"/>
      <c r="K201" s="110"/>
      <c r="L201" s="110"/>
      <c r="M201" s="110"/>
      <c r="N201" s="110"/>
      <c r="O201" s="110"/>
      <c r="P201" s="126"/>
      <c r="Q201" s="126"/>
      <c r="R201" s="130"/>
      <c r="S201" s="130"/>
      <c r="T201" s="130"/>
      <c r="U201" s="110"/>
      <c r="V201" s="110"/>
      <c r="W201" s="110"/>
      <c r="X201" s="110"/>
      <c r="Y201" s="110"/>
      <c r="Z201" s="110"/>
      <c r="AA201" s="110"/>
      <c r="AB201" s="110"/>
      <c r="AC201" s="110"/>
      <c r="AD201" s="125"/>
      <c r="AE201" s="126"/>
      <c r="AF201" s="126"/>
      <c r="AG201" s="126"/>
      <c r="AH201" s="126"/>
      <c r="AI201" s="126"/>
      <c r="AJ201" s="126"/>
      <c r="AK201" s="126"/>
      <c r="AL201" s="126"/>
      <c r="AM201" s="193"/>
      <c r="AN201" s="194"/>
      <c r="AO201" s="194"/>
      <c r="AP201" s="194"/>
      <c r="AQ201" s="194"/>
      <c r="AR201" s="194"/>
      <c r="AS201" s="194"/>
      <c r="AT201" s="194"/>
      <c r="AU201" s="194"/>
      <c r="AV201" s="194"/>
      <c r="AW201" s="194"/>
      <c r="AX201" s="194"/>
      <c r="AY201" s="194"/>
      <c r="AZ201" s="194"/>
      <c r="BA201" s="194"/>
      <c r="BB201" s="194"/>
      <c r="BC201" s="195"/>
      <c r="BD201" s="110"/>
      <c r="BE201" s="110"/>
      <c r="BF201" s="217"/>
      <c r="BG201" s="218"/>
      <c r="BH201" s="218"/>
      <c r="BI201" s="218"/>
      <c r="BJ201" s="217"/>
      <c r="BK201" s="218"/>
      <c r="BL201" s="218"/>
      <c r="BM201" s="218"/>
      <c r="BN201" s="217"/>
      <c r="BO201" s="218"/>
      <c r="BP201" s="218"/>
      <c r="BQ201" s="221"/>
      <c r="BR201" s="129"/>
      <c r="BS201" s="154"/>
      <c r="BT201" s="110"/>
      <c r="BU201" s="110"/>
      <c r="BV201" s="110"/>
      <c r="BW201" s="110"/>
      <c r="BX201" s="317"/>
      <c r="BY201" s="317"/>
      <c r="BZ201" s="317"/>
      <c r="CA201" s="317"/>
      <c r="CB201" s="317"/>
      <c r="CC201" s="317"/>
      <c r="CD201" s="317"/>
      <c r="CE201" s="317"/>
      <c r="CF201" s="317"/>
      <c r="CG201" s="317"/>
      <c r="CH201" s="317"/>
      <c r="CI201" s="317"/>
      <c r="CJ201" s="317"/>
      <c r="CK201" s="317"/>
      <c r="CL201" s="317"/>
      <c r="CM201" s="317"/>
      <c r="CN201" s="317"/>
      <c r="CO201" s="92"/>
      <c r="CP201" s="92"/>
    </row>
    <row r="202" spans="3:100" ht="19.399999999999999" customHeight="1">
      <c r="C202" s="124"/>
      <c r="D202" s="144"/>
      <c r="E202" s="144"/>
      <c r="F202" s="144"/>
      <c r="G202" s="144"/>
      <c r="H202" s="144"/>
      <c r="I202" s="144"/>
      <c r="J202" s="144"/>
      <c r="K202" s="144"/>
      <c r="L202" s="144"/>
      <c r="M202" s="144"/>
      <c r="N202" s="145"/>
      <c r="O202" s="145"/>
      <c r="P202" s="145"/>
      <c r="Q202" s="145"/>
      <c r="R202" s="146"/>
      <c r="S202" s="146"/>
      <c r="T202" s="146"/>
      <c r="U202" s="318" t="s">
        <v>62</v>
      </c>
      <c r="V202" s="319"/>
      <c r="W202" s="319"/>
      <c r="X202" s="319"/>
      <c r="Y202" s="319"/>
      <c r="Z202" s="319"/>
      <c r="AA202" s="319"/>
      <c r="AB202" s="319"/>
      <c r="AC202" s="318" t="s">
        <v>63</v>
      </c>
      <c r="AD202" s="319"/>
      <c r="AE202" s="319"/>
      <c r="AF202" s="319"/>
      <c r="AG202" s="319"/>
      <c r="AH202" s="319"/>
      <c r="AI202" s="319"/>
      <c r="AJ202" s="322"/>
      <c r="AK202" s="143"/>
      <c r="AL202" s="126"/>
      <c r="AM202" s="193"/>
      <c r="AN202" s="194"/>
      <c r="AO202" s="194"/>
      <c r="AP202" s="194"/>
      <c r="AQ202" s="194"/>
      <c r="AR202" s="194"/>
      <c r="AS202" s="194"/>
      <c r="AT202" s="194"/>
      <c r="AU202" s="194"/>
      <c r="AV202" s="194"/>
      <c r="AW202" s="194"/>
      <c r="AX202" s="194"/>
      <c r="AY202" s="194"/>
      <c r="AZ202" s="194"/>
      <c r="BA202" s="194"/>
      <c r="BB202" s="194"/>
      <c r="BC202" s="195"/>
      <c r="BD202" s="126"/>
      <c r="BE202" s="126"/>
      <c r="BF202" s="217"/>
      <c r="BG202" s="218"/>
      <c r="BH202" s="218"/>
      <c r="BI202" s="218"/>
      <c r="BJ202" s="217"/>
      <c r="BK202" s="218"/>
      <c r="BL202" s="218"/>
      <c r="BM202" s="218"/>
      <c r="BN202" s="217"/>
      <c r="BO202" s="218"/>
      <c r="BP202" s="218"/>
      <c r="BQ202" s="221"/>
      <c r="BR202" s="129"/>
      <c r="BW202" s="92"/>
      <c r="BX202" s="317"/>
      <c r="BY202" s="317"/>
      <c r="BZ202" s="317"/>
      <c r="CA202" s="317"/>
      <c r="CB202" s="317"/>
      <c r="CC202" s="317"/>
      <c r="CD202" s="317"/>
      <c r="CE202" s="317"/>
      <c r="CF202" s="317"/>
      <c r="CG202" s="317"/>
      <c r="CH202" s="317"/>
      <c r="CI202" s="317"/>
      <c r="CJ202" s="317"/>
      <c r="CK202" s="317"/>
      <c r="CL202" s="317"/>
      <c r="CM202" s="317"/>
      <c r="CN202" s="317"/>
      <c r="CO202" s="92"/>
      <c r="CP202" s="92"/>
    </row>
    <row r="203" spans="3:100" ht="19.399999999999999" customHeight="1">
      <c r="C203" s="124"/>
      <c r="D203" s="110"/>
      <c r="E203" s="110"/>
      <c r="F203" s="110"/>
      <c r="G203" s="110"/>
      <c r="H203" s="110"/>
      <c r="I203" s="110"/>
      <c r="J203" s="110"/>
      <c r="K203" s="110"/>
      <c r="L203" s="110"/>
      <c r="M203" s="110"/>
      <c r="N203" s="110"/>
      <c r="O203" s="110"/>
      <c r="P203" s="126"/>
      <c r="Q203" s="126"/>
      <c r="R203" s="126"/>
      <c r="S203" s="130"/>
      <c r="T203" s="130"/>
      <c r="U203" s="320"/>
      <c r="V203" s="321"/>
      <c r="W203" s="321"/>
      <c r="X203" s="321"/>
      <c r="Y203" s="321"/>
      <c r="Z203" s="321"/>
      <c r="AA203" s="321"/>
      <c r="AB203" s="321"/>
      <c r="AC203" s="323"/>
      <c r="AD203" s="324"/>
      <c r="AE203" s="324"/>
      <c r="AF203" s="324"/>
      <c r="AG203" s="324"/>
      <c r="AH203" s="324"/>
      <c r="AI203" s="324"/>
      <c r="AJ203" s="325"/>
      <c r="AK203" s="143"/>
      <c r="AL203" s="126"/>
      <c r="AM203" s="193"/>
      <c r="AN203" s="194"/>
      <c r="AO203" s="194"/>
      <c r="AP203" s="194"/>
      <c r="AQ203" s="194"/>
      <c r="AR203" s="194"/>
      <c r="AS203" s="194"/>
      <c r="AT203" s="194"/>
      <c r="AU203" s="194"/>
      <c r="AV203" s="194"/>
      <c r="AW203" s="194"/>
      <c r="AX203" s="194"/>
      <c r="AY203" s="194"/>
      <c r="AZ203" s="194"/>
      <c r="BA203" s="194"/>
      <c r="BB203" s="194"/>
      <c r="BC203" s="195"/>
      <c r="BD203" s="147"/>
      <c r="BE203" s="147"/>
      <c r="BF203" s="217"/>
      <c r="BG203" s="218"/>
      <c r="BH203" s="218"/>
      <c r="BI203" s="218"/>
      <c r="BJ203" s="217"/>
      <c r="BK203" s="218"/>
      <c r="BL203" s="218"/>
      <c r="BM203" s="218"/>
      <c r="BN203" s="217"/>
      <c r="BO203" s="218"/>
      <c r="BP203" s="218"/>
      <c r="BQ203" s="221"/>
      <c r="BR203" s="129"/>
      <c r="BW203" s="92"/>
      <c r="BX203" s="317"/>
      <c r="BY203" s="317"/>
      <c r="BZ203" s="317"/>
      <c r="CA203" s="317"/>
      <c r="CB203" s="317"/>
      <c r="CC203" s="317"/>
      <c r="CD203" s="317"/>
      <c r="CE203" s="317"/>
      <c r="CF203" s="317"/>
      <c r="CG203" s="317"/>
      <c r="CH203" s="317"/>
      <c r="CI203" s="317"/>
      <c r="CJ203" s="317"/>
      <c r="CK203" s="317"/>
      <c r="CL203" s="317"/>
      <c r="CM203" s="317"/>
      <c r="CN203" s="317"/>
      <c r="CO203" s="92"/>
      <c r="CP203" s="92"/>
    </row>
    <row r="204" spans="3:100" ht="15.65" customHeight="1">
      <c r="C204" s="124"/>
      <c r="D204" s="110"/>
      <c r="E204" s="110"/>
      <c r="F204" s="110"/>
      <c r="G204" s="110"/>
      <c r="H204" s="110"/>
      <c r="I204" s="110"/>
      <c r="J204" s="110"/>
      <c r="K204" s="110"/>
      <c r="L204" s="110"/>
      <c r="M204" s="110"/>
      <c r="N204" s="110"/>
      <c r="O204" s="110"/>
      <c r="P204" s="126"/>
      <c r="Q204" s="126"/>
      <c r="R204" s="126"/>
      <c r="S204" s="130"/>
      <c r="T204" s="130"/>
      <c r="U204" s="283" t="str">
        <f>IF([8]回答表!F18="下水道事業",IF([8]回答表!X52="●",[8]回答表!Y313,IF([8]回答表!AA52="●",[8]回答表!Y383,"")),"")</f>
        <v/>
      </c>
      <c r="V204" s="284"/>
      <c r="W204" s="284"/>
      <c r="X204" s="284"/>
      <c r="Y204" s="284"/>
      <c r="Z204" s="284"/>
      <c r="AA204" s="284"/>
      <c r="AB204" s="285"/>
      <c r="AC204" s="283" t="str">
        <f>IF([8]回答表!F18="下水道事業",IF([8]回答表!X52="●",[8]回答表!Y314,IF([8]回答表!AA52="●",[8]回答表!Y384,"")),"")</f>
        <v/>
      </c>
      <c r="AD204" s="284"/>
      <c r="AE204" s="284"/>
      <c r="AF204" s="284"/>
      <c r="AG204" s="284"/>
      <c r="AH204" s="284"/>
      <c r="AI204" s="284"/>
      <c r="AJ204" s="285"/>
      <c r="AK204" s="143"/>
      <c r="AL204" s="126"/>
      <c r="AM204" s="193"/>
      <c r="AN204" s="194"/>
      <c r="AO204" s="194"/>
      <c r="AP204" s="194"/>
      <c r="AQ204" s="194"/>
      <c r="AR204" s="194"/>
      <c r="AS204" s="194"/>
      <c r="AT204" s="194"/>
      <c r="AU204" s="194"/>
      <c r="AV204" s="194"/>
      <c r="AW204" s="194"/>
      <c r="AX204" s="194"/>
      <c r="AY204" s="194"/>
      <c r="AZ204" s="194"/>
      <c r="BA204" s="194"/>
      <c r="BB204" s="194"/>
      <c r="BC204" s="195"/>
      <c r="BD204" s="147"/>
      <c r="BE204" s="147"/>
      <c r="BF204" s="217" t="s">
        <v>9</v>
      </c>
      <c r="BG204" s="218"/>
      <c r="BH204" s="218"/>
      <c r="BI204" s="218"/>
      <c r="BJ204" s="217" t="s">
        <v>10</v>
      </c>
      <c r="BK204" s="218"/>
      <c r="BL204" s="218"/>
      <c r="BM204" s="218"/>
      <c r="BN204" s="217" t="s">
        <v>11</v>
      </c>
      <c r="BO204" s="218"/>
      <c r="BP204" s="218"/>
      <c r="BQ204" s="221"/>
      <c r="BR204" s="129"/>
      <c r="BW204" s="92"/>
      <c r="BX204" s="317"/>
      <c r="BY204" s="317"/>
      <c r="BZ204" s="317"/>
      <c r="CA204" s="317"/>
      <c r="CB204" s="317"/>
      <c r="CC204" s="317"/>
      <c r="CD204" s="317"/>
      <c r="CE204" s="317"/>
      <c r="CF204" s="317"/>
      <c r="CG204" s="317"/>
      <c r="CH204" s="317"/>
      <c r="CI204" s="317"/>
      <c r="CJ204" s="317"/>
      <c r="CK204" s="317"/>
      <c r="CL204" s="317"/>
      <c r="CM204" s="317"/>
      <c r="CN204" s="317"/>
      <c r="CO204" s="92"/>
      <c r="CP204" s="92"/>
    </row>
    <row r="205" spans="3:100" ht="15.65" customHeight="1">
      <c r="C205" s="124"/>
      <c r="D205" s="110"/>
      <c r="E205" s="110"/>
      <c r="F205" s="110"/>
      <c r="G205" s="110"/>
      <c r="H205" s="110"/>
      <c r="I205" s="110"/>
      <c r="J205" s="110"/>
      <c r="K205" s="110"/>
      <c r="L205" s="110"/>
      <c r="M205" s="110"/>
      <c r="N205" s="110"/>
      <c r="O205" s="110"/>
      <c r="P205" s="126"/>
      <c r="Q205" s="126"/>
      <c r="R205" s="126"/>
      <c r="S205" s="130"/>
      <c r="T205" s="130"/>
      <c r="U205" s="286"/>
      <c r="V205" s="287"/>
      <c r="W205" s="287"/>
      <c r="X205" s="287"/>
      <c r="Y205" s="287"/>
      <c r="Z205" s="287"/>
      <c r="AA205" s="287"/>
      <c r="AB205" s="288"/>
      <c r="AC205" s="286"/>
      <c r="AD205" s="287"/>
      <c r="AE205" s="287"/>
      <c r="AF205" s="287"/>
      <c r="AG205" s="287"/>
      <c r="AH205" s="287"/>
      <c r="AI205" s="287"/>
      <c r="AJ205" s="288"/>
      <c r="AK205" s="143"/>
      <c r="AL205" s="126"/>
      <c r="AM205" s="196"/>
      <c r="AN205" s="197"/>
      <c r="AO205" s="197"/>
      <c r="AP205" s="197"/>
      <c r="AQ205" s="197"/>
      <c r="AR205" s="197"/>
      <c r="AS205" s="197"/>
      <c r="AT205" s="197"/>
      <c r="AU205" s="197"/>
      <c r="AV205" s="197"/>
      <c r="AW205" s="197"/>
      <c r="AX205" s="197"/>
      <c r="AY205" s="197"/>
      <c r="AZ205" s="197"/>
      <c r="BA205" s="197"/>
      <c r="BB205" s="197"/>
      <c r="BC205" s="198"/>
      <c r="BD205" s="147"/>
      <c r="BE205" s="147"/>
      <c r="BF205" s="217"/>
      <c r="BG205" s="218"/>
      <c r="BH205" s="218"/>
      <c r="BI205" s="218"/>
      <c r="BJ205" s="217"/>
      <c r="BK205" s="218"/>
      <c r="BL205" s="218"/>
      <c r="BM205" s="218"/>
      <c r="BN205" s="217"/>
      <c r="BO205" s="218"/>
      <c r="BP205" s="218"/>
      <c r="BQ205" s="221"/>
      <c r="BR205" s="129"/>
      <c r="BW205" s="92"/>
      <c r="BX205" s="317"/>
      <c r="BY205" s="317"/>
      <c r="BZ205" s="317"/>
      <c r="CA205" s="317"/>
      <c r="CB205" s="317"/>
      <c r="CC205" s="317"/>
      <c r="CD205" s="317"/>
      <c r="CE205" s="317"/>
      <c r="CF205" s="317"/>
      <c r="CG205" s="317"/>
      <c r="CH205" s="317"/>
      <c r="CI205" s="317"/>
      <c r="CJ205" s="317"/>
      <c r="CK205" s="317"/>
      <c r="CL205" s="317"/>
      <c r="CM205" s="317"/>
      <c r="CN205" s="317"/>
      <c r="CO205" s="92"/>
      <c r="CP205" s="92"/>
    </row>
    <row r="206" spans="3:100" ht="15.65" customHeight="1">
      <c r="C206" s="124"/>
      <c r="D206" s="110"/>
      <c r="E206" s="110"/>
      <c r="F206" s="110"/>
      <c r="G206" s="110"/>
      <c r="H206" s="110"/>
      <c r="I206" s="110"/>
      <c r="J206" s="110"/>
      <c r="K206" s="110"/>
      <c r="L206" s="110"/>
      <c r="M206" s="110"/>
      <c r="N206" s="110"/>
      <c r="O206" s="110"/>
      <c r="P206" s="126"/>
      <c r="Q206" s="126"/>
      <c r="R206" s="126"/>
      <c r="S206" s="130"/>
      <c r="T206" s="130"/>
      <c r="U206" s="289"/>
      <c r="V206" s="290"/>
      <c r="W206" s="290"/>
      <c r="X206" s="290"/>
      <c r="Y206" s="290"/>
      <c r="Z206" s="290"/>
      <c r="AA206" s="290"/>
      <c r="AB206" s="291"/>
      <c r="AC206" s="289"/>
      <c r="AD206" s="290"/>
      <c r="AE206" s="290"/>
      <c r="AF206" s="290"/>
      <c r="AG206" s="290"/>
      <c r="AH206" s="290"/>
      <c r="AI206" s="290"/>
      <c r="AJ206" s="291"/>
      <c r="AK206" s="143"/>
      <c r="AL206" s="126"/>
      <c r="AM206" s="110"/>
      <c r="AN206" s="110"/>
      <c r="AO206" s="110"/>
      <c r="AP206" s="110"/>
      <c r="AQ206" s="110"/>
      <c r="AR206" s="110"/>
      <c r="AS206" s="110"/>
      <c r="AT206" s="110"/>
      <c r="AU206" s="110"/>
      <c r="AV206" s="110"/>
      <c r="AW206" s="110"/>
      <c r="AX206" s="110"/>
      <c r="AY206" s="110"/>
      <c r="AZ206" s="110"/>
      <c r="BA206" s="110"/>
      <c r="BB206" s="110"/>
      <c r="BC206" s="131"/>
      <c r="BD206" s="147"/>
      <c r="BE206" s="147"/>
      <c r="BF206" s="219"/>
      <c r="BG206" s="220"/>
      <c r="BH206" s="220"/>
      <c r="BI206" s="220"/>
      <c r="BJ206" s="219"/>
      <c r="BK206" s="220"/>
      <c r="BL206" s="220"/>
      <c r="BM206" s="220"/>
      <c r="BN206" s="219"/>
      <c r="BO206" s="220"/>
      <c r="BP206" s="220"/>
      <c r="BQ206" s="222"/>
      <c r="BR206" s="129"/>
      <c r="BW206" s="92"/>
      <c r="BX206" s="317"/>
      <c r="BY206" s="317"/>
      <c r="BZ206" s="317"/>
      <c r="CA206" s="317"/>
      <c r="CB206" s="317"/>
      <c r="CC206" s="317"/>
      <c r="CD206" s="317"/>
      <c r="CE206" s="317"/>
      <c r="CF206" s="317"/>
      <c r="CG206" s="317"/>
      <c r="CH206" s="317"/>
      <c r="CI206" s="317"/>
      <c r="CJ206" s="317"/>
      <c r="CK206" s="317"/>
      <c r="CL206" s="317"/>
      <c r="CM206" s="317"/>
      <c r="CN206" s="317"/>
      <c r="CO206" s="92"/>
      <c r="CP206" s="92"/>
    </row>
    <row r="207" spans="3:100" ht="18" customHeight="1">
      <c r="C207" s="124"/>
      <c r="D207" s="110"/>
      <c r="E207" s="110"/>
      <c r="F207" s="110"/>
      <c r="G207" s="110"/>
      <c r="H207" s="110"/>
      <c r="I207" s="110"/>
      <c r="J207" s="110"/>
      <c r="K207" s="110"/>
      <c r="L207" s="110"/>
      <c r="M207" s="110"/>
      <c r="N207" s="110"/>
      <c r="O207" s="110"/>
      <c r="P207" s="126"/>
      <c r="Q207" s="126"/>
      <c r="R207" s="130"/>
      <c r="S207" s="130"/>
      <c r="T207" s="130"/>
      <c r="U207" s="110"/>
      <c r="V207" s="110"/>
      <c r="W207" s="110"/>
      <c r="X207" s="110"/>
      <c r="Y207" s="110"/>
      <c r="Z207" s="110"/>
      <c r="AA207" s="110"/>
      <c r="AB207" s="110"/>
      <c r="AC207" s="110"/>
      <c r="AD207" s="125"/>
      <c r="AE207" s="126"/>
      <c r="AF207" s="126"/>
      <c r="AG207" s="126"/>
      <c r="AH207" s="126"/>
      <c r="AI207" s="126"/>
      <c r="AJ207" s="126"/>
      <c r="AK207" s="126"/>
      <c r="AL207" s="126"/>
      <c r="AM207" s="126"/>
      <c r="AN207" s="127"/>
      <c r="AO207" s="127"/>
      <c r="AP207" s="127"/>
      <c r="AQ207" s="128"/>
      <c r="AR207" s="110"/>
      <c r="AS207" s="152"/>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29"/>
      <c r="BS207" s="154"/>
      <c r="BT207" s="110"/>
      <c r="BU207" s="110"/>
      <c r="BV207" s="110"/>
      <c r="BW207" s="110"/>
      <c r="BX207" s="317"/>
      <c r="BY207" s="317"/>
      <c r="BZ207" s="317"/>
      <c r="CA207" s="317"/>
      <c r="CB207" s="317"/>
      <c r="CC207" s="317"/>
      <c r="CD207" s="317"/>
      <c r="CE207" s="317"/>
      <c r="CF207" s="317"/>
      <c r="CG207" s="317"/>
      <c r="CH207" s="317"/>
      <c r="CI207" s="317"/>
      <c r="CJ207" s="317"/>
      <c r="CK207" s="317"/>
      <c r="CL207" s="317"/>
      <c r="CM207" s="317"/>
      <c r="CN207" s="317"/>
      <c r="CO207" s="92"/>
      <c r="CP207" s="92"/>
    </row>
    <row r="208" spans="3:100" ht="19" customHeight="1">
      <c r="C208" s="124"/>
      <c r="D208" s="144"/>
      <c r="E208" s="144"/>
      <c r="F208" s="144"/>
      <c r="G208" s="144"/>
      <c r="H208" s="144"/>
      <c r="I208" s="144"/>
      <c r="J208" s="144"/>
      <c r="K208" s="144"/>
      <c r="L208" s="144"/>
      <c r="M208" s="144"/>
      <c r="N208" s="145"/>
      <c r="O208" s="145"/>
      <c r="P208" s="145"/>
      <c r="Q208" s="145"/>
      <c r="R208" s="130"/>
      <c r="S208" s="130"/>
      <c r="T208" s="130"/>
      <c r="U208" s="311" t="s">
        <v>64</v>
      </c>
      <c r="V208" s="312"/>
      <c r="W208" s="312"/>
      <c r="X208" s="312"/>
      <c r="Y208" s="312"/>
      <c r="Z208" s="312"/>
      <c r="AA208" s="312"/>
      <c r="AB208" s="312"/>
      <c r="AC208" s="311" t="s">
        <v>65</v>
      </c>
      <c r="AD208" s="312"/>
      <c r="AE208" s="312"/>
      <c r="AF208" s="312"/>
      <c r="AG208" s="312"/>
      <c r="AH208" s="312"/>
      <c r="AI208" s="312"/>
      <c r="AJ208" s="315"/>
      <c r="AK208" s="311" t="s">
        <v>66</v>
      </c>
      <c r="AL208" s="312"/>
      <c r="AM208" s="312"/>
      <c r="AN208" s="312"/>
      <c r="AO208" s="312"/>
      <c r="AP208" s="312"/>
      <c r="AQ208" s="312"/>
      <c r="AR208" s="312"/>
      <c r="AS208" s="311" t="s">
        <v>107</v>
      </c>
      <c r="AT208" s="312"/>
      <c r="AU208" s="312"/>
      <c r="AV208" s="312"/>
      <c r="AW208" s="312"/>
      <c r="AX208" s="312"/>
      <c r="AY208" s="312"/>
      <c r="AZ208" s="315"/>
      <c r="BA208" s="311" t="s">
        <v>67</v>
      </c>
      <c r="BB208" s="312"/>
      <c r="BC208" s="312"/>
      <c r="BD208" s="312"/>
      <c r="BE208" s="312"/>
      <c r="BF208" s="312"/>
      <c r="BG208" s="312"/>
      <c r="BH208" s="315"/>
      <c r="BI208" s="110"/>
      <c r="BJ208" s="110"/>
      <c r="BK208" s="110"/>
      <c r="BL208" s="110"/>
      <c r="BM208" s="110"/>
      <c r="BN208" s="110"/>
      <c r="BO208" s="110"/>
      <c r="BP208" s="110"/>
      <c r="BQ208" s="110"/>
      <c r="BR208" s="129"/>
      <c r="BS208" s="154"/>
      <c r="BT208" s="110"/>
      <c r="BU208" s="110"/>
      <c r="BV208" s="110"/>
      <c r="BW208" s="110"/>
      <c r="BX208" s="317"/>
      <c r="BY208" s="317"/>
      <c r="BZ208" s="317"/>
      <c r="CA208" s="317"/>
      <c r="CB208" s="317"/>
      <c r="CC208" s="317"/>
      <c r="CD208" s="317"/>
      <c r="CE208" s="317"/>
      <c r="CF208" s="317"/>
      <c r="CG208" s="317"/>
      <c r="CH208" s="317"/>
      <c r="CI208" s="317"/>
      <c r="CJ208" s="317"/>
      <c r="CK208" s="317"/>
      <c r="CL208" s="317"/>
      <c r="CM208" s="317"/>
      <c r="CN208" s="317"/>
      <c r="CO208" s="92"/>
      <c r="CP208" s="92"/>
    </row>
    <row r="209" spans="1:94" ht="15.65" customHeight="1">
      <c r="C209" s="124"/>
      <c r="D209" s="110"/>
      <c r="E209" s="110"/>
      <c r="F209" s="110"/>
      <c r="G209" s="110"/>
      <c r="H209" s="110"/>
      <c r="I209" s="110"/>
      <c r="J209" s="110"/>
      <c r="K209" s="110"/>
      <c r="L209" s="110"/>
      <c r="M209" s="110"/>
      <c r="N209" s="110"/>
      <c r="O209" s="110"/>
      <c r="P209" s="126"/>
      <c r="Q209" s="126"/>
      <c r="R209" s="130"/>
      <c r="S209" s="130"/>
      <c r="T209" s="130"/>
      <c r="U209" s="313"/>
      <c r="V209" s="314"/>
      <c r="W209" s="314"/>
      <c r="X209" s="314"/>
      <c r="Y209" s="314"/>
      <c r="Z209" s="314"/>
      <c r="AA209" s="314"/>
      <c r="AB209" s="314"/>
      <c r="AC209" s="313"/>
      <c r="AD209" s="314"/>
      <c r="AE209" s="314"/>
      <c r="AF209" s="314"/>
      <c r="AG209" s="314"/>
      <c r="AH209" s="314"/>
      <c r="AI209" s="314"/>
      <c r="AJ209" s="316"/>
      <c r="AK209" s="313"/>
      <c r="AL209" s="314"/>
      <c r="AM209" s="314"/>
      <c r="AN209" s="314"/>
      <c r="AO209" s="314"/>
      <c r="AP209" s="314"/>
      <c r="AQ209" s="314"/>
      <c r="AR209" s="314"/>
      <c r="AS209" s="313"/>
      <c r="AT209" s="314"/>
      <c r="AU209" s="314"/>
      <c r="AV209" s="314"/>
      <c r="AW209" s="314"/>
      <c r="AX209" s="314"/>
      <c r="AY209" s="314"/>
      <c r="AZ209" s="316"/>
      <c r="BA209" s="313"/>
      <c r="BB209" s="314"/>
      <c r="BC209" s="314"/>
      <c r="BD209" s="314"/>
      <c r="BE209" s="314"/>
      <c r="BF209" s="314"/>
      <c r="BG209" s="314"/>
      <c r="BH209" s="316"/>
      <c r="BI209" s="110"/>
      <c r="BJ209" s="110"/>
      <c r="BK209" s="110"/>
      <c r="BL209" s="110"/>
      <c r="BM209" s="110"/>
      <c r="BN209" s="110"/>
      <c r="BO209" s="110"/>
      <c r="BP209" s="110"/>
      <c r="BQ209" s="110"/>
      <c r="BR209" s="129"/>
      <c r="BS209" s="154"/>
      <c r="BT209" s="110"/>
      <c r="BU209" s="110"/>
      <c r="BV209" s="110"/>
      <c r="BW209" s="110"/>
      <c r="BX209" s="110"/>
      <c r="BY209" s="110"/>
      <c r="BZ209" s="110"/>
      <c r="CA209" s="110"/>
      <c r="CB209" s="110"/>
      <c r="CC209" s="110"/>
      <c r="CD209" s="110"/>
      <c r="CE209" s="110"/>
      <c r="CF209" s="110"/>
      <c r="CG209" s="110"/>
      <c r="CH209" s="110"/>
      <c r="CI209" s="92"/>
      <c r="CJ209" s="92"/>
      <c r="CK209" s="92"/>
      <c r="CL209" s="92"/>
      <c r="CM209" s="92"/>
      <c r="CN209" s="92"/>
      <c r="CO209" s="92"/>
      <c r="CP209" s="92"/>
    </row>
    <row r="210" spans="1:94" ht="15.65" customHeight="1">
      <c r="C210" s="124"/>
      <c r="D210" s="110"/>
      <c r="E210" s="110"/>
      <c r="F210" s="110"/>
      <c r="G210" s="110"/>
      <c r="H210" s="110"/>
      <c r="I210" s="110"/>
      <c r="J210" s="110"/>
      <c r="K210" s="110"/>
      <c r="L210" s="110"/>
      <c r="M210" s="110"/>
      <c r="N210" s="110"/>
      <c r="O210" s="110"/>
      <c r="P210" s="126"/>
      <c r="Q210" s="126"/>
      <c r="R210" s="130"/>
      <c r="S210" s="130"/>
      <c r="T210" s="130"/>
      <c r="U210" s="283" t="str">
        <f>IF([8]回答表!F18="下水道事業",IF([8]回答表!X52="●",[8]回答表!Y316,IF([8]回答表!AA52="●",[8]回答表!Y386,"")),"")</f>
        <v/>
      </c>
      <c r="V210" s="284"/>
      <c r="W210" s="284"/>
      <c r="X210" s="284"/>
      <c r="Y210" s="284"/>
      <c r="Z210" s="284"/>
      <c r="AA210" s="284"/>
      <c r="AB210" s="285"/>
      <c r="AC210" s="283" t="str">
        <f>IF([8]回答表!F18="下水道事業",IF([8]回答表!X52="●",[8]回答表!Y317,IF([8]回答表!AA52="●",[8]回答表!Y387,"")),"")</f>
        <v/>
      </c>
      <c r="AD210" s="284"/>
      <c r="AE210" s="284"/>
      <c r="AF210" s="284"/>
      <c r="AG210" s="284"/>
      <c r="AH210" s="284"/>
      <c r="AI210" s="284"/>
      <c r="AJ210" s="285"/>
      <c r="AK210" s="283" t="str">
        <f>IF([8]回答表!F18="下水道事業",IF([8]回答表!X52="●",[8]回答表!Y318,IF([8]回答表!AA52="●",[8]回答表!Y388,"")),"")</f>
        <v/>
      </c>
      <c r="AL210" s="284"/>
      <c r="AM210" s="284"/>
      <c r="AN210" s="284"/>
      <c r="AO210" s="284"/>
      <c r="AP210" s="284"/>
      <c r="AQ210" s="284"/>
      <c r="AR210" s="285"/>
      <c r="AS210" s="283" t="str">
        <f>IF([8]回答表!F18="下水道事業",IF([8]回答表!X52="●",[8]回答表!Y319,IF([8]回答表!AA52="●",[8]回答表!Y389,"")),"")</f>
        <v/>
      </c>
      <c r="AT210" s="284"/>
      <c r="AU210" s="284"/>
      <c r="AV210" s="284"/>
      <c r="AW210" s="284"/>
      <c r="AX210" s="284"/>
      <c r="AY210" s="284"/>
      <c r="AZ210" s="285"/>
      <c r="BA210" s="283" t="str">
        <f>IF([8]回答表!F18="下水道事業",IF([8]回答表!X52="●",[8]回答表!Y320,IF([8]回答表!AA52="●",[8]回答表!Y390,"")),"")</f>
        <v/>
      </c>
      <c r="BB210" s="284"/>
      <c r="BC210" s="284"/>
      <c r="BD210" s="284"/>
      <c r="BE210" s="284"/>
      <c r="BF210" s="284"/>
      <c r="BG210" s="284"/>
      <c r="BH210" s="285"/>
      <c r="BI210" s="110"/>
      <c r="BJ210" s="110"/>
      <c r="BK210" s="110"/>
      <c r="BL210" s="110"/>
      <c r="BM210" s="110"/>
      <c r="BN210" s="110"/>
      <c r="BO210" s="110"/>
      <c r="BP210" s="110"/>
      <c r="BQ210" s="110"/>
      <c r="BR210" s="129"/>
      <c r="BS210" s="154"/>
      <c r="BT210" s="110"/>
      <c r="BU210" s="110"/>
      <c r="BV210" s="110"/>
      <c r="BW210" s="110"/>
      <c r="BX210" s="110"/>
      <c r="BY210" s="110"/>
      <c r="BZ210" s="110"/>
      <c r="CA210" s="110"/>
      <c r="CB210" s="110"/>
      <c r="CC210" s="110"/>
      <c r="CD210" s="110"/>
      <c r="CE210" s="110"/>
      <c r="CF210" s="110"/>
      <c r="CG210" s="110"/>
      <c r="CH210" s="110"/>
      <c r="CI210" s="92"/>
      <c r="CJ210" s="92"/>
      <c r="CK210" s="92"/>
      <c r="CL210" s="92"/>
      <c r="CM210" s="92"/>
      <c r="CN210" s="92"/>
      <c r="CO210" s="92"/>
      <c r="CP210" s="92"/>
    </row>
    <row r="211" spans="1:94" ht="15.65" customHeight="1">
      <c r="C211" s="124"/>
      <c r="D211" s="110"/>
      <c r="E211" s="110"/>
      <c r="F211" s="110"/>
      <c r="G211" s="110"/>
      <c r="H211" s="110"/>
      <c r="I211" s="110"/>
      <c r="J211" s="110"/>
      <c r="K211" s="110"/>
      <c r="L211" s="110"/>
      <c r="M211" s="110"/>
      <c r="N211" s="110"/>
      <c r="O211" s="110"/>
      <c r="P211" s="126"/>
      <c r="Q211" s="126"/>
      <c r="R211" s="130"/>
      <c r="S211" s="130"/>
      <c r="T211" s="130"/>
      <c r="U211" s="286"/>
      <c r="V211" s="287"/>
      <c r="W211" s="287"/>
      <c r="X211" s="287"/>
      <c r="Y211" s="287"/>
      <c r="Z211" s="287"/>
      <c r="AA211" s="287"/>
      <c r="AB211" s="288"/>
      <c r="AC211" s="286"/>
      <c r="AD211" s="287"/>
      <c r="AE211" s="287"/>
      <c r="AF211" s="287"/>
      <c r="AG211" s="287"/>
      <c r="AH211" s="287"/>
      <c r="AI211" s="287"/>
      <c r="AJ211" s="288"/>
      <c r="AK211" s="286"/>
      <c r="AL211" s="287"/>
      <c r="AM211" s="287"/>
      <c r="AN211" s="287"/>
      <c r="AO211" s="287"/>
      <c r="AP211" s="287"/>
      <c r="AQ211" s="287"/>
      <c r="AR211" s="288"/>
      <c r="AS211" s="286"/>
      <c r="AT211" s="287"/>
      <c r="AU211" s="287"/>
      <c r="AV211" s="287"/>
      <c r="AW211" s="287"/>
      <c r="AX211" s="287"/>
      <c r="AY211" s="287"/>
      <c r="AZ211" s="288"/>
      <c r="BA211" s="286"/>
      <c r="BB211" s="287"/>
      <c r="BC211" s="287"/>
      <c r="BD211" s="287"/>
      <c r="BE211" s="287"/>
      <c r="BF211" s="287"/>
      <c r="BG211" s="287"/>
      <c r="BH211" s="288"/>
      <c r="BI211" s="110"/>
      <c r="BJ211" s="110"/>
      <c r="BK211" s="110"/>
      <c r="BL211" s="110"/>
      <c r="BM211" s="110"/>
      <c r="BN211" s="110"/>
      <c r="BO211" s="110"/>
      <c r="BP211" s="110"/>
      <c r="BQ211" s="110"/>
      <c r="BR211" s="129"/>
      <c r="BS211" s="154"/>
      <c r="BT211" s="110"/>
      <c r="BU211" s="110"/>
      <c r="BV211" s="110"/>
      <c r="BW211" s="110"/>
      <c r="BX211" s="110"/>
      <c r="BY211" s="110"/>
      <c r="BZ211" s="110"/>
      <c r="CA211" s="110"/>
      <c r="CB211" s="110"/>
      <c r="CC211" s="110"/>
      <c r="CD211" s="110"/>
      <c r="CE211" s="110"/>
      <c r="CF211" s="110"/>
      <c r="CG211" s="110"/>
      <c r="CH211" s="110"/>
      <c r="CI211" s="92"/>
      <c r="CJ211" s="92"/>
      <c r="CK211" s="92"/>
      <c r="CL211" s="92"/>
      <c r="CM211" s="92"/>
      <c r="CN211" s="92"/>
      <c r="CO211" s="92"/>
      <c r="CP211" s="92"/>
    </row>
    <row r="212" spans="1:94" ht="15.65" customHeight="1">
      <c r="C212" s="124"/>
      <c r="D212" s="110"/>
      <c r="E212" s="110"/>
      <c r="F212" s="110"/>
      <c r="G212" s="110"/>
      <c r="H212" s="110"/>
      <c r="I212" s="110"/>
      <c r="J212" s="110"/>
      <c r="K212" s="110"/>
      <c r="L212" s="110"/>
      <c r="M212" s="110"/>
      <c r="N212" s="110"/>
      <c r="O212" s="110"/>
      <c r="P212" s="126"/>
      <c r="Q212" s="126"/>
      <c r="R212" s="130"/>
      <c r="S212" s="130"/>
      <c r="T212" s="130"/>
      <c r="U212" s="289"/>
      <c r="V212" s="290"/>
      <c r="W212" s="290"/>
      <c r="X212" s="290"/>
      <c r="Y212" s="290"/>
      <c r="Z212" s="290"/>
      <c r="AA212" s="290"/>
      <c r="AB212" s="291"/>
      <c r="AC212" s="289"/>
      <c r="AD212" s="290"/>
      <c r="AE212" s="290"/>
      <c r="AF212" s="290"/>
      <c r="AG212" s="290"/>
      <c r="AH212" s="290"/>
      <c r="AI212" s="290"/>
      <c r="AJ212" s="291"/>
      <c r="AK212" s="289"/>
      <c r="AL212" s="290"/>
      <c r="AM212" s="290"/>
      <c r="AN212" s="290"/>
      <c r="AO212" s="290"/>
      <c r="AP212" s="290"/>
      <c r="AQ212" s="290"/>
      <c r="AR212" s="291"/>
      <c r="AS212" s="289"/>
      <c r="AT212" s="290"/>
      <c r="AU212" s="290"/>
      <c r="AV212" s="290"/>
      <c r="AW212" s="290"/>
      <c r="AX212" s="290"/>
      <c r="AY212" s="290"/>
      <c r="AZ212" s="291"/>
      <c r="BA212" s="289"/>
      <c r="BB212" s="290"/>
      <c r="BC212" s="290"/>
      <c r="BD212" s="290"/>
      <c r="BE212" s="290"/>
      <c r="BF212" s="290"/>
      <c r="BG212" s="290"/>
      <c r="BH212" s="291"/>
      <c r="BI212" s="110"/>
      <c r="BJ212" s="110"/>
      <c r="BK212" s="110"/>
      <c r="BL212" s="110"/>
      <c r="BM212" s="110"/>
      <c r="BN212" s="110"/>
      <c r="BO212" s="110"/>
      <c r="BP212" s="110"/>
      <c r="BQ212" s="110"/>
      <c r="BR212" s="129"/>
      <c r="BS212" s="154"/>
      <c r="BT212" s="110"/>
      <c r="BU212" s="110"/>
      <c r="BV212" s="110"/>
      <c r="BW212" s="110"/>
      <c r="BX212" s="110"/>
      <c r="BY212" s="110"/>
      <c r="BZ212" s="110"/>
      <c r="CA212" s="110"/>
      <c r="CB212" s="110"/>
      <c r="CC212" s="110"/>
      <c r="CD212" s="110"/>
      <c r="CE212" s="110"/>
      <c r="CF212" s="110"/>
      <c r="CG212" s="110"/>
      <c r="CH212" s="110"/>
      <c r="CI212" s="92"/>
      <c r="CJ212" s="92"/>
      <c r="CK212" s="92"/>
      <c r="CL212" s="92"/>
      <c r="CM212" s="92"/>
      <c r="CN212" s="92"/>
      <c r="CO212" s="92"/>
      <c r="CP212" s="92"/>
    </row>
    <row r="213" spans="1:94" ht="29.5" customHeight="1">
      <c r="C213" s="124"/>
      <c r="D213" s="110"/>
      <c r="E213" s="110"/>
      <c r="F213" s="110"/>
      <c r="G213" s="110"/>
      <c r="H213" s="110"/>
      <c r="I213" s="110"/>
      <c r="J213" s="110"/>
      <c r="K213" s="110"/>
      <c r="L213" s="110"/>
      <c r="M213" s="110"/>
      <c r="N213" s="110"/>
      <c r="O213" s="110"/>
      <c r="P213" s="126"/>
      <c r="Q213" s="126"/>
      <c r="R213" s="130"/>
      <c r="S213" s="130"/>
      <c r="T213" s="130"/>
      <c r="U213" s="110"/>
      <c r="V213" s="110"/>
      <c r="W213" s="110"/>
      <c r="X213" s="110"/>
      <c r="Y213" s="110"/>
      <c r="Z213" s="110"/>
      <c r="AA213" s="110"/>
      <c r="AB213" s="110"/>
      <c r="AC213" s="110"/>
      <c r="AD213" s="125"/>
      <c r="AE213" s="126"/>
      <c r="AF213" s="126"/>
      <c r="AG213" s="126"/>
      <c r="AH213" s="126"/>
      <c r="AI213" s="126"/>
      <c r="AJ213" s="126"/>
      <c r="AK213" s="126"/>
      <c r="AL213" s="126"/>
      <c r="AM213" s="126"/>
      <c r="AN213" s="127"/>
      <c r="AO213" s="127"/>
      <c r="AP213" s="127"/>
      <c r="AQ213" s="128"/>
      <c r="AR213" s="110"/>
      <c r="AS213" s="119"/>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29"/>
      <c r="BS213" s="154"/>
      <c r="BT213" s="110"/>
      <c r="BU213" s="110"/>
      <c r="BV213" s="110"/>
      <c r="BW213" s="110"/>
      <c r="BX213" s="110"/>
      <c r="BY213" s="110"/>
      <c r="BZ213" s="110"/>
      <c r="CA213" s="110"/>
      <c r="CB213" s="110"/>
      <c r="CC213" s="110"/>
      <c r="CD213" s="110"/>
      <c r="CE213" s="110"/>
      <c r="CF213" s="110"/>
      <c r="CG213" s="110"/>
      <c r="CH213" s="110"/>
    </row>
    <row r="214" spans="1:94" ht="15.65" customHeight="1">
      <c r="C214" s="124"/>
      <c r="D214" s="126"/>
      <c r="E214" s="126"/>
      <c r="F214" s="126"/>
      <c r="G214" s="126"/>
      <c r="H214" s="126"/>
      <c r="I214" s="126"/>
      <c r="J214" s="126"/>
      <c r="K214" s="126"/>
      <c r="L214" s="127"/>
      <c r="M214" s="127"/>
      <c r="N214" s="127"/>
      <c r="O214" s="128"/>
      <c r="P214" s="149"/>
      <c r="Q214" s="149"/>
      <c r="R214" s="130"/>
      <c r="S214" s="130"/>
      <c r="T214" s="130"/>
      <c r="U214" s="303" t="s">
        <v>68</v>
      </c>
      <c r="V214" s="304"/>
      <c r="W214" s="304"/>
      <c r="X214" s="304"/>
      <c r="Y214" s="304"/>
      <c r="Z214" s="304"/>
      <c r="AA214" s="304"/>
      <c r="AB214" s="304"/>
      <c r="AC214" s="303" t="s">
        <v>69</v>
      </c>
      <c r="AD214" s="304"/>
      <c r="AE214" s="304"/>
      <c r="AF214" s="304"/>
      <c r="AG214" s="304"/>
      <c r="AH214" s="304"/>
      <c r="AI214" s="304"/>
      <c r="AJ214" s="304"/>
      <c r="AK214" s="303" t="s">
        <v>70</v>
      </c>
      <c r="AL214" s="304"/>
      <c r="AM214" s="304"/>
      <c r="AN214" s="304"/>
      <c r="AO214" s="304"/>
      <c r="AP214" s="304"/>
      <c r="AQ214" s="304"/>
      <c r="AR214" s="307"/>
      <c r="AS214" s="110"/>
      <c r="AT214" s="110"/>
      <c r="AU214" s="110"/>
      <c r="AV214" s="110"/>
      <c r="AW214" s="110"/>
      <c r="AX214" s="110"/>
      <c r="AY214" s="110"/>
      <c r="AZ214" s="110"/>
      <c r="BA214" s="110"/>
      <c r="BB214" s="110"/>
      <c r="BC214" s="125"/>
      <c r="BD214" s="126"/>
      <c r="BE214" s="126"/>
      <c r="BF214" s="126"/>
      <c r="BG214" s="126"/>
      <c r="BH214" s="126"/>
      <c r="BI214" s="126"/>
      <c r="BJ214" s="126"/>
      <c r="BK214" s="126"/>
      <c r="BL214" s="126"/>
      <c r="BM214" s="126"/>
      <c r="BN214" s="127"/>
      <c r="BO214" s="127"/>
      <c r="BP214" s="127"/>
      <c r="BQ214" s="128"/>
      <c r="BR214" s="129"/>
      <c r="BS214" s="97"/>
    </row>
    <row r="215" spans="1:94" ht="15.65" customHeight="1">
      <c r="C215" s="124"/>
      <c r="D215" s="302" t="s">
        <v>8</v>
      </c>
      <c r="E215" s="281"/>
      <c r="F215" s="281"/>
      <c r="G215" s="281"/>
      <c r="H215" s="281"/>
      <c r="I215" s="281"/>
      <c r="J215" s="281"/>
      <c r="K215" s="281"/>
      <c r="L215" s="281"/>
      <c r="M215" s="282"/>
      <c r="N215" s="208" t="str">
        <f>IF([8]回答表!F18="下水道事業",IF([8]回答表!AA52="●","●",""),"")</f>
        <v/>
      </c>
      <c r="O215" s="209"/>
      <c r="P215" s="209"/>
      <c r="Q215" s="210"/>
      <c r="R215" s="130"/>
      <c r="S215" s="130"/>
      <c r="T215" s="130"/>
      <c r="U215" s="305"/>
      <c r="V215" s="306"/>
      <c r="W215" s="306"/>
      <c r="X215" s="306"/>
      <c r="Y215" s="306"/>
      <c r="Z215" s="306"/>
      <c r="AA215" s="306"/>
      <c r="AB215" s="306"/>
      <c r="AC215" s="305"/>
      <c r="AD215" s="306"/>
      <c r="AE215" s="306"/>
      <c r="AF215" s="306"/>
      <c r="AG215" s="306"/>
      <c r="AH215" s="306"/>
      <c r="AI215" s="306"/>
      <c r="AJ215" s="306"/>
      <c r="AK215" s="308"/>
      <c r="AL215" s="309"/>
      <c r="AM215" s="309"/>
      <c r="AN215" s="309"/>
      <c r="AO215" s="309"/>
      <c r="AP215" s="309"/>
      <c r="AQ215" s="309"/>
      <c r="AR215" s="310"/>
      <c r="AS215" s="110"/>
      <c r="AT215" s="110"/>
      <c r="AU215" s="110"/>
      <c r="AV215" s="110"/>
      <c r="AW215" s="110"/>
      <c r="AX215" s="110"/>
      <c r="AY215" s="110"/>
      <c r="AZ215" s="110"/>
      <c r="BA215" s="110"/>
      <c r="BB215" s="110"/>
      <c r="BC215" s="125"/>
      <c r="BD215" s="126"/>
      <c r="BE215" s="126"/>
      <c r="BF215" s="126"/>
      <c r="BG215" s="126"/>
      <c r="BH215" s="126"/>
      <c r="BI215" s="126"/>
      <c r="BJ215" s="126"/>
      <c r="BK215" s="126"/>
      <c r="BL215" s="126"/>
      <c r="BM215" s="126"/>
      <c r="BN215" s="127"/>
      <c r="BO215" s="127"/>
      <c r="BP215" s="127"/>
      <c r="BQ215" s="128"/>
      <c r="BR215" s="129"/>
    </row>
    <row r="216" spans="1:94" ht="15.65" customHeight="1">
      <c r="C216" s="124"/>
      <c r="D216" s="281"/>
      <c r="E216" s="281"/>
      <c r="F216" s="281"/>
      <c r="G216" s="281"/>
      <c r="H216" s="281"/>
      <c r="I216" s="281"/>
      <c r="J216" s="281"/>
      <c r="K216" s="281"/>
      <c r="L216" s="281"/>
      <c r="M216" s="282"/>
      <c r="N216" s="211"/>
      <c r="O216" s="212"/>
      <c r="P216" s="212"/>
      <c r="Q216" s="213"/>
      <c r="R216" s="130"/>
      <c r="S216" s="130"/>
      <c r="T216" s="130"/>
      <c r="U216" s="283" t="str">
        <f>IF([8]回答表!F18="下水道事業",IF([8]回答表!X52="●",[8]回答表!N322,IF([8]回答表!AA52="●",[8]回答表!N392,"")),"")</f>
        <v/>
      </c>
      <c r="V216" s="284"/>
      <c r="W216" s="284"/>
      <c r="X216" s="284"/>
      <c r="Y216" s="284"/>
      <c r="Z216" s="284"/>
      <c r="AA216" s="284"/>
      <c r="AB216" s="285"/>
      <c r="AC216" s="283" t="str">
        <f>IF([8]回答表!F18="下水道事業",IF([8]回答表!X52="●",[8]回答表!N323,IF([8]回答表!AA52="●",[8]回答表!N393,"")),"")</f>
        <v/>
      </c>
      <c r="AD216" s="284"/>
      <c r="AE216" s="284"/>
      <c r="AF216" s="284"/>
      <c r="AG216" s="284"/>
      <c r="AH216" s="284"/>
      <c r="AI216" s="284"/>
      <c r="AJ216" s="285"/>
      <c r="AK216" s="283" t="str">
        <f>IF([8]回答表!F18="下水道事業",IF([8]回答表!X52="●",[8]回答表!N324,IF([8]回答表!AA52="●",[8]回答表!N394,"")),"")</f>
        <v/>
      </c>
      <c r="AL216" s="284"/>
      <c r="AM216" s="284"/>
      <c r="AN216" s="284"/>
      <c r="AO216" s="284"/>
      <c r="AP216" s="284"/>
      <c r="AQ216" s="284"/>
      <c r="AR216" s="285"/>
      <c r="AS216" s="110"/>
      <c r="AT216" s="110"/>
      <c r="AU216" s="110"/>
      <c r="AV216" s="110"/>
      <c r="AW216" s="110"/>
      <c r="AX216" s="110"/>
      <c r="AY216" s="110"/>
      <c r="AZ216" s="110"/>
      <c r="BA216" s="110"/>
      <c r="BB216" s="110"/>
      <c r="BC216" s="125"/>
      <c r="BD216" s="126"/>
      <c r="BE216" s="126"/>
      <c r="BF216" s="126"/>
      <c r="BG216" s="126"/>
      <c r="BH216" s="126"/>
      <c r="BI216" s="126"/>
      <c r="BJ216" s="126"/>
      <c r="BK216" s="126"/>
      <c r="BL216" s="126"/>
      <c r="BM216" s="126"/>
      <c r="BN216" s="127"/>
      <c r="BO216" s="127"/>
      <c r="BP216" s="127"/>
      <c r="BQ216" s="128"/>
      <c r="BR216" s="129"/>
    </row>
    <row r="217" spans="1:94" ht="15.65" customHeight="1">
      <c r="C217" s="124"/>
      <c r="D217" s="281"/>
      <c r="E217" s="281"/>
      <c r="F217" s="281"/>
      <c r="G217" s="281"/>
      <c r="H217" s="281"/>
      <c r="I217" s="281"/>
      <c r="J217" s="281"/>
      <c r="K217" s="281"/>
      <c r="L217" s="281"/>
      <c r="M217" s="282"/>
      <c r="N217" s="211"/>
      <c r="O217" s="212"/>
      <c r="P217" s="212"/>
      <c r="Q217" s="213"/>
      <c r="R217" s="130"/>
      <c r="S217" s="130"/>
      <c r="T217" s="130"/>
      <c r="U217" s="286"/>
      <c r="V217" s="287"/>
      <c r="W217" s="287"/>
      <c r="X217" s="287"/>
      <c r="Y217" s="287"/>
      <c r="Z217" s="287"/>
      <c r="AA217" s="287"/>
      <c r="AB217" s="288"/>
      <c r="AC217" s="286"/>
      <c r="AD217" s="287"/>
      <c r="AE217" s="287"/>
      <c r="AF217" s="287"/>
      <c r="AG217" s="287"/>
      <c r="AH217" s="287"/>
      <c r="AI217" s="287"/>
      <c r="AJ217" s="288"/>
      <c r="AK217" s="286"/>
      <c r="AL217" s="287"/>
      <c r="AM217" s="287"/>
      <c r="AN217" s="287"/>
      <c r="AO217" s="287"/>
      <c r="AP217" s="287"/>
      <c r="AQ217" s="287"/>
      <c r="AR217" s="288"/>
      <c r="AS217" s="110"/>
      <c r="AT217" s="110"/>
      <c r="AU217" s="110"/>
      <c r="AV217" s="110"/>
      <c r="AW217" s="110"/>
      <c r="AX217" s="110"/>
      <c r="AY217" s="110"/>
      <c r="AZ217" s="110"/>
      <c r="BA217" s="110"/>
      <c r="BB217" s="110"/>
      <c r="BC217" s="125"/>
      <c r="BD217" s="126"/>
      <c r="BE217" s="126"/>
      <c r="BF217" s="126"/>
      <c r="BG217" s="126"/>
      <c r="BH217" s="126"/>
      <c r="BI217" s="126"/>
      <c r="BJ217" s="126"/>
      <c r="BK217" s="126"/>
      <c r="BL217" s="126"/>
      <c r="BM217" s="126"/>
      <c r="BN217" s="127"/>
      <c r="BO217" s="127"/>
      <c r="BP217" s="127"/>
      <c r="BQ217" s="128"/>
      <c r="BR217" s="129"/>
    </row>
    <row r="218" spans="1:94" ht="15.65" customHeight="1">
      <c r="C218" s="124"/>
      <c r="D218" s="281"/>
      <c r="E218" s="281"/>
      <c r="F218" s="281"/>
      <c r="G218" s="281"/>
      <c r="H218" s="281"/>
      <c r="I218" s="281"/>
      <c r="J218" s="281"/>
      <c r="K218" s="281"/>
      <c r="L218" s="281"/>
      <c r="M218" s="282"/>
      <c r="N218" s="214"/>
      <c r="O218" s="215"/>
      <c r="P218" s="215"/>
      <c r="Q218" s="216"/>
      <c r="R218" s="130"/>
      <c r="S218" s="130"/>
      <c r="T218" s="130"/>
      <c r="U218" s="289"/>
      <c r="V218" s="290"/>
      <c r="W218" s="290"/>
      <c r="X218" s="290"/>
      <c r="Y218" s="290"/>
      <c r="Z218" s="290"/>
      <c r="AA218" s="290"/>
      <c r="AB218" s="291"/>
      <c r="AC218" s="289"/>
      <c r="AD218" s="290"/>
      <c r="AE218" s="290"/>
      <c r="AF218" s="290"/>
      <c r="AG218" s="290"/>
      <c r="AH218" s="290"/>
      <c r="AI218" s="290"/>
      <c r="AJ218" s="291"/>
      <c r="AK218" s="289"/>
      <c r="AL218" s="290"/>
      <c r="AM218" s="290"/>
      <c r="AN218" s="290"/>
      <c r="AO218" s="290"/>
      <c r="AP218" s="290"/>
      <c r="AQ218" s="290"/>
      <c r="AR218" s="291"/>
      <c r="AS218" s="110"/>
      <c r="AT218" s="110"/>
      <c r="AU218" s="110"/>
      <c r="AV218" s="110"/>
      <c r="AW218" s="110"/>
      <c r="AX218" s="110"/>
      <c r="AY218" s="110"/>
      <c r="AZ218" s="110"/>
      <c r="BA218" s="110"/>
      <c r="BB218" s="110"/>
      <c r="BC218" s="125"/>
      <c r="BD218" s="126"/>
      <c r="BE218" s="126"/>
      <c r="BF218" s="126"/>
      <c r="BG218" s="126"/>
      <c r="BH218" s="126"/>
      <c r="BI218" s="126"/>
      <c r="BJ218" s="126"/>
      <c r="BK218" s="126"/>
      <c r="BL218" s="126"/>
      <c r="BM218" s="126"/>
      <c r="BN218" s="127"/>
      <c r="BO218" s="127"/>
      <c r="BP218" s="127"/>
      <c r="BQ218" s="128"/>
      <c r="BR218" s="129"/>
    </row>
    <row r="219" spans="1:94" ht="15.65" customHeight="1">
      <c r="A219" s="134"/>
      <c r="B219" s="134"/>
      <c r="C219" s="124"/>
      <c r="D219" s="144"/>
      <c r="E219" s="144"/>
      <c r="F219" s="144"/>
      <c r="G219" s="144"/>
      <c r="H219" s="144"/>
      <c r="I219" s="144"/>
      <c r="J219" s="144"/>
      <c r="K219" s="144"/>
      <c r="L219" s="144"/>
      <c r="M219" s="144"/>
      <c r="N219" s="144"/>
      <c r="O219" s="144"/>
      <c r="P219" s="144"/>
      <c r="Q219" s="144"/>
      <c r="R219" s="130"/>
      <c r="S219" s="130"/>
      <c r="T219" s="130"/>
      <c r="U219" s="130"/>
      <c r="V219" s="130"/>
      <c r="W219" s="130"/>
      <c r="X219" s="130"/>
      <c r="Y219" s="130"/>
      <c r="Z219" s="130"/>
      <c r="AA219" s="130"/>
      <c r="AB219" s="130"/>
      <c r="AC219" s="130"/>
      <c r="AD219" s="130"/>
      <c r="AE219" s="130"/>
      <c r="AF219" s="130"/>
      <c r="AG219" s="130"/>
      <c r="AH219" s="130"/>
      <c r="AI219" s="130"/>
      <c r="AJ219" s="130"/>
      <c r="AK219" s="143"/>
      <c r="AL219" s="143"/>
      <c r="AM219" s="156"/>
      <c r="AN219" s="156"/>
      <c r="AO219" s="156"/>
      <c r="AP219" s="156"/>
      <c r="AQ219" s="156"/>
      <c r="AR219" s="156"/>
      <c r="AS219" s="156"/>
      <c r="AT219" s="156"/>
      <c r="AU219" s="156"/>
      <c r="AV219" s="156"/>
      <c r="AW219" s="156"/>
      <c r="AX219" s="156"/>
      <c r="AY219" s="156"/>
      <c r="AZ219" s="156"/>
      <c r="BA219" s="156"/>
      <c r="BB219" s="156"/>
      <c r="BC219" s="131"/>
      <c r="BD219" s="147"/>
      <c r="BE219" s="147"/>
      <c r="BF219" s="110"/>
      <c r="BG219" s="110"/>
      <c r="BH219" s="110"/>
      <c r="BI219" s="110"/>
      <c r="BJ219" s="110"/>
      <c r="BK219" s="110"/>
      <c r="BL219" s="110"/>
      <c r="BM219" s="110"/>
      <c r="BN219" s="110"/>
      <c r="BO219" s="110"/>
      <c r="BP219" s="110"/>
      <c r="BQ219" s="110"/>
      <c r="BR219" s="129"/>
      <c r="BS219" s="116"/>
    </row>
    <row r="220" spans="1:94" ht="15.65" customHeight="1">
      <c r="A220" s="134"/>
      <c r="B220" s="134"/>
      <c r="C220" s="124"/>
      <c r="D220" s="144"/>
      <c r="E220" s="144"/>
      <c r="F220" s="144"/>
      <c r="G220" s="144"/>
      <c r="H220" s="144"/>
      <c r="I220" s="144"/>
      <c r="J220" s="144"/>
      <c r="K220" s="144"/>
      <c r="L220" s="144"/>
      <c r="M220" s="144"/>
      <c r="N220" s="144"/>
      <c r="O220" s="144"/>
      <c r="P220" s="144"/>
      <c r="Q220" s="144"/>
      <c r="R220" s="130"/>
      <c r="S220" s="130"/>
      <c r="T220" s="130"/>
      <c r="U220" s="135" t="s">
        <v>91</v>
      </c>
      <c r="V220" s="130"/>
      <c r="W220" s="130"/>
      <c r="X220" s="130"/>
      <c r="Y220" s="130"/>
      <c r="Z220" s="130"/>
      <c r="AA220" s="130"/>
      <c r="AB220" s="130"/>
      <c r="AC220" s="130"/>
      <c r="AD220" s="130"/>
      <c r="AE220" s="130"/>
      <c r="AF220" s="130"/>
      <c r="AG220" s="130"/>
      <c r="AH220" s="130"/>
      <c r="AI220" s="130"/>
      <c r="AJ220" s="130"/>
      <c r="AK220" s="143"/>
      <c r="AL220" s="143"/>
      <c r="AM220" s="135" t="s">
        <v>92</v>
      </c>
      <c r="AN220" s="127"/>
      <c r="AO220" s="127"/>
      <c r="AP220" s="127"/>
      <c r="AQ220" s="127"/>
      <c r="AR220" s="127"/>
      <c r="AS220" s="127"/>
      <c r="AT220" s="127"/>
      <c r="AU220" s="127"/>
      <c r="AV220" s="127"/>
      <c r="AW220" s="127"/>
      <c r="AX220" s="126"/>
      <c r="AY220" s="126"/>
      <c r="AZ220" s="126"/>
      <c r="BA220" s="126"/>
      <c r="BB220" s="126"/>
      <c r="BC220" s="126"/>
      <c r="BD220" s="126"/>
      <c r="BE220" s="126"/>
      <c r="BF220" s="126"/>
      <c r="BG220" s="126"/>
      <c r="BH220" s="126"/>
      <c r="BI220" s="126"/>
      <c r="BJ220" s="126"/>
      <c r="BK220" s="126"/>
      <c r="BL220" s="126"/>
      <c r="BM220" s="126"/>
      <c r="BN220" s="126"/>
      <c r="BO220" s="126"/>
      <c r="BP220" s="126"/>
      <c r="BQ220" s="110"/>
      <c r="BR220" s="129"/>
      <c r="BS220" s="116"/>
    </row>
    <row r="221" spans="1:94" ht="15.65" customHeight="1">
      <c r="A221" s="134"/>
      <c r="B221" s="134"/>
      <c r="C221" s="124"/>
      <c r="D221" s="144"/>
      <c r="E221" s="144"/>
      <c r="F221" s="144"/>
      <c r="G221" s="144"/>
      <c r="H221" s="144"/>
      <c r="I221" s="144"/>
      <c r="J221" s="144"/>
      <c r="K221" s="144"/>
      <c r="L221" s="144"/>
      <c r="M221" s="144"/>
      <c r="N221" s="144"/>
      <c r="O221" s="144"/>
      <c r="P221" s="144"/>
      <c r="Q221" s="144"/>
      <c r="R221" s="130"/>
      <c r="S221" s="130"/>
      <c r="T221" s="130"/>
      <c r="U221" s="182" t="str">
        <f>IF([8]回答表!F18="下水道事業",IF([8]回答表!X52="●",[8]回答表!E339,IF([8]回答表!AA52="●",[8]回答表!E408,"")),"")</f>
        <v/>
      </c>
      <c r="V221" s="183"/>
      <c r="W221" s="183"/>
      <c r="X221" s="183"/>
      <c r="Y221" s="183"/>
      <c r="Z221" s="183"/>
      <c r="AA221" s="183"/>
      <c r="AB221" s="183"/>
      <c r="AC221" s="183"/>
      <c r="AD221" s="183"/>
      <c r="AE221" s="186" t="s">
        <v>93</v>
      </c>
      <c r="AF221" s="186"/>
      <c r="AG221" s="186"/>
      <c r="AH221" s="186"/>
      <c r="AI221" s="186"/>
      <c r="AJ221" s="187"/>
      <c r="AK221" s="143"/>
      <c r="AL221" s="143"/>
      <c r="AM221" s="190" t="str">
        <f>IF([8]回答表!F18="下水道事業",IF([8]回答表!X52="●",[8]回答表!B341,IF([8]回答表!AA52="●",[8]回答表!B410,"")),"")</f>
        <v/>
      </c>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2"/>
      <c r="BR221" s="129"/>
      <c r="BS221" s="116"/>
    </row>
    <row r="222" spans="1:94" ht="15.65" customHeight="1">
      <c r="A222" s="134"/>
      <c r="B222" s="134"/>
      <c r="C222" s="124"/>
      <c r="D222" s="144"/>
      <c r="E222" s="144"/>
      <c r="F222" s="144"/>
      <c r="G222" s="144"/>
      <c r="H222" s="144"/>
      <c r="I222" s="144"/>
      <c r="J222" s="144"/>
      <c r="K222" s="144"/>
      <c r="L222" s="144"/>
      <c r="M222" s="144"/>
      <c r="N222" s="144"/>
      <c r="O222" s="144"/>
      <c r="P222" s="144"/>
      <c r="Q222" s="144"/>
      <c r="R222" s="130"/>
      <c r="S222" s="130"/>
      <c r="T222" s="130"/>
      <c r="U222" s="184"/>
      <c r="V222" s="185"/>
      <c r="W222" s="185"/>
      <c r="X222" s="185"/>
      <c r="Y222" s="185"/>
      <c r="Z222" s="185"/>
      <c r="AA222" s="185"/>
      <c r="AB222" s="185"/>
      <c r="AC222" s="185"/>
      <c r="AD222" s="185"/>
      <c r="AE222" s="188"/>
      <c r="AF222" s="188"/>
      <c r="AG222" s="188"/>
      <c r="AH222" s="188"/>
      <c r="AI222" s="188"/>
      <c r="AJ222" s="189"/>
      <c r="AK222" s="143"/>
      <c r="AL222" s="143"/>
      <c r="AM222" s="193"/>
      <c r="AN222" s="194"/>
      <c r="AO222" s="194"/>
      <c r="AP222" s="194"/>
      <c r="AQ222" s="194"/>
      <c r="AR222" s="194"/>
      <c r="AS222" s="194"/>
      <c r="AT222" s="194"/>
      <c r="AU222" s="194"/>
      <c r="AV222" s="194"/>
      <c r="AW222" s="194"/>
      <c r="AX222" s="194"/>
      <c r="AY222" s="194"/>
      <c r="AZ222" s="194"/>
      <c r="BA222" s="194"/>
      <c r="BB222" s="194"/>
      <c r="BC222" s="194"/>
      <c r="BD222" s="194"/>
      <c r="BE222" s="194"/>
      <c r="BF222" s="194"/>
      <c r="BG222" s="194"/>
      <c r="BH222" s="194"/>
      <c r="BI222" s="194"/>
      <c r="BJ222" s="194"/>
      <c r="BK222" s="194"/>
      <c r="BL222" s="194"/>
      <c r="BM222" s="194"/>
      <c r="BN222" s="194"/>
      <c r="BO222" s="194"/>
      <c r="BP222" s="194"/>
      <c r="BQ222" s="195"/>
      <c r="BR222" s="129"/>
      <c r="BS222" s="116"/>
    </row>
    <row r="223" spans="1:94" ht="15.65" customHeight="1">
      <c r="A223" s="134"/>
      <c r="B223" s="134"/>
      <c r="C223" s="124"/>
      <c r="D223" s="144"/>
      <c r="E223" s="144"/>
      <c r="F223" s="144"/>
      <c r="G223" s="144"/>
      <c r="H223" s="144"/>
      <c r="I223" s="144"/>
      <c r="J223" s="144"/>
      <c r="K223" s="144"/>
      <c r="L223" s="144"/>
      <c r="M223" s="144"/>
      <c r="N223" s="144"/>
      <c r="O223" s="144"/>
      <c r="P223" s="144"/>
      <c r="Q223" s="144"/>
      <c r="R223" s="130"/>
      <c r="S223" s="130"/>
      <c r="T223" s="130"/>
      <c r="U223" s="130"/>
      <c r="V223" s="130"/>
      <c r="W223" s="130"/>
      <c r="X223" s="130"/>
      <c r="Y223" s="130"/>
      <c r="Z223" s="130"/>
      <c r="AA223" s="130"/>
      <c r="AB223" s="130"/>
      <c r="AC223" s="130"/>
      <c r="AD223" s="130"/>
      <c r="AE223" s="130"/>
      <c r="AF223" s="130"/>
      <c r="AG223" s="130"/>
      <c r="AH223" s="130"/>
      <c r="AI223" s="130"/>
      <c r="AJ223" s="130"/>
      <c r="AK223" s="143"/>
      <c r="AL223" s="143"/>
      <c r="AM223" s="193"/>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c r="BJ223" s="194"/>
      <c r="BK223" s="194"/>
      <c r="BL223" s="194"/>
      <c r="BM223" s="194"/>
      <c r="BN223" s="194"/>
      <c r="BO223" s="194"/>
      <c r="BP223" s="194"/>
      <c r="BQ223" s="195"/>
      <c r="BR223" s="129"/>
      <c r="BS223" s="116"/>
    </row>
    <row r="224" spans="1:94" ht="15.65" customHeight="1">
      <c r="A224" s="134"/>
      <c r="B224" s="134"/>
      <c r="C224" s="124"/>
      <c r="D224" s="144"/>
      <c r="E224" s="144"/>
      <c r="F224" s="144"/>
      <c r="G224" s="144"/>
      <c r="H224" s="144"/>
      <c r="I224" s="144"/>
      <c r="J224" s="144"/>
      <c r="K224" s="144"/>
      <c r="L224" s="144"/>
      <c r="M224" s="144"/>
      <c r="N224" s="144"/>
      <c r="O224" s="144"/>
      <c r="P224" s="144"/>
      <c r="Q224" s="144"/>
      <c r="R224" s="130"/>
      <c r="S224" s="130"/>
      <c r="T224" s="130"/>
      <c r="U224" s="130"/>
      <c r="V224" s="130"/>
      <c r="W224" s="130"/>
      <c r="X224" s="130"/>
      <c r="Y224" s="130"/>
      <c r="Z224" s="130"/>
      <c r="AA224" s="130"/>
      <c r="AB224" s="130"/>
      <c r="AC224" s="130"/>
      <c r="AD224" s="130"/>
      <c r="AE224" s="130"/>
      <c r="AF224" s="130"/>
      <c r="AG224" s="130"/>
      <c r="AH224" s="130"/>
      <c r="AI224" s="130"/>
      <c r="AJ224" s="130"/>
      <c r="AK224" s="143"/>
      <c r="AL224" s="143"/>
      <c r="AM224" s="193"/>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5"/>
      <c r="BR224" s="129"/>
      <c r="BS224" s="116"/>
    </row>
    <row r="225" spans="1:71" ht="15.65" customHeight="1">
      <c r="A225" s="134"/>
      <c r="B225" s="134"/>
      <c r="C225" s="124"/>
      <c r="D225" s="144"/>
      <c r="E225" s="144"/>
      <c r="F225" s="144"/>
      <c r="G225" s="144"/>
      <c r="H225" s="144"/>
      <c r="I225" s="144"/>
      <c r="J225" s="144"/>
      <c r="K225" s="144"/>
      <c r="L225" s="144"/>
      <c r="M225" s="144"/>
      <c r="N225" s="144"/>
      <c r="O225" s="144"/>
      <c r="P225" s="144"/>
      <c r="Q225" s="144"/>
      <c r="R225" s="130"/>
      <c r="S225" s="130"/>
      <c r="T225" s="130"/>
      <c r="U225" s="130"/>
      <c r="V225" s="130"/>
      <c r="W225" s="130"/>
      <c r="X225" s="130"/>
      <c r="Y225" s="130"/>
      <c r="Z225" s="130"/>
      <c r="AA225" s="130"/>
      <c r="AB225" s="130"/>
      <c r="AC225" s="130"/>
      <c r="AD225" s="130"/>
      <c r="AE225" s="130"/>
      <c r="AF225" s="130"/>
      <c r="AG225" s="130"/>
      <c r="AH225" s="130"/>
      <c r="AI225" s="130"/>
      <c r="AJ225" s="130"/>
      <c r="AK225" s="143"/>
      <c r="AL225" s="143"/>
      <c r="AM225" s="196"/>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8"/>
      <c r="BR225" s="129"/>
      <c r="BS225" s="116"/>
    </row>
    <row r="226" spans="1:71" ht="15.65" customHeight="1">
      <c r="C226" s="124"/>
      <c r="D226" s="130"/>
      <c r="E226" s="130"/>
      <c r="F226" s="130"/>
      <c r="G226" s="130"/>
      <c r="H226" s="130"/>
      <c r="I226" s="130"/>
      <c r="J226" s="130"/>
      <c r="K226" s="130"/>
      <c r="L226" s="130"/>
      <c r="M226" s="130"/>
      <c r="N226" s="130"/>
      <c r="O226" s="130"/>
      <c r="P226" s="130"/>
      <c r="Q226" s="130"/>
      <c r="R226" s="130"/>
      <c r="S226" s="130"/>
      <c r="T226" s="130"/>
      <c r="U226" s="110"/>
      <c r="V226" s="110"/>
      <c r="W226" s="110"/>
      <c r="X226" s="110"/>
      <c r="Y226" s="110"/>
      <c r="Z226" s="125"/>
      <c r="AA226" s="126"/>
      <c r="AB226" s="126"/>
      <c r="AC226" s="126"/>
      <c r="AD226" s="126"/>
      <c r="AE226" s="126"/>
      <c r="AF226" s="126"/>
      <c r="AG226" s="126"/>
      <c r="AH226" s="126"/>
      <c r="AI226" s="126"/>
      <c r="AJ226" s="132"/>
      <c r="AK226" s="110"/>
      <c r="AL226" s="131"/>
      <c r="AM226" s="131"/>
      <c r="AN226" s="128"/>
      <c r="AO226" s="131"/>
      <c r="AP226" s="132"/>
      <c r="AQ226" s="132"/>
      <c r="AR226" s="110"/>
      <c r="AS226" s="110"/>
      <c r="AT226" s="110"/>
      <c r="AU226" s="110"/>
      <c r="AV226" s="110"/>
      <c r="AW226" s="110"/>
      <c r="AX226" s="110"/>
      <c r="AY226" s="110"/>
      <c r="AZ226" s="110"/>
      <c r="BA226" s="110"/>
      <c r="BB226" s="110"/>
      <c r="BC226" s="125"/>
      <c r="BD226" s="126"/>
      <c r="BE226" s="126"/>
      <c r="BF226" s="126"/>
      <c r="BG226" s="126"/>
      <c r="BH226" s="126"/>
      <c r="BI226" s="126"/>
      <c r="BJ226" s="126"/>
      <c r="BK226" s="126"/>
      <c r="BL226" s="126"/>
      <c r="BM226" s="126"/>
      <c r="BN226" s="127"/>
      <c r="BO226" s="127"/>
      <c r="BP226" s="127"/>
      <c r="BQ226" s="128"/>
      <c r="BR226" s="129"/>
    </row>
    <row r="227" spans="1:71" ht="33.65" customHeight="1">
      <c r="C227" s="124"/>
      <c r="D227" s="144"/>
      <c r="E227" s="144"/>
      <c r="F227" s="144"/>
      <c r="G227" s="144"/>
      <c r="H227" s="144"/>
      <c r="I227" s="144"/>
      <c r="J227" s="144"/>
      <c r="K227" s="144"/>
      <c r="L227" s="144"/>
      <c r="M227" s="144"/>
      <c r="N227" s="149"/>
      <c r="O227" s="149"/>
      <c r="P227" s="149"/>
      <c r="Q227" s="149"/>
      <c r="R227" s="130"/>
      <c r="S227" s="130"/>
      <c r="T227" s="130"/>
      <c r="U227" s="135" t="s">
        <v>27</v>
      </c>
      <c r="V227" s="130"/>
      <c r="W227" s="130"/>
      <c r="X227" s="136"/>
      <c r="Y227" s="136"/>
      <c r="Z227" s="136"/>
      <c r="AA227" s="127"/>
      <c r="AB227" s="137"/>
      <c r="AC227" s="127"/>
      <c r="AD227" s="127"/>
      <c r="AE227" s="127"/>
      <c r="AF227" s="127"/>
      <c r="AG227" s="127"/>
      <c r="AH227" s="127"/>
      <c r="AI227" s="127"/>
      <c r="AJ227" s="127"/>
      <c r="AK227" s="127"/>
      <c r="AL227" s="127"/>
      <c r="AM227" s="135" t="s">
        <v>12</v>
      </c>
      <c r="AN227" s="127"/>
      <c r="AO227" s="127"/>
      <c r="AP227" s="127"/>
      <c r="AQ227" s="127"/>
      <c r="AR227" s="127"/>
      <c r="AS227" s="127"/>
      <c r="AT227" s="127"/>
      <c r="AU227" s="127"/>
      <c r="AV227" s="127"/>
      <c r="AW227" s="127"/>
      <c r="AX227" s="127"/>
      <c r="AY227" s="126"/>
      <c r="AZ227" s="126"/>
      <c r="BA227" s="126"/>
      <c r="BB227" s="126"/>
      <c r="BC227" s="126"/>
      <c r="BD227" s="126"/>
      <c r="BE227" s="126"/>
      <c r="BF227" s="126"/>
      <c r="BG227" s="126"/>
      <c r="BH227" s="126"/>
      <c r="BI227" s="126"/>
      <c r="BJ227" s="126"/>
      <c r="BK227" s="126"/>
      <c r="BL227" s="126"/>
      <c r="BM227" s="126"/>
      <c r="BN227" s="126"/>
      <c r="BO227" s="126"/>
      <c r="BP227" s="126"/>
      <c r="BQ227" s="110"/>
      <c r="BR227" s="129"/>
    </row>
    <row r="228" spans="1:71" ht="15.65" customHeight="1">
      <c r="C228" s="124"/>
      <c r="D228" s="281" t="s">
        <v>13</v>
      </c>
      <c r="E228" s="281"/>
      <c r="F228" s="281"/>
      <c r="G228" s="281"/>
      <c r="H228" s="281"/>
      <c r="I228" s="281"/>
      <c r="J228" s="281"/>
      <c r="K228" s="281"/>
      <c r="L228" s="281"/>
      <c r="M228" s="282"/>
      <c r="N228" s="208" t="str">
        <f>IF([8]回答表!F18="下水道事業",IF([8]回答表!AD52="●","●",""),"")</f>
        <v/>
      </c>
      <c r="O228" s="209"/>
      <c r="P228" s="209"/>
      <c r="Q228" s="210"/>
      <c r="R228" s="130"/>
      <c r="S228" s="130"/>
      <c r="T228" s="130"/>
      <c r="U228" s="190" t="str">
        <f>IF([8]回答表!F18="下水道事業",IF([8]回答表!AD52="●",[8]回答表!B421,""),"")</f>
        <v/>
      </c>
      <c r="V228" s="191"/>
      <c r="W228" s="191"/>
      <c r="X228" s="191"/>
      <c r="Y228" s="191"/>
      <c r="Z228" s="191"/>
      <c r="AA228" s="191"/>
      <c r="AB228" s="191"/>
      <c r="AC228" s="191"/>
      <c r="AD228" s="191"/>
      <c r="AE228" s="191"/>
      <c r="AF228" s="191"/>
      <c r="AG228" s="191"/>
      <c r="AH228" s="191"/>
      <c r="AI228" s="191"/>
      <c r="AJ228" s="192"/>
      <c r="AK228" s="150"/>
      <c r="AL228" s="150"/>
      <c r="AM228" s="190" t="str">
        <f>IF([8]回答表!F18="下水道事業",IF([8]回答表!AD52="●",[8]回答表!B427,""),"")</f>
        <v/>
      </c>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2"/>
      <c r="BR228" s="129"/>
    </row>
    <row r="229" spans="1:71" ht="15.65" customHeight="1">
      <c r="C229" s="124"/>
      <c r="D229" s="281"/>
      <c r="E229" s="281"/>
      <c r="F229" s="281"/>
      <c r="G229" s="281"/>
      <c r="H229" s="281"/>
      <c r="I229" s="281"/>
      <c r="J229" s="281"/>
      <c r="K229" s="281"/>
      <c r="L229" s="281"/>
      <c r="M229" s="282"/>
      <c r="N229" s="211"/>
      <c r="O229" s="212"/>
      <c r="P229" s="212"/>
      <c r="Q229" s="213"/>
      <c r="R229" s="130"/>
      <c r="S229" s="130"/>
      <c r="T229" s="130"/>
      <c r="U229" s="193"/>
      <c r="V229" s="194"/>
      <c r="W229" s="194"/>
      <c r="X229" s="194"/>
      <c r="Y229" s="194"/>
      <c r="Z229" s="194"/>
      <c r="AA229" s="194"/>
      <c r="AB229" s="194"/>
      <c r="AC229" s="194"/>
      <c r="AD229" s="194"/>
      <c r="AE229" s="194"/>
      <c r="AF229" s="194"/>
      <c r="AG229" s="194"/>
      <c r="AH229" s="194"/>
      <c r="AI229" s="194"/>
      <c r="AJ229" s="195"/>
      <c r="AK229" s="150"/>
      <c r="AL229" s="150"/>
      <c r="AM229" s="193"/>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c r="BK229" s="194"/>
      <c r="BL229" s="194"/>
      <c r="BM229" s="194"/>
      <c r="BN229" s="194"/>
      <c r="BO229" s="194"/>
      <c r="BP229" s="194"/>
      <c r="BQ229" s="195"/>
      <c r="BR229" s="129"/>
    </row>
    <row r="230" spans="1:71" ht="15.65" customHeight="1">
      <c r="C230" s="124"/>
      <c r="D230" s="281"/>
      <c r="E230" s="281"/>
      <c r="F230" s="281"/>
      <c r="G230" s="281"/>
      <c r="H230" s="281"/>
      <c r="I230" s="281"/>
      <c r="J230" s="281"/>
      <c r="K230" s="281"/>
      <c r="L230" s="281"/>
      <c r="M230" s="282"/>
      <c r="N230" s="211"/>
      <c r="O230" s="212"/>
      <c r="P230" s="212"/>
      <c r="Q230" s="213"/>
      <c r="R230" s="130"/>
      <c r="S230" s="130"/>
      <c r="T230" s="130"/>
      <c r="U230" s="193"/>
      <c r="V230" s="194"/>
      <c r="W230" s="194"/>
      <c r="X230" s="194"/>
      <c r="Y230" s="194"/>
      <c r="Z230" s="194"/>
      <c r="AA230" s="194"/>
      <c r="AB230" s="194"/>
      <c r="AC230" s="194"/>
      <c r="AD230" s="194"/>
      <c r="AE230" s="194"/>
      <c r="AF230" s="194"/>
      <c r="AG230" s="194"/>
      <c r="AH230" s="194"/>
      <c r="AI230" s="194"/>
      <c r="AJ230" s="195"/>
      <c r="AK230" s="150"/>
      <c r="AL230" s="150"/>
      <c r="AM230" s="193"/>
      <c r="AN230" s="194"/>
      <c r="AO230" s="194"/>
      <c r="AP230" s="194"/>
      <c r="AQ230" s="194"/>
      <c r="AR230" s="194"/>
      <c r="AS230" s="194"/>
      <c r="AT230" s="194"/>
      <c r="AU230" s="194"/>
      <c r="AV230" s="194"/>
      <c r="AW230" s="194"/>
      <c r="AX230" s="194"/>
      <c r="AY230" s="194"/>
      <c r="AZ230" s="194"/>
      <c r="BA230" s="194"/>
      <c r="BB230" s="194"/>
      <c r="BC230" s="194"/>
      <c r="BD230" s="194"/>
      <c r="BE230" s="194"/>
      <c r="BF230" s="194"/>
      <c r="BG230" s="194"/>
      <c r="BH230" s="194"/>
      <c r="BI230" s="194"/>
      <c r="BJ230" s="194"/>
      <c r="BK230" s="194"/>
      <c r="BL230" s="194"/>
      <c r="BM230" s="194"/>
      <c r="BN230" s="194"/>
      <c r="BO230" s="194"/>
      <c r="BP230" s="194"/>
      <c r="BQ230" s="195"/>
      <c r="BR230" s="129"/>
    </row>
    <row r="231" spans="1:71" ht="15.65" customHeight="1">
      <c r="C231" s="124"/>
      <c r="D231" s="281"/>
      <c r="E231" s="281"/>
      <c r="F231" s="281"/>
      <c r="G231" s="281"/>
      <c r="H231" s="281"/>
      <c r="I231" s="281"/>
      <c r="J231" s="281"/>
      <c r="K231" s="281"/>
      <c r="L231" s="281"/>
      <c r="M231" s="282"/>
      <c r="N231" s="214"/>
      <c r="O231" s="215"/>
      <c r="P231" s="215"/>
      <c r="Q231" s="216"/>
      <c r="R231" s="130"/>
      <c r="S231" s="130"/>
      <c r="T231" s="130"/>
      <c r="U231" s="196"/>
      <c r="V231" s="197"/>
      <c r="W231" s="197"/>
      <c r="X231" s="197"/>
      <c r="Y231" s="197"/>
      <c r="Z231" s="197"/>
      <c r="AA231" s="197"/>
      <c r="AB231" s="197"/>
      <c r="AC231" s="197"/>
      <c r="AD231" s="197"/>
      <c r="AE231" s="197"/>
      <c r="AF231" s="197"/>
      <c r="AG231" s="197"/>
      <c r="AH231" s="197"/>
      <c r="AI231" s="197"/>
      <c r="AJ231" s="198"/>
      <c r="AK231" s="150"/>
      <c r="AL231" s="150"/>
      <c r="AM231" s="196"/>
      <c r="AN231" s="197"/>
      <c r="AO231" s="197"/>
      <c r="AP231" s="197"/>
      <c r="AQ231" s="197"/>
      <c r="AR231" s="197"/>
      <c r="AS231" s="197"/>
      <c r="AT231" s="197"/>
      <c r="AU231" s="197"/>
      <c r="AV231" s="197"/>
      <c r="AW231" s="197"/>
      <c r="AX231" s="197"/>
      <c r="AY231" s="197"/>
      <c r="AZ231" s="197"/>
      <c r="BA231" s="197"/>
      <c r="BB231" s="197"/>
      <c r="BC231" s="197"/>
      <c r="BD231" s="197"/>
      <c r="BE231" s="197"/>
      <c r="BF231" s="197"/>
      <c r="BG231" s="197"/>
      <c r="BH231" s="197"/>
      <c r="BI231" s="197"/>
      <c r="BJ231" s="197"/>
      <c r="BK231" s="197"/>
      <c r="BL231" s="197"/>
      <c r="BM231" s="197"/>
      <c r="BN231" s="197"/>
      <c r="BO231" s="197"/>
      <c r="BP231" s="197"/>
      <c r="BQ231" s="198"/>
      <c r="BR231" s="129"/>
    </row>
    <row r="232" spans="1:71" ht="15.65" customHeight="1">
      <c r="C232" s="151"/>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c r="BI232" s="152"/>
      <c r="BJ232" s="152"/>
      <c r="BK232" s="152"/>
      <c r="BL232" s="152"/>
      <c r="BM232" s="152"/>
      <c r="BN232" s="152"/>
      <c r="BO232" s="152"/>
      <c r="BP232" s="152"/>
      <c r="BQ232" s="152"/>
      <c r="BR232" s="153"/>
    </row>
    <row r="233" spans="1:71" s="97" customFormat="1" ht="15.65" customHeight="1">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row>
    <row r="234" spans="1:71" ht="15.65" customHeight="1">
      <c r="C234" s="118"/>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256"/>
      <c r="AS234" s="256"/>
      <c r="AT234" s="256"/>
      <c r="AU234" s="256"/>
      <c r="AV234" s="256"/>
      <c r="AW234" s="256"/>
      <c r="AX234" s="256"/>
      <c r="AY234" s="256"/>
      <c r="AZ234" s="256"/>
      <c r="BA234" s="256"/>
      <c r="BB234" s="256"/>
      <c r="BC234" s="120"/>
      <c r="BD234" s="121"/>
      <c r="BE234" s="121"/>
      <c r="BF234" s="121"/>
      <c r="BG234" s="121"/>
      <c r="BH234" s="121"/>
      <c r="BI234" s="121"/>
      <c r="BJ234" s="121"/>
      <c r="BK234" s="121"/>
      <c r="BL234" s="121"/>
      <c r="BM234" s="121"/>
      <c r="BN234" s="121"/>
      <c r="BO234" s="121"/>
      <c r="BP234" s="121"/>
      <c r="BQ234" s="121"/>
      <c r="BR234" s="122"/>
    </row>
    <row r="235" spans="1:71" ht="15.65" customHeight="1">
      <c r="C235" s="124"/>
      <c r="D235" s="130"/>
      <c r="E235" s="130"/>
      <c r="F235" s="130"/>
      <c r="G235" s="130"/>
      <c r="H235" s="130"/>
      <c r="I235" s="130"/>
      <c r="J235" s="130"/>
      <c r="K235" s="130"/>
      <c r="L235" s="130"/>
      <c r="M235" s="130"/>
      <c r="N235" s="130"/>
      <c r="O235" s="130"/>
      <c r="P235" s="130"/>
      <c r="Q235" s="130"/>
      <c r="R235" s="130"/>
      <c r="S235" s="130"/>
      <c r="T235" s="130"/>
      <c r="U235" s="130"/>
      <c r="V235" s="130"/>
      <c r="W235" s="130"/>
      <c r="X235" s="110"/>
      <c r="Y235" s="110"/>
      <c r="Z235" s="110"/>
      <c r="AA235" s="126"/>
      <c r="AB235" s="131"/>
      <c r="AC235" s="131"/>
      <c r="AD235" s="131"/>
      <c r="AE235" s="131"/>
      <c r="AF235" s="131"/>
      <c r="AG235" s="131"/>
      <c r="AH235" s="131"/>
      <c r="AI235" s="131"/>
      <c r="AJ235" s="131"/>
      <c r="AK235" s="131"/>
      <c r="AL235" s="131"/>
      <c r="AM235" s="131"/>
      <c r="AN235" s="128"/>
      <c r="AO235" s="131"/>
      <c r="AP235" s="132"/>
      <c r="AQ235" s="132"/>
      <c r="AR235" s="292"/>
      <c r="AS235" s="292"/>
      <c r="AT235" s="292"/>
      <c r="AU235" s="292"/>
      <c r="AV235" s="292"/>
      <c r="AW235" s="292"/>
      <c r="AX235" s="292"/>
      <c r="AY235" s="292"/>
      <c r="AZ235" s="292"/>
      <c r="BA235" s="292"/>
      <c r="BB235" s="292"/>
      <c r="BC235" s="125"/>
      <c r="BD235" s="126"/>
      <c r="BE235" s="126"/>
      <c r="BF235" s="126"/>
      <c r="BG235" s="126"/>
      <c r="BH235" s="126"/>
      <c r="BI235" s="126"/>
      <c r="BJ235" s="126"/>
      <c r="BK235" s="126"/>
      <c r="BL235" s="126"/>
      <c r="BM235" s="126"/>
      <c r="BN235" s="127"/>
      <c r="BO235" s="127"/>
      <c r="BP235" s="127"/>
      <c r="BQ235" s="128"/>
      <c r="BR235" s="129"/>
    </row>
    <row r="236" spans="1:71" ht="15.65" customHeight="1">
      <c r="C236" s="124"/>
      <c r="D236" s="258" t="s">
        <v>4</v>
      </c>
      <c r="E236" s="259"/>
      <c r="F236" s="259"/>
      <c r="G236" s="259"/>
      <c r="H236" s="259"/>
      <c r="I236" s="259"/>
      <c r="J236" s="259"/>
      <c r="K236" s="259"/>
      <c r="L236" s="259"/>
      <c r="M236" s="259"/>
      <c r="N236" s="259"/>
      <c r="O236" s="259"/>
      <c r="P236" s="259"/>
      <c r="Q236" s="260"/>
      <c r="R236" s="199" t="s">
        <v>71</v>
      </c>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1"/>
      <c r="BC236" s="125"/>
      <c r="BD236" s="126"/>
      <c r="BE236" s="126"/>
      <c r="BF236" s="126"/>
      <c r="BG236" s="126"/>
      <c r="BH236" s="126"/>
      <c r="BI236" s="126"/>
      <c r="BJ236" s="126"/>
      <c r="BK236" s="126"/>
      <c r="BL236" s="126"/>
      <c r="BM236" s="126"/>
      <c r="BN236" s="127"/>
      <c r="BO236" s="127"/>
      <c r="BP236" s="127"/>
      <c r="BQ236" s="128"/>
      <c r="BR236" s="129"/>
    </row>
    <row r="237" spans="1:71" ht="15.65" customHeight="1">
      <c r="C237" s="124"/>
      <c r="D237" s="261"/>
      <c r="E237" s="262"/>
      <c r="F237" s="262"/>
      <c r="G237" s="262"/>
      <c r="H237" s="262"/>
      <c r="I237" s="262"/>
      <c r="J237" s="262"/>
      <c r="K237" s="262"/>
      <c r="L237" s="262"/>
      <c r="M237" s="262"/>
      <c r="N237" s="262"/>
      <c r="O237" s="262"/>
      <c r="P237" s="262"/>
      <c r="Q237" s="263"/>
      <c r="R237" s="205"/>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7"/>
      <c r="BC237" s="125"/>
      <c r="BD237" s="126"/>
      <c r="BE237" s="126"/>
      <c r="BF237" s="126"/>
      <c r="BG237" s="126"/>
      <c r="BH237" s="126"/>
      <c r="BI237" s="126"/>
      <c r="BJ237" s="126"/>
      <c r="BK237" s="126"/>
      <c r="BL237" s="126"/>
      <c r="BM237" s="126"/>
      <c r="BN237" s="127"/>
      <c r="BO237" s="127"/>
      <c r="BP237" s="127"/>
      <c r="BQ237" s="128"/>
      <c r="BR237" s="129"/>
    </row>
    <row r="238" spans="1:71" ht="15.65" customHeight="1">
      <c r="C238" s="124"/>
      <c r="D238" s="130"/>
      <c r="E238" s="130"/>
      <c r="F238" s="130"/>
      <c r="G238" s="130"/>
      <c r="H238" s="130"/>
      <c r="I238" s="130"/>
      <c r="J238" s="130"/>
      <c r="K238" s="130"/>
      <c r="L238" s="130"/>
      <c r="M238" s="130"/>
      <c r="N238" s="130"/>
      <c r="O238" s="130"/>
      <c r="P238" s="130"/>
      <c r="Q238" s="130"/>
      <c r="R238" s="130"/>
      <c r="S238" s="130"/>
      <c r="T238" s="130"/>
      <c r="U238" s="130"/>
      <c r="V238" s="130"/>
      <c r="W238" s="130"/>
      <c r="X238" s="110"/>
      <c r="Y238" s="110"/>
      <c r="Z238" s="110"/>
      <c r="AA238" s="126"/>
      <c r="AB238" s="131"/>
      <c r="AC238" s="131"/>
      <c r="AD238" s="131"/>
      <c r="AE238" s="131"/>
      <c r="AF238" s="131"/>
      <c r="AG238" s="131"/>
      <c r="AH238" s="131"/>
      <c r="AI238" s="131"/>
      <c r="AJ238" s="131"/>
      <c r="AK238" s="131"/>
      <c r="AL238" s="131"/>
      <c r="AM238" s="131"/>
      <c r="AN238" s="128"/>
      <c r="AO238" s="131"/>
      <c r="AP238" s="132"/>
      <c r="AQ238" s="132"/>
      <c r="AR238" s="133"/>
      <c r="AS238" s="133"/>
      <c r="AT238" s="133"/>
      <c r="AU238" s="133"/>
      <c r="AV238" s="133"/>
      <c r="AW238" s="133"/>
      <c r="AX238" s="133"/>
      <c r="AY238" s="133"/>
      <c r="AZ238" s="133"/>
      <c r="BA238" s="133"/>
      <c r="BB238" s="133"/>
      <c r="BC238" s="125"/>
      <c r="BD238" s="126"/>
      <c r="BE238" s="126"/>
      <c r="BF238" s="126"/>
      <c r="BG238" s="126"/>
      <c r="BH238" s="126"/>
      <c r="BI238" s="126"/>
      <c r="BJ238" s="126"/>
      <c r="BK238" s="126"/>
      <c r="BL238" s="126"/>
      <c r="BM238" s="126"/>
      <c r="BN238" s="127"/>
      <c r="BO238" s="127"/>
      <c r="BP238" s="127"/>
      <c r="BQ238" s="128"/>
      <c r="BR238" s="129"/>
    </row>
    <row r="239" spans="1:71" ht="19">
      <c r="C239" s="124"/>
      <c r="D239" s="130"/>
      <c r="E239" s="130"/>
      <c r="F239" s="130"/>
      <c r="G239" s="130"/>
      <c r="H239" s="130"/>
      <c r="I239" s="130"/>
      <c r="J239" s="130"/>
      <c r="K239" s="130"/>
      <c r="L239" s="130"/>
      <c r="M239" s="130"/>
      <c r="N239" s="130"/>
      <c r="O239" s="130"/>
      <c r="P239" s="130"/>
      <c r="Q239" s="130"/>
      <c r="R239" s="130"/>
      <c r="S239" s="130"/>
      <c r="T239" s="130"/>
      <c r="U239" s="135" t="s">
        <v>27</v>
      </c>
      <c r="V239" s="130"/>
      <c r="W239" s="130"/>
      <c r="X239" s="136"/>
      <c r="Y239" s="136"/>
      <c r="Z239" s="136"/>
      <c r="AA239" s="127"/>
      <c r="AB239" s="137"/>
      <c r="AC239" s="137"/>
      <c r="AD239" s="137"/>
      <c r="AE239" s="137"/>
      <c r="AF239" s="137"/>
      <c r="AG239" s="137"/>
      <c r="AH239" s="137"/>
      <c r="AI239" s="137"/>
      <c r="AJ239" s="137"/>
      <c r="AK239" s="137"/>
      <c r="AL239" s="137"/>
      <c r="AM239" s="142" t="s">
        <v>6</v>
      </c>
      <c r="AN239" s="155"/>
      <c r="AO239" s="155"/>
      <c r="AP239" s="155"/>
      <c r="AQ239" s="155"/>
      <c r="AR239" s="155"/>
      <c r="AS239" s="155"/>
      <c r="AT239" s="127"/>
      <c r="AU239" s="127"/>
      <c r="AV239" s="127"/>
      <c r="AW239" s="127"/>
      <c r="AX239" s="128"/>
      <c r="AY239" s="141"/>
      <c r="AZ239" s="141"/>
      <c r="BA239" s="141"/>
      <c r="BB239" s="141"/>
      <c r="BC239" s="141"/>
      <c r="BD239" s="127"/>
      <c r="BE239" s="127"/>
      <c r="BF239" s="142"/>
      <c r="BG239" s="127"/>
      <c r="BH239" s="127"/>
      <c r="BI239" s="127"/>
      <c r="BJ239" s="127"/>
      <c r="BK239" s="127"/>
      <c r="BL239" s="127"/>
      <c r="BM239" s="127"/>
      <c r="BN239" s="127"/>
      <c r="BO239" s="127"/>
      <c r="BP239" s="127"/>
      <c r="BQ239" s="128"/>
      <c r="BR239" s="129"/>
    </row>
    <row r="240" spans="1:71" ht="19.399999999999999" customHeight="1">
      <c r="C240" s="124"/>
      <c r="D240" s="281" t="s">
        <v>7</v>
      </c>
      <c r="E240" s="281"/>
      <c r="F240" s="281"/>
      <c r="G240" s="281"/>
      <c r="H240" s="281"/>
      <c r="I240" s="281"/>
      <c r="J240" s="281"/>
      <c r="K240" s="281"/>
      <c r="L240" s="281"/>
      <c r="M240" s="281"/>
      <c r="N240" s="208" t="str">
        <f>IF([8]回答表!BD18="●",IF([8]回答表!X52="●","●",""),"")</f>
        <v/>
      </c>
      <c r="O240" s="209"/>
      <c r="P240" s="209"/>
      <c r="Q240" s="210"/>
      <c r="R240" s="130"/>
      <c r="S240" s="130"/>
      <c r="T240" s="130"/>
      <c r="U240" s="190" t="str">
        <f>IF([8]回答表!BD18="●",IF([8]回答表!X52="●",[8]回答表!B282,IF([8]回答表!AA52="●",[8]回答表!B352,"")),"")</f>
        <v/>
      </c>
      <c r="V240" s="191"/>
      <c r="W240" s="191"/>
      <c r="X240" s="191"/>
      <c r="Y240" s="191"/>
      <c r="Z240" s="191"/>
      <c r="AA240" s="191"/>
      <c r="AB240" s="191"/>
      <c r="AC240" s="191"/>
      <c r="AD240" s="191"/>
      <c r="AE240" s="191"/>
      <c r="AF240" s="191"/>
      <c r="AG240" s="191"/>
      <c r="AH240" s="191"/>
      <c r="AI240" s="191"/>
      <c r="AJ240" s="192"/>
      <c r="AK240" s="143"/>
      <c r="AL240" s="143"/>
      <c r="AM240" s="253" t="str">
        <f>IF([8]回答表!BD18="●",IF([8]回答表!X52="●",[8]回答表!B330,IF([8]回答表!AA52="●",[8]回答表!B399,"")),"")</f>
        <v/>
      </c>
      <c r="AN240" s="254"/>
      <c r="AO240" s="254"/>
      <c r="AP240" s="254"/>
      <c r="AQ240" s="253"/>
      <c r="AR240" s="254"/>
      <c r="AS240" s="254"/>
      <c r="AT240" s="254"/>
      <c r="AU240" s="253"/>
      <c r="AV240" s="254"/>
      <c r="AW240" s="254"/>
      <c r="AX240" s="255"/>
      <c r="AY240" s="141"/>
      <c r="AZ240" s="141"/>
      <c r="BA240" s="141"/>
      <c r="BB240" s="141"/>
      <c r="BC240" s="141"/>
      <c r="BD240" s="126"/>
      <c r="BE240" s="126"/>
      <c r="BF240" s="126"/>
      <c r="BG240" s="126"/>
      <c r="BH240" s="126"/>
      <c r="BI240" s="126"/>
      <c r="BJ240" s="126"/>
      <c r="BK240" s="126"/>
      <c r="BL240" s="126"/>
      <c r="BM240" s="126"/>
      <c r="BN240" s="126"/>
      <c r="BO240" s="126"/>
      <c r="BP240" s="126"/>
      <c r="BQ240" s="126"/>
      <c r="BR240" s="129"/>
    </row>
    <row r="241" spans="1:71" ht="19.399999999999999" customHeight="1">
      <c r="C241" s="124"/>
      <c r="D241" s="281"/>
      <c r="E241" s="281"/>
      <c r="F241" s="281"/>
      <c r="G241" s="281"/>
      <c r="H241" s="281"/>
      <c r="I241" s="281"/>
      <c r="J241" s="281"/>
      <c r="K241" s="281"/>
      <c r="L241" s="281"/>
      <c r="M241" s="281"/>
      <c r="N241" s="211"/>
      <c r="O241" s="212"/>
      <c r="P241" s="212"/>
      <c r="Q241" s="213"/>
      <c r="R241" s="130"/>
      <c r="S241" s="130"/>
      <c r="T241" s="130"/>
      <c r="U241" s="193"/>
      <c r="V241" s="194"/>
      <c r="W241" s="194"/>
      <c r="X241" s="194"/>
      <c r="Y241" s="194"/>
      <c r="Z241" s="194"/>
      <c r="AA241" s="194"/>
      <c r="AB241" s="194"/>
      <c r="AC241" s="194"/>
      <c r="AD241" s="194"/>
      <c r="AE241" s="194"/>
      <c r="AF241" s="194"/>
      <c r="AG241" s="194"/>
      <c r="AH241" s="194"/>
      <c r="AI241" s="194"/>
      <c r="AJ241" s="195"/>
      <c r="AK241" s="143"/>
      <c r="AL241" s="143"/>
      <c r="AM241" s="217"/>
      <c r="AN241" s="218"/>
      <c r="AO241" s="218"/>
      <c r="AP241" s="218"/>
      <c r="AQ241" s="217"/>
      <c r="AR241" s="218"/>
      <c r="AS241" s="218"/>
      <c r="AT241" s="218"/>
      <c r="AU241" s="217"/>
      <c r="AV241" s="218"/>
      <c r="AW241" s="218"/>
      <c r="AX241" s="221"/>
      <c r="AY241" s="141"/>
      <c r="AZ241" s="141"/>
      <c r="BA241" s="141"/>
      <c r="BB241" s="141"/>
      <c r="BC241" s="141"/>
      <c r="BD241" s="126"/>
      <c r="BE241" s="126"/>
      <c r="BF241" s="126"/>
      <c r="BG241" s="126"/>
      <c r="BH241" s="126"/>
      <c r="BI241" s="126"/>
      <c r="BJ241" s="126"/>
      <c r="BK241" s="126"/>
      <c r="BL241" s="126"/>
      <c r="BM241" s="126"/>
      <c r="BN241" s="126"/>
      <c r="BO241" s="126"/>
      <c r="BP241" s="126"/>
      <c r="BQ241" s="126"/>
      <c r="BR241" s="129"/>
    </row>
    <row r="242" spans="1:71" ht="15.65" customHeight="1">
      <c r="C242" s="124"/>
      <c r="D242" s="281"/>
      <c r="E242" s="281"/>
      <c r="F242" s="281"/>
      <c r="G242" s="281"/>
      <c r="H242" s="281"/>
      <c r="I242" s="281"/>
      <c r="J242" s="281"/>
      <c r="K242" s="281"/>
      <c r="L242" s="281"/>
      <c r="M242" s="281"/>
      <c r="N242" s="211"/>
      <c r="O242" s="212"/>
      <c r="P242" s="212"/>
      <c r="Q242" s="213"/>
      <c r="R242" s="130"/>
      <c r="S242" s="130"/>
      <c r="T242" s="130"/>
      <c r="U242" s="193"/>
      <c r="V242" s="194"/>
      <c r="W242" s="194"/>
      <c r="X242" s="194"/>
      <c r="Y242" s="194"/>
      <c r="Z242" s="194"/>
      <c r="AA242" s="194"/>
      <c r="AB242" s="194"/>
      <c r="AC242" s="194"/>
      <c r="AD242" s="194"/>
      <c r="AE242" s="194"/>
      <c r="AF242" s="194"/>
      <c r="AG242" s="194"/>
      <c r="AH242" s="194"/>
      <c r="AI242" s="194"/>
      <c r="AJ242" s="195"/>
      <c r="AK242" s="143"/>
      <c r="AL242" s="143"/>
      <c r="AM242" s="217"/>
      <c r="AN242" s="218"/>
      <c r="AO242" s="218"/>
      <c r="AP242" s="218"/>
      <c r="AQ242" s="217"/>
      <c r="AR242" s="218"/>
      <c r="AS242" s="218"/>
      <c r="AT242" s="218"/>
      <c r="AU242" s="217"/>
      <c r="AV242" s="218"/>
      <c r="AW242" s="218"/>
      <c r="AX242" s="221"/>
      <c r="AY242" s="141"/>
      <c r="AZ242" s="141"/>
      <c r="BA242" s="141"/>
      <c r="BB242" s="141"/>
      <c r="BC242" s="141"/>
      <c r="BD242" s="126"/>
      <c r="BE242" s="126"/>
      <c r="BF242" s="126"/>
      <c r="BG242" s="126"/>
      <c r="BH242" s="126"/>
      <c r="BI242" s="126"/>
      <c r="BJ242" s="126"/>
      <c r="BK242" s="126"/>
      <c r="BL242" s="126"/>
      <c r="BM242" s="126"/>
      <c r="BN242" s="126"/>
      <c r="BO242" s="126"/>
      <c r="BP242" s="126"/>
      <c r="BQ242" s="126"/>
      <c r="BR242" s="129"/>
    </row>
    <row r="243" spans="1:71" ht="15.65" customHeight="1">
      <c r="C243" s="124"/>
      <c r="D243" s="281"/>
      <c r="E243" s="281"/>
      <c r="F243" s="281"/>
      <c r="G243" s="281"/>
      <c r="H243" s="281"/>
      <c r="I243" s="281"/>
      <c r="J243" s="281"/>
      <c r="K243" s="281"/>
      <c r="L243" s="281"/>
      <c r="M243" s="281"/>
      <c r="N243" s="214"/>
      <c r="O243" s="215"/>
      <c r="P243" s="215"/>
      <c r="Q243" s="216"/>
      <c r="R243" s="130"/>
      <c r="S243" s="130"/>
      <c r="T243" s="130"/>
      <c r="U243" s="193"/>
      <c r="V243" s="194"/>
      <c r="W243" s="194"/>
      <c r="X243" s="194"/>
      <c r="Y243" s="194"/>
      <c r="Z243" s="194"/>
      <c r="AA243" s="194"/>
      <c r="AB243" s="194"/>
      <c r="AC243" s="194"/>
      <c r="AD243" s="194"/>
      <c r="AE243" s="194"/>
      <c r="AF243" s="194"/>
      <c r="AG243" s="194"/>
      <c r="AH243" s="194"/>
      <c r="AI243" s="194"/>
      <c r="AJ243" s="195"/>
      <c r="AK243" s="143"/>
      <c r="AL243" s="143"/>
      <c r="AM243" s="217" t="str">
        <f>IF([8]回答表!BD18="●",IF([8]回答表!X52="●",[8]回答表!E330,IF([8]回答表!AA52="●",[8]回答表!E399,"")),"")</f>
        <v/>
      </c>
      <c r="AN243" s="218"/>
      <c r="AO243" s="218"/>
      <c r="AP243" s="218"/>
      <c r="AQ243" s="217" t="str">
        <f>IF([8]回答表!BD18="●",IF([8]回答表!X52="●",[8]回答表!E331,IF([8]回答表!AA52="●",[8]回答表!E400,"")),"")</f>
        <v/>
      </c>
      <c r="AR243" s="218"/>
      <c r="AS243" s="218"/>
      <c r="AT243" s="218"/>
      <c r="AU243" s="217" t="str">
        <f>IF([8]回答表!BD18="●",IF([8]回答表!X52="●",[8]回答表!E332,IF([8]回答表!AA52="●",[8]回答表!E401,"")),"")</f>
        <v/>
      </c>
      <c r="AV243" s="218"/>
      <c r="AW243" s="218"/>
      <c r="AX243" s="221"/>
      <c r="AY243" s="141"/>
      <c r="AZ243" s="141"/>
      <c r="BA243" s="141"/>
      <c r="BB243" s="141"/>
      <c r="BC243" s="141"/>
      <c r="BD243" s="126"/>
      <c r="BE243" s="126"/>
      <c r="BF243" s="126"/>
      <c r="BG243" s="126"/>
      <c r="BH243" s="126"/>
      <c r="BI243" s="126"/>
      <c r="BJ243" s="126"/>
      <c r="BK243" s="126"/>
      <c r="BL243" s="126"/>
      <c r="BM243" s="126"/>
      <c r="BN243" s="126"/>
      <c r="BO243" s="126"/>
      <c r="BP243" s="126"/>
      <c r="BQ243" s="126"/>
      <c r="BR243" s="129"/>
    </row>
    <row r="244" spans="1:71" ht="15.65" customHeight="1">
      <c r="C244" s="124"/>
      <c r="D244" s="144"/>
      <c r="E244" s="144"/>
      <c r="F244" s="144"/>
      <c r="G244" s="144"/>
      <c r="H244" s="144"/>
      <c r="I244" s="144"/>
      <c r="J244" s="144"/>
      <c r="K244" s="144"/>
      <c r="L244" s="144"/>
      <c r="M244" s="144"/>
      <c r="N244" s="145"/>
      <c r="O244" s="145"/>
      <c r="P244" s="145"/>
      <c r="Q244" s="145"/>
      <c r="R244" s="146"/>
      <c r="S244" s="146"/>
      <c r="T244" s="146"/>
      <c r="U244" s="193"/>
      <c r="V244" s="194"/>
      <c r="W244" s="194"/>
      <c r="X244" s="194"/>
      <c r="Y244" s="194"/>
      <c r="Z244" s="194"/>
      <c r="AA244" s="194"/>
      <c r="AB244" s="194"/>
      <c r="AC244" s="194"/>
      <c r="AD244" s="194"/>
      <c r="AE244" s="194"/>
      <c r="AF244" s="194"/>
      <c r="AG244" s="194"/>
      <c r="AH244" s="194"/>
      <c r="AI244" s="194"/>
      <c r="AJ244" s="195"/>
      <c r="AK244" s="143"/>
      <c r="AL244" s="143"/>
      <c r="AM244" s="217"/>
      <c r="AN244" s="218"/>
      <c r="AO244" s="218"/>
      <c r="AP244" s="218"/>
      <c r="AQ244" s="217"/>
      <c r="AR244" s="218"/>
      <c r="AS244" s="218"/>
      <c r="AT244" s="218"/>
      <c r="AU244" s="217"/>
      <c r="AV244" s="218"/>
      <c r="AW244" s="218"/>
      <c r="AX244" s="221"/>
      <c r="AY244" s="141"/>
      <c r="AZ244" s="141"/>
      <c r="BA244" s="141"/>
      <c r="BB244" s="141"/>
      <c r="BC244" s="141"/>
      <c r="BD244" s="131"/>
      <c r="BE244" s="131"/>
      <c r="BF244" s="126"/>
      <c r="BG244" s="126"/>
      <c r="BH244" s="126"/>
      <c r="BI244" s="126"/>
      <c r="BJ244" s="126"/>
      <c r="BK244" s="126"/>
      <c r="BL244" s="126"/>
      <c r="BM244" s="126"/>
      <c r="BN244" s="126"/>
      <c r="BO244" s="126"/>
      <c r="BP244" s="126"/>
      <c r="BQ244" s="126"/>
      <c r="BR244" s="129"/>
    </row>
    <row r="245" spans="1:71" ht="19.399999999999999" customHeight="1">
      <c r="C245" s="124"/>
      <c r="D245" s="144"/>
      <c r="E245" s="144"/>
      <c r="F245" s="144"/>
      <c r="G245" s="144"/>
      <c r="H245" s="144"/>
      <c r="I245" s="144"/>
      <c r="J245" s="144"/>
      <c r="K245" s="144"/>
      <c r="L245" s="144"/>
      <c r="M245" s="144"/>
      <c r="N245" s="145"/>
      <c r="O245" s="145"/>
      <c r="P245" s="145"/>
      <c r="Q245" s="145"/>
      <c r="R245" s="146"/>
      <c r="S245" s="146"/>
      <c r="T245" s="146"/>
      <c r="U245" s="193"/>
      <c r="V245" s="194"/>
      <c r="W245" s="194"/>
      <c r="X245" s="194"/>
      <c r="Y245" s="194"/>
      <c r="Z245" s="194"/>
      <c r="AA245" s="194"/>
      <c r="AB245" s="194"/>
      <c r="AC245" s="194"/>
      <c r="AD245" s="194"/>
      <c r="AE245" s="194"/>
      <c r="AF245" s="194"/>
      <c r="AG245" s="194"/>
      <c r="AH245" s="194"/>
      <c r="AI245" s="194"/>
      <c r="AJ245" s="195"/>
      <c r="AK245" s="143"/>
      <c r="AL245" s="143"/>
      <c r="AM245" s="217"/>
      <c r="AN245" s="218"/>
      <c r="AO245" s="218"/>
      <c r="AP245" s="218"/>
      <c r="AQ245" s="217"/>
      <c r="AR245" s="218"/>
      <c r="AS245" s="218"/>
      <c r="AT245" s="218"/>
      <c r="AU245" s="217"/>
      <c r="AV245" s="218"/>
      <c r="AW245" s="218"/>
      <c r="AX245" s="221"/>
      <c r="AY245" s="141"/>
      <c r="AZ245" s="141"/>
      <c r="BA245" s="141"/>
      <c r="BB245" s="141"/>
      <c r="BC245" s="141"/>
      <c r="BD245" s="126"/>
      <c r="BE245" s="126"/>
      <c r="BF245" s="126"/>
      <c r="BG245" s="126"/>
      <c r="BH245" s="126"/>
      <c r="BI245" s="126"/>
      <c r="BJ245" s="126"/>
      <c r="BK245" s="126"/>
      <c r="BL245" s="126"/>
      <c r="BM245" s="126"/>
      <c r="BN245" s="126"/>
      <c r="BO245" s="126"/>
      <c r="BP245" s="126"/>
      <c r="BQ245" s="126"/>
      <c r="BR245" s="129"/>
    </row>
    <row r="246" spans="1:71" ht="19.399999999999999" customHeight="1">
      <c r="C246" s="124"/>
      <c r="D246" s="302" t="s">
        <v>8</v>
      </c>
      <c r="E246" s="281"/>
      <c r="F246" s="281"/>
      <c r="G246" s="281"/>
      <c r="H246" s="281"/>
      <c r="I246" s="281"/>
      <c r="J246" s="281"/>
      <c r="K246" s="281"/>
      <c r="L246" s="281"/>
      <c r="M246" s="282"/>
      <c r="N246" s="208" t="str">
        <f>IF([8]回答表!BD18="●",IF([8]回答表!AA52="●","●",""),"")</f>
        <v/>
      </c>
      <c r="O246" s="209"/>
      <c r="P246" s="209"/>
      <c r="Q246" s="210"/>
      <c r="R246" s="130"/>
      <c r="S246" s="130"/>
      <c r="T246" s="130"/>
      <c r="U246" s="193"/>
      <c r="V246" s="194"/>
      <c r="W246" s="194"/>
      <c r="X246" s="194"/>
      <c r="Y246" s="194"/>
      <c r="Z246" s="194"/>
      <c r="AA246" s="194"/>
      <c r="AB246" s="194"/>
      <c r="AC246" s="194"/>
      <c r="AD246" s="194"/>
      <c r="AE246" s="194"/>
      <c r="AF246" s="194"/>
      <c r="AG246" s="194"/>
      <c r="AH246" s="194"/>
      <c r="AI246" s="194"/>
      <c r="AJ246" s="195"/>
      <c r="AK246" s="143"/>
      <c r="AL246" s="143"/>
      <c r="AM246" s="217"/>
      <c r="AN246" s="218"/>
      <c r="AO246" s="218"/>
      <c r="AP246" s="218"/>
      <c r="AQ246" s="217"/>
      <c r="AR246" s="218"/>
      <c r="AS246" s="218"/>
      <c r="AT246" s="218"/>
      <c r="AU246" s="217"/>
      <c r="AV246" s="218"/>
      <c r="AW246" s="218"/>
      <c r="AX246" s="221"/>
      <c r="AY246" s="141"/>
      <c r="AZ246" s="141"/>
      <c r="BA246" s="141"/>
      <c r="BB246" s="141"/>
      <c r="BC246" s="141"/>
      <c r="BD246" s="147"/>
      <c r="BE246" s="147"/>
      <c r="BF246" s="126"/>
      <c r="BG246" s="126"/>
      <c r="BH246" s="126"/>
      <c r="BI246" s="126"/>
      <c r="BJ246" s="126"/>
      <c r="BK246" s="126"/>
      <c r="BL246" s="126"/>
      <c r="BM246" s="126"/>
      <c r="BN246" s="126"/>
      <c r="BO246" s="126"/>
      <c r="BP246" s="126"/>
      <c r="BQ246" s="126"/>
      <c r="BR246" s="129"/>
    </row>
    <row r="247" spans="1:71" ht="15.65" customHeight="1">
      <c r="C247" s="124"/>
      <c r="D247" s="281"/>
      <c r="E247" s="281"/>
      <c r="F247" s="281"/>
      <c r="G247" s="281"/>
      <c r="H247" s="281"/>
      <c r="I247" s="281"/>
      <c r="J247" s="281"/>
      <c r="K247" s="281"/>
      <c r="L247" s="281"/>
      <c r="M247" s="282"/>
      <c r="N247" s="211"/>
      <c r="O247" s="212"/>
      <c r="P247" s="212"/>
      <c r="Q247" s="213"/>
      <c r="R247" s="130"/>
      <c r="S247" s="130"/>
      <c r="T247" s="130"/>
      <c r="U247" s="193"/>
      <c r="V247" s="194"/>
      <c r="W247" s="194"/>
      <c r="X247" s="194"/>
      <c r="Y247" s="194"/>
      <c r="Z247" s="194"/>
      <c r="AA247" s="194"/>
      <c r="AB247" s="194"/>
      <c r="AC247" s="194"/>
      <c r="AD247" s="194"/>
      <c r="AE247" s="194"/>
      <c r="AF247" s="194"/>
      <c r="AG247" s="194"/>
      <c r="AH247" s="194"/>
      <c r="AI247" s="194"/>
      <c r="AJ247" s="195"/>
      <c r="AK247" s="143"/>
      <c r="AL247" s="143"/>
      <c r="AM247" s="217" t="s">
        <v>9</v>
      </c>
      <c r="AN247" s="218"/>
      <c r="AO247" s="218"/>
      <c r="AP247" s="218"/>
      <c r="AQ247" s="217" t="s">
        <v>10</v>
      </c>
      <c r="AR247" s="218"/>
      <c r="AS247" s="218"/>
      <c r="AT247" s="218"/>
      <c r="AU247" s="217" t="s">
        <v>11</v>
      </c>
      <c r="AV247" s="218"/>
      <c r="AW247" s="218"/>
      <c r="AX247" s="221"/>
      <c r="AY247" s="141"/>
      <c r="AZ247" s="141"/>
      <c r="BA247" s="141"/>
      <c r="BB247" s="141"/>
      <c r="BC247" s="141"/>
      <c r="BD247" s="147"/>
      <c r="BE247" s="147"/>
      <c r="BF247" s="126"/>
      <c r="BG247" s="126"/>
      <c r="BH247" s="126"/>
      <c r="BI247" s="126"/>
      <c r="BJ247" s="126"/>
      <c r="BK247" s="126"/>
      <c r="BL247" s="126"/>
      <c r="BM247" s="126"/>
      <c r="BN247" s="126"/>
      <c r="BO247" s="126"/>
      <c r="BP247" s="126"/>
      <c r="BQ247" s="126"/>
      <c r="BR247" s="129"/>
    </row>
    <row r="248" spans="1:71" ht="15.65" customHeight="1">
      <c r="C248" s="124"/>
      <c r="D248" s="281"/>
      <c r="E248" s="281"/>
      <c r="F248" s="281"/>
      <c r="G248" s="281"/>
      <c r="H248" s="281"/>
      <c r="I248" s="281"/>
      <c r="J248" s="281"/>
      <c r="K248" s="281"/>
      <c r="L248" s="281"/>
      <c r="M248" s="282"/>
      <c r="N248" s="211"/>
      <c r="O248" s="212"/>
      <c r="P248" s="212"/>
      <c r="Q248" s="213"/>
      <c r="R248" s="130"/>
      <c r="S248" s="130"/>
      <c r="T248" s="130"/>
      <c r="U248" s="193"/>
      <c r="V248" s="194"/>
      <c r="W248" s="194"/>
      <c r="X248" s="194"/>
      <c r="Y248" s="194"/>
      <c r="Z248" s="194"/>
      <c r="AA248" s="194"/>
      <c r="AB248" s="194"/>
      <c r="AC248" s="194"/>
      <c r="AD248" s="194"/>
      <c r="AE248" s="194"/>
      <c r="AF248" s="194"/>
      <c r="AG248" s="194"/>
      <c r="AH248" s="194"/>
      <c r="AI248" s="194"/>
      <c r="AJ248" s="195"/>
      <c r="AK248" s="143"/>
      <c r="AL248" s="143"/>
      <c r="AM248" s="217"/>
      <c r="AN248" s="218"/>
      <c r="AO248" s="218"/>
      <c r="AP248" s="218"/>
      <c r="AQ248" s="217"/>
      <c r="AR248" s="218"/>
      <c r="AS248" s="218"/>
      <c r="AT248" s="218"/>
      <c r="AU248" s="217"/>
      <c r="AV248" s="218"/>
      <c r="AW248" s="218"/>
      <c r="AX248" s="221"/>
      <c r="AY248" s="141"/>
      <c r="AZ248" s="141"/>
      <c r="BA248" s="141"/>
      <c r="BB248" s="141"/>
      <c r="BC248" s="141"/>
      <c r="BD248" s="147"/>
      <c r="BE248" s="147"/>
      <c r="BF248" s="126"/>
      <c r="BG248" s="126"/>
      <c r="BH248" s="126"/>
      <c r="BI248" s="126"/>
      <c r="BJ248" s="126"/>
      <c r="BK248" s="126"/>
      <c r="BL248" s="126"/>
      <c r="BM248" s="126"/>
      <c r="BN248" s="126"/>
      <c r="BO248" s="126"/>
      <c r="BP248" s="126"/>
      <c r="BQ248" s="126"/>
      <c r="BR248" s="129"/>
    </row>
    <row r="249" spans="1:71" ht="15.65" customHeight="1">
      <c r="C249" s="124"/>
      <c r="D249" s="281"/>
      <c r="E249" s="281"/>
      <c r="F249" s="281"/>
      <c r="G249" s="281"/>
      <c r="H249" s="281"/>
      <c r="I249" s="281"/>
      <c r="J249" s="281"/>
      <c r="K249" s="281"/>
      <c r="L249" s="281"/>
      <c r="M249" s="282"/>
      <c r="N249" s="214"/>
      <c r="O249" s="215"/>
      <c r="P249" s="215"/>
      <c r="Q249" s="216"/>
      <c r="R249" s="130"/>
      <c r="S249" s="130"/>
      <c r="T249" s="130"/>
      <c r="U249" s="196"/>
      <c r="V249" s="197"/>
      <c r="W249" s="197"/>
      <c r="X249" s="197"/>
      <c r="Y249" s="197"/>
      <c r="Z249" s="197"/>
      <c r="AA249" s="197"/>
      <c r="AB249" s="197"/>
      <c r="AC249" s="197"/>
      <c r="AD249" s="197"/>
      <c r="AE249" s="197"/>
      <c r="AF249" s="197"/>
      <c r="AG249" s="197"/>
      <c r="AH249" s="197"/>
      <c r="AI249" s="197"/>
      <c r="AJ249" s="198"/>
      <c r="AK249" s="143"/>
      <c r="AL249" s="143"/>
      <c r="AM249" s="219"/>
      <c r="AN249" s="220"/>
      <c r="AO249" s="220"/>
      <c r="AP249" s="220"/>
      <c r="AQ249" s="219"/>
      <c r="AR249" s="220"/>
      <c r="AS249" s="220"/>
      <c r="AT249" s="220"/>
      <c r="AU249" s="219"/>
      <c r="AV249" s="220"/>
      <c r="AW249" s="220"/>
      <c r="AX249" s="222"/>
      <c r="AY249" s="141"/>
      <c r="AZ249" s="141"/>
      <c r="BA249" s="141"/>
      <c r="BB249" s="141"/>
      <c r="BC249" s="141"/>
      <c r="BD249" s="147"/>
      <c r="BE249" s="147"/>
      <c r="BF249" s="126"/>
      <c r="BG249" s="126"/>
      <c r="BH249" s="126"/>
      <c r="BI249" s="126"/>
      <c r="BJ249" s="126"/>
      <c r="BK249" s="126"/>
      <c r="BL249" s="126"/>
      <c r="BM249" s="126"/>
      <c r="BN249" s="126"/>
      <c r="BO249" s="126"/>
      <c r="BP249" s="126"/>
      <c r="BQ249" s="126"/>
      <c r="BR249" s="129"/>
    </row>
    <row r="250" spans="1:71" ht="15.65" customHeight="1">
      <c r="A250" s="134"/>
      <c r="B250" s="134"/>
      <c r="C250" s="124"/>
      <c r="D250" s="144"/>
      <c r="E250" s="144"/>
      <c r="F250" s="144"/>
      <c r="G250" s="144"/>
      <c r="H250" s="144"/>
      <c r="I250" s="144"/>
      <c r="J250" s="144"/>
      <c r="K250" s="144"/>
      <c r="L250" s="144"/>
      <c r="M250" s="144"/>
      <c r="N250" s="144"/>
      <c r="O250" s="144"/>
      <c r="P250" s="144"/>
      <c r="Q250" s="144"/>
      <c r="R250" s="130"/>
      <c r="S250" s="130"/>
      <c r="T250" s="130"/>
      <c r="U250" s="130"/>
      <c r="V250" s="130"/>
      <c r="W250" s="130"/>
      <c r="X250" s="130"/>
      <c r="Y250" s="130"/>
      <c r="Z250" s="130"/>
      <c r="AA250" s="130"/>
      <c r="AB250" s="130"/>
      <c r="AC250" s="130"/>
      <c r="AD250" s="130"/>
      <c r="AE250" s="130"/>
      <c r="AF250" s="130"/>
      <c r="AG250" s="130"/>
      <c r="AH250" s="130"/>
      <c r="AI250" s="130"/>
      <c r="AJ250" s="130"/>
      <c r="AK250" s="143"/>
      <c r="AL250" s="143"/>
      <c r="AM250" s="156"/>
      <c r="AN250" s="156"/>
      <c r="AO250" s="156"/>
      <c r="AP250" s="156"/>
      <c r="AQ250" s="156"/>
      <c r="AR250" s="156"/>
      <c r="AS250" s="156"/>
      <c r="AT250" s="156"/>
      <c r="AU250" s="156"/>
      <c r="AV250" s="156"/>
      <c r="AW250" s="156"/>
      <c r="AX250" s="156"/>
      <c r="AY250" s="156"/>
      <c r="AZ250" s="156"/>
      <c r="BA250" s="156"/>
      <c r="BB250" s="156"/>
      <c r="BC250" s="131"/>
      <c r="BD250" s="147"/>
      <c r="BE250" s="147"/>
      <c r="BF250" s="110"/>
      <c r="BG250" s="110"/>
      <c r="BH250" s="110"/>
      <c r="BI250" s="110"/>
      <c r="BJ250" s="110"/>
      <c r="BK250" s="110"/>
      <c r="BL250" s="110"/>
      <c r="BM250" s="110"/>
      <c r="BN250" s="110"/>
      <c r="BO250" s="110"/>
      <c r="BP250" s="110"/>
      <c r="BQ250" s="110"/>
      <c r="BR250" s="129"/>
      <c r="BS250" s="116"/>
    </row>
    <row r="251" spans="1:71" ht="15.65" customHeight="1">
      <c r="A251" s="134"/>
      <c r="B251" s="134"/>
      <c r="C251" s="124"/>
      <c r="D251" s="144"/>
      <c r="E251" s="144"/>
      <c r="F251" s="144"/>
      <c r="G251" s="144"/>
      <c r="H251" s="144"/>
      <c r="I251" s="144"/>
      <c r="J251" s="144"/>
      <c r="K251" s="144"/>
      <c r="L251" s="144"/>
      <c r="M251" s="144"/>
      <c r="N251" s="144"/>
      <c r="O251" s="144"/>
      <c r="P251" s="144"/>
      <c r="Q251" s="144"/>
      <c r="R251" s="130"/>
      <c r="S251" s="130"/>
      <c r="T251" s="130"/>
      <c r="U251" s="135" t="s">
        <v>91</v>
      </c>
      <c r="V251" s="130"/>
      <c r="W251" s="130"/>
      <c r="X251" s="130"/>
      <c r="Y251" s="130"/>
      <c r="Z251" s="130"/>
      <c r="AA251" s="130"/>
      <c r="AB251" s="130"/>
      <c r="AC251" s="130"/>
      <c r="AD251" s="130"/>
      <c r="AE251" s="130"/>
      <c r="AF251" s="130"/>
      <c r="AG251" s="130"/>
      <c r="AH251" s="130"/>
      <c r="AI251" s="130"/>
      <c r="AJ251" s="130"/>
      <c r="AK251" s="143"/>
      <c r="AL251" s="143"/>
      <c r="AM251" s="135" t="s">
        <v>92</v>
      </c>
      <c r="AN251" s="127"/>
      <c r="AO251" s="127"/>
      <c r="AP251" s="127"/>
      <c r="AQ251" s="127"/>
      <c r="AR251" s="127"/>
      <c r="AS251" s="127"/>
      <c r="AT251" s="127"/>
      <c r="AU251" s="127"/>
      <c r="AV251" s="127"/>
      <c r="AW251" s="127"/>
      <c r="AX251" s="126"/>
      <c r="AY251" s="126"/>
      <c r="AZ251" s="126"/>
      <c r="BA251" s="126"/>
      <c r="BB251" s="126"/>
      <c r="BC251" s="126"/>
      <c r="BD251" s="126"/>
      <c r="BE251" s="126"/>
      <c r="BF251" s="126"/>
      <c r="BG251" s="126"/>
      <c r="BH251" s="126"/>
      <c r="BI251" s="126"/>
      <c r="BJ251" s="126"/>
      <c r="BK251" s="126"/>
      <c r="BL251" s="126"/>
      <c r="BM251" s="126"/>
      <c r="BN251" s="126"/>
      <c r="BO251" s="126"/>
      <c r="BP251" s="126"/>
      <c r="BQ251" s="110"/>
      <c r="BR251" s="129"/>
      <c r="BS251" s="116"/>
    </row>
    <row r="252" spans="1:71" ht="15.65" customHeight="1">
      <c r="A252" s="134"/>
      <c r="B252" s="134"/>
      <c r="C252" s="124"/>
      <c r="D252" s="144"/>
      <c r="E252" s="144"/>
      <c r="F252" s="144"/>
      <c r="G252" s="144"/>
      <c r="H252" s="144"/>
      <c r="I252" s="144"/>
      <c r="J252" s="144"/>
      <c r="K252" s="144"/>
      <c r="L252" s="144"/>
      <c r="M252" s="144"/>
      <c r="N252" s="144"/>
      <c r="O252" s="144"/>
      <c r="P252" s="144"/>
      <c r="Q252" s="144"/>
      <c r="R252" s="130"/>
      <c r="S252" s="130"/>
      <c r="T252" s="130"/>
      <c r="U252" s="182" t="str">
        <f>IF([8]回答表!BD18="●",IF([8]回答表!X52="●",[8]回答表!E339,IF([8]回答表!AA52="●",[8]回答表!E408,"")),"")</f>
        <v/>
      </c>
      <c r="V252" s="183"/>
      <c r="W252" s="183"/>
      <c r="X252" s="183"/>
      <c r="Y252" s="183"/>
      <c r="Z252" s="183"/>
      <c r="AA252" s="183"/>
      <c r="AB252" s="183"/>
      <c r="AC252" s="183"/>
      <c r="AD252" s="183"/>
      <c r="AE252" s="186" t="s">
        <v>93</v>
      </c>
      <c r="AF252" s="186"/>
      <c r="AG252" s="186"/>
      <c r="AH252" s="186"/>
      <c r="AI252" s="186"/>
      <c r="AJ252" s="187"/>
      <c r="AK252" s="143"/>
      <c r="AL252" s="143"/>
      <c r="AM252" s="190" t="str">
        <f>IF([8]回答表!BD18="●",IF([8]回答表!X52="●",[8]回答表!B341,IF([8]回答表!AA52="●",[8]回答表!B410,"")),"")</f>
        <v/>
      </c>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2"/>
      <c r="BR252" s="129"/>
      <c r="BS252" s="116"/>
    </row>
    <row r="253" spans="1:71" ht="15.65" customHeight="1">
      <c r="A253" s="134"/>
      <c r="B253" s="134"/>
      <c r="C253" s="124"/>
      <c r="D253" s="144"/>
      <c r="E253" s="144"/>
      <c r="F253" s="144"/>
      <c r="G253" s="144"/>
      <c r="H253" s="144"/>
      <c r="I253" s="144"/>
      <c r="J253" s="144"/>
      <c r="K253" s="144"/>
      <c r="L253" s="144"/>
      <c r="M253" s="144"/>
      <c r="N253" s="144"/>
      <c r="O253" s="144"/>
      <c r="P253" s="144"/>
      <c r="Q253" s="144"/>
      <c r="R253" s="130"/>
      <c r="S253" s="130"/>
      <c r="T253" s="130"/>
      <c r="U253" s="184"/>
      <c r="V253" s="185"/>
      <c r="W253" s="185"/>
      <c r="X253" s="185"/>
      <c r="Y253" s="185"/>
      <c r="Z253" s="185"/>
      <c r="AA253" s="185"/>
      <c r="AB253" s="185"/>
      <c r="AC253" s="185"/>
      <c r="AD253" s="185"/>
      <c r="AE253" s="188"/>
      <c r="AF253" s="188"/>
      <c r="AG253" s="188"/>
      <c r="AH253" s="188"/>
      <c r="AI253" s="188"/>
      <c r="AJ253" s="189"/>
      <c r="AK253" s="143"/>
      <c r="AL253" s="143"/>
      <c r="AM253" s="193"/>
      <c r="AN253" s="194"/>
      <c r="AO253" s="194"/>
      <c r="AP253" s="194"/>
      <c r="AQ253" s="194"/>
      <c r="AR253" s="194"/>
      <c r="AS253" s="194"/>
      <c r="AT253" s="194"/>
      <c r="AU253" s="194"/>
      <c r="AV253" s="194"/>
      <c r="AW253" s="194"/>
      <c r="AX253" s="194"/>
      <c r="AY253" s="194"/>
      <c r="AZ253" s="194"/>
      <c r="BA253" s="194"/>
      <c r="BB253" s="194"/>
      <c r="BC253" s="194"/>
      <c r="BD253" s="194"/>
      <c r="BE253" s="194"/>
      <c r="BF253" s="194"/>
      <c r="BG253" s="194"/>
      <c r="BH253" s="194"/>
      <c r="BI253" s="194"/>
      <c r="BJ253" s="194"/>
      <c r="BK253" s="194"/>
      <c r="BL253" s="194"/>
      <c r="BM253" s="194"/>
      <c r="BN253" s="194"/>
      <c r="BO253" s="194"/>
      <c r="BP253" s="194"/>
      <c r="BQ253" s="195"/>
      <c r="BR253" s="129"/>
      <c r="BS253" s="116"/>
    </row>
    <row r="254" spans="1:71" ht="15.65" customHeight="1">
      <c r="A254" s="134"/>
      <c r="B254" s="134"/>
      <c r="C254" s="124"/>
      <c r="D254" s="144"/>
      <c r="E254" s="144"/>
      <c r="F254" s="144"/>
      <c r="G254" s="144"/>
      <c r="H254" s="144"/>
      <c r="I254" s="144"/>
      <c r="J254" s="144"/>
      <c r="K254" s="144"/>
      <c r="L254" s="144"/>
      <c r="M254" s="144"/>
      <c r="N254" s="144"/>
      <c r="O254" s="144"/>
      <c r="P254" s="144"/>
      <c r="Q254" s="144"/>
      <c r="R254" s="130"/>
      <c r="S254" s="130"/>
      <c r="T254" s="130"/>
      <c r="U254" s="130"/>
      <c r="V254" s="130"/>
      <c r="W254" s="130"/>
      <c r="X254" s="130"/>
      <c r="Y254" s="130"/>
      <c r="Z254" s="130"/>
      <c r="AA254" s="130"/>
      <c r="AB254" s="130"/>
      <c r="AC254" s="130"/>
      <c r="AD254" s="130"/>
      <c r="AE254" s="130"/>
      <c r="AF254" s="130"/>
      <c r="AG254" s="130"/>
      <c r="AH254" s="130"/>
      <c r="AI254" s="130"/>
      <c r="AJ254" s="130"/>
      <c r="AK254" s="143"/>
      <c r="AL254" s="143"/>
      <c r="AM254" s="193"/>
      <c r="AN254" s="194"/>
      <c r="AO254" s="194"/>
      <c r="AP254" s="194"/>
      <c r="AQ254" s="194"/>
      <c r="AR254" s="194"/>
      <c r="AS254" s="194"/>
      <c r="AT254" s="194"/>
      <c r="AU254" s="194"/>
      <c r="AV254" s="194"/>
      <c r="AW254" s="194"/>
      <c r="AX254" s="194"/>
      <c r="AY254" s="194"/>
      <c r="AZ254" s="194"/>
      <c r="BA254" s="194"/>
      <c r="BB254" s="194"/>
      <c r="BC254" s="194"/>
      <c r="BD254" s="194"/>
      <c r="BE254" s="194"/>
      <c r="BF254" s="194"/>
      <c r="BG254" s="194"/>
      <c r="BH254" s="194"/>
      <c r="BI254" s="194"/>
      <c r="BJ254" s="194"/>
      <c r="BK254" s="194"/>
      <c r="BL254" s="194"/>
      <c r="BM254" s="194"/>
      <c r="BN254" s="194"/>
      <c r="BO254" s="194"/>
      <c r="BP254" s="194"/>
      <c r="BQ254" s="195"/>
      <c r="BR254" s="129"/>
      <c r="BS254" s="116"/>
    </row>
    <row r="255" spans="1:71" ht="15.65" customHeight="1">
      <c r="A255" s="134"/>
      <c r="B255" s="134"/>
      <c r="C255" s="124"/>
      <c r="D255" s="144"/>
      <c r="E255" s="144"/>
      <c r="F255" s="144"/>
      <c r="G255" s="144"/>
      <c r="H255" s="144"/>
      <c r="I255" s="144"/>
      <c r="J255" s="144"/>
      <c r="K255" s="144"/>
      <c r="L255" s="144"/>
      <c r="M255" s="144"/>
      <c r="N255" s="144"/>
      <c r="O255" s="144"/>
      <c r="P255" s="144"/>
      <c r="Q255" s="144"/>
      <c r="R255" s="130"/>
      <c r="S255" s="130"/>
      <c r="T255" s="130"/>
      <c r="U255" s="130"/>
      <c r="V255" s="130"/>
      <c r="W255" s="130"/>
      <c r="X255" s="130"/>
      <c r="Y255" s="130"/>
      <c r="Z255" s="130"/>
      <c r="AA255" s="130"/>
      <c r="AB255" s="130"/>
      <c r="AC255" s="130"/>
      <c r="AD255" s="130"/>
      <c r="AE255" s="130"/>
      <c r="AF255" s="130"/>
      <c r="AG255" s="130"/>
      <c r="AH255" s="130"/>
      <c r="AI255" s="130"/>
      <c r="AJ255" s="130"/>
      <c r="AK255" s="143"/>
      <c r="AL255" s="143"/>
      <c r="AM255" s="193"/>
      <c r="AN255" s="194"/>
      <c r="AO255" s="194"/>
      <c r="AP255" s="194"/>
      <c r="AQ255" s="194"/>
      <c r="AR255" s="194"/>
      <c r="AS255" s="194"/>
      <c r="AT255" s="194"/>
      <c r="AU255" s="194"/>
      <c r="AV255" s="194"/>
      <c r="AW255" s="194"/>
      <c r="AX255" s="194"/>
      <c r="AY255" s="194"/>
      <c r="AZ255" s="194"/>
      <c r="BA255" s="194"/>
      <c r="BB255" s="194"/>
      <c r="BC255" s="194"/>
      <c r="BD255" s="194"/>
      <c r="BE255" s="194"/>
      <c r="BF255" s="194"/>
      <c r="BG255" s="194"/>
      <c r="BH255" s="194"/>
      <c r="BI255" s="194"/>
      <c r="BJ255" s="194"/>
      <c r="BK255" s="194"/>
      <c r="BL255" s="194"/>
      <c r="BM255" s="194"/>
      <c r="BN255" s="194"/>
      <c r="BO255" s="194"/>
      <c r="BP255" s="194"/>
      <c r="BQ255" s="195"/>
      <c r="BR255" s="129"/>
      <c r="BS255" s="116"/>
    </row>
    <row r="256" spans="1:71" ht="15.65" customHeight="1">
      <c r="A256" s="134"/>
      <c r="B256" s="134"/>
      <c r="C256" s="124"/>
      <c r="D256" s="144"/>
      <c r="E256" s="144"/>
      <c r="F256" s="144"/>
      <c r="G256" s="144"/>
      <c r="H256" s="144"/>
      <c r="I256" s="144"/>
      <c r="J256" s="144"/>
      <c r="K256" s="144"/>
      <c r="L256" s="144"/>
      <c r="M256" s="144"/>
      <c r="N256" s="144"/>
      <c r="O256" s="144"/>
      <c r="P256" s="144"/>
      <c r="Q256" s="144"/>
      <c r="R256" s="130"/>
      <c r="S256" s="130"/>
      <c r="T256" s="130"/>
      <c r="U256" s="130"/>
      <c r="V256" s="130"/>
      <c r="W256" s="130"/>
      <c r="X256" s="130"/>
      <c r="Y256" s="130"/>
      <c r="Z256" s="130"/>
      <c r="AA256" s="130"/>
      <c r="AB256" s="130"/>
      <c r="AC256" s="130"/>
      <c r="AD256" s="130"/>
      <c r="AE256" s="130"/>
      <c r="AF256" s="130"/>
      <c r="AG256" s="130"/>
      <c r="AH256" s="130"/>
      <c r="AI256" s="130"/>
      <c r="AJ256" s="130"/>
      <c r="AK256" s="143"/>
      <c r="AL256" s="143"/>
      <c r="AM256" s="196"/>
      <c r="AN256" s="197"/>
      <c r="AO256" s="197"/>
      <c r="AP256" s="197"/>
      <c r="AQ256" s="197"/>
      <c r="AR256" s="197"/>
      <c r="AS256" s="197"/>
      <c r="AT256" s="197"/>
      <c r="AU256" s="197"/>
      <c r="AV256" s="197"/>
      <c r="AW256" s="197"/>
      <c r="AX256" s="197"/>
      <c r="AY256" s="197"/>
      <c r="AZ256" s="197"/>
      <c r="BA256" s="197"/>
      <c r="BB256" s="197"/>
      <c r="BC256" s="197"/>
      <c r="BD256" s="197"/>
      <c r="BE256" s="197"/>
      <c r="BF256" s="197"/>
      <c r="BG256" s="197"/>
      <c r="BH256" s="197"/>
      <c r="BI256" s="197"/>
      <c r="BJ256" s="197"/>
      <c r="BK256" s="197"/>
      <c r="BL256" s="197"/>
      <c r="BM256" s="197"/>
      <c r="BN256" s="197"/>
      <c r="BO256" s="197"/>
      <c r="BP256" s="197"/>
      <c r="BQ256" s="198"/>
      <c r="BR256" s="129"/>
      <c r="BS256" s="116"/>
    </row>
    <row r="257" spans="1:144" ht="15.65" customHeight="1">
      <c r="C257" s="124"/>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29"/>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row>
    <row r="258" spans="1:144" ht="18.649999999999999" customHeight="1">
      <c r="C258" s="124"/>
      <c r="D258" s="144"/>
      <c r="E258" s="144"/>
      <c r="F258" s="144"/>
      <c r="G258" s="144"/>
      <c r="H258" s="144"/>
      <c r="I258" s="144"/>
      <c r="J258" s="144"/>
      <c r="K258" s="144"/>
      <c r="L258" s="144"/>
      <c r="M258" s="144"/>
      <c r="N258" s="130"/>
      <c r="O258" s="130"/>
      <c r="P258" s="130"/>
      <c r="Q258" s="130"/>
      <c r="R258" s="130"/>
      <c r="S258" s="130"/>
      <c r="T258" s="130"/>
      <c r="U258" s="135" t="s">
        <v>27</v>
      </c>
      <c r="V258" s="130"/>
      <c r="W258" s="130"/>
      <c r="X258" s="136"/>
      <c r="Y258" s="136"/>
      <c r="Z258" s="136"/>
      <c r="AA258" s="127"/>
      <c r="AB258" s="137"/>
      <c r="AC258" s="127"/>
      <c r="AD258" s="127"/>
      <c r="AE258" s="127"/>
      <c r="AF258" s="127"/>
      <c r="AG258" s="127"/>
      <c r="AH258" s="127"/>
      <c r="AI258" s="127"/>
      <c r="AJ258" s="127"/>
      <c r="AK258" s="127"/>
      <c r="AL258" s="127"/>
      <c r="AM258" s="135" t="s">
        <v>12</v>
      </c>
      <c r="AN258" s="127"/>
      <c r="AO258" s="127"/>
      <c r="AP258" s="127"/>
      <c r="AQ258" s="127"/>
      <c r="AR258" s="127"/>
      <c r="AS258" s="127"/>
      <c r="AT258" s="127"/>
      <c r="AU258" s="127"/>
      <c r="AV258" s="127"/>
      <c r="AW258" s="127"/>
      <c r="AX258" s="127"/>
      <c r="AY258" s="127"/>
      <c r="AZ258" s="126"/>
      <c r="BA258" s="126"/>
      <c r="BB258" s="126"/>
      <c r="BC258" s="126"/>
      <c r="BD258" s="126"/>
      <c r="BE258" s="126"/>
      <c r="BF258" s="126"/>
      <c r="BG258" s="126"/>
      <c r="BH258" s="126"/>
      <c r="BI258" s="126"/>
      <c r="BJ258" s="126"/>
      <c r="BK258" s="126"/>
      <c r="BL258" s="126"/>
      <c r="BM258" s="126"/>
      <c r="BN258" s="126"/>
      <c r="BO258" s="126"/>
      <c r="BP258" s="126"/>
      <c r="BQ258" s="110"/>
      <c r="BR258" s="129"/>
      <c r="BS258" s="116"/>
    </row>
    <row r="259" spans="1:144" ht="15.65" customHeight="1">
      <c r="C259" s="124"/>
      <c r="D259" s="281" t="s">
        <v>13</v>
      </c>
      <c r="E259" s="281"/>
      <c r="F259" s="281"/>
      <c r="G259" s="281"/>
      <c r="H259" s="281"/>
      <c r="I259" s="281"/>
      <c r="J259" s="281"/>
      <c r="K259" s="281"/>
      <c r="L259" s="281"/>
      <c r="M259" s="282"/>
      <c r="N259" s="208" t="str">
        <f>IF([8]回答表!BD18="●",IF([8]回答表!AD52="●","●",""),"")</f>
        <v/>
      </c>
      <c r="O259" s="209"/>
      <c r="P259" s="209"/>
      <c r="Q259" s="210"/>
      <c r="R259" s="130"/>
      <c r="S259" s="130"/>
      <c r="T259" s="130"/>
      <c r="U259" s="190" t="str">
        <f>IF([8]回答表!BD18="●",IF([8]回答表!AD52="●",[8]回答表!B421,""),"")</f>
        <v/>
      </c>
      <c r="V259" s="191"/>
      <c r="W259" s="191"/>
      <c r="X259" s="191"/>
      <c r="Y259" s="191"/>
      <c r="Z259" s="191"/>
      <c r="AA259" s="191"/>
      <c r="AB259" s="191"/>
      <c r="AC259" s="191"/>
      <c r="AD259" s="191"/>
      <c r="AE259" s="191"/>
      <c r="AF259" s="191"/>
      <c r="AG259" s="191"/>
      <c r="AH259" s="191"/>
      <c r="AI259" s="191"/>
      <c r="AJ259" s="192"/>
      <c r="AK259" s="160"/>
      <c r="AL259" s="160"/>
      <c r="AM259" s="190" t="str">
        <f>IF([8]回答表!BD18="●",IF([8]回答表!AD52="●",[8]回答表!B427,""),"")</f>
        <v/>
      </c>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2"/>
      <c r="BR259" s="129"/>
      <c r="BS259" s="116"/>
    </row>
    <row r="260" spans="1:144" ht="15.65" customHeight="1">
      <c r="C260" s="124"/>
      <c r="D260" s="281"/>
      <c r="E260" s="281"/>
      <c r="F260" s="281"/>
      <c r="G260" s="281"/>
      <c r="H260" s="281"/>
      <c r="I260" s="281"/>
      <c r="J260" s="281"/>
      <c r="K260" s="281"/>
      <c r="L260" s="281"/>
      <c r="M260" s="282"/>
      <c r="N260" s="211"/>
      <c r="O260" s="212"/>
      <c r="P260" s="212"/>
      <c r="Q260" s="213"/>
      <c r="R260" s="130"/>
      <c r="S260" s="130"/>
      <c r="T260" s="130"/>
      <c r="U260" s="193"/>
      <c r="V260" s="194"/>
      <c r="W260" s="194"/>
      <c r="X260" s="194"/>
      <c r="Y260" s="194"/>
      <c r="Z260" s="194"/>
      <c r="AA260" s="194"/>
      <c r="AB260" s="194"/>
      <c r="AC260" s="194"/>
      <c r="AD260" s="194"/>
      <c r="AE260" s="194"/>
      <c r="AF260" s="194"/>
      <c r="AG260" s="194"/>
      <c r="AH260" s="194"/>
      <c r="AI260" s="194"/>
      <c r="AJ260" s="195"/>
      <c r="AK260" s="160"/>
      <c r="AL260" s="160"/>
      <c r="AM260" s="193"/>
      <c r="AN260" s="194"/>
      <c r="AO260" s="194"/>
      <c r="AP260" s="194"/>
      <c r="AQ260" s="194"/>
      <c r="AR260" s="194"/>
      <c r="AS260" s="194"/>
      <c r="AT260" s="194"/>
      <c r="AU260" s="194"/>
      <c r="AV260" s="194"/>
      <c r="AW260" s="194"/>
      <c r="AX260" s="194"/>
      <c r="AY260" s="194"/>
      <c r="AZ260" s="194"/>
      <c r="BA260" s="194"/>
      <c r="BB260" s="194"/>
      <c r="BC260" s="194"/>
      <c r="BD260" s="194"/>
      <c r="BE260" s="194"/>
      <c r="BF260" s="194"/>
      <c r="BG260" s="194"/>
      <c r="BH260" s="194"/>
      <c r="BI260" s="194"/>
      <c r="BJ260" s="194"/>
      <c r="BK260" s="194"/>
      <c r="BL260" s="194"/>
      <c r="BM260" s="194"/>
      <c r="BN260" s="194"/>
      <c r="BO260" s="194"/>
      <c r="BP260" s="194"/>
      <c r="BQ260" s="195"/>
      <c r="BR260" s="129"/>
      <c r="BS260" s="116"/>
    </row>
    <row r="261" spans="1:144" ht="15.65" customHeight="1">
      <c r="C261" s="124"/>
      <c r="D261" s="281"/>
      <c r="E261" s="281"/>
      <c r="F261" s="281"/>
      <c r="G261" s="281"/>
      <c r="H261" s="281"/>
      <c r="I261" s="281"/>
      <c r="J261" s="281"/>
      <c r="K261" s="281"/>
      <c r="L261" s="281"/>
      <c r="M261" s="282"/>
      <c r="N261" s="211"/>
      <c r="O261" s="212"/>
      <c r="P261" s="212"/>
      <c r="Q261" s="213"/>
      <c r="R261" s="130"/>
      <c r="S261" s="130"/>
      <c r="T261" s="130"/>
      <c r="U261" s="193"/>
      <c r="V261" s="194"/>
      <c r="W261" s="194"/>
      <c r="X261" s="194"/>
      <c r="Y261" s="194"/>
      <c r="Z261" s="194"/>
      <c r="AA261" s="194"/>
      <c r="AB261" s="194"/>
      <c r="AC261" s="194"/>
      <c r="AD261" s="194"/>
      <c r="AE261" s="194"/>
      <c r="AF261" s="194"/>
      <c r="AG261" s="194"/>
      <c r="AH261" s="194"/>
      <c r="AI261" s="194"/>
      <c r="AJ261" s="195"/>
      <c r="AK261" s="160"/>
      <c r="AL261" s="160"/>
      <c r="AM261" s="193"/>
      <c r="AN261" s="194"/>
      <c r="AO261" s="194"/>
      <c r="AP261" s="194"/>
      <c r="AQ261" s="194"/>
      <c r="AR261" s="194"/>
      <c r="AS261" s="194"/>
      <c r="AT261" s="194"/>
      <c r="AU261" s="194"/>
      <c r="AV261" s="194"/>
      <c r="AW261" s="194"/>
      <c r="AX261" s="194"/>
      <c r="AY261" s="194"/>
      <c r="AZ261" s="194"/>
      <c r="BA261" s="194"/>
      <c r="BB261" s="194"/>
      <c r="BC261" s="194"/>
      <c r="BD261" s="194"/>
      <c r="BE261" s="194"/>
      <c r="BF261" s="194"/>
      <c r="BG261" s="194"/>
      <c r="BH261" s="194"/>
      <c r="BI261" s="194"/>
      <c r="BJ261" s="194"/>
      <c r="BK261" s="194"/>
      <c r="BL261" s="194"/>
      <c r="BM261" s="194"/>
      <c r="BN261" s="194"/>
      <c r="BO261" s="194"/>
      <c r="BP261" s="194"/>
      <c r="BQ261" s="195"/>
      <c r="BR261" s="129"/>
      <c r="BS261" s="116"/>
    </row>
    <row r="262" spans="1:144" ht="15.65" customHeight="1">
      <c r="C262" s="124"/>
      <c r="D262" s="281"/>
      <c r="E262" s="281"/>
      <c r="F262" s="281"/>
      <c r="G262" s="281"/>
      <c r="H262" s="281"/>
      <c r="I262" s="281"/>
      <c r="J262" s="281"/>
      <c r="K262" s="281"/>
      <c r="L262" s="281"/>
      <c r="M262" s="282"/>
      <c r="N262" s="214"/>
      <c r="O262" s="215"/>
      <c r="P262" s="215"/>
      <c r="Q262" s="216"/>
      <c r="R262" s="130"/>
      <c r="S262" s="130"/>
      <c r="T262" s="130"/>
      <c r="U262" s="196"/>
      <c r="V262" s="197"/>
      <c r="W262" s="197"/>
      <c r="X262" s="197"/>
      <c r="Y262" s="197"/>
      <c r="Z262" s="197"/>
      <c r="AA262" s="197"/>
      <c r="AB262" s="197"/>
      <c r="AC262" s="197"/>
      <c r="AD262" s="197"/>
      <c r="AE262" s="197"/>
      <c r="AF262" s="197"/>
      <c r="AG262" s="197"/>
      <c r="AH262" s="197"/>
      <c r="AI262" s="197"/>
      <c r="AJ262" s="198"/>
      <c r="AK262" s="160"/>
      <c r="AL262" s="160"/>
      <c r="AM262" s="196"/>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c r="BM262" s="197"/>
      <c r="BN262" s="197"/>
      <c r="BO262" s="197"/>
      <c r="BP262" s="197"/>
      <c r="BQ262" s="198"/>
      <c r="BR262" s="129"/>
      <c r="BS262" s="116"/>
    </row>
    <row r="263" spans="1:144" ht="15.65" customHeight="1">
      <c r="C263" s="151"/>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c r="BI263" s="152"/>
      <c r="BJ263" s="152"/>
      <c r="BK263" s="152"/>
      <c r="BL263" s="152"/>
      <c r="BM263" s="152"/>
      <c r="BN263" s="152"/>
      <c r="BO263" s="152"/>
      <c r="BP263" s="152"/>
      <c r="BQ263" s="152"/>
      <c r="BR263" s="153"/>
      <c r="BS263" s="116"/>
    </row>
    <row r="264" spans="1:144" s="97" customFormat="1" ht="15.65" customHeight="1">
      <c r="A264" s="116"/>
      <c r="B264" s="116"/>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16"/>
    </row>
    <row r="265" spans="1:144" ht="15.65" customHeight="1">
      <c r="C265" s="118"/>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256"/>
      <c r="AS265" s="256"/>
      <c r="AT265" s="256"/>
      <c r="AU265" s="256"/>
      <c r="AV265" s="256"/>
      <c r="AW265" s="256"/>
      <c r="AX265" s="256"/>
      <c r="AY265" s="256"/>
      <c r="AZ265" s="256"/>
      <c r="BA265" s="256"/>
      <c r="BB265" s="256"/>
      <c r="BC265" s="120"/>
      <c r="BD265" s="121"/>
      <c r="BE265" s="121"/>
      <c r="BF265" s="121"/>
      <c r="BG265" s="121"/>
      <c r="BH265" s="121"/>
      <c r="BI265" s="121"/>
      <c r="BJ265" s="121"/>
      <c r="BK265" s="121"/>
      <c r="BL265" s="121"/>
      <c r="BM265" s="121"/>
      <c r="BN265" s="121"/>
      <c r="BO265" s="121"/>
      <c r="BP265" s="121"/>
      <c r="BQ265" s="121"/>
      <c r="BR265" s="122"/>
      <c r="BS265" s="116"/>
    </row>
    <row r="266" spans="1:144" ht="15.65" customHeight="1">
      <c r="C266" s="124"/>
      <c r="D266" s="130"/>
      <c r="E266" s="130"/>
      <c r="F266" s="130"/>
      <c r="G266" s="130"/>
      <c r="H266" s="130"/>
      <c r="I266" s="130"/>
      <c r="J266" s="130"/>
      <c r="K266" s="130"/>
      <c r="L266" s="130"/>
      <c r="M266" s="130"/>
      <c r="N266" s="130"/>
      <c r="O266" s="130"/>
      <c r="P266" s="130"/>
      <c r="Q266" s="130"/>
      <c r="R266" s="130"/>
      <c r="S266" s="130"/>
      <c r="T266" s="130"/>
      <c r="U266" s="130"/>
      <c r="V266" s="130"/>
      <c r="W266" s="130"/>
      <c r="X266" s="110"/>
      <c r="Y266" s="110"/>
      <c r="Z266" s="110"/>
      <c r="AA266" s="126"/>
      <c r="AB266" s="131"/>
      <c r="AC266" s="131"/>
      <c r="AD266" s="131"/>
      <c r="AE266" s="131"/>
      <c r="AF266" s="131"/>
      <c r="AG266" s="131"/>
      <c r="AH266" s="131"/>
      <c r="AI266" s="131"/>
      <c r="AJ266" s="131"/>
      <c r="AK266" s="131"/>
      <c r="AL266" s="131"/>
      <c r="AM266" s="131"/>
      <c r="AN266" s="128"/>
      <c r="AO266" s="131"/>
      <c r="AP266" s="132"/>
      <c r="AQ266" s="132"/>
      <c r="AR266" s="292"/>
      <c r="AS266" s="292"/>
      <c r="AT266" s="292"/>
      <c r="AU266" s="292"/>
      <c r="AV266" s="292"/>
      <c r="AW266" s="292"/>
      <c r="AX266" s="292"/>
      <c r="AY266" s="292"/>
      <c r="AZ266" s="292"/>
      <c r="BA266" s="292"/>
      <c r="BB266" s="292"/>
      <c r="BC266" s="125"/>
      <c r="BD266" s="126"/>
      <c r="BE266" s="126"/>
      <c r="BF266" s="126"/>
      <c r="BG266" s="126"/>
      <c r="BH266" s="126"/>
      <c r="BI266" s="126"/>
      <c r="BJ266" s="126"/>
      <c r="BK266" s="126"/>
      <c r="BL266" s="126"/>
      <c r="BM266" s="126"/>
      <c r="BN266" s="127"/>
      <c r="BO266" s="127"/>
      <c r="BP266" s="127"/>
      <c r="BQ266" s="128"/>
      <c r="BR266" s="129"/>
      <c r="BS266" s="116"/>
    </row>
    <row r="267" spans="1:144" ht="15.65" customHeight="1">
      <c r="C267" s="124"/>
      <c r="D267" s="258" t="s">
        <v>4</v>
      </c>
      <c r="E267" s="259"/>
      <c r="F267" s="259"/>
      <c r="G267" s="259"/>
      <c r="H267" s="259"/>
      <c r="I267" s="259"/>
      <c r="J267" s="259"/>
      <c r="K267" s="259"/>
      <c r="L267" s="259"/>
      <c r="M267" s="259"/>
      <c r="N267" s="259"/>
      <c r="O267" s="259"/>
      <c r="P267" s="259"/>
      <c r="Q267" s="260"/>
      <c r="R267" s="199" t="s">
        <v>34</v>
      </c>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1"/>
      <c r="BC267" s="125"/>
      <c r="BD267" s="126"/>
      <c r="BE267" s="126"/>
      <c r="BF267" s="126"/>
      <c r="BG267" s="126"/>
      <c r="BH267" s="126"/>
      <c r="BI267" s="126"/>
      <c r="BJ267" s="126"/>
      <c r="BK267" s="126"/>
      <c r="BL267" s="126"/>
      <c r="BM267" s="126"/>
      <c r="BN267" s="127"/>
      <c r="BO267" s="127"/>
      <c r="BP267" s="127"/>
      <c r="BQ267" s="128"/>
      <c r="BR267" s="129"/>
      <c r="BS267" s="116"/>
    </row>
    <row r="268" spans="1:144" ht="15.65" customHeight="1">
      <c r="C268" s="124"/>
      <c r="D268" s="261"/>
      <c r="E268" s="262"/>
      <c r="F268" s="262"/>
      <c r="G268" s="262"/>
      <c r="H268" s="262"/>
      <c r="I268" s="262"/>
      <c r="J268" s="262"/>
      <c r="K268" s="262"/>
      <c r="L268" s="262"/>
      <c r="M268" s="262"/>
      <c r="N268" s="262"/>
      <c r="O268" s="262"/>
      <c r="P268" s="262"/>
      <c r="Q268" s="263"/>
      <c r="R268" s="205"/>
      <c r="S268" s="206"/>
      <c r="T268" s="206"/>
      <c r="U268" s="206"/>
      <c r="V268" s="206"/>
      <c r="W268" s="206"/>
      <c r="X268" s="206"/>
      <c r="Y268" s="206"/>
      <c r="Z268" s="206"/>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7"/>
      <c r="BC268" s="125"/>
      <c r="BD268" s="126"/>
      <c r="BE268" s="126"/>
      <c r="BF268" s="126"/>
      <c r="BG268" s="126"/>
      <c r="BH268" s="126"/>
      <c r="BI268" s="126"/>
      <c r="BJ268" s="126"/>
      <c r="BK268" s="126"/>
      <c r="BL268" s="126"/>
      <c r="BM268" s="126"/>
      <c r="BN268" s="127"/>
      <c r="BO268" s="127"/>
      <c r="BP268" s="127"/>
      <c r="BQ268" s="128"/>
      <c r="BR268" s="129"/>
      <c r="BS268" s="116"/>
    </row>
    <row r="269" spans="1:144" ht="15.65" customHeight="1">
      <c r="C269" s="124"/>
      <c r="D269" s="130"/>
      <c r="E269" s="130"/>
      <c r="F269" s="130"/>
      <c r="G269" s="130"/>
      <c r="H269" s="130"/>
      <c r="I269" s="130"/>
      <c r="J269" s="130"/>
      <c r="K269" s="130"/>
      <c r="L269" s="130"/>
      <c r="M269" s="130"/>
      <c r="N269" s="130"/>
      <c r="O269" s="130"/>
      <c r="P269" s="130"/>
      <c r="Q269" s="130"/>
      <c r="R269" s="130"/>
      <c r="S269" s="130"/>
      <c r="T269" s="130"/>
      <c r="U269" s="130"/>
      <c r="V269" s="130"/>
      <c r="W269" s="130"/>
      <c r="X269" s="110"/>
      <c r="Y269" s="110"/>
      <c r="Z269" s="110"/>
      <c r="AA269" s="126"/>
      <c r="AB269" s="131"/>
      <c r="AC269" s="131"/>
      <c r="AD269" s="131"/>
      <c r="AE269" s="131"/>
      <c r="AF269" s="131"/>
      <c r="AG269" s="131"/>
      <c r="AH269" s="131"/>
      <c r="AI269" s="131"/>
      <c r="AJ269" s="131"/>
      <c r="AK269" s="131"/>
      <c r="AL269" s="131"/>
      <c r="AM269" s="131"/>
      <c r="AN269" s="128"/>
      <c r="AO269" s="131"/>
      <c r="AP269" s="132"/>
      <c r="AQ269" s="132"/>
      <c r="AR269" s="133"/>
      <c r="AS269" s="133"/>
      <c r="AT269" s="133"/>
      <c r="AU269" s="133"/>
      <c r="AV269" s="133"/>
      <c r="AW269" s="133"/>
      <c r="AX269" s="133"/>
      <c r="AY269" s="133"/>
      <c r="AZ269" s="133"/>
      <c r="BA269" s="133"/>
      <c r="BB269" s="133"/>
      <c r="BC269" s="125"/>
      <c r="BD269" s="126"/>
      <c r="BE269" s="126"/>
      <c r="BF269" s="126"/>
      <c r="BG269" s="126"/>
      <c r="BH269" s="126"/>
      <c r="BI269" s="126"/>
      <c r="BJ269" s="126"/>
      <c r="BK269" s="126"/>
      <c r="BL269" s="126"/>
      <c r="BM269" s="126"/>
      <c r="BN269" s="127"/>
      <c r="BO269" s="127"/>
      <c r="BP269" s="127"/>
      <c r="BQ269" s="128"/>
      <c r="BR269" s="129"/>
      <c r="BS269" s="116"/>
    </row>
    <row r="270" spans="1:144" ht="19">
      <c r="C270" s="124"/>
      <c r="D270" s="130"/>
      <c r="E270" s="130"/>
      <c r="F270" s="130"/>
      <c r="G270" s="130"/>
      <c r="H270" s="130"/>
      <c r="I270" s="130"/>
      <c r="J270" s="130"/>
      <c r="K270" s="130"/>
      <c r="L270" s="130"/>
      <c r="M270" s="130"/>
      <c r="N270" s="130"/>
      <c r="O270" s="130"/>
      <c r="P270" s="130"/>
      <c r="Q270" s="130"/>
      <c r="R270" s="130"/>
      <c r="S270" s="130"/>
      <c r="T270" s="130"/>
      <c r="U270" s="135" t="s">
        <v>27</v>
      </c>
      <c r="V270" s="130"/>
      <c r="W270" s="130"/>
      <c r="X270" s="136"/>
      <c r="Y270" s="136"/>
      <c r="Z270" s="136"/>
      <c r="AA270" s="127"/>
      <c r="AB270" s="137"/>
      <c r="AC270" s="137"/>
      <c r="AD270" s="137"/>
      <c r="AE270" s="137"/>
      <c r="AF270" s="137"/>
      <c r="AG270" s="137"/>
      <c r="AH270" s="137"/>
      <c r="AI270" s="137"/>
      <c r="AJ270" s="137"/>
      <c r="AK270" s="137"/>
      <c r="AL270" s="137"/>
      <c r="AM270" s="135" t="s">
        <v>14</v>
      </c>
      <c r="AN270" s="138"/>
      <c r="AO270" s="137"/>
      <c r="AP270" s="139"/>
      <c r="AQ270" s="139"/>
      <c r="AR270" s="140"/>
      <c r="AS270" s="140"/>
      <c r="AT270" s="140"/>
      <c r="AU270" s="140"/>
      <c r="AV270" s="140"/>
      <c r="AW270" s="140"/>
      <c r="AX270" s="140"/>
      <c r="AY270" s="140"/>
      <c r="AZ270" s="140"/>
      <c r="BA270" s="140"/>
      <c r="BB270" s="140"/>
      <c r="BC270" s="141"/>
      <c r="BD270" s="127"/>
      <c r="BE270" s="127"/>
      <c r="BF270" s="142" t="s">
        <v>6</v>
      </c>
      <c r="BG270" s="155"/>
      <c r="BH270" s="155"/>
      <c r="BI270" s="155"/>
      <c r="BJ270" s="155"/>
      <c r="BK270" s="155"/>
      <c r="BL270" s="155"/>
      <c r="BM270" s="127"/>
      <c r="BN270" s="127"/>
      <c r="BO270" s="127"/>
      <c r="BP270" s="127"/>
      <c r="BQ270" s="138"/>
      <c r="BR270" s="129"/>
      <c r="BS270" s="116"/>
    </row>
    <row r="271" spans="1:144" ht="15.65" customHeight="1">
      <c r="C271" s="124"/>
      <c r="D271" s="281" t="s">
        <v>7</v>
      </c>
      <c r="E271" s="281"/>
      <c r="F271" s="281"/>
      <c r="G271" s="281"/>
      <c r="H271" s="281"/>
      <c r="I271" s="281"/>
      <c r="J271" s="281"/>
      <c r="K271" s="281"/>
      <c r="L271" s="281"/>
      <c r="M271" s="281"/>
      <c r="N271" s="208" t="str">
        <f>IF([8]回答表!X53="●","●","")</f>
        <v>●</v>
      </c>
      <c r="O271" s="209"/>
      <c r="P271" s="209"/>
      <c r="Q271" s="210"/>
      <c r="R271" s="130"/>
      <c r="S271" s="130"/>
      <c r="T271" s="130"/>
      <c r="U271" s="190" t="str">
        <f>IF([8]回答表!X53="●",[8]回答表!B438,IF([8]回答表!AA53="●",[8]回答表!B466,""))</f>
        <v>大山のスキー場は本町を含め、指定管理実施時は２社で運営されており、指定管理者制度を利用することにより中の原、上の原、豪円山、国際の各スキー場を一体的に管理、運営することが可能となり、統一的な施策を行うことが容易となった。これにより、来場者の利便性の向上へとつながり、誘客力アップにつながっている。
民間の運営ノウハウを取り入れることにより、来訪者数の減少を最小限に抑えることができている。</v>
      </c>
      <c r="V271" s="191"/>
      <c r="W271" s="191"/>
      <c r="X271" s="191"/>
      <c r="Y271" s="191"/>
      <c r="Z271" s="191"/>
      <c r="AA271" s="191"/>
      <c r="AB271" s="191"/>
      <c r="AC271" s="191"/>
      <c r="AD271" s="191"/>
      <c r="AE271" s="191"/>
      <c r="AF271" s="191"/>
      <c r="AG271" s="191"/>
      <c r="AH271" s="191"/>
      <c r="AI271" s="191"/>
      <c r="AJ271" s="192"/>
      <c r="AK271" s="143"/>
      <c r="AL271" s="143"/>
      <c r="AM271" s="293" t="s">
        <v>35</v>
      </c>
      <c r="AN271" s="294"/>
      <c r="AO271" s="294"/>
      <c r="AP271" s="294"/>
      <c r="AQ271" s="294"/>
      <c r="AR271" s="294"/>
      <c r="AS271" s="294"/>
      <c r="AT271" s="295"/>
      <c r="AU271" s="293" t="s">
        <v>36</v>
      </c>
      <c r="AV271" s="294"/>
      <c r="AW271" s="294"/>
      <c r="AX271" s="294"/>
      <c r="AY271" s="294"/>
      <c r="AZ271" s="294"/>
      <c r="BA271" s="294"/>
      <c r="BB271" s="295"/>
      <c r="BC271" s="131"/>
      <c r="BD271" s="126"/>
      <c r="BE271" s="126"/>
      <c r="BF271" s="253" t="str">
        <f>IF([8]回答表!X53="●",[8]回答表!U444,IF([8]回答表!AA53="●",[8]回答表!U472,""))</f>
        <v>平成</v>
      </c>
      <c r="BG271" s="254"/>
      <c r="BH271" s="254"/>
      <c r="BI271" s="254"/>
      <c r="BJ271" s="253"/>
      <c r="BK271" s="254"/>
      <c r="BL271" s="254"/>
      <c r="BM271" s="254"/>
      <c r="BN271" s="253"/>
      <c r="BO271" s="254"/>
      <c r="BP271" s="254"/>
      <c r="BQ271" s="255"/>
      <c r="BR271" s="129"/>
      <c r="BS271" s="116"/>
    </row>
    <row r="272" spans="1:144" ht="15.65" customHeight="1">
      <c r="C272" s="124"/>
      <c r="D272" s="281"/>
      <c r="E272" s="281"/>
      <c r="F272" s="281"/>
      <c r="G272" s="281"/>
      <c r="H272" s="281"/>
      <c r="I272" s="281"/>
      <c r="J272" s="281"/>
      <c r="K272" s="281"/>
      <c r="L272" s="281"/>
      <c r="M272" s="281"/>
      <c r="N272" s="211"/>
      <c r="O272" s="212"/>
      <c r="P272" s="212"/>
      <c r="Q272" s="213"/>
      <c r="R272" s="130"/>
      <c r="S272" s="130"/>
      <c r="T272" s="130"/>
      <c r="U272" s="193"/>
      <c r="V272" s="194"/>
      <c r="W272" s="194"/>
      <c r="X272" s="194"/>
      <c r="Y272" s="194"/>
      <c r="Z272" s="194"/>
      <c r="AA272" s="194"/>
      <c r="AB272" s="194"/>
      <c r="AC272" s="194"/>
      <c r="AD272" s="194"/>
      <c r="AE272" s="194"/>
      <c r="AF272" s="194"/>
      <c r="AG272" s="194"/>
      <c r="AH272" s="194"/>
      <c r="AI272" s="194"/>
      <c r="AJ272" s="195"/>
      <c r="AK272" s="143"/>
      <c r="AL272" s="143"/>
      <c r="AM272" s="296"/>
      <c r="AN272" s="297"/>
      <c r="AO272" s="297"/>
      <c r="AP272" s="297"/>
      <c r="AQ272" s="297"/>
      <c r="AR272" s="297"/>
      <c r="AS272" s="297"/>
      <c r="AT272" s="298"/>
      <c r="AU272" s="296"/>
      <c r="AV272" s="297"/>
      <c r="AW272" s="297"/>
      <c r="AX272" s="297"/>
      <c r="AY272" s="297"/>
      <c r="AZ272" s="297"/>
      <c r="BA272" s="297"/>
      <c r="BB272" s="298"/>
      <c r="BC272" s="131"/>
      <c r="BD272" s="126"/>
      <c r="BE272" s="126"/>
      <c r="BF272" s="217"/>
      <c r="BG272" s="218"/>
      <c r="BH272" s="218"/>
      <c r="BI272" s="218"/>
      <c r="BJ272" s="217"/>
      <c r="BK272" s="218"/>
      <c r="BL272" s="218"/>
      <c r="BM272" s="218"/>
      <c r="BN272" s="217"/>
      <c r="BO272" s="218"/>
      <c r="BP272" s="218"/>
      <c r="BQ272" s="221"/>
      <c r="BR272" s="129"/>
      <c r="BS272" s="116"/>
    </row>
    <row r="273" spans="1:71" ht="15.65" customHeight="1">
      <c r="C273" s="124"/>
      <c r="D273" s="281"/>
      <c r="E273" s="281"/>
      <c r="F273" s="281"/>
      <c r="G273" s="281"/>
      <c r="H273" s="281"/>
      <c r="I273" s="281"/>
      <c r="J273" s="281"/>
      <c r="K273" s="281"/>
      <c r="L273" s="281"/>
      <c r="M273" s="281"/>
      <c r="N273" s="211"/>
      <c r="O273" s="212"/>
      <c r="P273" s="212"/>
      <c r="Q273" s="213"/>
      <c r="R273" s="130"/>
      <c r="S273" s="130"/>
      <c r="T273" s="130"/>
      <c r="U273" s="193"/>
      <c r="V273" s="194"/>
      <c r="W273" s="194"/>
      <c r="X273" s="194"/>
      <c r="Y273" s="194"/>
      <c r="Z273" s="194"/>
      <c r="AA273" s="194"/>
      <c r="AB273" s="194"/>
      <c r="AC273" s="194"/>
      <c r="AD273" s="194"/>
      <c r="AE273" s="194"/>
      <c r="AF273" s="194"/>
      <c r="AG273" s="194"/>
      <c r="AH273" s="194"/>
      <c r="AI273" s="194"/>
      <c r="AJ273" s="195"/>
      <c r="AK273" s="143"/>
      <c r="AL273" s="143"/>
      <c r="AM273" s="299"/>
      <c r="AN273" s="300"/>
      <c r="AO273" s="300"/>
      <c r="AP273" s="300"/>
      <c r="AQ273" s="300"/>
      <c r="AR273" s="300"/>
      <c r="AS273" s="300"/>
      <c r="AT273" s="301"/>
      <c r="AU273" s="299"/>
      <c r="AV273" s="300"/>
      <c r="AW273" s="300"/>
      <c r="AX273" s="300"/>
      <c r="AY273" s="300"/>
      <c r="AZ273" s="300"/>
      <c r="BA273" s="300"/>
      <c r="BB273" s="301"/>
      <c r="BC273" s="131"/>
      <c r="BD273" s="126"/>
      <c r="BE273" s="126"/>
      <c r="BF273" s="217"/>
      <c r="BG273" s="218"/>
      <c r="BH273" s="218"/>
      <c r="BI273" s="218"/>
      <c r="BJ273" s="217"/>
      <c r="BK273" s="218"/>
      <c r="BL273" s="218"/>
      <c r="BM273" s="218"/>
      <c r="BN273" s="217"/>
      <c r="BO273" s="218"/>
      <c r="BP273" s="218"/>
      <c r="BQ273" s="221"/>
      <c r="BR273" s="129"/>
      <c r="BS273" s="116"/>
    </row>
    <row r="274" spans="1:71" ht="15.65" customHeight="1">
      <c r="C274" s="124"/>
      <c r="D274" s="281"/>
      <c r="E274" s="281"/>
      <c r="F274" s="281"/>
      <c r="G274" s="281"/>
      <c r="H274" s="281"/>
      <c r="I274" s="281"/>
      <c r="J274" s="281"/>
      <c r="K274" s="281"/>
      <c r="L274" s="281"/>
      <c r="M274" s="281"/>
      <c r="N274" s="214"/>
      <c r="O274" s="215"/>
      <c r="P274" s="215"/>
      <c r="Q274" s="216"/>
      <c r="R274" s="130"/>
      <c r="S274" s="130"/>
      <c r="T274" s="130"/>
      <c r="U274" s="193"/>
      <c r="V274" s="194"/>
      <c r="W274" s="194"/>
      <c r="X274" s="194"/>
      <c r="Y274" s="194"/>
      <c r="Z274" s="194"/>
      <c r="AA274" s="194"/>
      <c r="AB274" s="194"/>
      <c r="AC274" s="194"/>
      <c r="AD274" s="194"/>
      <c r="AE274" s="194"/>
      <c r="AF274" s="194"/>
      <c r="AG274" s="194"/>
      <c r="AH274" s="194"/>
      <c r="AI274" s="194"/>
      <c r="AJ274" s="195"/>
      <c r="AK274" s="143"/>
      <c r="AL274" s="143"/>
      <c r="AM274" s="283" t="str">
        <f>IF([8]回答表!X53="●",[8]回答表!G444,IF([8]回答表!AA53="●",[8]回答表!G472,""))</f>
        <v xml:space="preserve"> </v>
      </c>
      <c r="AN274" s="284"/>
      <c r="AO274" s="284"/>
      <c r="AP274" s="284"/>
      <c r="AQ274" s="284"/>
      <c r="AR274" s="284"/>
      <c r="AS274" s="284"/>
      <c r="AT274" s="285"/>
      <c r="AU274" s="283" t="str">
        <f>IF([8]回答表!X53="●",[8]回答表!G445,IF([8]回答表!AA53="●",[8]回答表!G473,""))</f>
        <v>●</v>
      </c>
      <c r="AV274" s="284"/>
      <c r="AW274" s="284"/>
      <c r="AX274" s="284"/>
      <c r="AY274" s="284"/>
      <c r="AZ274" s="284"/>
      <c r="BA274" s="284"/>
      <c r="BB274" s="285"/>
      <c r="BC274" s="131"/>
      <c r="BD274" s="126"/>
      <c r="BE274" s="126"/>
      <c r="BF274" s="217">
        <f>IF([8]回答表!X53="●",[8]回答表!X444,IF([8]回答表!AA53="●",[8]回答表!X472,""))</f>
        <v>22</v>
      </c>
      <c r="BG274" s="218"/>
      <c r="BH274" s="218"/>
      <c r="BI274" s="218"/>
      <c r="BJ274" s="217">
        <f>IF([8]回答表!X53="●",[8]回答表!X445,IF([8]回答表!AA53="●",[8]回答表!X473,""))</f>
        <v>10</v>
      </c>
      <c r="BK274" s="218"/>
      <c r="BL274" s="218"/>
      <c r="BM274" s="221"/>
      <c r="BN274" s="217">
        <f>IF([8]回答表!X53="●",[8]回答表!X446,IF([8]回答表!AA53="●",[8]回答表!X474,""))</f>
        <v>1</v>
      </c>
      <c r="BO274" s="218"/>
      <c r="BP274" s="218"/>
      <c r="BQ274" s="221"/>
      <c r="BR274" s="129"/>
      <c r="BS274" s="116"/>
    </row>
    <row r="275" spans="1:71" ht="15.65" customHeight="1">
      <c r="C275" s="124"/>
      <c r="D275" s="144"/>
      <c r="E275" s="144"/>
      <c r="F275" s="144"/>
      <c r="G275" s="144"/>
      <c r="H275" s="144"/>
      <c r="I275" s="144"/>
      <c r="J275" s="144"/>
      <c r="K275" s="144"/>
      <c r="L275" s="144"/>
      <c r="M275" s="144"/>
      <c r="N275" s="146"/>
      <c r="O275" s="146"/>
      <c r="P275" s="146"/>
      <c r="Q275" s="146"/>
      <c r="R275" s="146"/>
      <c r="S275" s="146"/>
      <c r="T275" s="146"/>
      <c r="U275" s="193"/>
      <c r="V275" s="194"/>
      <c r="W275" s="194"/>
      <c r="X275" s="194"/>
      <c r="Y275" s="194"/>
      <c r="Z275" s="194"/>
      <c r="AA275" s="194"/>
      <c r="AB275" s="194"/>
      <c r="AC275" s="194"/>
      <c r="AD275" s="194"/>
      <c r="AE275" s="194"/>
      <c r="AF275" s="194"/>
      <c r="AG275" s="194"/>
      <c r="AH275" s="194"/>
      <c r="AI275" s="194"/>
      <c r="AJ275" s="195"/>
      <c r="AK275" s="143"/>
      <c r="AL275" s="143"/>
      <c r="AM275" s="286"/>
      <c r="AN275" s="287"/>
      <c r="AO275" s="287"/>
      <c r="AP275" s="287"/>
      <c r="AQ275" s="287"/>
      <c r="AR275" s="287"/>
      <c r="AS275" s="287"/>
      <c r="AT275" s="288"/>
      <c r="AU275" s="286"/>
      <c r="AV275" s="287"/>
      <c r="AW275" s="287"/>
      <c r="AX275" s="287"/>
      <c r="AY275" s="287"/>
      <c r="AZ275" s="287"/>
      <c r="BA275" s="287"/>
      <c r="BB275" s="288"/>
      <c r="BC275" s="131"/>
      <c r="BD275" s="131"/>
      <c r="BE275" s="131"/>
      <c r="BF275" s="217"/>
      <c r="BG275" s="218"/>
      <c r="BH275" s="218"/>
      <c r="BI275" s="218"/>
      <c r="BJ275" s="217"/>
      <c r="BK275" s="218"/>
      <c r="BL275" s="218"/>
      <c r="BM275" s="221"/>
      <c r="BN275" s="217"/>
      <c r="BO275" s="218"/>
      <c r="BP275" s="218"/>
      <c r="BQ275" s="221"/>
      <c r="BR275" s="129"/>
      <c r="BS275" s="116"/>
    </row>
    <row r="276" spans="1:71" ht="15.65" customHeight="1">
      <c r="C276" s="124"/>
      <c r="D276" s="144"/>
      <c r="E276" s="144"/>
      <c r="F276" s="144"/>
      <c r="G276" s="144"/>
      <c r="H276" s="144"/>
      <c r="I276" s="144"/>
      <c r="J276" s="144"/>
      <c r="K276" s="144"/>
      <c r="L276" s="144"/>
      <c r="M276" s="144"/>
      <c r="N276" s="146"/>
      <c r="O276" s="146"/>
      <c r="P276" s="146"/>
      <c r="Q276" s="146"/>
      <c r="R276" s="146"/>
      <c r="S276" s="146"/>
      <c r="T276" s="146"/>
      <c r="U276" s="193"/>
      <c r="V276" s="194"/>
      <c r="W276" s="194"/>
      <c r="X276" s="194"/>
      <c r="Y276" s="194"/>
      <c r="Z276" s="194"/>
      <c r="AA276" s="194"/>
      <c r="AB276" s="194"/>
      <c r="AC276" s="194"/>
      <c r="AD276" s="194"/>
      <c r="AE276" s="194"/>
      <c r="AF276" s="194"/>
      <c r="AG276" s="194"/>
      <c r="AH276" s="194"/>
      <c r="AI276" s="194"/>
      <c r="AJ276" s="195"/>
      <c r="AK276" s="143"/>
      <c r="AL276" s="143"/>
      <c r="AM276" s="289"/>
      <c r="AN276" s="290"/>
      <c r="AO276" s="290"/>
      <c r="AP276" s="290"/>
      <c r="AQ276" s="290"/>
      <c r="AR276" s="290"/>
      <c r="AS276" s="290"/>
      <c r="AT276" s="291"/>
      <c r="AU276" s="289"/>
      <c r="AV276" s="290"/>
      <c r="AW276" s="290"/>
      <c r="AX276" s="290"/>
      <c r="AY276" s="290"/>
      <c r="AZ276" s="290"/>
      <c r="BA276" s="290"/>
      <c r="BB276" s="291"/>
      <c r="BC276" s="131"/>
      <c r="BD276" s="126"/>
      <c r="BE276" s="126"/>
      <c r="BF276" s="217"/>
      <c r="BG276" s="218"/>
      <c r="BH276" s="218"/>
      <c r="BI276" s="218"/>
      <c r="BJ276" s="217"/>
      <c r="BK276" s="218"/>
      <c r="BL276" s="218"/>
      <c r="BM276" s="221"/>
      <c r="BN276" s="217"/>
      <c r="BO276" s="218"/>
      <c r="BP276" s="218"/>
      <c r="BQ276" s="221"/>
      <c r="BR276" s="129"/>
      <c r="BS276" s="116"/>
    </row>
    <row r="277" spans="1:71" ht="15.65" customHeight="1">
      <c r="C277" s="124"/>
      <c r="D277" s="302" t="s">
        <v>8</v>
      </c>
      <c r="E277" s="281"/>
      <c r="F277" s="281"/>
      <c r="G277" s="281"/>
      <c r="H277" s="281"/>
      <c r="I277" s="281"/>
      <c r="J277" s="281"/>
      <c r="K277" s="281"/>
      <c r="L277" s="281"/>
      <c r="M277" s="282"/>
      <c r="N277" s="208" t="str">
        <f>IF([8]回答表!AA53="●","●","")</f>
        <v/>
      </c>
      <c r="O277" s="209"/>
      <c r="P277" s="209"/>
      <c r="Q277" s="210"/>
      <c r="R277" s="130"/>
      <c r="S277" s="130"/>
      <c r="T277" s="130"/>
      <c r="U277" s="193"/>
      <c r="V277" s="194"/>
      <c r="W277" s="194"/>
      <c r="X277" s="194"/>
      <c r="Y277" s="194"/>
      <c r="Z277" s="194"/>
      <c r="AA277" s="194"/>
      <c r="AB277" s="194"/>
      <c r="AC277" s="194"/>
      <c r="AD277" s="194"/>
      <c r="AE277" s="194"/>
      <c r="AF277" s="194"/>
      <c r="AG277" s="194"/>
      <c r="AH277" s="194"/>
      <c r="AI277" s="194"/>
      <c r="AJ277" s="195"/>
      <c r="AK277" s="143"/>
      <c r="AL277" s="143"/>
      <c r="AM277" s="126"/>
      <c r="AN277" s="126"/>
      <c r="AO277" s="126"/>
      <c r="AP277" s="126"/>
      <c r="AQ277" s="126"/>
      <c r="AR277" s="126"/>
      <c r="AS277" s="126"/>
      <c r="AT277" s="126"/>
      <c r="AU277" s="126"/>
      <c r="AV277" s="126"/>
      <c r="AW277" s="126"/>
      <c r="AX277" s="126"/>
      <c r="AY277" s="126"/>
      <c r="AZ277" s="126"/>
      <c r="BA277" s="126"/>
      <c r="BB277" s="126"/>
      <c r="BC277" s="131"/>
      <c r="BD277" s="147"/>
      <c r="BE277" s="147"/>
      <c r="BF277" s="217"/>
      <c r="BG277" s="218"/>
      <c r="BH277" s="218"/>
      <c r="BI277" s="218"/>
      <c r="BJ277" s="217"/>
      <c r="BK277" s="218"/>
      <c r="BL277" s="218"/>
      <c r="BM277" s="221"/>
      <c r="BN277" s="217"/>
      <c r="BO277" s="218"/>
      <c r="BP277" s="218"/>
      <c r="BQ277" s="221"/>
      <c r="BR277" s="129"/>
      <c r="BS277" s="116"/>
    </row>
    <row r="278" spans="1:71" ht="15.65" customHeight="1">
      <c r="C278" s="124"/>
      <c r="D278" s="281"/>
      <c r="E278" s="281"/>
      <c r="F278" s="281"/>
      <c r="G278" s="281"/>
      <c r="H278" s="281"/>
      <c r="I278" s="281"/>
      <c r="J278" s="281"/>
      <c r="K278" s="281"/>
      <c r="L278" s="281"/>
      <c r="M278" s="282"/>
      <c r="N278" s="211"/>
      <c r="O278" s="212"/>
      <c r="P278" s="212"/>
      <c r="Q278" s="213"/>
      <c r="R278" s="130"/>
      <c r="S278" s="130"/>
      <c r="T278" s="130"/>
      <c r="U278" s="193"/>
      <c r="V278" s="194"/>
      <c r="W278" s="194"/>
      <c r="X278" s="194"/>
      <c r="Y278" s="194"/>
      <c r="Z278" s="194"/>
      <c r="AA278" s="194"/>
      <c r="AB278" s="194"/>
      <c r="AC278" s="194"/>
      <c r="AD278" s="194"/>
      <c r="AE278" s="194"/>
      <c r="AF278" s="194"/>
      <c r="AG278" s="194"/>
      <c r="AH278" s="194"/>
      <c r="AI278" s="194"/>
      <c r="AJ278" s="195"/>
      <c r="AK278" s="143"/>
      <c r="AL278" s="143"/>
      <c r="AM278" s="126"/>
      <c r="AN278" s="126"/>
      <c r="AO278" s="126"/>
      <c r="AP278" s="126"/>
      <c r="AQ278" s="126"/>
      <c r="AR278" s="126"/>
      <c r="AS278" s="126"/>
      <c r="AT278" s="126"/>
      <c r="AU278" s="126"/>
      <c r="AV278" s="126"/>
      <c r="AW278" s="126"/>
      <c r="AX278" s="126"/>
      <c r="AY278" s="126"/>
      <c r="AZ278" s="126"/>
      <c r="BA278" s="126"/>
      <c r="BB278" s="126"/>
      <c r="BC278" s="131"/>
      <c r="BD278" s="147"/>
      <c r="BE278" s="147"/>
      <c r="BF278" s="217" t="s">
        <v>9</v>
      </c>
      <c r="BG278" s="218"/>
      <c r="BH278" s="218"/>
      <c r="BI278" s="218"/>
      <c r="BJ278" s="217" t="s">
        <v>10</v>
      </c>
      <c r="BK278" s="218"/>
      <c r="BL278" s="218"/>
      <c r="BM278" s="218"/>
      <c r="BN278" s="217" t="s">
        <v>11</v>
      </c>
      <c r="BO278" s="218"/>
      <c r="BP278" s="218"/>
      <c r="BQ278" s="221"/>
      <c r="BR278" s="129"/>
      <c r="BS278" s="116"/>
    </row>
    <row r="279" spans="1:71" ht="15.65" customHeight="1">
      <c r="C279" s="124"/>
      <c r="D279" s="281"/>
      <c r="E279" s="281"/>
      <c r="F279" s="281"/>
      <c r="G279" s="281"/>
      <c r="H279" s="281"/>
      <c r="I279" s="281"/>
      <c r="J279" s="281"/>
      <c r="K279" s="281"/>
      <c r="L279" s="281"/>
      <c r="M279" s="282"/>
      <c r="N279" s="211"/>
      <c r="O279" s="212"/>
      <c r="P279" s="212"/>
      <c r="Q279" s="213"/>
      <c r="R279" s="130"/>
      <c r="S279" s="130"/>
      <c r="T279" s="130"/>
      <c r="U279" s="193"/>
      <c r="V279" s="194"/>
      <c r="W279" s="194"/>
      <c r="X279" s="194"/>
      <c r="Y279" s="194"/>
      <c r="Z279" s="194"/>
      <c r="AA279" s="194"/>
      <c r="AB279" s="194"/>
      <c r="AC279" s="194"/>
      <c r="AD279" s="194"/>
      <c r="AE279" s="194"/>
      <c r="AF279" s="194"/>
      <c r="AG279" s="194"/>
      <c r="AH279" s="194"/>
      <c r="AI279" s="194"/>
      <c r="AJ279" s="195"/>
      <c r="AK279" s="143"/>
      <c r="AL279" s="143"/>
      <c r="AM279" s="126"/>
      <c r="AN279" s="126"/>
      <c r="AO279" s="126"/>
      <c r="AP279" s="126"/>
      <c r="AQ279" s="126"/>
      <c r="AR279" s="126"/>
      <c r="AS279" s="126"/>
      <c r="AT279" s="126"/>
      <c r="AU279" s="126"/>
      <c r="AV279" s="126"/>
      <c r="AW279" s="126"/>
      <c r="AX279" s="126"/>
      <c r="AY279" s="126"/>
      <c r="AZ279" s="126"/>
      <c r="BA279" s="126"/>
      <c r="BB279" s="126"/>
      <c r="BC279" s="131"/>
      <c r="BD279" s="147"/>
      <c r="BE279" s="147"/>
      <c r="BF279" s="217"/>
      <c r="BG279" s="218"/>
      <c r="BH279" s="218"/>
      <c r="BI279" s="218"/>
      <c r="BJ279" s="217"/>
      <c r="BK279" s="218"/>
      <c r="BL279" s="218"/>
      <c r="BM279" s="218"/>
      <c r="BN279" s="217"/>
      <c r="BO279" s="218"/>
      <c r="BP279" s="218"/>
      <c r="BQ279" s="221"/>
      <c r="BR279" s="129"/>
      <c r="BS279" s="116"/>
    </row>
    <row r="280" spans="1:71" ht="15.65" customHeight="1">
      <c r="C280" s="124"/>
      <c r="D280" s="281"/>
      <c r="E280" s="281"/>
      <c r="F280" s="281"/>
      <c r="G280" s="281"/>
      <c r="H280" s="281"/>
      <c r="I280" s="281"/>
      <c r="J280" s="281"/>
      <c r="K280" s="281"/>
      <c r="L280" s="281"/>
      <c r="M280" s="282"/>
      <c r="N280" s="214"/>
      <c r="O280" s="215"/>
      <c r="P280" s="215"/>
      <c r="Q280" s="216"/>
      <c r="R280" s="130"/>
      <c r="S280" s="130"/>
      <c r="T280" s="130"/>
      <c r="U280" s="196"/>
      <c r="V280" s="197"/>
      <c r="W280" s="197"/>
      <c r="X280" s="197"/>
      <c r="Y280" s="197"/>
      <c r="Z280" s="197"/>
      <c r="AA280" s="197"/>
      <c r="AB280" s="197"/>
      <c r="AC280" s="197"/>
      <c r="AD280" s="197"/>
      <c r="AE280" s="197"/>
      <c r="AF280" s="197"/>
      <c r="AG280" s="197"/>
      <c r="AH280" s="197"/>
      <c r="AI280" s="197"/>
      <c r="AJ280" s="198"/>
      <c r="AK280" s="143"/>
      <c r="AL280" s="143"/>
      <c r="AM280" s="126"/>
      <c r="AN280" s="126"/>
      <c r="AO280" s="126"/>
      <c r="AP280" s="126"/>
      <c r="AQ280" s="126"/>
      <c r="AR280" s="126"/>
      <c r="AS280" s="126"/>
      <c r="AT280" s="126"/>
      <c r="AU280" s="126"/>
      <c r="AV280" s="126"/>
      <c r="AW280" s="126"/>
      <c r="AX280" s="126"/>
      <c r="AY280" s="126"/>
      <c r="AZ280" s="126"/>
      <c r="BA280" s="126"/>
      <c r="BB280" s="126"/>
      <c r="BC280" s="131"/>
      <c r="BD280" s="147"/>
      <c r="BE280" s="147"/>
      <c r="BF280" s="219"/>
      <c r="BG280" s="220"/>
      <c r="BH280" s="220"/>
      <c r="BI280" s="220"/>
      <c r="BJ280" s="219"/>
      <c r="BK280" s="220"/>
      <c r="BL280" s="220"/>
      <c r="BM280" s="220"/>
      <c r="BN280" s="219"/>
      <c r="BO280" s="220"/>
      <c r="BP280" s="220"/>
      <c r="BQ280" s="222"/>
      <c r="BR280" s="129"/>
      <c r="BS280" s="116"/>
    </row>
    <row r="281" spans="1:71" ht="15.65" customHeight="1">
      <c r="A281" s="134"/>
      <c r="B281" s="134"/>
      <c r="C281" s="124"/>
      <c r="D281" s="144"/>
      <c r="E281" s="144"/>
      <c r="F281" s="144"/>
      <c r="G281" s="144"/>
      <c r="H281" s="144"/>
      <c r="I281" s="144"/>
      <c r="J281" s="144"/>
      <c r="K281" s="144"/>
      <c r="L281" s="144"/>
      <c r="M281" s="144"/>
      <c r="N281" s="144"/>
      <c r="O281" s="144"/>
      <c r="P281" s="144"/>
      <c r="Q281" s="144"/>
      <c r="R281" s="130"/>
      <c r="S281" s="130"/>
      <c r="T281" s="130"/>
      <c r="U281" s="130"/>
      <c r="V281" s="130"/>
      <c r="W281" s="130"/>
      <c r="X281" s="130"/>
      <c r="Y281" s="130"/>
      <c r="Z281" s="130"/>
      <c r="AA281" s="130"/>
      <c r="AB281" s="130"/>
      <c r="AC281" s="130"/>
      <c r="AD281" s="130"/>
      <c r="AE281" s="130"/>
      <c r="AF281" s="130"/>
      <c r="AG281" s="130"/>
      <c r="AH281" s="130"/>
      <c r="AI281" s="130"/>
      <c r="AJ281" s="130"/>
      <c r="AK281" s="143"/>
      <c r="AL281" s="143"/>
      <c r="AM281" s="156"/>
      <c r="AN281" s="156"/>
      <c r="AO281" s="156"/>
      <c r="AP281" s="156"/>
      <c r="AQ281" s="156"/>
      <c r="AR281" s="156"/>
      <c r="AS281" s="156"/>
      <c r="AT281" s="156"/>
      <c r="AU281" s="156"/>
      <c r="AV281" s="156"/>
      <c r="AW281" s="156"/>
      <c r="AX281" s="156"/>
      <c r="AY281" s="156"/>
      <c r="AZ281" s="156"/>
      <c r="BA281" s="156"/>
      <c r="BB281" s="156"/>
      <c r="BC281" s="131"/>
      <c r="BD281" s="147"/>
      <c r="BE281" s="147"/>
      <c r="BF281" s="110"/>
      <c r="BG281" s="110"/>
      <c r="BH281" s="110"/>
      <c r="BI281" s="110"/>
      <c r="BJ281" s="110"/>
      <c r="BK281" s="110"/>
      <c r="BL281" s="110"/>
      <c r="BM281" s="110"/>
      <c r="BN281" s="110"/>
      <c r="BO281" s="110"/>
      <c r="BP281" s="110"/>
      <c r="BQ281" s="110"/>
      <c r="BR281" s="129"/>
      <c r="BS281" s="116"/>
    </row>
    <row r="282" spans="1:71" ht="15.65" customHeight="1">
      <c r="A282" s="134"/>
      <c r="B282" s="134"/>
      <c r="C282" s="124"/>
      <c r="D282" s="144"/>
      <c r="E282" s="144"/>
      <c r="F282" s="144"/>
      <c r="G282" s="144"/>
      <c r="H282" s="144"/>
      <c r="I282" s="144"/>
      <c r="J282" s="144"/>
      <c r="K282" s="144"/>
      <c r="L282" s="144"/>
      <c r="M282" s="144"/>
      <c r="N282" s="144"/>
      <c r="O282" s="144"/>
      <c r="P282" s="144"/>
      <c r="Q282" s="144"/>
      <c r="R282" s="130"/>
      <c r="S282" s="130"/>
      <c r="T282" s="130"/>
      <c r="U282" s="135" t="s">
        <v>91</v>
      </c>
      <c r="V282" s="130"/>
      <c r="W282" s="130"/>
      <c r="X282" s="130"/>
      <c r="Y282" s="130"/>
      <c r="Z282" s="130"/>
      <c r="AA282" s="130"/>
      <c r="AB282" s="130"/>
      <c r="AC282" s="130"/>
      <c r="AD282" s="130"/>
      <c r="AE282" s="130"/>
      <c r="AF282" s="130"/>
      <c r="AG282" s="130"/>
      <c r="AH282" s="130"/>
      <c r="AI282" s="130"/>
      <c r="AJ282" s="130"/>
      <c r="AK282" s="143"/>
      <c r="AL282" s="143"/>
      <c r="AM282" s="135" t="s">
        <v>92</v>
      </c>
      <c r="AN282" s="127"/>
      <c r="AO282" s="127"/>
      <c r="AP282" s="127"/>
      <c r="AQ282" s="127"/>
      <c r="AR282" s="127"/>
      <c r="AS282" s="127"/>
      <c r="AT282" s="127"/>
      <c r="AU282" s="127"/>
      <c r="AV282" s="127"/>
      <c r="AW282" s="127"/>
      <c r="AX282" s="126"/>
      <c r="AY282" s="126"/>
      <c r="AZ282" s="126"/>
      <c r="BA282" s="126"/>
      <c r="BB282" s="126"/>
      <c r="BC282" s="126"/>
      <c r="BD282" s="126"/>
      <c r="BE282" s="126"/>
      <c r="BF282" s="126"/>
      <c r="BG282" s="126"/>
      <c r="BH282" s="126"/>
      <c r="BI282" s="126"/>
      <c r="BJ282" s="126"/>
      <c r="BK282" s="126"/>
      <c r="BL282" s="126"/>
      <c r="BM282" s="126"/>
      <c r="BN282" s="126"/>
      <c r="BO282" s="126"/>
      <c r="BP282" s="126"/>
      <c r="BQ282" s="110"/>
      <c r="BR282" s="129"/>
      <c r="BS282" s="116"/>
    </row>
    <row r="283" spans="1:71" ht="15.65" customHeight="1">
      <c r="A283" s="134"/>
      <c r="B283" s="134"/>
      <c r="C283" s="124"/>
      <c r="D283" s="144"/>
      <c r="E283" s="144"/>
      <c r="F283" s="144"/>
      <c r="G283" s="144"/>
      <c r="H283" s="144"/>
      <c r="I283" s="144"/>
      <c r="J283" s="144"/>
      <c r="K283" s="144"/>
      <c r="L283" s="144"/>
      <c r="M283" s="144"/>
      <c r="N283" s="144"/>
      <c r="O283" s="144"/>
      <c r="P283" s="144"/>
      <c r="Q283" s="144"/>
      <c r="R283" s="130"/>
      <c r="S283" s="130"/>
      <c r="T283" s="130"/>
      <c r="U283" s="182">
        <f>IF([8]回答表!X53="●",[8]回答表!E453,IF([8]回答表!AA53="●",[8]回答表!E477,""))</f>
        <v>4.71</v>
      </c>
      <c r="V283" s="183"/>
      <c r="W283" s="183"/>
      <c r="X283" s="183"/>
      <c r="Y283" s="183"/>
      <c r="Z283" s="183"/>
      <c r="AA283" s="183"/>
      <c r="AB283" s="183"/>
      <c r="AC283" s="183"/>
      <c r="AD283" s="183"/>
      <c r="AE283" s="186" t="s">
        <v>93</v>
      </c>
      <c r="AF283" s="186"/>
      <c r="AG283" s="186"/>
      <c r="AH283" s="186"/>
      <c r="AI283" s="186"/>
      <c r="AJ283" s="187"/>
      <c r="AK283" s="143"/>
      <c r="AL283" s="143"/>
      <c r="AM283" s="190">
        <f>IF([8]回答表!X53="●",[8]回答表!B455,IF([8]回答表!AA53="●",[8]回答表!B479,""))</f>
        <v>0</v>
      </c>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2"/>
      <c r="BR283" s="129"/>
      <c r="BS283" s="116"/>
    </row>
    <row r="284" spans="1:71" ht="15.65" customHeight="1">
      <c r="A284" s="134"/>
      <c r="B284" s="134"/>
      <c r="C284" s="124"/>
      <c r="D284" s="144"/>
      <c r="E284" s="144"/>
      <c r="F284" s="144"/>
      <c r="G284" s="144"/>
      <c r="H284" s="144"/>
      <c r="I284" s="144"/>
      <c r="J284" s="144"/>
      <c r="K284" s="144"/>
      <c r="L284" s="144"/>
      <c r="M284" s="144"/>
      <c r="N284" s="144"/>
      <c r="O284" s="144"/>
      <c r="P284" s="144"/>
      <c r="Q284" s="144"/>
      <c r="R284" s="130"/>
      <c r="S284" s="130"/>
      <c r="T284" s="130"/>
      <c r="U284" s="184"/>
      <c r="V284" s="185"/>
      <c r="W284" s="185"/>
      <c r="X284" s="185"/>
      <c r="Y284" s="185"/>
      <c r="Z284" s="185"/>
      <c r="AA284" s="185"/>
      <c r="AB284" s="185"/>
      <c r="AC284" s="185"/>
      <c r="AD284" s="185"/>
      <c r="AE284" s="188"/>
      <c r="AF284" s="188"/>
      <c r="AG284" s="188"/>
      <c r="AH284" s="188"/>
      <c r="AI284" s="188"/>
      <c r="AJ284" s="189"/>
      <c r="AK284" s="143"/>
      <c r="AL284" s="143"/>
      <c r="AM284" s="193"/>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c r="BM284" s="194"/>
      <c r="BN284" s="194"/>
      <c r="BO284" s="194"/>
      <c r="BP284" s="194"/>
      <c r="BQ284" s="195"/>
      <c r="BR284" s="129"/>
      <c r="BS284" s="116"/>
    </row>
    <row r="285" spans="1:71" ht="15.65" customHeight="1">
      <c r="A285" s="134"/>
      <c r="B285" s="134"/>
      <c r="C285" s="124"/>
      <c r="D285" s="144"/>
      <c r="E285" s="144"/>
      <c r="F285" s="144"/>
      <c r="G285" s="144"/>
      <c r="H285" s="144"/>
      <c r="I285" s="144"/>
      <c r="J285" s="144"/>
      <c r="K285" s="144"/>
      <c r="L285" s="144"/>
      <c r="M285" s="144"/>
      <c r="N285" s="144"/>
      <c r="O285" s="144"/>
      <c r="P285" s="144"/>
      <c r="Q285" s="144"/>
      <c r="R285" s="130"/>
      <c r="S285" s="130"/>
      <c r="T285" s="130"/>
      <c r="U285" s="130"/>
      <c r="V285" s="130"/>
      <c r="W285" s="130"/>
      <c r="X285" s="130"/>
      <c r="Y285" s="130"/>
      <c r="Z285" s="130"/>
      <c r="AA285" s="130"/>
      <c r="AB285" s="130"/>
      <c r="AC285" s="130"/>
      <c r="AD285" s="130"/>
      <c r="AE285" s="130"/>
      <c r="AF285" s="130"/>
      <c r="AG285" s="130"/>
      <c r="AH285" s="130"/>
      <c r="AI285" s="130"/>
      <c r="AJ285" s="130"/>
      <c r="AK285" s="143"/>
      <c r="AL285" s="143"/>
      <c r="AM285" s="193"/>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c r="BM285" s="194"/>
      <c r="BN285" s="194"/>
      <c r="BO285" s="194"/>
      <c r="BP285" s="194"/>
      <c r="BQ285" s="195"/>
      <c r="BR285" s="129"/>
      <c r="BS285" s="116"/>
    </row>
    <row r="286" spans="1:71" ht="15.65" customHeight="1">
      <c r="A286" s="134"/>
      <c r="B286" s="134"/>
      <c r="C286" s="124"/>
      <c r="D286" s="144"/>
      <c r="E286" s="144"/>
      <c r="F286" s="144"/>
      <c r="G286" s="144"/>
      <c r="H286" s="144"/>
      <c r="I286" s="144"/>
      <c r="J286" s="144"/>
      <c r="K286" s="144"/>
      <c r="L286" s="144"/>
      <c r="M286" s="144"/>
      <c r="N286" s="144"/>
      <c r="O286" s="144"/>
      <c r="P286" s="144"/>
      <c r="Q286" s="144"/>
      <c r="R286" s="130"/>
      <c r="S286" s="130"/>
      <c r="T286" s="130"/>
      <c r="U286" s="130"/>
      <c r="V286" s="130"/>
      <c r="W286" s="130"/>
      <c r="X286" s="130"/>
      <c r="Y286" s="130"/>
      <c r="Z286" s="130"/>
      <c r="AA286" s="130"/>
      <c r="AB286" s="130"/>
      <c r="AC286" s="130"/>
      <c r="AD286" s="130"/>
      <c r="AE286" s="130"/>
      <c r="AF286" s="130"/>
      <c r="AG286" s="130"/>
      <c r="AH286" s="130"/>
      <c r="AI286" s="130"/>
      <c r="AJ286" s="130"/>
      <c r="AK286" s="143"/>
      <c r="AL286" s="143"/>
      <c r="AM286" s="193"/>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c r="BM286" s="194"/>
      <c r="BN286" s="194"/>
      <c r="BO286" s="194"/>
      <c r="BP286" s="194"/>
      <c r="BQ286" s="195"/>
      <c r="BR286" s="129"/>
      <c r="BS286" s="116"/>
    </row>
    <row r="287" spans="1:71" ht="15.65" customHeight="1">
      <c r="A287" s="134"/>
      <c r="B287" s="134"/>
      <c r="C287" s="124"/>
      <c r="D287" s="144"/>
      <c r="E287" s="144"/>
      <c r="F287" s="144"/>
      <c r="G287" s="144"/>
      <c r="H287" s="144"/>
      <c r="I287" s="144"/>
      <c r="J287" s="144"/>
      <c r="K287" s="144"/>
      <c r="L287" s="144"/>
      <c r="M287" s="144"/>
      <c r="N287" s="144"/>
      <c r="O287" s="144"/>
      <c r="P287" s="144"/>
      <c r="Q287" s="144"/>
      <c r="R287" s="130"/>
      <c r="S287" s="130"/>
      <c r="T287" s="130"/>
      <c r="U287" s="130"/>
      <c r="V287" s="130"/>
      <c r="W287" s="130"/>
      <c r="X287" s="130"/>
      <c r="Y287" s="130"/>
      <c r="Z287" s="130"/>
      <c r="AA287" s="130"/>
      <c r="AB287" s="130"/>
      <c r="AC287" s="130"/>
      <c r="AD287" s="130"/>
      <c r="AE287" s="130"/>
      <c r="AF287" s="130"/>
      <c r="AG287" s="130"/>
      <c r="AH287" s="130"/>
      <c r="AI287" s="130"/>
      <c r="AJ287" s="130"/>
      <c r="AK287" s="143"/>
      <c r="AL287" s="143"/>
      <c r="AM287" s="196"/>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8"/>
      <c r="BR287" s="129"/>
      <c r="BS287" s="116"/>
    </row>
    <row r="288" spans="1:71" ht="15.65" customHeight="1">
      <c r="C288" s="124"/>
      <c r="D288" s="144"/>
      <c r="E288" s="144"/>
      <c r="F288" s="144"/>
      <c r="G288" s="144"/>
      <c r="H288" s="144"/>
      <c r="I288" s="144"/>
      <c r="J288" s="144"/>
      <c r="K288" s="144"/>
      <c r="L288" s="144"/>
      <c r="M288" s="144"/>
      <c r="N288" s="130"/>
      <c r="O288" s="130"/>
      <c r="P288" s="130"/>
      <c r="Q288" s="130"/>
      <c r="R288" s="130"/>
      <c r="S288" s="130"/>
      <c r="T288" s="130"/>
      <c r="U288" s="130"/>
      <c r="V288" s="130"/>
      <c r="W288" s="130"/>
      <c r="X288" s="110"/>
      <c r="Y288" s="110"/>
      <c r="Z288" s="110"/>
      <c r="AA288" s="127"/>
      <c r="AB288" s="127"/>
      <c r="AC288" s="127"/>
      <c r="AD288" s="127"/>
      <c r="AE288" s="127"/>
      <c r="AF288" s="127"/>
      <c r="AG288" s="127"/>
      <c r="AH288" s="127"/>
      <c r="AI288" s="127"/>
      <c r="AJ288" s="110"/>
      <c r="AK288" s="110"/>
      <c r="AL288" s="110"/>
      <c r="AM288" s="126"/>
      <c r="AN288" s="126"/>
      <c r="AO288" s="126"/>
      <c r="AP288" s="126"/>
      <c r="AQ288" s="126"/>
      <c r="AR288" s="126"/>
      <c r="AS288" s="126"/>
      <c r="AT288" s="126"/>
      <c r="AU288" s="126"/>
      <c r="AV288" s="126"/>
      <c r="AW288" s="126"/>
      <c r="AX288" s="126"/>
      <c r="AY288" s="126"/>
      <c r="AZ288" s="126"/>
      <c r="BA288" s="126"/>
      <c r="BB288" s="126"/>
      <c r="BC288" s="110"/>
      <c r="BD288" s="110"/>
      <c r="BE288" s="110"/>
      <c r="BF288" s="110"/>
      <c r="BG288" s="110"/>
      <c r="BH288" s="110"/>
      <c r="BI288" s="110"/>
      <c r="BJ288" s="110"/>
      <c r="BK288" s="110"/>
      <c r="BL288" s="110"/>
      <c r="BM288" s="110"/>
      <c r="BN288" s="110"/>
      <c r="BO288" s="110"/>
      <c r="BP288" s="110"/>
      <c r="BQ288" s="110"/>
      <c r="BR288" s="129"/>
      <c r="BS288" s="116"/>
    </row>
    <row r="289" spans="1:71" ht="18.649999999999999" customHeight="1">
      <c r="C289" s="124"/>
      <c r="D289" s="144"/>
      <c r="E289" s="144"/>
      <c r="F289" s="144"/>
      <c r="G289" s="144"/>
      <c r="H289" s="144"/>
      <c r="I289" s="144"/>
      <c r="J289" s="144"/>
      <c r="K289" s="144"/>
      <c r="L289" s="144"/>
      <c r="M289" s="144"/>
      <c r="N289" s="130"/>
      <c r="O289" s="130"/>
      <c r="P289" s="130"/>
      <c r="Q289" s="130"/>
      <c r="R289" s="130"/>
      <c r="S289" s="130"/>
      <c r="T289" s="130"/>
      <c r="U289" s="135" t="s">
        <v>27</v>
      </c>
      <c r="V289" s="130"/>
      <c r="W289" s="130"/>
      <c r="X289" s="136"/>
      <c r="Y289" s="136"/>
      <c r="Z289" s="136"/>
      <c r="AA289" s="127"/>
      <c r="AB289" s="137"/>
      <c r="AC289" s="127"/>
      <c r="AD289" s="127"/>
      <c r="AE289" s="127"/>
      <c r="AF289" s="127"/>
      <c r="AG289" s="127"/>
      <c r="AH289" s="127"/>
      <c r="AI289" s="127"/>
      <c r="AJ289" s="127"/>
      <c r="AK289" s="127"/>
      <c r="AL289" s="127"/>
      <c r="AM289" s="135" t="s">
        <v>12</v>
      </c>
      <c r="AN289" s="127"/>
      <c r="AO289" s="127"/>
      <c r="AP289" s="127"/>
      <c r="AQ289" s="127"/>
      <c r="AR289" s="127"/>
      <c r="AS289" s="127"/>
      <c r="AT289" s="127"/>
      <c r="AU289" s="127"/>
      <c r="AV289" s="127"/>
      <c r="AW289" s="127"/>
      <c r="AX289" s="127"/>
      <c r="AY289" s="127"/>
      <c r="AZ289" s="126"/>
      <c r="BA289" s="126"/>
      <c r="BB289" s="126"/>
      <c r="BC289" s="126"/>
      <c r="BD289" s="126"/>
      <c r="BE289" s="126"/>
      <c r="BF289" s="126"/>
      <c r="BG289" s="126"/>
      <c r="BH289" s="126"/>
      <c r="BI289" s="126"/>
      <c r="BJ289" s="126"/>
      <c r="BK289" s="126"/>
      <c r="BL289" s="126"/>
      <c r="BM289" s="126"/>
      <c r="BN289" s="126"/>
      <c r="BO289" s="126"/>
      <c r="BP289" s="126"/>
      <c r="BQ289" s="110"/>
      <c r="BR289" s="129"/>
      <c r="BS289" s="116"/>
    </row>
    <row r="290" spans="1:71" ht="15.65" customHeight="1">
      <c r="C290" s="124"/>
      <c r="D290" s="281" t="s">
        <v>13</v>
      </c>
      <c r="E290" s="281"/>
      <c r="F290" s="281"/>
      <c r="G290" s="281"/>
      <c r="H290" s="281"/>
      <c r="I290" s="281"/>
      <c r="J290" s="281"/>
      <c r="K290" s="281"/>
      <c r="L290" s="281"/>
      <c r="M290" s="282"/>
      <c r="N290" s="208" t="str">
        <f>IF([8]回答表!AD53="●","●","")</f>
        <v/>
      </c>
      <c r="O290" s="209"/>
      <c r="P290" s="209"/>
      <c r="Q290" s="210"/>
      <c r="R290" s="130"/>
      <c r="S290" s="130"/>
      <c r="T290" s="130"/>
      <c r="U290" s="190" t="str">
        <f>IF([8]回答表!AD53="●",[8]回答表!B490,"")</f>
        <v/>
      </c>
      <c r="V290" s="191"/>
      <c r="W290" s="191"/>
      <c r="X290" s="191"/>
      <c r="Y290" s="191"/>
      <c r="Z290" s="191"/>
      <c r="AA290" s="191"/>
      <c r="AB290" s="191"/>
      <c r="AC290" s="191"/>
      <c r="AD290" s="191"/>
      <c r="AE290" s="191"/>
      <c r="AF290" s="191"/>
      <c r="AG290" s="191"/>
      <c r="AH290" s="191"/>
      <c r="AI290" s="191"/>
      <c r="AJ290" s="192"/>
      <c r="AK290" s="160"/>
      <c r="AL290" s="160"/>
      <c r="AM290" s="190" t="str">
        <f>IF([8]回答表!AD53="●",[8]回答表!B496,"")</f>
        <v/>
      </c>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2"/>
      <c r="BR290" s="129"/>
      <c r="BS290" s="116"/>
    </row>
    <row r="291" spans="1:71" ht="15.65" customHeight="1">
      <c r="C291" s="124"/>
      <c r="D291" s="281"/>
      <c r="E291" s="281"/>
      <c r="F291" s="281"/>
      <c r="G291" s="281"/>
      <c r="H291" s="281"/>
      <c r="I291" s="281"/>
      <c r="J291" s="281"/>
      <c r="K291" s="281"/>
      <c r="L291" s="281"/>
      <c r="M291" s="282"/>
      <c r="N291" s="211"/>
      <c r="O291" s="212"/>
      <c r="P291" s="212"/>
      <c r="Q291" s="213"/>
      <c r="R291" s="130"/>
      <c r="S291" s="130"/>
      <c r="T291" s="130"/>
      <c r="U291" s="193"/>
      <c r="V291" s="194"/>
      <c r="W291" s="194"/>
      <c r="X291" s="194"/>
      <c r="Y291" s="194"/>
      <c r="Z291" s="194"/>
      <c r="AA291" s="194"/>
      <c r="AB291" s="194"/>
      <c r="AC291" s="194"/>
      <c r="AD291" s="194"/>
      <c r="AE291" s="194"/>
      <c r="AF291" s="194"/>
      <c r="AG291" s="194"/>
      <c r="AH291" s="194"/>
      <c r="AI291" s="194"/>
      <c r="AJ291" s="195"/>
      <c r="AK291" s="160"/>
      <c r="AL291" s="160"/>
      <c r="AM291" s="193"/>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c r="BM291" s="194"/>
      <c r="BN291" s="194"/>
      <c r="BO291" s="194"/>
      <c r="BP291" s="194"/>
      <c r="BQ291" s="195"/>
      <c r="BR291" s="129"/>
      <c r="BS291" s="116"/>
    </row>
    <row r="292" spans="1:71" ht="15.65" customHeight="1">
      <c r="C292" s="124"/>
      <c r="D292" s="281"/>
      <c r="E292" s="281"/>
      <c r="F292" s="281"/>
      <c r="G292" s="281"/>
      <c r="H292" s="281"/>
      <c r="I292" s="281"/>
      <c r="J292" s="281"/>
      <c r="K292" s="281"/>
      <c r="L292" s="281"/>
      <c r="M292" s="282"/>
      <c r="N292" s="211"/>
      <c r="O292" s="212"/>
      <c r="P292" s="212"/>
      <c r="Q292" s="213"/>
      <c r="R292" s="130"/>
      <c r="S292" s="130"/>
      <c r="T292" s="130"/>
      <c r="U292" s="193"/>
      <c r="V292" s="194"/>
      <c r="W292" s="194"/>
      <c r="X292" s="194"/>
      <c r="Y292" s="194"/>
      <c r="Z292" s="194"/>
      <c r="AA292" s="194"/>
      <c r="AB292" s="194"/>
      <c r="AC292" s="194"/>
      <c r="AD292" s="194"/>
      <c r="AE292" s="194"/>
      <c r="AF292" s="194"/>
      <c r="AG292" s="194"/>
      <c r="AH292" s="194"/>
      <c r="AI292" s="194"/>
      <c r="AJ292" s="195"/>
      <c r="AK292" s="160"/>
      <c r="AL292" s="160"/>
      <c r="AM292" s="193"/>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c r="BM292" s="194"/>
      <c r="BN292" s="194"/>
      <c r="BO292" s="194"/>
      <c r="BP292" s="194"/>
      <c r="BQ292" s="195"/>
      <c r="BR292" s="129"/>
      <c r="BS292" s="116"/>
    </row>
    <row r="293" spans="1:71" ht="15.65" customHeight="1">
      <c r="C293" s="124"/>
      <c r="D293" s="281"/>
      <c r="E293" s="281"/>
      <c r="F293" s="281"/>
      <c r="G293" s="281"/>
      <c r="H293" s="281"/>
      <c r="I293" s="281"/>
      <c r="J293" s="281"/>
      <c r="K293" s="281"/>
      <c r="L293" s="281"/>
      <c r="M293" s="282"/>
      <c r="N293" s="214"/>
      <c r="O293" s="215"/>
      <c r="P293" s="215"/>
      <c r="Q293" s="216"/>
      <c r="R293" s="130"/>
      <c r="S293" s="130"/>
      <c r="T293" s="130"/>
      <c r="U293" s="196"/>
      <c r="V293" s="197"/>
      <c r="W293" s="197"/>
      <c r="X293" s="197"/>
      <c r="Y293" s="197"/>
      <c r="Z293" s="197"/>
      <c r="AA293" s="197"/>
      <c r="AB293" s="197"/>
      <c r="AC293" s="197"/>
      <c r="AD293" s="197"/>
      <c r="AE293" s="197"/>
      <c r="AF293" s="197"/>
      <c r="AG293" s="197"/>
      <c r="AH293" s="197"/>
      <c r="AI293" s="197"/>
      <c r="AJ293" s="198"/>
      <c r="AK293" s="160"/>
      <c r="AL293" s="160"/>
      <c r="AM293" s="196"/>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8"/>
      <c r="BR293" s="129"/>
      <c r="BS293" s="116"/>
    </row>
    <row r="294" spans="1:71" ht="15.65" customHeight="1">
      <c r="C294" s="151"/>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3"/>
      <c r="BS294" s="116"/>
    </row>
    <row r="295" spans="1:71" s="97" customFormat="1" ht="15.65" customHeight="1">
      <c r="A295" s="116"/>
      <c r="B295" s="116"/>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16"/>
    </row>
    <row r="296" spans="1:71" ht="15.65" customHeight="1">
      <c r="C296" s="118"/>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256"/>
      <c r="AS296" s="256"/>
      <c r="AT296" s="256"/>
      <c r="AU296" s="256"/>
      <c r="AV296" s="256"/>
      <c r="AW296" s="256"/>
      <c r="AX296" s="256"/>
      <c r="AY296" s="256"/>
      <c r="AZ296" s="256"/>
      <c r="BA296" s="256"/>
      <c r="BB296" s="256"/>
      <c r="BC296" s="120"/>
      <c r="BD296" s="121"/>
      <c r="BE296" s="121"/>
      <c r="BF296" s="121"/>
      <c r="BG296" s="121"/>
      <c r="BH296" s="121"/>
      <c r="BI296" s="121"/>
      <c r="BJ296" s="121"/>
      <c r="BK296" s="121"/>
      <c r="BL296" s="121"/>
      <c r="BM296" s="121"/>
      <c r="BN296" s="121"/>
      <c r="BO296" s="121"/>
      <c r="BP296" s="121"/>
      <c r="BQ296" s="121"/>
      <c r="BR296" s="122"/>
      <c r="BS296" s="116"/>
    </row>
    <row r="297" spans="1:71" ht="15.65" customHeight="1">
      <c r="A297" s="134"/>
      <c r="B297" s="134"/>
      <c r="C297" s="124"/>
      <c r="D297" s="130"/>
      <c r="E297" s="130"/>
      <c r="F297" s="130"/>
      <c r="G297" s="130"/>
      <c r="H297" s="130"/>
      <c r="I297" s="130"/>
      <c r="J297" s="130"/>
      <c r="K297" s="130"/>
      <c r="L297" s="130"/>
      <c r="M297" s="130"/>
      <c r="N297" s="130"/>
      <c r="O297" s="130"/>
      <c r="P297" s="130"/>
      <c r="Q297" s="130"/>
      <c r="R297" s="130"/>
      <c r="S297" s="130"/>
      <c r="T297" s="130"/>
      <c r="U297" s="130"/>
      <c r="V297" s="130"/>
      <c r="W297" s="130"/>
      <c r="X297" s="110"/>
      <c r="Y297" s="110"/>
      <c r="Z297" s="110"/>
      <c r="AA297" s="126"/>
      <c r="AB297" s="131"/>
      <c r="AC297" s="131"/>
      <c r="AD297" s="131"/>
      <c r="AE297" s="131"/>
      <c r="AF297" s="131"/>
      <c r="AG297" s="131"/>
      <c r="AH297" s="131"/>
      <c r="AI297" s="131"/>
      <c r="AJ297" s="131"/>
      <c r="AK297" s="131"/>
      <c r="AL297" s="131"/>
      <c r="AM297" s="131"/>
      <c r="AN297" s="128"/>
      <c r="AO297" s="131"/>
      <c r="AP297" s="132"/>
      <c r="AQ297" s="132"/>
      <c r="AR297" s="257"/>
      <c r="AS297" s="257"/>
      <c r="AT297" s="257"/>
      <c r="AU297" s="257"/>
      <c r="AV297" s="257"/>
      <c r="AW297" s="257"/>
      <c r="AX297" s="257"/>
      <c r="AY297" s="257"/>
      <c r="AZ297" s="257"/>
      <c r="BA297" s="257"/>
      <c r="BB297" s="257"/>
      <c r="BC297" s="125"/>
      <c r="BD297" s="126"/>
      <c r="BE297" s="126"/>
      <c r="BF297" s="126"/>
      <c r="BG297" s="126"/>
      <c r="BH297" s="126"/>
      <c r="BI297" s="126"/>
      <c r="BJ297" s="126"/>
      <c r="BK297" s="126"/>
      <c r="BL297" s="126"/>
      <c r="BM297" s="126"/>
      <c r="BN297" s="127"/>
      <c r="BO297" s="127"/>
      <c r="BP297" s="127"/>
      <c r="BQ297" s="128"/>
      <c r="BR297" s="129"/>
      <c r="BS297" s="116"/>
    </row>
    <row r="298" spans="1:71" ht="15.65" customHeight="1">
      <c r="A298" s="134"/>
      <c r="B298" s="134"/>
      <c r="C298" s="124"/>
      <c r="D298" s="258" t="s">
        <v>4</v>
      </c>
      <c r="E298" s="259"/>
      <c r="F298" s="259"/>
      <c r="G298" s="259"/>
      <c r="H298" s="259"/>
      <c r="I298" s="259"/>
      <c r="J298" s="259"/>
      <c r="K298" s="259"/>
      <c r="L298" s="259"/>
      <c r="M298" s="259"/>
      <c r="N298" s="259"/>
      <c r="O298" s="259"/>
      <c r="P298" s="259"/>
      <c r="Q298" s="260"/>
      <c r="R298" s="199" t="s">
        <v>72</v>
      </c>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1"/>
      <c r="BC298" s="125"/>
      <c r="BD298" s="126"/>
      <c r="BE298" s="126"/>
      <c r="BF298" s="126"/>
      <c r="BG298" s="126"/>
      <c r="BH298" s="126"/>
      <c r="BI298" s="126"/>
      <c r="BJ298" s="126"/>
      <c r="BK298" s="126"/>
      <c r="BL298" s="126"/>
      <c r="BM298" s="126"/>
      <c r="BN298" s="127"/>
      <c r="BO298" s="127"/>
      <c r="BP298" s="127"/>
      <c r="BQ298" s="128"/>
      <c r="BR298" s="129"/>
      <c r="BS298" s="116"/>
    </row>
    <row r="299" spans="1:71" ht="15.65" customHeight="1">
      <c r="A299" s="134"/>
      <c r="B299" s="134"/>
      <c r="C299" s="124"/>
      <c r="D299" s="261"/>
      <c r="E299" s="262"/>
      <c r="F299" s="262"/>
      <c r="G299" s="262"/>
      <c r="H299" s="262"/>
      <c r="I299" s="262"/>
      <c r="J299" s="262"/>
      <c r="K299" s="262"/>
      <c r="L299" s="262"/>
      <c r="M299" s="262"/>
      <c r="N299" s="262"/>
      <c r="O299" s="262"/>
      <c r="P299" s="262"/>
      <c r="Q299" s="263"/>
      <c r="R299" s="205"/>
      <c r="S299" s="206"/>
      <c r="T299" s="206"/>
      <c r="U299" s="206"/>
      <c r="V299" s="206"/>
      <c r="W299" s="206"/>
      <c r="X299" s="206"/>
      <c r="Y299" s="206"/>
      <c r="Z299" s="206"/>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7"/>
      <c r="BC299" s="125"/>
      <c r="BD299" s="126"/>
      <c r="BE299" s="126"/>
      <c r="BF299" s="126"/>
      <c r="BG299" s="126"/>
      <c r="BH299" s="126"/>
      <c r="BI299" s="126"/>
      <c r="BJ299" s="126"/>
      <c r="BK299" s="126"/>
      <c r="BL299" s="126"/>
      <c r="BM299" s="126"/>
      <c r="BN299" s="127"/>
      <c r="BO299" s="127"/>
      <c r="BP299" s="127"/>
      <c r="BQ299" s="128"/>
      <c r="BR299" s="129"/>
      <c r="BS299" s="116"/>
    </row>
    <row r="300" spans="1:71" ht="15.65" customHeight="1">
      <c r="A300" s="134"/>
      <c r="B300" s="134"/>
      <c r="C300" s="124"/>
      <c r="D300" s="130"/>
      <c r="E300" s="130"/>
      <c r="F300" s="130"/>
      <c r="G300" s="130"/>
      <c r="H300" s="130"/>
      <c r="I300" s="130"/>
      <c r="J300" s="130"/>
      <c r="K300" s="130"/>
      <c r="L300" s="130"/>
      <c r="M300" s="130"/>
      <c r="N300" s="130"/>
      <c r="O300" s="130"/>
      <c r="P300" s="130"/>
      <c r="Q300" s="130"/>
      <c r="R300" s="130"/>
      <c r="S300" s="130"/>
      <c r="T300" s="130"/>
      <c r="U300" s="130"/>
      <c r="V300" s="130"/>
      <c r="W300" s="130"/>
      <c r="X300" s="110"/>
      <c r="Y300" s="110"/>
      <c r="Z300" s="110"/>
      <c r="AA300" s="126"/>
      <c r="AB300" s="131"/>
      <c r="AC300" s="131"/>
      <c r="AD300" s="131"/>
      <c r="AE300" s="131"/>
      <c r="AF300" s="131"/>
      <c r="AG300" s="131"/>
      <c r="AH300" s="131"/>
      <c r="AI300" s="131"/>
      <c r="AJ300" s="131"/>
      <c r="AK300" s="131"/>
      <c r="AL300" s="131"/>
      <c r="AM300" s="131"/>
      <c r="AN300" s="128"/>
      <c r="AO300" s="131"/>
      <c r="AP300" s="132"/>
      <c r="AQ300" s="132"/>
      <c r="AR300" s="133"/>
      <c r="AS300" s="133"/>
      <c r="AT300" s="133"/>
      <c r="AU300" s="133"/>
      <c r="AV300" s="133"/>
      <c r="AW300" s="133"/>
      <c r="AX300" s="133"/>
      <c r="AY300" s="133"/>
      <c r="AZ300" s="133"/>
      <c r="BA300" s="133"/>
      <c r="BB300" s="133"/>
      <c r="BC300" s="125"/>
      <c r="BD300" s="126"/>
      <c r="BE300" s="126"/>
      <c r="BF300" s="126"/>
      <c r="BG300" s="126"/>
      <c r="BH300" s="126"/>
      <c r="BI300" s="126"/>
      <c r="BJ300" s="126"/>
      <c r="BK300" s="126"/>
      <c r="BL300" s="126"/>
      <c r="BM300" s="126"/>
      <c r="BN300" s="127"/>
      <c r="BO300" s="127"/>
      <c r="BP300" s="127"/>
      <c r="BQ300" s="128"/>
      <c r="BR300" s="129"/>
      <c r="BS300" s="116"/>
    </row>
    <row r="301" spans="1:71" ht="19.399999999999999" customHeight="1">
      <c r="A301" s="134"/>
      <c r="B301" s="134"/>
      <c r="C301" s="124"/>
      <c r="D301" s="130"/>
      <c r="E301" s="130"/>
      <c r="F301" s="130"/>
      <c r="G301" s="130"/>
      <c r="H301" s="130"/>
      <c r="I301" s="130"/>
      <c r="J301" s="130"/>
      <c r="K301" s="130"/>
      <c r="L301" s="130"/>
      <c r="M301" s="130"/>
      <c r="N301" s="130"/>
      <c r="O301" s="130"/>
      <c r="P301" s="130"/>
      <c r="Q301" s="130"/>
      <c r="R301" s="130"/>
      <c r="S301" s="130"/>
      <c r="T301" s="130"/>
      <c r="U301" s="135" t="s">
        <v>27</v>
      </c>
      <c r="V301" s="130"/>
      <c r="W301" s="130"/>
      <c r="X301" s="136"/>
      <c r="Y301" s="136"/>
      <c r="Z301" s="136"/>
      <c r="AA301" s="127"/>
      <c r="AB301" s="137"/>
      <c r="AC301" s="137"/>
      <c r="AD301" s="137"/>
      <c r="AE301" s="137"/>
      <c r="AF301" s="137"/>
      <c r="AG301" s="137"/>
      <c r="AH301" s="137"/>
      <c r="AI301" s="137"/>
      <c r="AJ301" s="137"/>
      <c r="AK301" s="137"/>
      <c r="AL301" s="137"/>
      <c r="AM301" s="137"/>
      <c r="AN301" s="161" t="s">
        <v>73</v>
      </c>
      <c r="AO301" s="127"/>
      <c r="AP301" s="127"/>
      <c r="AQ301" s="127"/>
      <c r="AR301" s="127"/>
      <c r="AS301" s="127"/>
      <c r="AT301" s="127"/>
      <c r="AU301" s="127"/>
      <c r="AV301" s="127"/>
      <c r="AW301" s="127"/>
      <c r="AX301" s="138"/>
      <c r="AY301" s="135"/>
      <c r="AZ301" s="135"/>
      <c r="BA301" s="162"/>
      <c r="BB301" s="162"/>
      <c r="BC301" s="125"/>
      <c r="BD301" s="126"/>
      <c r="BE301" s="126"/>
      <c r="BF301" s="142" t="s">
        <v>6</v>
      </c>
      <c r="BG301" s="155"/>
      <c r="BH301" s="155"/>
      <c r="BI301" s="155"/>
      <c r="BJ301" s="155"/>
      <c r="BK301" s="155"/>
      <c r="BL301" s="155"/>
      <c r="BM301" s="127"/>
      <c r="BN301" s="127"/>
      <c r="BO301" s="127"/>
      <c r="BP301" s="127"/>
      <c r="BQ301" s="138"/>
      <c r="BR301" s="129"/>
      <c r="BS301" s="116"/>
    </row>
    <row r="302" spans="1:71" ht="15.65" customHeight="1">
      <c r="A302" s="134"/>
      <c r="B302" s="134"/>
      <c r="C302" s="124"/>
      <c r="D302" s="199" t="s">
        <v>7</v>
      </c>
      <c r="E302" s="200"/>
      <c r="F302" s="200"/>
      <c r="G302" s="200"/>
      <c r="H302" s="200"/>
      <c r="I302" s="200"/>
      <c r="J302" s="200"/>
      <c r="K302" s="200"/>
      <c r="L302" s="200"/>
      <c r="M302" s="201"/>
      <c r="N302" s="208" t="str">
        <f>IF([8]回答表!X54="●","●","")</f>
        <v/>
      </c>
      <c r="O302" s="209"/>
      <c r="P302" s="209"/>
      <c r="Q302" s="210"/>
      <c r="R302" s="130"/>
      <c r="S302" s="130"/>
      <c r="T302" s="130"/>
      <c r="U302" s="190" t="str">
        <f>IF([8]回答表!X54="●",[8]回答表!B507,IF([8]回答表!AA54="●",[8]回答表!B537,""))</f>
        <v/>
      </c>
      <c r="V302" s="191"/>
      <c r="W302" s="191"/>
      <c r="X302" s="191"/>
      <c r="Y302" s="191"/>
      <c r="Z302" s="191"/>
      <c r="AA302" s="191"/>
      <c r="AB302" s="191"/>
      <c r="AC302" s="191"/>
      <c r="AD302" s="191"/>
      <c r="AE302" s="191"/>
      <c r="AF302" s="191"/>
      <c r="AG302" s="191"/>
      <c r="AH302" s="191"/>
      <c r="AI302" s="191"/>
      <c r="AJ302" s="192"/>
      <c r="AK302" s="143"/>
      <c r="AL302" s="143"/>
      <c r="AM302" s="143"/>
      <c r="AN302" s="190" t="str">
        <f>IF([8]回答表!X54="●",[8]回答表!B513,"")</f>
        <v/>
      </c>
      <c r="AO302" s="273"/>
      <c r="AP302" s="273"/>
      <c r="AQ302" s="273"/>
      <c r="AR302" s="273"/>
      <c r="AS302" s="273"/>
      <c r="AT302" s="273"/>
      <c r="AU302" s="273"/>
      <c r="AV302" s="273"/>
      <c r="AW302" s="273"/>
      <c r="AX302" s="273"/>
      <c r="AY302" s="273"/>
      <c r="AZ302" s="273"/>
      <c r="BA302" s="273"/>
      <c r="BB302" s="274"/>
      <c r="BC302" s="131"/>
      <c r="BD302" s="126"/>
      <c r="BE302" s="126"/>
      <c r="BF302" s="253" t="str">
        <f>IF([8]回答表!X54="●",[8]回答表!B519,IF([8]回答表!AA54="●",[8]回答表!B543,""))</f>
        <v/>
      </c>
      <c r="BG302" s="254"/>
      <c r="BH302" s="254"/>
      <c r="BI302" s="254"/>
      <c r="BJ302" s="253"/>
      <c r="BK302" s="254"/>
      <c r="BL302" s="254"/>
      <c r="BM302" s="254"/>
      <c r="BN302" s="253"/>
      <c r="BO302" s="254"/>
      <c r="BP302" s="254"/>
      <c r="BQ302" s="255"/>
      <c r="BR302" s="129"/>
      <c r="BS302" s="116"/>
    </row>
    <row r="303" spans="1:71" ht="15.65" customHeight="1">
      <c r="A303" s="134"/>
      <c r="B303" s="134"/>
      <c r="C303" s="124"/>
      <c r="D303" s="202"/>
      <c r="E303" s="203"/>
      <c r="F303" s="203"/>
      <c r="G303" s="203"/>
      <c r="H303" s="203"/>
      <c r="I303" s="203"/>
      <c r="J303" s="203"/>
      <c r="K303" s="203"/>
      <c r="L303" s="203"/>
      <c r="M303" s="204"/>
      <c r="N303" s="211"/>
      <c r="O303" s="212"/>
      <c r="P303" s="212"/>
      <c r="Q303" s="213"/>
      <c r="R303" s="130"/>
      <c r="S303" s="130"/>
      <c r="T303" s="130"/>
      <c r="U303" s="193"/>
      <c r="V303" s="194"/>
      <c r="W303" s="194"/>
      <c r="X303" s="194"/>
      <c r="Y303" s="194"/>
      <c r="Z303" s="194"/>
      <c r="AA303" s="194"/>
      <c r="AB303" s="194"/>
      <c r="AC303" s="194"/>
      <c r="AD303" s="194"/>
      <c r="AE303" s="194"/>
      <c r="AF303" s="194"/>
      <c r="AG303" s="194"/>
      <c r="AH303" s="194"/>
      <c r="AI303" s="194"/>
      <c r="AJ303" s="195"/>
      <c r="AK303" s="143"/>
      <c r="AL303" s="143"/>
      <c r="AM303" s="143"/>
      <c r="AN303" s="275"/>
      <c r="AO303" s="276"/>
      <c r="AP303" s="276"/>
      <c r="AQ303" s="276"/>
      <c r="AR303" s="276"/>
      <c r="AS303" s="276"/>
      <c r="AT303" s="276"/>
      <c r="AU303" s="276"/>
      <c r="AV303" s="276"/>
      <c r="AW303" s="276"/>
      <c r="AX303" s="276"/>
      <c r="AY303" s="276"/>
      <c r="AZ303" s="276"/>
      <c r="BA303" s="276"/>
      <c r="BB303" s="277"/>
      <c r="BC303" s="131"/>
      <c r="BD303" s="126"/>
      <c r="BE303" s="126"/>
      <c r="BF303" s="217"/>
      <c r="BG303" s="218"/>
      <c r="BH303" s="218"/>
      <c r="BI303" s="218"/>
      <c r="BJ303" s="217"/>
      <c r="BK303" s="218"/>
      <c r="BL303" s="218"/>
      <c r="BM303" s="218"/>
      <c r="BN303" s="217"/>
      <c r="BO303" s="218"/>
      <c r="BP303" s="218"/>
      <c r="BQ303" s="221"/>
      <c r="BR303" s="129"/>
      <c r="BS303" s="116"/>
    </row>
    <row r="304" spans="1:71" ht="15.65" customHeight="1">
      <c r="A304" s="134"/>
      <c r="B304" s="134"/>
      <c r="C304" s="124"/>
      <c r="D304" s="202"/>
      <c r="E304" s="203"/>
      <c r="F304" s="203"/>
      <c r="G304" s="203"/>
      <c r="H304" s="203"/>
      <c r="I304" s="203"/>
      <c r="J304" s="203"/>
      <c r="K304" s="203"/>
      <c r="L304" s="203"/>
      <c r="M304" s="204"/>
      <c r="N304" s="211"/>
      <c r="O304" s="212"/>
      <c r="P304" s="212"/>
      <c r="Q304" s="213"/>
      <c r="R304" s="130"/>
      <c r="S304" s="130"/>
      <c r="T304" s="130"/>
      <c r="U304" s="193"/>
      <c r="V304" s="194"/>
      <c r="W304" s="194"/>
      <c r="X304" s="194"/>
      <c r="Y304" s="194"/>
      <c r="Z304" s="194"/>
      <c r="AA304" s="194"/>
      <c r="AB304" s="194"/>
      <c r="AC304" s="194"/>
      <c r="AD304" s="194"/>
      <c r="AE304" s="194"/>
      <c r="AF304" s="194"/>
      <c r="AG304" s="194"/>
      <c r="AH304" s="194"/>
      <c r="AI304" s="194"/>
      <c r="AJ304" s="195"/>
      <c r="AK304" s="143"/>
      <c r="AL304" s="143"/>
      <c r="AM304" s="143"/>
      <c r="AN304" s="275"/>
      <c r="AO304" s="276"/>
      <c r="AP304" s="276"/>
      <c r="AQ304" s="276"/>
      <c r="AR304" s="276"/>
      <c r="AS304" s="276"/>
      <c r="AT304" s="276"/>
      <c r="AU304" s="276"/>
      <c r="AV304" s="276"/>
      <c r="AW304" s="276"/>
      <c r="AX304" s="276"/>
      <c r="AY304" s="276"/>
      <c r="AZ304" s="276"/>
      <c r="BA304" s="276"/>
      <c r="BB304" s="277"/>
      <c r="BC304" s="131"/>
      <c r="BD304" s="126"/>
      <c r="BE304" s="126"/>
      <c r="BF304" s="217"/>
      <c r="BG304" s="218"/>
      <c r="BH304" s="218"/>
      <c r="BI304" s="218"/>
      <c r="BJ304" s="217"/>
      <c r="BK304" s="218"/>
      <c r="BL304" s="218"/>
      <c r="BM304" s="218"/>
      <c r="BN304" s="217"/>
      <c r="BO304" s="218"/>
      <c r="BP304" s="218"/>
      <c r="BQ304" s="221"/>
      <c r="BR304" s="129"/>
      <c r="BS304" s="116"/>
    </row>
    <row r="305" spans="1:71" ht="15.65" customHeight="1">
      <c r="A305" s="134"/>
      <c r="B305" s="134"/>
      <c r="C305" s="124"/>
      <c r="D305" s="205"/>
      <c r="E305" s="206"/>
      <c r="F305" s="206"/>
      <c r="G305" s="206"/>
      <c r="H305" s="206"/>
      <c r="I305" s="206"/>
      <c r="J305" s="206"/>
      <c r="K305" s="206"/>
      <c r="L305" s="206"/>
      <c r="M305" s="207"/>
      <c r="N305" s="214"/>
      <c r="O305" s="215"/>
      <c r="P305" s="215"/>
      <c r="Q305" s="216"/>
      <c r="R305" s="130"/>
      <c r="S305" s="130"/>
      <c r="T305" s="130"/>
      <c r="U305" s="193"/>
      <c r="V305" s="194"/>
      <c r="W305" s="194"/>
      <c r="X305" s="194"/>
      <c r="Y305" s="194"/>
      <c r="Z305" s="194"/>
      <c r="AA305" s="194"/>
      <c r="AB305" s="194"/>
      <c r="AC305" s="194"/>
      <c r="AD305" s="194"/>
      <c r="AE305" s="194"/>
      <c r="AF305" s="194"/>
      <c r="AG305" s="194"/>
      <c r="AH305" s="194"/>
      <c r="AI305" s="194"/>
      <c r="AJ305" s="195"/>
      <c r="AK305" s="143"/>
      <c r="AL305" s="143"/>
      <c r="AM305" s="143"/>
      <c r="AN305" s="275"/>
      <c r="AO305" s="276"/>
      <c r="AP305" s="276"/>
      <c r="AQ305" s="276"/>
      <c r="AR305" s="276"/>
      <c r="AS305" s="276"/>
      <c r="AT305" s="276"/>
      <c r="AU305" s="276"/>
      <c r="AV305" s="276"/>
      <c r="AW305" s="276"/>
      <c r="AX305" s="276"/>
      <c r="AY305" s="276"/>
      <c r="AZ305" s="276"/>
      <c r="BA305" s="276"/>
      <c r="BB305" s="277"/>
      <c r="BC305" s="131"/>
      <c r="BD305" s="126"/>
      <c r="BE305" s="126"/>
      <c r="BF305" s="217" t="str">
        <f>IF([8]回答表!X54="●",[8]回答表!E519,IF([8]回答表!AA54="●",[8]回答表!E543,""))</f>
        <v/>
      </c>
      <c r="BG305" s="218"/>
      <c r="BH305" s="218"/>
      <c r="BI305" s="218"/>
      <c r="BJ305" s="217" t="str">
        <f>IF([8]回答表!X54="●",[8]回答表!E520,IF([8]回答表!AA54="●",[8]回答表!E544,""))</f>
        <v/>
      </c>
      <c r="BK305" s="218"/>
      <c r="BL305" s="218"/>
      <c r="BM305" s="221"/>
      <c r="BN305" s="217" t="str">
        <f>IF([8]回答表!X54="●",[8]回答表!E521,IF([8]回答表!AA54="●",[8]回答表!E545,""))</f>
        <v/>
      </c>
      <c r="BO305" s="218"/>
      <c r="BP305" s="218"/>
      <c r="BQ305" s="221"/>
      <c r="BR305" s="129"/>
      <c r="BS305" s="116"/>
    </row>
    <row r="306" spans="1:71" ht="15.65" customHeight="1">
      <c r="A306" s="134"/>
      <c r="B306" s="134"/>
      <c r="C306" s="124"/>
      <c r="D306" s="144"/>
      <c r="E306" s="144"/>
      <c r="F306" s="144"/>
      <c r="G306" s="144"/>
      <c r="H306" s="144"/>
      <c r="I306" s="144"/>
      <c r="J306" s="144"/>
      <c r="K306" s="144"/>
      <c r="L306" s="144"/>
      <c r="M306" s="144"/>
      <c r="N306" s="146"/>
      <c r="O306" s="146"/>
      <c r="P306" s="146"/>
      <c r="Q306" s="146"/>
      <c r="R306" s="146"/>
      <c r="S306" s="146"/>
      <c r="T306" s="146"/>
      <c r="U306" s="193"/>
      <c r="V306" s="194"/>
      <c r="W306" s="194"/>
      <c r="X306" s="194"/>
      <c r="Y306" s="194"/>
      <c r="Z306" s="194"/>
      <c r="AA306" s="194"/>
      <c r="AB306" s="194"/>
      <c r="AC306" s="194"/>
      <c r="AD306" s="194"/>
      <c r="AE306" s="194"/>
      <c r="AF306" s="194"/>
      <c r="AG306" s="194"/>
      <c r="AH306" s="194"/>
      <c r="AI306" s="194"/>
      <c r="AJ306" s="195"/>
      <c r="AK306" s="143"/>
      <c r="AL306" s="143"/>
      <c r="AM306" s="143"/>
      <c r="AN306" s="275"/>
      <c r="AO306" s="276"/>
      <c r="AP306" s="276"/>
      <c r="AQ306" s="276"/>
      <c r="AR306" s="276"/>
      <c r="AS306" s="276"/>
      <c r="AT306" s="276"/>
      <c r="AU306" s="276"/>
      <c r="AV306" s="276"/>
      <c r="AW306" s="276"/>
      <c r="AX306" s="276"/>
      <c r="AY306" s="276"/>
      <c r="AZ306" s="276"/>
      <c r="BA306" s="276"/>
      <c r="BB306" s="277"/>
      <c r="BC306" s="131"/>
      <c r="BD306" s="131"/>
      <c r="BE306" s="131"/>
      <c r="BF306" s="217"/>
      <c r="BG306" s="218"/>
      <c r="BH306" s="218"/>
      <c r="BI306" s="218"/>
      <c r="BJ306" s="217"/>
      <c r="BK306" s="218"/>
      <c r="BL306" s="218"/>
      <c r="BM306" s="221"/>
      <c r="BN306" s="217"/>
      <c r="BO306" s="218"/>
      <c r="BP306" s="218"/>
      <c r="BQ306" s="221"/>
      <c r="BR306" s="129"/>
      <c r="BS306" s="116"/>
    </row>
    <row r="307" spans="1:71" ht="15.65" customHeight="1">
      <c r="A307" s="134"/>
      <c r="B307" s="134"/>
      <c r="C307" s="124"/>
      <c r="D307" s="144"/>
      <c r="E307" s="144"/>
      <c r="F307" s="144"/>
      <c r="G307" s="144"/>
      <c r="H307" s="144"/>
      <c r="I307" s="144"/>
      <c r="J307" s="144"/>
      <c r="K307" s="144"/>
      <c r="L307" s="144"/>
      <c r="M307" s="144"/>
      <c r="N307" s="146"/>
      <c r="O307" s="146"/>
      <c r="P307" s="146"/>
      <c r="Q307" s="146"/>
      <c r="R307" s="146"/>
      <c r="S307" s="146"/>
      <c r="T307" s="146"/>
      <c r="U307" s="193"/>
      <c r="V307" s="194"/>
      <c r="W307" s="194"/>
      <c r="X307" s="194"/>
      <c r="Y307" s="194"/>
      <c r="Z307" s="194"/>
      <c r="AA307" s="194"/>
      <c r="AB307" s="194"/>
      <c r="AC307" s="194"/>
      <c r="AD307" s="194"/>
      <c r="AE307" s="194"/>
      <c r="AF307" s="194"/>
      <c r="AG307" s="194"/>
      <c r="AH307" s="194"/>
      <c r="AI307" s="194"/>
      <c r="AJ307" s="195"/>
      <c r="AK307" s="143"/>
      <c r="AL307" s="143"/>
      <c r="AM307" s="143"/>
      <c r="AN307" s="275"/>
      <c r="AO307" s="276"/>
      <c r="AP307" s="276"/>
      <c r="AQ307" s="276"/>
      <c r="AR307" s="276"/>
      <c r="AS307" s="276"/>
      <c r="AT307" s="276"/>
      <c r="AU307" s="276"/>
      <c r="AV307" s="276"/>
      <c r="AW307" s="276"/>
      <c r="AX307" s="276"/>
      <c r="AY307" s="276"/>
      <c r="AZ307" s="276"/>
      <c r="BA307" s="276"/>
      <c r="BB307" s="277"/>
      <c r="BC307" s="131"/>
      <c r="BD307" s="126"/>
      <c r="BE307" s="126"/>
      <c r="BF307" s="217"/>
      <c r="BG307" s="218"/>
      <c r="BH307" s="218"/>
      <c r="BI307" s="218"/>
      <c r="BJ307" s="217"/>
      <c r="BK307" s="218"/>
      <c r="BL307" s="218"/>
      <c r="BM307" s="221"/>
      <c r="BN307" s="217"/>
      <c r="BO307" s="218"/>
      <c r="BP307" s="218"/>
      <c r="BQ307" s="221"/>
      <c r="BR307" s="129"/>
      <c r="BS307" s="116"/>
    </row>
    <row r="308" spans="1:71" ht="15.65" customHeight="1">
      <c r="A308" s="134"/>
      <c r="B308" s="134"/>
      <c r="C308" s="124"/>
      <c r="D308" s="243" t="s">
        <v>8</v>
      </c>
      <c r="E308" s="244"/>
      <c r="F308" s="244"/>
      <c r="G308" s="244"/>
      <c r="H308" s="244"/>
      <c r="I308" s="244"/>
      <c r="J308" s="244"/>
      <c r="K308" s="244"/>
      <c r="L308" s="244"/>
      <c r="M308" s="245"/>
      <c r="N308" s="208" t="str">
        <f>IF([8]回答表!AA54="●","●","")</f>
        <v/>
      </c>
      <c r="O308" s="209"/>
      <c r="P308" s="209"/>
      <c r="Q308" s="210"/>
      <c r="R308" s="130"/>
      <c r="S308" s="130"/>
      <c r="T308" s="130"/>
      <c r="U308" s="193"/>
      <c r="V308" s="194"/>
      <c r="W308" s="194"/>
      <c r="X308" s="194"/>
      <c r="Y308" s="194"/>
      <c r="Z308" s="194"/>
      <c r="AA308" s="194"/>
      <c r="AB308" s="194"/>
      <c r="AC308" s="194"/>
      <c r="AD308" s="194"/>
      <c r="AE308" s="194"/>
      <c r="AF308" s="194"/>
      <c r="AG308" s="194"/>
      <c r="AH308" s="194"/>
      <c r="AI308" s="194"/>
      <c r="AJ308" s="195"/>
      <c r="AK308" s="143"/>
      <c r="AL308" s="143"/>
      <c r="AM308" s="143"/>
      <c r="AN308" s="275"/>
      <c r="AO308" s="276"/>
      <c r="AP308" s="276"/>
      <c r="AQ308" s="276"/>
      <c r="AR308" s="276"/>
      <c r="AS308" s="276"/>
      <c r="AT308" s="276"/>
      <c r="AU308" s="276"/>
      <c r="AV308" s="276"/>
      <c r="AW308" s="276"/>
      <c r="AX308" s="276"/>
      <c r="AY308" s="276"/>
      <c r="AZ308" s="276"/>
      <c r="BA308" s="276"/>
      <c r="BB308" s="277"/>
      <c r="BC308" s="131"/>
      <c r="BD308" s="147"/>
      <c r="BE308" s="147"/>
      <c r="BF308" s="217"/>
      <c r="BG308" s="218"/>
      <c r="BH308" s="218"/>
      <c r="BI308" s="218"/>
      <c r="BJ308" s="217"/>
      <c r="BK308" s="218"/>
      <c r="BL308" s="218"/>
      <c r="BM308" s="221"/>
      <c r="BN308" s="217"/>
      <c r="BO308" s="218"/>
      <c r="BP308" s="218"/>
      <c r="BQ308" s="221"/>
      <c r="BR308" s="129"/>
      <c r="BS308" s="116"/>
    </row>
    <row r="309" spans="1:71" ht="15.65" customHeight="1">
      <c r="A309" s="134"/>
      <c r="B309" s="134"/>
      <c r="C309" s="124"/>
      <c r="D309" s="246"/>
      <c r="E309" s="247"/>
      <c r="F309" s="247"/>
      <c r="G309" s="247"/>
      <c r="H309" s="247"/>
      <c r="I309" s="247"/>
      <c r="J309" s="247"/>
      <c r="K309" s="247"/>
      <c r="L309" s="247"/>
      <c r="M309" s="248"/>
      <c r="N309" s="211"/>
      <c r="O309" s="212"/>
      <c r="P309" s="212"/>
      <c r="Q309" s="213"/>
      <c r="R309" s="130"/>
      <c r="S309" s="130"/>
      <c r="T309" s="130"/>
      <c r="U309" s="193"/>
      <c r="V309" s="194"/>
      <c r="W309" s="194"/>
      <c r="X309" s="194"/>
      <c r="Y309" s="194"/>
      <c r="Z309" s="194"/>
      <c r="AA309" s="194"/>
      <c r="AB309" s="194"/>
      <c r="AC309" s="194"/>
      <c r="AD309" s="194"/>
      <c r="AE309" s="194"/>
      <c r="AF309" s="194"/>
      <c r="AG309" s="194"/>
      <c r="AH309" s="194"/>
      <c r="AI309" s="194"/>
      <c r="AJ309" s="195"/>
      <c r="AK309" s="143"/>
      <c r="AL309" s="143"/>
      <c r="AM309" s="143"/>
      <c r="AN309" s="275"/>
      <c r="AO309" s="276"/>
      <c r="AP309" s="276"/>
      <c r="AQ309" s="276"/>
      <c r="AR309" s="276"/>
      <c r="AS309" s="276"/>
      <c r="AT309" s="276"/>
      <c r="AU309" s="276"/>
      <c r="AV309" s="276"/>
      <c r="AW309" s="276"/>
      <c r="AX309" s="276"/>
      <c r="AY309" s="276"/>
      <c r="AZ309" s="276"/>
      <c r="BA309" s="276"/>
      <c r="BB309" s="277"/>
      <c r="BC309" s="131"/>
      <c r="BD309" s="147"/>
      <c r="BE309" s="147"/>
      <c r="BF309" s="217" t="s">
        <v>9</v>
      </c>
      <c r="BG309" s="218"/>
      <c r="BH309" s="218"/>
      <c r="BI309" s="218"/>
      <c r="BJ309" s="217" t="s">
        <v>10</v>
      </c>
      <c r="BK309" s="218"/>
      <c r="BL309" s="218"/>
      <c r="BM309" s="218"/>
      <c r="BN309" s="217" t="s">
        <v>11</v>
      </c>
      <c r="BO309" s="218"/>
      <c r="BP309" s="218"/>
      <c r="BQ309" s="221"/>
      <c r="BR309" s="129"/>
      <c r="BS309" s="116"/>
    </row>
    <row r="310" spans="1:71" ht="15.65" customHeight="1">
      <c r="A310" s="134"/>
      <c r="B310" s="134"/>
      <c r="C310" s="124"/>
      <c r="D310" s="246"/>
      <c r="E310" s="247"/>
      <c r="F310" s="247"/>
      <c r="G310" s="247"/>
      <c r="H310" s="247"/>
      <c r="I310" s="247"/>
      <c r="J310" s="247"/>
      <c r="K310" s="247"/>
      <c r="L310" s="247"/>
      <c r="M310" s="248"/>
      <c r="N310" s="211"/>
      <c r="O310" s="212"/>
      <c r="P310" s="212"/>
      <c r="Q310" s="213"/>
      <c r="R310" s="130"/>
      <c r="S310" s="130"/>
      <c r="T310" s="130"/>
      <c r="U310" s="193"/>
      <c r="V310" s="194"/>
      <c r="W310" s="194"/>
      <c r="X310" s="194"/>
      <c r="Y310" s="194"/>
      <c r="Z310" s="194"/>
      <c r="AA310" s="194"/>
      <c r="AB310" s="194"/>
      <c r="AC310" s="194"/>
      <c r="AD310" s="194"/>
      <c r="AE310" s="194"/>
      <c r="AF310" s="194"/>
      <c r="AG310" s="194"/>
      <c r="AH310" s="194"/>
      <c r="AI310" s="194"/>
      <c r="AJ310" s="195"/>
      <c r="AK310" s="143"/>
      <c r="AL310" s="143"/>
      <c r="AM310" s="143"/>
      <c r="AN310" s="275"/>
      <c r="AO310" s="276"/>
      <c r="AP310" s="276"/>
      <c r="AQ310" s="276"/>
      <c r="AR310" s="276"/>
      <c r="AS310" s="276"/>
      <c r="AT310" s="276"/>
      <c r="AU310" s="276"/>
      <c r="AV310" s="276"/>
      <c r="AW310" s="276"/>
      <c r="AX310" s="276"/>
      <c r="AY310" s="276"/>
      <c r="AZ310" s="276"/>
      <c r="BA310" s="276"/>
      <c r="BB310" s="277"/>
      <c r="BC310" s="131"/>
      <c r="BD310" s="147"/>
      <c r="BE310" s="147"/>
      <c r="BF310" s="217"/>
      <c r="BG310" s="218"/>
      <c r="BH310" s="218"/>
      <c r="BI310" s="218"/>
      <c r="BJ310" s="217"/>
      <c r="BK310" s="218"/>
      <c r="BL310" s="218"/>
      <c r="BM310" s="218"/>
      <c r="BN310" s="217"/>
      <c r="BO310" s="218"/>
      <c r="BP310" s="218"/>
      <c r="BQ310" s="221"/>
      <c r="BR310" s="129"/>
      <c r="BS310" s="116"/>
    </row>
    <row r="311" spans="1:71" ht="15.65" customHeight="1">
      <c r="A311" s="134"/>
      <c r="B311" s="134"/>
      <c r="C311" s="124"/>
      <c r="D311" s="249"/>
      <c r="E311" s="250"/>
      <c r="F311" s="250"/>
      <c r="G311" s="250"/>
      <c r="H311" s="250"/>
      <c r="I311" s="250"/>
      <c r="J311" s="250"/>
      <c r="K311" s="250"/>
      <c r="L311" s="250"/>
      <c r="M311" s="251"/>
      <c r="N311" s="214"/>
      <c r="O311" s="215"/>
      <c r="P311" s="215"/>
      <c r="Q311" s="216"/>
      <c r="R311" s="130"/>
      <c r="S311" s="130"/>
      <c r="T311" s="130"/>
      <c r="U311" s="196"/>
      <c r="V311" s="197"/>
      <c r="W311" s="197"/>
      <c r="X311" s="197"/>
      <c r="Y311" s="197"/>
      <c r="Z311" s="197"/>
      <c r="AA311" s="197"/>
      <c r="AB311" s="197"/>
      <c r="AC311" s="197"/>
      <c r="AD311" s="197"/>
      <c r="AE311" s="197"/>
      <c r="AF311" s="197"/>
      <c r="AG311" s="197"/>
      <c r="AH311" s="197"/>
      <c r="AI311" s="197"/>
      <c r="AJ311" s="198"/>
      <c r="AK311" s="143"/>
      <c r="AL311" s="143"/>
      <c r="AM311" s="143"/>
      <c r="AN311" s="278"/>
      <c r="AO311" s="279"/>
      <c r="AP311" s="279"/>
      <c r="AQ311" s="279"/>
      <c r="AR311" s="279"/>
      <c r="AS311" s="279"/>
      <c r="AT311" s="279"/>
      <c r="AU311" s="279"/>
      <c r="AV311" s="279"/>
      <c r="AW311" s="279"/>
      <c r="AX311" s="279"/>
      <c r="AY311" s="279"/>
      <c r="AZ311" s="279"/>
      <c r="BA311" s="279"/>
      <c r="BB311" s="280"/>
      <c r="BC311" s="131"/>
      <c r="BD311" s="147"/>
      <c r="BE311" s="147"/>
      <c r="BF311" s="219"/>
      <c r="BG311" s="220"/>
      <c r="BH311" s="220"/>
      <c r="BI311" s="220"/>
      <c r="BJ311" s="219"/>
      <c r="BK311" s="220"/>
      <c r="BL311" s="220"/>
      <c r="BM311" s="220"/>
      <c r="BN311" s="219"/>
      <c r="BO311" s="220"/>
      <c r="BP311" s="220"/>
      <c r="BQ311" s="222"/>
      <c r="BR311" s="129"/>
      <c r="BS311" s="116"/>
    </row>
    <row r="312" spans="1:71" ht="15.65" customHeight="1">
      <c r="A312" s="134"/>
      <c r="B312" s="134"/>
      <c r="C312" s="124"/>
      <c r="D312" s="144"/>
      <c r="E312" s="144"/>
      <c r="F312" s="144"/>
      <c r="G312" s="144"/>
      <c r="H312" s="144"/>
      <c r="I312" s="144"/>
      <c r="J312" s="144"/>
      <c r="K312" s="144"/>
      <c r="L312" s="144"/>
      <c r="M312" s="144"/>
      <c r="N312" s="144"/>
      <c r="O312" s="144"/>
      <c r="P312" s="144"/>
      <c r="Q312" s="144"/>
      <c r="R312" s="130"/>
      <c r="S312" s="130"/>
      <c r="T312" s="130"/>
      <c r="U312" s="130"/>
      <c r="V312" s="130"/>
      <c r="W312" s="130"/>
      <c r="X312" s="130"/>
      <c r="Y312" s="130"/>
      <c r="Z312" s="130"/>
      <c r="AA312" s="130"/>
      <c r="AB312" s="130"/>
      <c r="AC312" s="130"/>
      <c r="AD312" s="130"/>
      <c r="AE312" s="130"/>
      <c r="AF312" s="130"/>
      <c r="AG312" s="130"/>
      <c r="AH312" s="130"/>
      <c r="AI312" s="130"/>
      <c r="AJ312" s="130"/>
      <c r="AK312" s="143"/>
      <c r="AL312" s="143"/>
      <c r="AM312" s="156"/>
      <c r="AN312" s="156"/>
      <c r="AO312" s="156"/>
      <c r="AP312" s="156"/>
      <c r="AQ312" s="156"/>
      <c r="AR312" s="156"/>
      <c r="AS312" s="156"/>
      <c r="AT312" s="156"/>
      <c r="AU312" s="156"/>
      <c r="AV312" s="156"/>
      <c r="AW312" s="156"/>
      <c r="AX312" s="156"/>
      <c r="AY312" s="156"/>
      <c r="AZ312" s="156"/>
      <c r="BA312" s="156"/>
      <c r="BB312" s="156"/>
      <c r="BC312" s="131"/>
      <c r="BD312" s="147"/>
      <c r="BE312" s="147"/>
      <c r="BF312" s="110"/>
      <c r="BG312" s="110"/>
      <c r="BH312" s="110"/>
      <c r="BI312" s="110"/>
      <c r="BJ312" s="110"/>
      <c r="BK312" s="110"/>
      <c r="BL312" s="110"/>
      <c r="BM312" s="110"/>
      <c r="BN312" s="110"/>
      <c r="BO312" s="110"/>
      <c r="BP312" s="110"/>
      <c r="BQ312" s="110"/>
      <c r="BR312" s="129"/>
      <c r="BS312" s="116"/>
    </row>
    <row r="313" spans="1:71" ht="15.65" customHeight="1">
      <c r="A313" s="134"/>
      <c r="B313" s="134"/>
      <c r="C313" s="124"/>
      <c r="D313" s="144"/>
      <c r="E313" s="144"/>
      <c r="F313" s="144"/>
      <c r="G313" s="144"/>
      <c r="H313" s="144"/>
      <c r="I313" s="144"/>
      <c r="J313" s="144"/>
      <c r="K313" s="144"/>
      <c r="L313" s="144"/>
      <c r="M313" s="144"/>
      <c r="N313" s="144"/>
      <c r="O313" s="144"/>
      <c r="P313" s="144"/>
      <c r="Q313" s="144"/>
      <c r="R313" s="130"/>
      <c r="S313" s="130"/>
      <c r="T313" s="130"/>
      <c r="U313" s="135" t="s">
        <v>91</v>
      </c>
      <c r="V313" s="130"/>
      <c r="W313" s="130"/>
      <c r="X313" s="130"/>
      <c r="Y313" s="130"/>
      <c r="Z313" s="130"/>
      <c r="AA313" s="130"/>
      <c r="AB313" s="130"/>
      <c r="AC313" s="130"/>
      <c r="AD313" s="130"/>
      <c r="AE313" s="130"/>
      <c r="AF313" s="130"/>
      <c r="AG313" s="130"/>
      <c r="AH313" s="130"/>
      <c r="AI313" s="130"/>
      <c r="AJ313" s="130"/>
      <c r="AK313" s="143"/>
      <c r="AL313" s="143"/>
      <c r="AM313" s="135" t="s">
        <v>92</v>
      </c>
      <c r="AN313" s="127"/>
      <c r="AO313" s="127"/>
      <c r="AP313" s="127"/>
      <c r="AQ313" s="127"/>
      <c r="AR313" s="127"/>
      <c r="AS313" s="127"/>
      <c r="AT313" s="127"/>
      <c r="AU313" s="127"/>
      <c r="AV313" s="127"/>
      <c r="AW313" s="127"/>
      <c r="AX313" s="126"/>
      <c r="AY313" s="126"/>
      <c r="AZ313" s="126"/>
      <c r="BA313" s="126"/>
      <c r="BB313" s="126"/>
      <c r="BC313" s="126"/>
      <c r="BD313" s="126"/>
      <c r="BE313" s="126"/>
      <c r="BF313" s="126"/>
      <c r="BG313" s="126"/>
      <c r="BH313" s="126"/>
      <c r="BI313" s="126"/>
      <c r="BJ313" s="126"/>
      <c r="BK313" s="126"/>
      <c r="BL313" s="126"/>
      <c r="BM313" s="126"/>
      <c r="BN313" s="126"/>
      <c r="BO313" s="126"/>
      <c r="BP313" s="126"/>
      <c r="BQ313" s="110"/>
      <c r="BR313" s="129"/>
      <c r="BS313" s="116"/>
    </row>
    <row r="314" spans="1:71" ht="15.65" customHeight="1">
      <c r="A314" s="134"/>
      <c r="B314" s="134"/>
      <c r="C314" s="124"/>
      <c r="D314" s="144"/>
      <c r="E314" s="144"/>
      <c r="F314" s="144"/>
      <c r="G314" s="144"/>
      <c r="H314" s="144"/>
      <c r="I314" s="144"/>
      <c r="J314" s="144"/>
      <c r="K314" s="144"/>
      <c r="L314" s="144"/>
      <c r="M314" s="144"/>
      <c r="N314" s="144"/>
      <c r="O314" s="144"/>
      <c r="P314" s="144"/>
      <c r="Q314" s="144"/>
      <c r="R314" s="130"/>
      <c r="S314" s="130"/>
      <c r="T314" s="130"/>
      <c r="U314" s="182" t="str">
        <f>IF([8]回答表!X54="●",[8]回答表!E524,IF([8]回答表!AA54="●",[8]回答表!E548,""))</f>
        <v/>
      </c>
      <c r="V314" s="183"/>
      <c r="W314" s="183"/>
      <c r="X314" s="183"/>
      <c r="Y314" s="183"/>
      <c r="Z314" s="183"/>
      <c r="AA314" s="183"/>
      <c r="AB314" s="183"/>
      <c r="AC314" s="183"/>
      <c r="AD314" s="183"/>
      <c r="AE314" s="186" t="s">
        <v>93</v>
      </c>
      <c r="AF314" s="186"/>
      <c r="AG314" s="186"/>
      <c r="AH314" s="186"/>
      <c r="AI314" s="186"/>
      <c r="AJ314" s="187"/>
      <c r="AK314" s="143"/>
      <c r="AL314" s="143"/>
      <c r="AM314" s="190" t="str">
        <f>IF([8]回答表!X54="●",[8]回答表!B526,IF([8]回答表!AA54="●",[8]回答表!B550,""))</f>
        <v/>
      </c>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2"/>
      <c r="BR314" s="129"/>
      <c r="BS314" s="116"/>
    </row>
    <row r="315" spans="1:71" ht="15.65" customHeight="1">
      <c r="A315" s="134"/>
      <c r="B315" s="134"/>
      <c r="C315" s="124"/>
      <c r="D315" s="144"/>
      <c r="E315" s="144"/>
      <c r="F315" s="144"/>
      <c r="G315" s="144"/>
      <c r="H315" s="144"/>
      <c r="I315" s="144"/>
      <c r="J315" s="144"/>
      <c r="K315" s="144"/>
      <c r="L315" s="144"/>
      <c r="M315" s="144"/>
      <c r="N315" s="144"/>
      <c r="O315" s="144"/>
      <c r="P315" s="144"/>
      <c r="Q315" s="144"/>
      <c r="R315" s="130"/>
      <c r="S315" s="130"/>
      <c r="T315" s="130"/>
      <c r="U315" s="184"/>
      <c r="V315" s="185"/>
      <c r="W315" s="185"/>
      <c r="X315" s="185"/>
      <c r="Y315" s="185"/>
      <c r="Z315" s="185"/>
      <c r="AA315" s="185"/>
      <c r="AB315" s="185"/>
      <c r="AC315" s="185"/>
      <c r="AD315" s="185"/>
      <c r="AE315" s="188"/>
      <c r="AF315" s="188"/>
      <c r="AG315" s="188"/>
      <c r="AH315" s="188"/>
      <c r="AI315" s="188"/>
      <c r="AJ315" s="189"/>
      <c r="AK315" s="143"/>
      <c r="AL315" s="143"/>
      <c r="AM315" s="193"/>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c r="BM315" s="194"/>
      <c r="BN315" s="194"/>
      <c r="BO315" s="194"/>
      <c r="BP315" s="194"/>
      <c r="BQ315" s="195"/>
      <c r="BR315" s="129"/>
      <c r="BS315" s="116"/>
    </row>
    <row r="316" spans="1:71" ht="15.65" customHeight="1">
      <c r="A316" s="134"/>
      <c r="B316" s="134"/>
      <c r="C316" s="124"/>
      <c r="D316" s="144"/>
      <c r="E316" s="144"/>
      <c r="F316" s="144"/>
      <c r="G316" s="144"/>
      <c r="H316" s="144"/>
      <c r="I316" s="144"/>
      <c r="J316" s="144"/>
      <c r="K316" s="144"/>
      <c r="L316" s="144"/>
      <c r="M316" s="144"/>
      <c r="N316" s="144"/>
      <c r="O316" s="144"/>
      <c r="P316" s="144"/>
      <c r="Q316" s="144"/>
      <c r="R316" s="130"/>
      <c r="S316" s="130"/>
      <c r="T316" s="130"/>
      <c r="U316" s="130"/>
      <c r="V316" s="130"/>
      <c r="W316" s="130"/>
      <c r="X316" s="130"/>
      <c r="Y316" s="130"/>
      <c r="Z316" s="130"/>
      <c r="AA316" s="130"/>
      <c r="AB316" s="130"/>
      <c r="AC316" s="130"/>
      <c r="AD316" s="130"/>
      <c r="AE316" s="130"/>
      <c r="AF316" s="130"/>
      <c r="AG316" s="130"/>
      <c r="AH316" s="130"/>
      <c r="AI316" s="130"/>
      <c r="AJ316" s="130"/>
      <c r="AK316" s="143"/>
      <c r="AL316" s="143"/>
      <c r="AM316" s="193"/>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c r="BM316" s="194"/>
      <c r="BN316" s="194"/>
      <c r="BO316" s="194"/>
      <c r="BP316" s="194"/>
      <c r="BQ316" s="195"/>
      <c r="BR316" s="129"/>
      <c r="BS316" s="116"/>
    </row>
    <row r="317" spans="1:71" ht="15.65" customHeight="1">
      <c r="A317" s="134"/>
      <c r="B317" s="134"/>
      <c r="C317" s="124"/>
      <c r="D317" s="144"/>
      <c r="E317" s="144"/>
      <c r="F317" s="144"/>
      <c r="G317" s="144"/>
      <c r="H317" s="144"/>
      <c r="I317" s="144"/>
      <c r="J317" s="144"/>
      <c r="K317" s="144"/>
      <c r="L317" s="144"/>
      <c r="M317" s="144"/>
      <c r="N317" s="144"/>
      <c r="O317" s="144"/>
      <c r="P317" s="144"/>
      <c r="Q317" s="144"/>
      <c r="R317" s="130"/>
      <c r="S317" s="130"/>
      <c r="T317" s="130"/>
      <c r="U317" s="130"/>
      <c r="V317" s="130"/>
      <c r="W317" s="130"/>
      <c r="X317" s="130"/>
      <c r="Y317" s="130"/>
      <c r="Z317" s="130"/>
      <c r="AA317" s="130"/>
      <c r="AB317" s="130"/>
      <c r="AC317" s="130"/>
      <c r="AD317" s="130"/>
      <c r="AE317" s="130"/>
      <c r="AF317" s="130"/>
      <c r="AG317" s="130"/>
      <c r="AH317" s="130"/>
      <c r="AI317" s="130"/>
      <c r="AJ317" s="130"/>
      <c r="AK317" s="143"/>
      <c r="AL317" s="143"/>
      <c r="AM317" s="193"/>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c r="BM317" s="194"/>
      <c r="BN317" s="194"/>
      <c r="BO317" s="194"/>
      <c r="BP317" s="194"/>
      <c r="BQ317" s="195"/>
      <c r="BR317" s="129"/>
      <c r="BS317" s="116"/>
    </row>
    <row r="318" spans="1:71" ht="15.65" customHeight="1">
      <c r="A318" s="134"/>
      <c r="B318" s="134"/>
      <c r="C318" s="124"/>
      <c r="D318" s="144"/>
      <c r="E318" s="144"/>
      <c r="F318" s="144"/>
      <c r="G318" s="144"/>
      <c r="H318" s="144"/>
      <c r="I318" s="144"/>
      <c r="J318" s="144"/>
      <c r="K318" s="144"/>
      <c r="L318" s="144"/>
      <c r="M318" s="144"/>
      <c r="N318" s="144"/>
      <c r="O318" s="144"/>
      <c r="P318" s="144"/>
      <c r="Q318" s="144"/>
      <c r="R318" s="130"/>
      <c r="S318" s="130"/>
      <c r="T318" s="130"/>
      <c r="U318" s="130"/>
      <c r="V318" s="130"/>
      <c r="W318" s="130"/>
      <c r="X318" s="130"/>
      <c r="Y318" s="130"/>
      <c r="Z318" s="130"/>
      <c r="AA318" s="130"/>
      <c r="AB318" s="130"/>
      <c r="AC318" s="130"/>
      <c r="AD318" s="130"/>
      <c r="AE318" s="130"/>
      <c r="AF318" s="130"/>
      <c r="AG318" s="130"/>
      <c r="AH318" s="130"/>
      <c r="AI318" s="130"/>
      <c r="AJ318" s="130"/>
      <c r="AK318" s="143"/>
      <c r="AL318" s="143"/>
      <c r="AM318" s="196"/>
      <c r="AN318" s="197"/>
      <c r="AO318" s="197"/>
      <c r="AP318" s="197"/>
      <c r="AQ318" s="197"/>
      <c r="AR318" s="197"/>
      <c r="AS318" s="197"/>
      <c r="AT318" s="197"/>
      <c r="AU318" s="197"/>
      <c r="AV318" s="197"/>
      <c r="AW318" s="197"/>
      <c r="AX318" s="197"/>
      <c r="AY318" s="197"/>
      <c r="AZ318" s="197"/>
      <c r="BA318" s="197"/>
      <c r="BB318" s="197"/>
      <c r="BC318" s="197"/>
      <c r="BD318" s="197"/>
      <c r="BE318" s="197"/>
      <c r="BF318" s="197"/>
      <c r="BG318" s="197"/>
      <c r="BH318" s="197"/>
      <c r="BI318" s="197"/>
      <c r="BJ318" s="197"/>
      <c r="BK318" s="197"/>
      <c r="BL318" s="197"/>
      <c r="BM318" s="197"/>
      <c r="BN318" s="197"/>
      <c r="BO318" s="197"/>
      <c r="BP318" s="197"/>
      <c r="BQ318" s="198"/>
      <c r="BR318" s="129"/>
      <c r="BS318" s="116"/>
    </row>
    <row r="319" spans="1:71" ht="15.65" customHeight="1">
      <c r="A319" s="134"/>
      <c r="B319" s="134"/>
      <c r="C319" s="124"/>
      <c r="D319" s="144"/>
      <c r="E319" s="144"/>
      <c r="F319" s="144"/>
      <c r="G319" s="144"/>
      <c r="H319" s="144"/>
      <c r="I319" s="144"/>
      <c r="J319" s="144"/>
      <c r="K319" s="144"/>
      <c r="L319" s="144"/>
      <c r="M319" s="144"/>
      <c r="N319" s="130"/>
      <c r="O319" s="130"/>
      <c r="P319" s="130"/>
      <c r="Q319" s="130"/>
      <c r="R319" s="130"/>
      <c r="S319" s="130"/>
      <c r="T319" s="130"/>
      <c r="U319" s="130"/>
      <c r="V319" s="130"/>
      <c r="W319" s="130"/>
      <c r="X319" s="110"/>
      <c r="Y319" s="110"/>
      <c r="Z319" s="110"/>
      <c r="AA319" s="127"/>
      <c r="AB319" s="127"/>
      <c r="AC319" s="127"/>
      <c r="AD319" s="127"/>
      <c r="AE319" s="127"/>
      <c r="AF319" s="127"/>
      <c r="AG319" s="127"/>
      <c r="AH319" s="127"/>
      <c r="AI319" s="127"/>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29"/>
      <c r="BS319" s="116"/>
    </row>
    <row r="320" spans="1:71" ht="19.399999999999999" customHeight="1">
      <c r="C320" s="124"/>
      <c r="D320" s="144"/>
      <c r="E320" s="144"/>
      <c r="F320" s="144"/>
      <c r="G320" s="144"/>
      <c r="H320" s="144"/>
      <c r="I320" s="144"/>
      <c r="J320" s="144"/>
      <c r="K320" s="144"/>
      <c r="L320" s="144"/>
      <c r="M320" s="144"/>
      <c r="N320" s="130"/>
      <c r="O320" s="130"/>
      <c r="P320" s="130"/>
      <c r="Q320" s="130"/>
      <c r="R320" s="130"/>
      <c r="S320" s="130"/>
      <c r="T320" s="130"/>
      <c r="U320" s="135" t="s">
        <v>27</v>
      </c>
      <c r="V320" s="130"/>
      <c r="W320" s="130"/>
      <c r="X320" s="136"/>
      <c r="Y320" s="136"/>
      <c r="Z320" s="136"/>
      <c r="AA320" s="127"/>
      <c r="AB320" s="137"/>
      <c r="AC320" s="127"/>
      <c r="AD320" s="127"/>
      <c r="AE320" s="127"/>
      <c r="AF320" s="127"/>
      <c r="AG320" s="127"/>
      <c r="AH320" s="127"/>
      <c r="AI320" s="127"/>
      <c r="AJ320" s="127"/>
      <c r="AK320" s="127"/>
      <c r="AL320" s="127"/>
      <c r="AM320" s="135" t="s">
        <v>12</v>
      </c>
      <c r="AN320" s="127"/>
      <c r="AO320" s="127"/>
      <c r="AP320" s="127"/>
      <c r="AQ320" s="127"/>
      <c r="AR320" s="127"/>
      <c r="AS320" s="127"/>
      <c r="AT320" s="127"/>
      <c r="AU320" s="127"/>
      <c r="AV320" s="127"/>
      <c r="AW320" s="127"/>
      <c r="AX320" s="126"/>
      <c r="AY320" s="126"/>
      <c r="AZ320" s="126"/>
      <c r="BA320" s="126"/>
      <c r="BB320" s="126"/>
      <c r="BC320" s="126"/>
      <c r="BD320" s="126"/>
      <c r="BE320" s="126"/>
      <c r="BF320" s="126"/>
      <c r="BG320" s="126"/>
      <c r="BH320" s="126"/>
      <c r="BI320" s="126"/>
      <c r="BJ320" s="126"/>
      <c r="BK320" s="126"/>
      <c r="BL320" s="126"/>
      <c r="BM320" s="126"/>
      <c r="BN320" s="126"/>
      <c r="BO320" s="126"/>
      <c r="BP320" s="126"/>
      <c r="BQ320" s="110"/>
      <c r="BR320" s="129"/>
      <c r="BS320" s="116"/>
    </row>
    <row r="321" spans="1:71" ht="15.65" customHeight="1">
      <c r="C321" s="124"/>
      <c r="D321" s="199" t="s">
        <v>13</v>
      </c>
      <c r="E321" s="200"/>
      <c r="F321" s="200"/>
      <c r="G321" s="200"/>
      <c r="H321" s="200"/>
      <c r="I321" s="200"/>
      <c r="J321" s="200"/>
      <c r="K321" s="200"/>
      <c r="L321" s="200"/>
      <c r="M321" s="201"/>
      <c r="N321" s="208" t="str">
        <f>IF([8]回答表!AD54="●","●","")</f>
        <v/>
      </c>
      <c r="O321" s="209"/>
      <c r="P321" s="209"/>
      <c r="Q321" s="210"/>
      <c r="R321" s="130"/>
      <c r="S321" s="130"/>
      <c r="T321" s="130"/>
      <c r="U321" s="190" t="str">
        <f>IF([8]回答表!AD54="●",[8]回答表!B561,"")</f>
        <v/>
      </c>
      <c r="V321" s="191"/>
      <c r="W321" s="191"/>
      <c r="X321" s="191"/>
      <c r="Y321" s="191"/>
      <c r="Z321" s="191"/>
      <c r="AA321" s="191"/>
      <c r="AB321" s="191"/>
      <c r="AC321" s="191"/>
      <c r="AD321" s="191"/>
      <c r="AE321" s="191"/>
      <c r="AF321" s="191"/>
      <c r="AG321" s="191"/>
      <c r="AH321" s="191"/>
      <c r="AI321" s="191"/>
      <c r="AJ321" s="192"/>
      <c r="AK321" s="160"/>
      <c r="AL321" s="160"/>
      <c r="AM321" s="190" t="str">
        <f>IF([8]回答表!AD54="●",[8]回答表!B567,"")</f>
        <v/>
      </c>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2"/>
      <c r="BR321" s="129"/>
      <c r="BS321" s="116"/>
    </row>
    <row r="322" spans="1:71" ht="15.65" customHeight="1">
      <c r="C322" s="124"/>
      <c r="D322" s="202"/>
      <c r="E322" s="203"/>
      <c r="F322" s="203"/>
      <c r="G322" s="203"/>
      <c r="H322" s="203"/>
      <c r="I322" s="203"/>
      <c r="J322" s="203"/>
      <c r="K322" s="203"/>
      <c r="L322" s="203"/>
      <c r="M322" s="204"/>
      <c r="N322" s="211"/>
      <c r="O322" s="212"/>
      <c r="P322" s="212"/>
      <c r="Q322" s="213"/>
      <c r="R322" s="130"/>
      <c r="S322" s="130"/>
      <c r="T322" s="130"/>
      <c r="U322" s="193"/>
      <c r="V322" s="194"/>
      <c r="W322" s="194"/>
      <c r="X322" s="194"/>
      <c r="Y322" s="194"/>
      <c r="Z322" s="194"/>
      <c r="AA322" s="194"/>
      <c r="AB322" s="194"/>
      <c r="AC322" s="194"/>
      <c r="AD322" s="194"/>
      <c r="AE322" s="194"/>
      <c r="AF322" s="194"/>
      <c r="AG322" s="194"/>
      <c r="AH322" s="194"/>
      <c r="AI322" s="194"/>
      <c r="AJ322" s="195"/>
      <c r="AK322" s="160"/>
      <c r="AL322" s="160"/>
      <c r="AM322" s="193"/>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c r="BM322" s="194"/>
      <c r="BN322" s="194"/>
      <c r="BO322" s="194"/>
      <c r="BP322" s="194"/>
      <c r="BQ322" s="195"/>
      <c r="BR322" s="129"/>
      <c r="BS322" s="116"/>
    </row>
    <row r="323" spans="1:71" ht="15.65" customHeight="1">
      <c r="C323" s="124"/>
      <c r="D323" s="202"/>
      <c r="E323" s="203"/>
      <c r="F323" s="203"/>
      <c r="G323" s="203"/>
      <c r="H323" s="203"/>
      <c r="I323" s="203"/>
      <c r="J323" s="203"/>
      <c r="K323" s="203"/>
      <c r="L323" s="203"/>
      <c r="M323" s="204"/>
      <c r="N323" s="211"/>
      <c r="O323" s="212"/>
      <c r="P323" s="212"/>
      <c r="Q323" s="213"/>
      <c r="R323" s="130"/>
      <c r="S323" s="130"/>
      <c r="T323" s="130"/>
      <c r="U323" s="193"/>
      <c r="V323" s="194"/>
      <c r="W323" s="194"/>
      <c r="X323" s="194"/>
      <c r="Y323" s="194"/>
      <c r="Z323" s="194"/>
      <c r="AA323" s="194"/>
      <c r="AB323" s="194"/>
      <c r="AC323" s="194"/>
      <c r="AD323" s="194"/>
      <c r="AE323" s="194"/>
      <c r="AF323" s="194"/>
      <c r="AG323" s="194"/>
      <c r="AH323" s="194"/>
      <c r="AI323" s="194"/>
      <c r="AJ323" s="195"/>
      <c r="AK323" s="160"/>
      <c r="AL323" s="160"/>
      <c r="AM323" s="193"/>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c r="BM323" s="194"/>
      <c r="BN323" s="194"/>
      <c r="BO323" s="194"/>
      <c r="BP323" s="194"/>
      <c r="BQ323" s="195"/>
      <c r="BR323" s="129"/>
      <c r="BS323" s="116"/>
    </row>
    <row r="324" spans="1:71" ht="15.65" customHeight="1">
      <c r="C324" s="124"/>
      <c r="D324" s="205"/>
      <c r="E324" s="206"/>
      <c r="F324" s="206"/>
      <c r="G324" s="206"/>
      <c r="H324" s="206"/>
      <c r="I324" s="206"/>
      <c r="J324" s="206"/>
      <c r="K324" s="206"/>
      <c r="L324" s="206"/>
      <c r="M324" s="207"/>
      <c r="N324" s="214"/>
      <c r="O324" s="215"/>
      <c r="P324" s="215"/>
      <c r="Q324" s="216"/>
      <c r="R324" s="130"/>
      <c r="S324" s="130"/>
      <c r="T324" s="130"/>
      <c r="U324" s="196"/>
      <c r="V324" s="197"/>
      <c r="W324" s="197"/>
      <c r="X324" s="197"/>
      <c r="Y324" s="197"/>
      <c r="Z324" s="197"/>
      <c r="AA324" s="197"/>
      <c r="AB324" s="197"/>
      <c r="AC324" s="197"/>
      <c r="AD324" s="197"/>
      <c r="AE324" s="197"/>
      <c r="AF324" s="197"/>
      <c r="AG324" s="197"/>
      <c r="AH324" s="197"/>
      <c r="AI324" s="197"/>
      <c r="AJ324" s="198"/>
      <c r="AK324" s="160"/>
      <c r="AL324" s="160"/>
      <c r="AM324" s="196"/>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c r="BM324" s="197"/>
      <c r="BN324" s="197"/>
      <c r="BO324" s="197"/>
      <c r="BP324" s="197"/>
      <c r="BQ324" s="198"/>
      <c r="BR324" s="129"/>
      <c r="BS324" s="116"/>
    </row>
    <row r="325" spans="1:71" ht="15.65" customHeight="1">
      <c r="C325" s="151"/>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3"/>
      <c r="BS325" s="116"/>
    </row>
    <row r="326" spans="1:71" s="97" customFormat="1" ht="15.65" customHeight="1">
      <c r="A326" s="116"/>
      <c r="B326" s="116"/>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16"/>
    </row>
    <row r="327" spans="1:71" ht="15.65" customHeight="1">
      <c r="C327" s="118"/>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256"/>
      <c r="AS327" s="256"/>
      <c r="AT327" s="256"/>
      <c r="AU327" s="256"/>
      <c r="AV327" s="256"/>
      <c r="AW327" s="256"/>
      <c r="AX327" s="256"/>
      <c r="AY327" s="256"/>
      <c r="AZ327" s="256"/>
      <c r="BA327" s="256"/>
      <c r="BB327" s="256"/>
      <c r="BC327" s="120"/>
      <c r="BD327" s="121"/>
      <c r="BE327" s="121"/>
      <c r="BF327" s="121"/>
      <c r="BG327" s="121"/>
      <c r="BH327" s="121"/>
      <c r="BI327" s="121"/>
      <c r="BJ327" s="121"/>
      <c r="BK327" s="121"/>
      <c r="BL327" s="121"/>
      <c r="BM327" s="121"/>
      <c r="BN327" s="121"/>
      <c r="BO327" s="121"/>
      <c r="BP327" s="121"/>
      <c r="BQ327" s="121"/>
      <c r="BR327" s="122"/>
    </row>
    <row r="328" spans="1:71" ht="15.65" customHeight="1">
      <c r="C328" s="124"/>
      <c r="D328" s="130"/>
      <c r="E328" s="130"/>
      <c r="F328" s="130"/>
      <c r="G328" s="130"/>
      <c r="H328" s="130"/>
      <c r="I328" s="130"/>
      <c r="J328" s="130"/>
      <c r="K328" s="130"/>
      <c r="L328" s="130"/>
      <c r="M328" s="130"/>
      <c r="N328" s="130"/>
      <c r="O328" s="130"/>
      <c r="P328" s="130"/>
      <c r="Q328" s="130"/>
      <c r="R328" s="130"/>
      <c r="S328" s="130"/>
      <c r="T328" s="130"/>
      <c r="U328" s="130"/>
      <c r="V328" s="130"/>
      <c r="W328" s="130"/>
      <c r="X328" s="110"/>
      <c r="Y328" s="110"/>
      <c r="Z328" s="110"/>
      <c r="AA328" s="126"/>
      <c r="AB328" s="131"/>
      <c r="AC328" s="131"/>
      <c r="AD328" s="131"/>
      <c r="AE328" s="131"/>
      <c r="AF328" s="131"/>
      <c r="AG328" s="131"/>
      <c r="AH328" s="131"/>
      <c r="AI328" s="131"/>
      <c r="AJ328" s="131"/>
      <c r="AK328" s="131"/>
      <c r="AL328" s="131"/>
      <c r="AM328" s="131"/>
      <c r="AN328" s="128"/>
      <c r="AO328" s="131"/>
      <c r="AP328" s="132"/>
      <c r="AQ328" s="132"/>
      <c r="AR328" s="257"/>
      <c r="AS328" s="257"/>
      <c r="AT328" s="257"/>
      <c r="AU328" s="257"/>
      <c r="AV328" s="257"/>
      <c r="AW328" s="257"/>
      <c r="AX328" s="257"/>
      <c r="AY328" s="257"/>
      <c r="AZ328" s="257"/>
      <c r="BA328" s="257"/>
      <c r="BB328" s="257"/>
      <c r="BC328" s="125"/>
      <c r="BD328" s="126"/>
      <c r="BE328" s="126"/>
      <c r="BF328" s="126"/>
      <c r="BG328" s="126"/>
      <c r="BH328" s="126"/>
      <c r="BI328" s="126"/>
      <c r="BJ328" s="126"/>
      <c r="BK328" s="126"/>
      <c r="BL328" s="126"/>
      <c r="BM328" s="126"/>
      <c r="BN328" s="127"/>
      <c r="BO328" s="127"/>
      <c r="BP328" s="127"/>
      <c r="BQ328" s="128"/>
      <c r="BR328" s="129"/>
    </row>
    <row r="329" spans="1:71" ht="15.65" customHeight="1">
      <c r="C329" s="124"/>
      <c r="D329" s="258" t="s">
        <v>4</v>
      </c>
      <c r="E329" s="259"/>
      <c r="F329" s="259"/>
      <c r="G329" s="259"/>
      <c r="H329" s="259"/>
      <c r="I329" s="259"/>
      <c r="J329" s="259"/>
      <c r="K329" s="259"/>
      <c r="L329" s="259"/>
      <c r="M329" s="259"/>
      <c r="N329" s="259"/>
      <c r="O329" s="259"/>
      <c r="P329" s="259"/>
      <c r="Q329" s="260"/>
      <c r="R329" s="199" t="s">
        <v>74</v>
      </c>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1"/>
      <c r="BC329" s="125"/>
      <c r="BD329" s="126"/>
      <c r="BE329" s="126"/>
      <c r="BF329" s="126"/>
      <c r="BG329" s="126"/>
      <c r="BH329" s="126"/>
      <c r="BI329" s="126"/>
      <c r="BJ329" s="126"/>
      <c r="BK329" s="126"/>
      <c r="BL329" s="126"/>
      <c r="BM329" s="126"/>
      <c r="BN329" s="127"/>
      <c r="BO329" s="127"/>
      <c r="BP329" s="127"/>
      <c r="BQ329" s="128"/>
      <c r="BR329" s="129"/>
    </row>
    <row r="330" spans="1:71" ht="15.65" customHeight="1">
      <c r="A330" s="134"/>
      <c r="B330" s="134"/>
      <c r="C330" s="124"/>
      <c r="D330" s="261"/>
      <c r="E330" s="262"/>
      <c r="F330" s="262"/>
      <c r="G330" s="262"/>
      <c r="H330" s="262"/>
      <c r="I330" s="262"/>
      <c r="J330" s="262"/>
      <c r="K330" s="262"/>
      <c r="L330" s="262"/>
      <c r="M330" s="262"/>
      <c r="N330" s="262"/>
      <c r="O330" s="262"/>
      <c r="P330" s="262"/>
      <c r="Q330" s="263"/>
      <c r="R330" s="205"/>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7"/>
      <c r="BC330" s="125"/>
      <c r="BD330" s="126"/>
      <c r="BE330" s="126"/>
      <c r="BF330" s="126"/>
      <c r="BG330" s="126"/>
      <c r="BH330" s="126"/>
      <c r="BI330" s="126"/>
      <c r="BJ330" s="126"/>
      <c r="BK330" s="126"/>
      <c r="BL330" s="126"/>
      <c r="BM330" s="126"/>
      <c r="BN330" s="127"/>
      <c r="BO330" s="127"/>
      <c r="BP330" s="127"/>
      <c r="BQ330" s="128"/>
      <c r="BR330" s="129"/>
      <c r="BS330" s="134"/>
    </row>
    <row r="331" spans="1:71" ht="15.65" customHeight="1">
      <c r="A331" s="134"/>
      <c r="B331" s="134"/>
      <c r="C331" s="124"/>
      <c r="D331" s="130"/>
      <c r="E331" s="130"/>
      <c r="F331" s="130"/>
      <c r="G331" s="130"/>
      <c r="H331" s="130"/>
      <c r="I331" s="130"/>
      <c r="J331" s="130"/>
      <c r="K331" s="130"/>
      <c r="L331" s="130"/>
      <c r="M331" s="130"/>
      <c r="N331" s="130"/>
      <c r="O331" s="130"/>
      <c r="P331" s="130"/>
      <c r="Q331" s="130"/>
      <c r="R331" s="130"/>
      <c r="S331" s="130"/>
      <c r="T331" s="130"/>
      <c r="U331" s="130"/>
      <c r="V331" s="130"/>
      <c r="W331" s="130"/>
      <c r="X331" s="110"/>
      <c r="Y331" s="110"/>
      <c r="Z331" s="110"/>
      <c r="AA331" s="126"/>
      <c r="AB331" s="131"/>
      <c r="AC331" s="131"/>
      <c r="AD331" s="131"/>
      <c r="AE331" s="131"/>
      <c r="AF331" s="131"/>
      <c r="AG331" s="131"/>
      <c r="AH331" s="131"/>
      <c r="AI331" s="131"/>
      <c r="AJ331" s="131"/>
      <c r="AK331" s="131"/>
      <c r="AL331" s="131"/>
      <c r="AM331" s="131"/>
      <c r="AN331" s="128"/>
      <c r="AO331" s="131"/>
      <c r="AP331" s="132"/>
      <c r="AQ331" s="132"/>
      <c r="AR331" s="133"/>
      <c r="AS331" s="133"/>
      <c r="AT331" s="133"/>
      <c r="AU331" s="133"/>
      <c r="AV331" s="133"/>
      <c r="AW331" s="133"/>
      <c r="AX331" s="133"/>
      <c r="AY331" s="133"/>
      <c r="AZ331" s="133"/>
      <c r="BA331" s="133"/>
      <c r="BB331" s="133"/>
      <c r="BC331" s="125"/>
      <c r="BD331" s="126"/>
      <c r="BE331" s="126"/>
      <c r="BF331" s="126"/>
      <c r="BG331" s="126"/>
      <c r="BH331" s="126"/>
      <c r="BI331" s="126"/>
      <c r="BJ331" s="126"/>
      <c r="BK331" s="126"/>
      <c r="BL331" s="126"/>
      <c r="BM331" s="126"/>
      <c r="BN331" s="127"/>
      <c r="BO331" s="127"/>
      <c r="BP331" s="127"/>
      <c r="BQ331" s="128"/>
      <c r="BR331" s="129"/>
      <c r="BS331" s="134"/>
    </row>
    <row r="332" spans="1:71" ht="19">
      <c r="A332" s="134"/>
      <c r="B332" s="134"/>
      <c r="C332" s="124"/>
      <c r="D332" s="130"/>
      <c r="E332" s="130"/>
      <c r="F332" s="130"/>
      <c r="G332" s="130"/>
      <c r="H332" s="130"/>
      <c r="I332" s="130"/>
      <c r="J332" s="130"/>
      <c r="K332" s="130"/>
      <c r="L332" s="130"/>
      <c r="M332" s="130"/>
      <c r="N332" s="130"/>
      <c r="O332" s="130"/>
      <c r="P332" s="130"/>
      <c r="Q332" s="130"/>
      <c r="R332" s="130"/>
      <c r="S332" s="130"/>
      <c r="T332" s="130"/>
      <c r="U332" s="135" t="s">
        <v>27</v>
      </c>
      <c r="V332" s="130"/>
      <c r="W332" s="130"/>
      <c r="X332" s="136"/>
      <c r="Y332" s="136"/>
      <c r="Z332" s="136"/>
      <c r="AA332" s="127"/>
      <c r="AB332" s="137"/>
      <c r="AC332" s="137"/>
      <c r="AD332" s="137"/>
      <c r="AE332" s="137"/>
      <c r="AF332" s="137"/>
      <c r="AG332" s="137"/>
      <c r="AH332" s="137"/>
      <c r="AI332" s="137"/>
      <c r="AJ332" s="137"/>
      <c r="AK332" s="137"/>
      <c r="AL332" s="137"/>
      <c r="AM332" s="135" t="s">
        <v>14</v>
      </c>
      <c r="AN332" s="138"/>
      <c r="AO332" s="137"/>
      <c r="AP332" s="139"/>
      <c r="AQ332" s="139"/>
      <c r="AR332" s="140"/>
      <c r="AS332" s="140"/>
      <c r="AT332" s="140"/>
      <c r="AU332" s="140"/>
      <c r="AV332" s="140"/>
      <c r="AW332" s="140"/>
      <c r="AX332" s="140"/>
      <c r="AY332" s="140"/>
      <c r="AZ332" s="140"/>
      <c r="BA332" s="140"/>
      <c r="BB332" s="140"/>
      <c r="BC332" s="141"/>
      <c r="BD332" s="127"/>
      <c r="BE332" s="127"/>
      <c r="BF332" s="161" t="s">
        <v>75</v>
      </c>
      <c r="BG332" s="155"/>
      <c r="BH332" s="155"/>
      <c r="BI332" s="155"/>
      <c r="BJ332" s="155"/>
      <c r="BK332" s="155"/>
      <c r="BL332" s="155"/>
      <c r="BM332" s="127"/>
      <c r="BN332" s="127"/>
      <c r="BO332" s="127"/>
      <c r="BP332" s="127"/>
      <c r="BQ332" s="138"/>
      <c r="BR332" s="129"/>
      <c r="BS332" s="134"/>
    </row>
    <row r="333" spans="1:71" ht="15.65" customHeight="1">
      <c r="A333" s="134"/>
      <c r="B333" s="134"/>
      <c r="C333" s="124"/>
      <c r="D333" s="199" t="s">
        <v>7</v>
      </c>
      <c r="E333" s="200"/>
      <c r="F333" s="200"/>
      <c r="G333" s="200"/>
      <c r="H333" s="200"/>
      <c r="I333" s="200"/>
      <c r="J333" s="200"/>
      <c r="K333" s="200"/>
      <c r="L333" s="200"/>
      <c r="M333" s="201"/>
      <c r="N333" s="208" t="str">
        <f>IF([8]回答表!X55="●","●","")</f>
        <v/>
      </c>
      <c r="O333" s="209"/>
      <c r="P333" s="209"/>
      <c r="Q333" s="210"/>
      <c r="R333" s="130"/>
      <c r="S333" s="130"/>
      <c r="T333" s="130"/>
      <c r="U333" s="190" t="str">
        <f>IF([8]回答表!X55="●",[8]回答表!B578,IF([8]回答表!AA55="●",[8]回答表!B605,""))</f>
        <v/>
      </c>
      <c r="V333" s="191"/>
      <c r="W333" s="191"/>
      <c r="X333" s="191"/>
      <c r="Y333" s="191"/>
      <c r="Z333" s="191"/>
      <c r="AA333" s="191"/>
      <c r="AB333" s="191"/>
      <c r="AC333" s="191"/>
      <c r="AD333" s="191"/>
      <c r="AE333" s="191"/>
      <c r="AF333" s="191"/>
      <c r="AG333" s="191"/>
      <c r="AH333" s="191"/>
      <c r="AI333" s="191"/>
      <c r="AJ333" s="192"/>
      <c r="AK333" s="143"/>
      <c r="AL333" s="143"/>
      <c r="AM333" s="223" t="s">
        <v>76</v>
      </c>
      <c r="AN333" s="223"/>
      <c r="AO333" s="223"/>
      <c r="AP333" s="223"/>
      <c r="AQ333" s="224" t="str">
        <f>IF([8]回答表!X55="●",[8]回答表!BC585,IF([8]回答表!AA55="●",[8]回答表!BC612,""))</f>
        <v/>
      </c>
      <c r="AR333" s="224"/>
      <c r="AS333" s="224"/>
      <c r="AT333" s="224"/>
      <c r="AU333" s="264" t="s">
        <v>77</v>
      </c>
      <c r="AV333" s="265"/>
      <c r="AW333" s="265"/>
      <c r="AX333" s="266"/>
      <c r="AY333" s="224" t="str">
        <f>IF([8]回答表!X55="●",[8]回答表!BC591,IF([8]回答表!AA55="●",[8]回答表!BC617,""))</f>
        <v/>
      </c>
      <c r="AZ333" s="224"/>
      <c r="BA333" s="224"/>
      <c r="BB333" s="224"/>
      <c r="BC333" s="131"/>
      <c r="BD333" s="126"/>
      <c r="BE333" s="126"/>
      <c r="BF333" s="253" t="str">
        <f>IF([8]回答表!X55="●",[8]回答表!S584,IF([8]回答表!AA55="●",[8]回答表!S611,""))</f>
        <v/>
      </c>
      <c r="BG333" s="254"/>
      <c r="BH333" s="254"/>
      <c r="BI333" s="254"/>
      <c r="BJ333" s="253"/>
      <c r="BK333" s="254"/>
      <c r="BL333" s="254"/>
      <c r="BM333" s="254"/>
      <c r="BN333" s="253"/>
      <c r="BO333" s="254"/>
      <c r="BP333" s="254"/>
      <c r="BQ333" s="255"/>
      <c r="BR333" s="129"/>
      <c r="BS333" s="134"/>
    </row>
    <row r="334" spans="1:71" ht="15.65" customHeight="1">
      <c r="A334" s="134"/>
      <c r="B334" s="134"/>
      <c r="C334" s="124"/>
      <c r="D334" s="202"/>
      <c r="E334" s="203"/>
      <c r="F334" s="203"/>
      <c r="G334" s="203"/>
      <c r="H334" s="203"/>
      <c r="I334" s="203"/>
      <c r="J334" s="203"/>
      <c r="K334" s="203"/>
      <c r="L334" s="203"/>
      <c r="M334" s="204"/>
      <c r="N334" s="211"/>
      <c r="O334" s="212"/>
      <c r="P334" s="212"/>
      <c r="Q334" s="213"/>
      <c r="R334" s="130"/>
      <c r="S334" s="130"/>
      <c r="T334" s="130"/>
      <c r="U334" s="193"/>
      <c r="V334" s="194"/>
      <c r="W334" s="194"/>
      <c r="X334" s="194"/>
      <c r="Y334" s="194"/>
      <c r="Z334" s="194"/>
      <c r="AA334" s="194"/>
      <c r="AB334" s="194"/>
      <c r="AC334" s="194"/>
      <c r="AD334" s="194"/>
      <c r="AE334" s="194"/>
      <c r="AF334" s="194"/>
      <c r="AG334" s="194"/>
      <c r="AH334" s="194"/>
      <c r="AI334" s="194"/>
      <c r="AJ334" s="195"/>
      <c r="AK334" s="143"/>
      <c r="AL334" s="143"/>
      <c r="AM334" s="223"/>
      <c r="AN334" s="223"/>
      <c r="AO334" s="223"/>
      <c r="AP334" s="223"/>
      <c r="AQ334" s="224"/>
      <c r="AR334" s="224"/>
      <c r="AS334" s="224"/>
      <c r="AT334" s="224"/>
      <c r="AU334" s="267"/>
      <c r="AV334" s="268"/>
      <c r="AW334" s="268"/>
      <c r="AX334" s="269"/>
      <c r="AY334" s="224"/>
      <c r="AZ334" s="224"/>
      <c r="BA334" s="224"/>
      <c r="BB334" s="224"/>
      <c r="BC334" s="131"/>
      <c r="BD334" s="126"/>
      <c r="BE334" s="126"/>
      <c r="BF334" s="217"/>
      <c r="BG334" s="218"/>
      <c r="BH334" s="218"/>
      <c r="BI334" s="218"/>
      <c r="BJ334" s="217"/>
      <c r="BK334" s="218"/>
      <c r="BL334" s="218"/>
      <c r="BM334" s="218"/>
      <c r="BN334" s="217"/>
      <c r="BO334" s="218"/>
      <c r="BP334" s="218"/>
      <c r="BQ334" s="221"/>
      <c r="BR334" s="129"/>
      <c r="BS334" s="134"/>
    </row>
    <row r="335" spans="1:71" ht="15.65" customHeight="1">
      <c r="A335" s="134"/>
      <c r="B335" s="134"/>
      <c r="C335" s="124"/>
      <c r="D335" s="202"/>
      <c r="E335" s="203"/>
      <c r="F335" s="203"/>
      <c r="G335" s="203"/>
      <c r="H335" s="203"/>
      <c r="I335" s="203"/>
      <c r="J335" s="203"/>
      <c r="K335" s="203"/>
      <c r="L335" s="203"/>
      <c r="M335" s="204"/>
      <c r="N335" s="211"/>
      <c r="O335" s="212"/>
      <c r="P335" s="212"/>
      <c r="Q335" s="213"/>
      <c r="R335" s="130"/>
      <c r="S335" s="130"/>
      <c r="T335" s="130"/>
      <c r="U335" s="193"/>
      <c r="V335" s="194"/>
      <c r="W335" s="194"/>
      <c r="X335" s="194"/>
      <c r="Y335" s="194"/>
      <c r="Z335" s="194"/>
      <c r="AA335" s="194"/>
      <c r="AB335" s="194"/>
      <c r="AC335" s="194"/>
      <c r="AD335" s="194"/>
      <c r="AE335" s="194"/>
      <c r="AF335" s="194"/>
      <c r="AG335" s="194"/>
      <c r="AH335" s="194"/>
      <c r="AI335" s="194"/>
      <c r="AJ335" s="195"/>
      <c r="AK335" s="143"/>
      <c r="AL335" s="143"/>
      <c r="AM335" s="223" t="s">
        <v>78</v>
      </c>
      <c r="AN335" s="223"/>
      <c r="AO335" s="223"/>
      <c r="AP335" s="223"/>
      <c r="AQ335" s="224" t="str">
        <f>IF([8]回答表!X55="●",[8]回答表!BC586,IF([8]回答表!AA55="●",[8]回答表!BC613,""))</f>
        <v/>
      </c>
      <c r="AR335" s="224"/>
      <c r="AS335" s="224"/>
      <c r="AT335" s="224"/>
      <c r="AU335" s="267"/>
      <c r="AV335" s="268"/>
      <c r="AW335" s="268"/>
      <c r="AX335" s="269"/>
      <c r="AY335" s="224"/>
      <c r="AZ335" s="224"/>
      <c r="BA335" s="224"/>
      <c r="BB335" s="224"/>
      <c r="BC335" s="131"/>
      <c r="BD335" s="126"/>
      <c r="BE335" s="126"/>
      <c r="BF335" s="217"/>
      <c r="BG335" s="218"/>
      <c r="BH335" s="218"/>
      <c r="BI335" s="218"/>
      <c r="BJ335" s="217"/>
      <c r="BK335" s="218"/>
      <c r="BL335" s="218"/>
      <c r="BM335" s="218"/>
      <c r="BN335" s="217"/>
      <c r="BO335" s="218"/>
      <c r="BP335" s="218"/>
      <c r="BQ335" s="221"/>
      <c r="BR335" s="129"/>
      <c r="BS335" s="134"/>
    </row>
    <row r="336" spans="1:71" ht="15.65" customHeight="1">
      <c r="A336" s="134"/>
      <c r="B336" s="134"/>
      <c r="C336" s="124"/>
      <c r="D336" s="205"/>
      <c r="E336" s="206"/>
      <c r="F336" s="206"/>
      <c r="G336" s="206"/>
      <c r="H336" s="206"/>
      <c r="I336" s="206"/>
      <c r="J336" s="206"/>
      <c r="K336" s="206"/>
      <c r="L336" s="206"/>
      <c r="M336" s="207"/>
      <c r="N336" s="214"/>
      <c r="O336" s="215"/>
      <c r="P336" s="215"/>
      <c r="Q336" s="216"/>
      <c r="R336" s="130"/>
      <c r="S336" s="130"/>
      <c r="T336" s="130"/>
      <c r="U336" s="193"/>
      <c r="V336" s="194"/>
      <c r="W336" s="194"/>
      <c r="X336" s="194"/>
      <c r="Y336" s="194"/>
      <c r="Z336" s="194"/>
      <c r="AA336" s="194"/>
      <c r="AB336" s="194"/>
      <c r="AC336" s="194"/>
      <c r="AD336" s="194"/>
      <c r="AE336" s="194"/>
      <c r="AF336" s="194"/>
      <c r="AG336" s="194"/>
      <c r="AH336" s="194"/>
      <c r="AI336" s="194"/>
      <c r="AJ336" s="195"/>
      <c r="AK336" s="143"/>
      <c r="AL336" s="143"/>
      <c r="AM336" s="223"/>
      <c r="AN336" s="223"/>
      <c r="AO336" s="223"/>
      <c r="AP336" s="223"/>
      <c r="AQ336" s="224"/>
      <c r="AR336" s="224"/>
      <c r="AS336" s="224"/>
      <c r="AT336" s="224"/>
      <c r="AU336" s="267"/>
      <c r="AV336" s="268"/>
      <c r="AW336" s="268"/>
      <c r="AX336" s="269"/>
      <c r="AY336" s="224"/>
      <c r="AZ336" s="224"/>
      <c r="BA336" s="224"/>
      <c r="BB336" s="224"/>
      <c r="BC336" s="131"/>
      <c r="BD336" s="126"/>
      <c r="BE336" s="126"/>
      <c r="BF336" s="217" t="str">
        <f>IF([8]回答表!X55="●",[8]回答表!V584,IF([8]回答表!AA55="●",[8]回答表!V611,""))</f>
        <v/>
      </c>
      <c r="BG336" s="218"/>
      <c r="BH336" s="218"/>
      <c r="BI336" s="218"/>
      <c r="BJ336" s="217" t="str">
        <f>IF([8]回答表!X55="●",[8]回答表!V585,IF([8]回答表!AA55="●",[8]回答表!V612,""))</f>
        <v/>
      </c>
      <c r="BK336" s="218"/>
      <c r="BL336" s="218"/>
      <c r="BM336" s="221"/>
      <c r="BN336" s="217" t="str">
        <f>IF([8]回答表!X55="●",[8]回答表!V586,IF([8]回答表!AA55="●",[8]回答表!V613,""))</f>
        <v/>
      </c>
      <c r="BO336" s="218"/>
      <c r="BP336" s="218"/>
      <c r="BQ336" s="221"/>
      <c r="BR336" s="129"/>
      <c r="BS336" s="134"/>
    </row>
    <row r="337" spans="1:71" ht="15.65" customHeight="1">
      <c r="A337" s="134"/>
      <c r="B337" s="134"/>
      <c r="C337" s="124"/>
      <c r="D337" s="144"/>
      <c r="E337" s="144"/>
      <c r="F337" s="144"/>
      <c r="G337" s="144"/>
      <c r="H337" s="144"/>
      <c r="I337" s="144"/>
      <c r="J337" s="144"/>
      <c r="K337" s="144"/>
      <c r="L337" s="144"/>
      <c r="M337" s="144"/>
      <c r="N337" s="146"/>
      <c r="O337" s="146"/>
      <c r="P337" s="146"/>
      <c r="Q337" s="146"/>
      <c r="R337" s="146"/>
      <c r="S337" s="146"/>
      <c r="T337" s="146"/>
      <c r="U337" s="193"/>
      <c r="V337" s="194"/>
      <c r="W337" s="194"/>
      <c r="X337" s="194"/>
      <c r="Y337" s="194"/>
      <c r="Z337" s="194"/>
      <c r="AA337" s="194"/>
      <c r="AB337" s="194"/>
      <c r="AC337" s="194"/>
      <c r="AD337" s="194"/>
      <c r="AE337" s="194"/>
      <c r="AF337" s="194"/>
      <c r="AG337" s="194"/>
      <c r="AH337" s="194"/>
      <c r="AI337" s="194"/>
      <c r="AJ337" s="195"/>
      <c r="AK337" s="143"/>
      <c r="AL337" s="143"/>
      <c r="AM337" s="223" t="s">
        <v>79</v>
      </c>
      <c r="AN337" s="223"/>
      <c r="AO337" s="223"/>
      <c r="AP337" s="223"/>
      <c r="AQ337" s="224" t="str">
        <f>IF([8]回答表!X55="●",[8]回答表!BC587,IF([8]回答表!AA55="●",[8]回答表!BC614,""))</f>
        <v/>
      </c>
      <c r="AR337" s="224"/>
      <c r="AS337" s="224"/>
      <c r="AT337" s="224"/>
      <c r="AU337" s="270"/>
      <c r="AV337" s="271"/>
      <c r="AW337" s="271"/>
      <c r="AX337" s="272"/>
      <c r="AY337" s="224"/>
      <c r="AZ337" s="224"/>
      <c r="BA337" s="224"/>
      <c r="BB337" s="224"/>
      <c r="BC337" s="131"/>
      <c r="BD337" s="131"/>
      <c r="BE337" s="131"/>
      <c r="BF337" s="217"/>
      <c r="BG337" s="218"/>
      <c r="BH337" s="218"/>
      <c r="BI337" s="218"/>
      <c r="BJ337" s="217"/>
      <c r="BK337" s="218"/>
      <c r="BL337" s="218"/>
      <c r="BM337" s="221"/>
      <c r="BN337" s="217"/>
      <c r="BO337" s="218"/>
      <c r="BP337" s="218"/>
      <c r="BQ337" s="221"/>
      <c r="BR337" s="129"/>
      <c r="BS337" s="134"/>
    </row>
    <row r="338" spans="1:71" ht="15.65" customHeight="1">
      <c r="A338" s="134"/>
      <c r="B338" s="134"/>
      <c r="C338" s="124"/>
      <c r="D338" s="144"/>
      <c r="E338" s="144"/>
      <c r="F338" s="144"/>
      <c r="G338" s="144"/>
      <c r="H338" s="144"/>
      <c r="I338" s="144"/>
      <c r="J338" s="144"/>
      <c r="K338" s="144"/>
      <c r="L338" s="144"/>
      <c r="M338" s="144"/>
      <c r="N338" s="146"/>
      <c r="O338" s="146"/>
      <c r="P338" s="146"/>
      <c r="Q338" s="146"/>
      <c r="R338" s="146"/>
      <c r="S338" s="146"/>
      <c r="T338" s="146"/>
      <c r="U338" s="193"/>
      <c r="V338" s="194"/>
      <c r="W338" s="194"/>
      <c r="X338" s="194"/>
      <c r="Y338" s="194"/>
      <c r="Z338" s="194"/>
      <c r="AA338" s="194"/>
      <c r="AB338" s="194"/>
      <c r="AC338" s="194"/>
      <c r="AD338" s="194"/>
      <c r="AE338" s="194"/>
      <c r="AF338" s="194"/>
      <c r="AG338" s="194"/>
      <c r="AH338" s="194"/>
      <c r="AI338" s="194"/>
      <c r="AJ338" s="195"/>
      <c r="AK338" s="143"/>
      <c r="AL338" s="143"/>
      <c r="AM338" s="223"/>
      <c r="AN338" s="223"/>
      <c r="AO338" s="223"/>
      <c r="AP338" s="223"/>
      <c r="AQ338" s="224"/>
      <c r="AR338" s="224"/>
      <c r="AS338" s="224"/>
      <c r="AT338" s="224"/>
      <c r="AU338" s="225" t="s">
        <v>80</v>
      </c>
      <c r="AV338" s="226"/>
      <c r="AW338" s="226"/>
      <c r="AX338" s="227"/>
      <c r="AY338" s="231" t="str">
        <f>IF([8]回答表!X55="●",[8]回答表!BC592,IF([8]回答表!AA55="●",[8]回答表!BC618,""))</f>
        <v/>
      </c>
      <c r="AZ338" s="232"/>
      <c r="BA338" s="232"/>
      <c r="BB338" s="233"/>
      <c r="BC338" s="131"/>
      <c r="BD338" s="126"/>
      <c r="BE338" s="126"/>
      <c r="BF338" s="217"/>
      <c r="BG338" s="218"/>
      <c r="BH338" s="218"/>
      <c r="BI338" s="218"/>
      <c r="BJ338" s="217"/>
      <c r="BK338" s="218"/>
      <c r="BL338" s="218"/>
      <c r="BM338" s="221"/>
      <c r="BN338" s="217"/>
      <c r="BO338" s="218"/>
      <c r="BP338" s="218"/>
      <c r="BQ338" s="221"/>
      <c r="BR338" s="129"/>
      <c r="BS338" s="134"/>
    </row>
    <row r="339" spans="1:71" ht="15.65" customHeight="1">
      <c r="A339" s="134"/>
      <c r="B339" s="134"/>
      <c r="C339" s="124"/>
      <c r="D339" s="243" t="s">
        <v>8</v>
      </c>
      <c r="E339" s="244"/>
      <c r="F339" s="244"/>
      <c r="G339" s="244"/>
      <c r="H339" s="244"/>
      <c r="I339" s="244"/>
      <c r="J339" s="244"/>
      <c r="K339" s="244"/>
      <c r="L339" s="244"/>
      <c r="M339" s="245"/>
      <c r="N339" s="208" t="str">
        <f>IF([8]回答表!AA55="●","●","")</f>
        <v/>
      </c>
      <c r="O339" s="209"/>
      <c r="P339" s="209"/>
      <c r="Q339" s="210"/>
      <c r="R339" s="130"/>
      <c r="S339" s="130"/>
      <c r="T339" s="130"/>
      <c r="U339" s="193"/>
      <c r="V339" s="194"/>
      <c r="W339" s="194"/>
      <c r="X339" s="194"/>
      <c r="Y339" s="194"/>
      <c r="Z339" s="194"/>
      <c r="AA339" s="194"/>
      <c r="AB339" s="194"/>
      <c r="AC339" s="194"/>
      <c r="AD339" s="194"/>
      <c r="AE339" s="194"/>
      <c r="AF339" s="194"/>
      <c r="AG339" s="194"/>
      <c r="AH339" s="194"/>
      <c r="AI339" s="194"/>
      <c r="AJ339" s="195"/>
      <c r="AK339" s="143"/>
      <c r="AL339" s="143"/>
      <c r="AM339" s="223" t="s">
        <v>81</v>
      </c>
      <c r="AN339" s="223"/>
      <c r="AO339" s="223"/>
      <c r="AP339" s="223"/>
      <c r="AQ339" s="252" t="str">
        <f>IF([8]回答表!X55="●",[8]回答表!BC589,IF([8]回答表!AA55="●",[8]回答表!BC615,""))</f>
        <v/>
      </c>
      <c r="AR339" s="224"/>
      <c r="AS339" s="224"/>
      <c r="AT339" s="224"/>
      <c r="AU339" s="237"/>
      <c r="AV339" s="238"/>
      <c r="AW339" s="238"/>
      <c r="AX339" s="239"/>
      <c r="AY339" s="240"/>
      <c r="AZ339" s="241"/>
      <c r="BA339" s="241"/>
      <c r="BB339" s="242"/>
      <c r="BC339" s="131"/>
      <c r="BD339" s="147"/>
      <c r="BE339" s="147"/>
      <c r="BF339" s="217"/>
      <c r="BG339" s="218"/>
      <c r="BH339" s="218"/>
      <c r="BI339" s="218"/>
      <c r="BJ339" s="217"/>
      <c r="BK339" s="218"/>
      <c r="BL339" s="218"/>
      <c r="BM339" s="221"/>
      <c r="BN339" s="217"/>
      <c r="BO339" s="218"/>
      <c r="BP339" s="218"/>
      <c r="BQ339" s="221"/>
      <c r="BR339" s="129"/>
      <c r="BS339" s="134"/>
    </row>
    <row r="340" spans="1:71" ht="15.65" customHeight="1">
      <c r="A340" s="134"/>
      <c r="B340" s="134"/>
      <c r="C340" s="124"/>
      <c r="D340" s="246"/>
      <c r="E340" s="247"/>
      <c r="F340" s="247"/>
      <c r="G340" s="247"/>
      <c r="H340" s="247"/>
      <c r="I340" s="247"/>
      <c r="J340" s="247"/>
      <c r="K340" s="247"/>
      <c r="L340" s="247"/>
      <c r="M340" s="248"/>
      <c r="N340" s="211"/>
      <c r="O340" s="212"/>
      <c r="P340" s="212"/>
      <c r="Q340" s="213"/>
      <c r="R340" s="130"/>
      <c r="S340" s="130"/>
      <c r="T340" s="130"/>
      <c r="U340" s="193"/>
      <c r="V340" s="194"/>
      <c r="W340" s="194"/>
      <c r="X340" s="194"/>
      <c r="Y340" s="194"/>
      <c r="Z340" s="194"/>
      <c r="AA340" s="194"/>
      <c r="AB340" s="194"/>
      <c r="AC340" s="194"/>
      <c r="AD340" s="194"/>
      <c r="AE340" s="194"/>
      <c r="AF340" s="194"/>
      <c r="AG340" s="194"/>
      <c r="AH340" s="194"/>
      <c r="AI340" s="194"/>
      <c r="AJ340" s="195"/>
      <c r="AK340" s="143"/>
      <c r="AL340" s="143"/>
      <c r="AM340" s="223"/>
      <c r="AN340" s="223"/>
      <c r="AO340" s="223"/>
      <c r="AP340" s="223"/>
      <c r="AQ340" s="224"/>
      <c r="AR340" s="224"/>
      <c r="AS340" s="224"/>
      <c r="AT340" s="224"/>
      <c r="AU340" s="228"/>
      <c r="AV340" s="229"/>
      <c r="AW340" s="229"/>
      <c r="AX340" s="230"/>
      <c r="AY340" s="234"/>
      <c r="AZ340" s="235"/>
      <c r="BA340" s="235"/>
      <c r="BB340" s="236"/>
      <c r="BC340" s="131"/>
      <c r="BD340" s="147"/>
      <c r="BE340" s="147"/>
      <c r="BF340" s="217" t="s">
        <v>9</v>
      </c>
      <c r="BG340" s="218"/>
      <c r="BH340" s="218"/>
      <c r="BI340" s="218"/>
      <c r="BJ340" s="217" t="s">
        <v>10</v>
      </c>
      <c r="BK340" s="218"/>
      <c r="BL340" s="218"/>
      <c r="BM340" s="218"/>
      <c r="BN340" s="217" t="s">
        <v>11</v>
      </c>
      <c r="BO340" s="218"/>
      <c r="BP340" s="218"/>
      <c r="BQ340" s="221"/>
      <c r="BR340" s="129"/>
      <c r="BS340" s="134"/>
    </row>
    <row r="341" spans="1:71" ht="15.65" customHeight="1">
      <c r="A341" s="134"/>
      <c r="B341" s="134"/>
      <c r="C341" s="124"/>
      <c r="D341" s="246"/>
      <c r="E341" s="247"/>
      <c r="F341" s="247"/>
      <c r="G341" s="247"/>
      <c r="H341" s="247"/>
      <c r="I341" s="247"/>
      <c r="J341" s="247"/>
      <c r="K341" s="247"/>
      <c r="L341" s="247"/>
      <c r="M341" s="248"/>
      <c r="N341" s="211"/>
      <c r="O341" s="212"/>
      <c r="P341" s="212"/>
      <c r="Q341" s="213"/>
      <c r="R341" s="130"/>
      <c r="S341" s="130"/>
      <c r="T341" s="130"/>
      <c r="U341" s="193"/>
      <c r="V341" s="194"/>
      <c r="W341" s="194"/>
      <c r="X341" s="194"/>
      <c r="Y341" s="194"/>
      <c r="Z341" s="194"/>
      <c r="AA341" s="194"/>
      <c r="AB341" s="194"/>
      <c r="AC341" s="194"/>
      <c r="AD341" s="194"/>
      <c r="AE341" s="194"/>
      <c r="AF341" s="194"/>
      <c r="AG341" s="194"/>
      <c r="AH341" s="194"/>
      <c r="AI341" s="194"/>
      <c r="AJ341" s="195"/>
      <c r="AK341" s="143"/>
      <c r="AL341" s="143"/>
      <c r="AM341" s="223" t="s">
        <v>82</v>
      </c>
      <c r="AN341" s="223"/>
      <c r="AO341" s="223"/>
      <c r="AP341" s="223"/>
      <c r="AQ341" s="224" t="str">
        <f>IF([8]回答表!X55="●",[8]回答表!BC590,IF([8]回答表!AA55="●",[8]回答表!BC616,""))</f>
        <v/>
      </c>
      <c r="AR341" s="224"/>
      <c r="AS341" s="224"/>
      <c r="AT341" s="224"/>
      <c r="AU341" s="225" t="s">
        <v>83</v>
      </c>
      <c r="AV341" s="226"/>
      <c r="AW341" s="226"/>
      <c r="AX341" s="227"/>
      <c r="AY341" s="231" t="str">
        <f>IF([8]回答表!X55="●",[8]回答表!BC593,IF([8]回答表!AA55="●",[8]回答表!BC619,""))</f>
        <v/>
      </c>
      <c r="AZ341" s="232"/>
      <c r="BA341" s="232"/>
      <c r="BB341" s="233"/>
      <c r="BC341" s="131"/>
      <c r="BD341" s="147"/>
      <c r="BE341" s="147"/>
      <c r="BF341" s="217"/>
      <c r="BG341" s="218"/>
      <c r="BH341" s="218"/>
      <c r="BI341" s="218"/>
      <c r="BJ341" s="217"/>
      <c r="BK341" s="218"/>
      <c r="BL341" s="218"/>
      <c r="BM341" s="218"/>
      <c r="BN341" s="217"/>
      <c r="BO341" s="218"/>
      <c r="BP341" s="218"/>
      <c r="BQ341" s="221"/>
      <c r="BR341" s="129"/>
      <c r="BS341" s="134"/>
    </row>
    <row r="342" spans="1:71" ht="15.65" customHeight="1">
      <c r="A342" s="134"/>
      <c r="B342" s="134"/>
      <c r="C342" s="124"/>
      <c r="D342" s="249"/>
      <c r="E342" s="250"/>
      <c r="F342" s="250"/>
      <c r="G342" s="250"/>
      <c r="H342" s="250"/>
      <c r="I342" s="250"/>
      <c r="J342" s="250"/>
      <c r="K342" s="250"/>
      <c r="L342" s="250"/>
      <c r="M342" s="251"/>
      <c r="N342" s="214"/>
      <c r="O342" s="215"/>
      <c r="P342" s="215"/>
      <c r="Q342" s="216"/>
      <c r="R342" s="130"/>
      <c r="S342" s="130"/>
      <c r="T342" s="130"/>
      <c r="U342" s="196"/>
      <c r="V342" s="197"/>
      <c r="W342" s="197"/>
      <c r="X342" s="197"/>
      <c r="Y342" s="197"/>
      <c r="Z342" s="197"/>
      <c r="AA342" s="197"/>
      <c r="AB342" s="197"/>
      <c r="AC342" s="197"/>
      <c r="AD342" s="197"/>
      <c r="AE342" s="197"/>
      <c r="AF342" s="197"/>
      <c r="AG342" s="197"/>
      <c r="AH342" s="197"/>
      <c r="AI342" s="197"/>
      <c r="AJ342" s="198"/>
      <c r="AK342" s="143"/>
      <c r="AL342" s="143"/>
      <c r="AM342" s="223"/>
      <c r="AN342" s="223"/>
      <c r="AO342" s="223"/>
      <c r="AP342" s="223"/>
      <c r="AQ342" s="224"/>
      <c r="AR342" s="224"/>
      <c r="AS342" s="224"/>
      <c r="AT342" s="224"/>
      <c r="AU342" s="228"/>
      <c r="AV342" s="229"/>
      <c r="AW342" s="229"/>
      <c r="AX342" s="230"/>
      <c r="AY342" s="234"/>
      <c r="AZ342" s="235"/>
      <c r="BA342" s="235"/>
      <c r="BB342" s="236"/>
      <c r="BC342" s="131"/>
      <c r="BD342" s="147"/>
      <c r="BE342" s="147"/>
      <c r="BF342" s="219"/>
      <c r="BG342" s="220"/>
      <c r="BH342" s="220"/>
      <c r="BI342" s="220"/>
      <c r="BJ342" s="219"/>
      <c r="BK342" s="220"/>
      <c r="BL342" s="220"/>
      <c r="BM342" s="220"/>
      <c r="BN342" s="219"/>
      <c r="BO342" s="220"/>
      <c r="BP342" s="220"/>
      <c r="BQ342" s="222"/>
      <c r="BR342" s="129"/>
      <c r="BS342" s="134"/>
    </row>
    <row r="343" spans="1:71" ht="15.65" customHeight="1">
      <c r="A343" s="134"/>
      <c r="B343" s="134"/>
      <c r="C343" s="124"/>
      <c r="D343" s="144"/>
      <c r="E343" s="144"/>
      <c r="F343" s="144"/>
      <c r="G343" s="144"/>
      <c r="H343" s="144"/>
      <c r="I343" s="144"/>
      <c r="J343" s="144"/>
      <c r="K343" s="144"/>
      <c r="L343" s="144"/>
      <c r="M343" s="144"/>
      <c r="N343" s="144"/>
      <c r="O343" s="144"/>
      <c r="P343" s="144"/>
      <c r="Q343" s="144"/>
      <c r="R343" s="130"/>
      <c r="S343" s="130"/>
      <c r="T343" s="130"/>
      <c r="U343" s="130"/>
      <c r="V343" s="130"/>
      <c r="W343" s="130"/>
      <c r="X343" s="130"/>
      <c r="Y343" s="130"/>
      <c r="Z343" s="130"/>
      <c r="AA343" s="130"/>
      <c r="AB343" s="130"/>
      <c r="AC343" s="130"/>
      <c r="AD343" s="130"/>
      <c r="AE343" s="130"/>
      <c r="AF343" s="130"/>
      <c r="AG343" s="130"/>
      <c r="AH343" s="130"/>
      <c r="AI343" s="130"/>
      <c r="AJ343" s="130"/>
      <c r="AK343" s="143"/>
      <c r="AL343" s="143"/>
      <c r="AM343" s="156"/>
      <c r="AN343" s="156"/>
      <c r="AO343" s="156"/>
      <c r="AP343" s="156"/>
      <c r="AQ343" s="156"/>
      <c r="AR343" s="156"/>
      <c r="AS343" s="156"/>
      <c r="AT343" s="156"/>
      <c r="AU343" s="156"/>
      <c r="AV343" s="156"/>
      <c r="AW343" s="156"/>
      <c r="AX343" s="156"/>
      <c r="AY343" s="156"/>
      <c r="AZ343" s="156"/>
      <c r="BA343" s="156"/>
      <c r="BB343" s="156"/>
      <c r="BC343" s="131"/>
      <c r="BD343" s="147"/>
      <c r="BE343" s="147"/>
      <c r="BF343" s="110"/>
      <c r="BG343" s="110"/>
      <c r="BH343" s="110"/>
      <c r="BI343" s="110"/>
      <c r="BJ343" s="110"/>
      <c r="BK343" s="110"/>
      <c r="BL343" s="110"/>
      <c r="BM343" s="110"/>
      <c r="BN343" s="110"/>
      <c r="BO343" s="110"/>
      <c r="BP343" s="110"/>
      <c r="BQ343" s="110"/>
      <c r="BR343" s="129"/>
      <c r="BS343" s="116"/>
    </row>
    <row r="344" spans="1:71" ht="15.65" customHeight="1">
      <c r="A344" s="134"/>
      <c r="B344" s="134"/>
      <c r="C344" s="124"/>
      <c r="D344" s="144"/>
      <c r="E344" s="144"/>
      <c r="F344" s="144"/>
      <c r="G344" s="144"/>
      <c r="H344" s="144"/>
      <c r="I344" s="144"/>
      <c r="J344" s="144"/>
      <c r="K344" s="144"/>
      <c r="L344" s="144"/>
      <c r="M344" s="144"/>
      <c r="N344" s="144"/>
      <c r="O344" s="144"/>
      <c r="P344" s="144"/>
      <c r="Q344" s="144"/>
      <c r="R344" s="130"/>
      <c r="S344" s="130"/>
      <c r="T344" s="130"/>
      <c r="U344" s="135" t="s">
        <v>91</v>
      </c>
      <c r="V344" s="130"/>
      <c r="W344" s="130"/>
      <c r="X344" s="130"/>
      <c r="Y344" s="130"/>
      <c r="Z344" s="130"/>
      <c r="AA344" s="130"/>
      <c r="AB344" s="130"/>
      <c r="AC344" s="130"/>
      <c r="AD344" s="130"/>
      <c r="AE344" s="130"/>
      <c r="AF344" s="130"/>
      <c r="AG344" s="130"/>
      <c r="AH344" s="130"/>
      <c r="AI344" s="130"/>
      <c r="AJ344" s="130"/>
      <c r="AK344" s="143"/>
      <c r="AL344" s="143"/>
      <c r="AM344" s="135" t="s">
        <v>92</v>
      </c>
      <c r="AN344" s="127"/>
      <c r="AO344" s="127"/>
      <c r="AP344" s="127"/>
      <c r="AQ344" s="127"/>
      <c r="AR344" s="127"/>
      <c r="AS344" s="127"/>
      <c r="AT344" s="127"/>
      <c r="AU344" s="127"/>
      <c r="AV344" s="127"/>
      <c r="AW344" s="127"/>
      <c r="AX344" s="126"/>
      <c r="AY344" s="126"/>
      <c r="AZ344" s="126"/>
      <c r="BA344" s="126"/>
      <c r="BB344" s="126"/>
      <c r="BC344" s="126"/>
      <c r="BD344" s="126"/>
      <c r="BE344" s="126"/>
      <c r="BF344" s="126"/>
      <c r="BG344" s="126"/>
      <c r="BH344" s="126"/>
      <c r="BI344" s="126"/>
      <c r="BJ344" s="126"/>
      <c r="BK344" s="126"/>
      <c r="BL344" s="126"/>
      <c r="BM344" s="126"/>
      <c r="BN344" s="126"/>
      <c r="BO344" s="126"/>
      <c r="BP344" s="126"/>
      <c r="BQ344" s="110"/>
      <c r="BR344" s="129"/>
      <c r="BS344" s="116"/>
    </row>
    <row r="345" spans="1:71" ht="15.65" customHeight="1">
      <c r="A345" s="134"/>
      <c r="B345" s="134"/>
      <c r="C345" s="124"/>
      <c r="D345" s="144"/>
      <c r="E345" s="144"/>
      <c r="F345" s="144"/>
      <c r="G345" s="144"/>
      <c r="H345" s="144"/>
      <c r="I345" s="144"/>
      <c r="J345" s="144"/>
      <c r="K345" s="144"/>
      <c r="L345" s="144"/>
      <c r="M345" s="144"/>
      <c r="N345" s="144"/>
      <c r="O345" s="144"/>
      <c r="P345" s="144"/>
      <c r="Q345" s="144"/>
      <c r="R345" s="130"/>
      <c r="S345" s="130"/>
      <c r="T345" s="130"/>
      <c r="U345" s="182" t="str">
        <f>IF([8]回答表!X55="●",[8]回答表!E592,IF([8]回答表!AA55="●",[8]回答表!E619,""))</f>
        <v/>
      </c>
      <c r="V345" s="183"/>
      <c r="W345" s="183"/>
      <c r="X345" s="183"/>
      <c r="Y345" s="183"/>
      <c r="Z345" s="183"/>
      <c r="AA345" s="183"/>
      <c r="AB345" s="183"/>
      <c r="AC345" s="183"/>
      <c r="AD345" s="183"/>
      <c r="AE345" s="186" t="s">
        <v>93</v>
      </c>
      <c r="AF345" s="186"/>
      <c r="AG345" s="186"/>
      <c r="AH345" s="186"/>
      <c r="AI345" s="186"/>
      <c r="AJ345" s="187"/>
      <c r="AK345" s="143"/>
      <c r="AL345" s="143"/>
      <c r="AM345" s="190" t="str">
        <f>IF([8]回答表!X55="●",[8]回答表!B594,IF([8]回答表!AA55="●",[8]回答表!B621,""))</f>
        <v/>
      </c>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2"/>
      <c r="BR345" s="129"/>
      <c r="BS345" s="116"/>
    </row>
    <row r="346" spans="1:71" ht="15.65" customHeight="1">
      <c r="A346" s="134"/>
      <c r="B346" s="134"/>
      <c r="C346" s="124"/>
      <c r="D346" s="144"/>
      <c r="E346" s="144"/>
      <c r="F346" s="144"/>
      <c r="G346" s="144"/>
      <c r="H346" s="144"/>
      <c r="I346" s="144"/>
      <c r="J346" s="144"/>
      <c r="K346" s="144"/>
      <c r="L346" s="144"/>
      <c r="M346" s="144"/>
      <c r="N346" s="144"/>
      <c r="O346" s="144"/>
      <c r="P346" s="144"/>
      <c r="Q346" s="144"/>
      <c r="R346" s="130"/>
      <c r="S346" s="130"/>
      <c r="T346" s="130"/>
      <c r="U346" s="184"/>
      <c r="V346" s="185"/>
      <c r="W346" s="185"/>
      <c r="X346" s="185"/>
      <c r="Y346" s="185"/>
      <c r="Z346" s="185"/>
      <c r="AA346" s="185"/>
      <c r="AB346" s="185"/>
      <c r="AC346" s="185"/>
      <c r="AD346" s="185"/>
      <c r="AE346" s="188"/>
      <c r="AF346" s="188"/>
      <c r="AG346" s="188"/>
      <c r="AH346" s="188"/>
      <c r="AI346" s="188"/>
      <c r="AJ346" s="189"/>
      <c r="AK346" s="143"/>
      <c r="AL346" s="143"/>
      <c r="AM346" s="193"/>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c r="BM346" s="194"/>
      <c r="BN346" s="194"/>
      <c r="BO346" s="194"/>
      <c r="BP346" s="194"/>
      <c r="BQ346" s="195"/>
      <c r="BR346" s="129"/>
      <c r="BS346" s="116"/>
    </row>
    <row r="347" spans="1:71" ht="15.65" customHeight="1">
      <c r="A347" s="134"/>
      <c r="B347" s="134"/>
      <c r="C347" s="124"/>
      <c r="D347" s="144"/>
      <c r="E347" s="144"/>
      <c r="F347" s="144"/>
      <c r="G347" s="144"/>
      <c r="H347" s="144"/>
      <c r="I347" s="144"/>
      <c r="J347" s="144"/>
      <c r="K347" s="144"/>
      <c r="L347" s="144"/>
      <c r="M347" s="144"/>
      <c r="N347" s="144"/>
      <c r="O347" s="144"/>
      <c r="P347" s="144"/>
      <c r="Q347" s="144"/>
      <c r="R347" s="130"/>
      <c r="S347" s="130"/>
      <c r="T347" s="130"/>
      <c r="U347" s="130"/>
      <c r="V347" s="130"/>
      <c r="W347" s="130"/>
      <c r="X347" s="130"/>
      <c r="Y347" s="130"/>
      <c r="Z347" s="130"/>
      <c r="AA347" s="130"/>
      <c r="AB347" s="130"/>
      <c r="AC347" s="130"/>
      <c r="AD347" s="130"/>
      <c r="AE347" s="130"/>
      <c r="AF347" s="130"/>
      <c r="AG347" s="130"/>
      <c r="AH347" s="130"/>
      <c r="AI347" s="130"/>
      <c r="AJ347" s="130"/>
      <c r="AK347" s="143"/>
      <c r="AL347" s="143"/>
      <c r="AM347" s="193"/>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5"/>
      <c r="BR347" s="129"/>
      <c r="BS347" s="116"/>
    </row>
    <row r="348" spans="1:71" ht="15.65" customHeight="1">
      <c r="A348" s="134"/>
      <c r="B348" s="134"/>
      <c r="C348" s="124"/>
      <c r="D348" s="144"/>
      <c r="E348" s="144"/>
      <c r="F348" s="144"/>
      <c r="G348" s="144"/>
      <c r="H348" s="144"/>
      <c r="I348" s="144"/>
      <c r="J348" s="144"/>
      <c r="K348" s="144"/>
      <c r="L348" s="144"/>
      <c r="M348" s="144"/>
      <c r="N348" s="144"/>
      <c r="O348" s="144"/>
      <c r="P348" s="144"/>
      <c r="Q348" s="144"/>
      <c r="R348" s="130"/>
      <c r="S348" s="130"/>
      <c r="T348" s="130"/>
      <c r="U348" s="130"/>
      <c r="V348" s="130"/>
      <c r="W348" s="130"/>
      <c r="X348" s="130"/>
      <c r="Y348" s="130"/>
      <c r="Z348" s="130"/>
      <c r="AA348" s="130"/>
      <c r="AB348" s="130"/>
      <c r="AC348" s="130"/>
      <c r="AD348" s="130"/>
      <c r="AE348" s="130"/>
      <c r="AF348" s="130"/>
      <c r="AG348" s="130"/>
      <c r="AH348" s="130"/>
      <c r="AI348" s="130"/>
      <c r="AJ348" s="130"/>
      <c r="AK348" s="143"/>
      <c r="AL348" s="143"/>
      <c r="AM348" s="193"/>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c r="BM348" s="194"/>
      <c r="BN348" s="194"/>
      <c r="BO348" s="194"/>
      <c r="BP348" s="194"/>
      <c r="BQ348" s="195"/>
      <c r="BR348" s="129"/>
      <c r="BS348" s="116"/>
    </row>
    <row r="349" spans="1:71" ht="15.65" customHeight="1">
      <c r="A349" s="134"/>
      <c r="B349" s="134"/>
      <c r="C349" s="124"/>
      <c r="D349" s="144"/>
      <c r="E349" s="144"/>
      <c r="F349" s="144"/>
      <c r="G349" s="144"/>
      <c r="H349" s="144"/>
      <c r="I349" s="144"/>
      <c r="J349" s="144"/>
      <c r="K349" s="144"/>
      <c r="L349" s="144"/>
      <c r="M349" s="144"/>
      <c r="N349" s="144"/>
      <c r="O349" s="144"/>
      <c r="P349" s="144"/>
      <c r="Q349" s="144"/>
      <c r="R349" s="130"/>
      <c r="S349" s="130"/>
      <c r="T349" s="130"/>
      <c r="U349" s="130"/>
      <c r="V349" s="130"/>
      <c r="W349" s="130"/>
      <c r="X349" s="130"/>
      <c r="Y349" s="130"/>
      <c r="Z349" s="130"/>
      <c r="AA349" s="130"/>
      <c r="AB349" s="130"/>
      <c r="AC349" s="130"/>
      <c r="AD349" s="130"/>
      <c r="AE349" s="130"/>
      <c r="AF349" s="130"/>
      <c r="AG349" s="130"/>
      <c r="AH349" s="130"/>
      <c r="AI349" s="130"/>
      <c r="AJ349" s="130"/>
      <c r="AK349" s="143"/>
      <c r="AL349" s="143"/>
      <c r="AM349" s="196"/>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8"/>
      <c r="BR349" s="129"/>
      <c r="BS349" s="116"/>
    </row>
    <row r="350" spans="1:71" ht="15.65" customHeight="1">
      <c r="A350" s="134"/>
      <c r="B350" s="134"/>
      <c r="C350" s="124"/>
      <c r="D350" s="144"/>
      <c r="E350" s="144"/>
      <c r="F350" s="144"/>
      <c r="G350" s="144"/>
      <c r="H350" s="144"/>
      <c r="I350" s="144"/>
      <c r="J350" s="144"/>
      <c r="K350" s="144"/>
      <c r="L350" s="144"/>
      <c r="M350" s="144"/>
      <c r="N350" s="130"/>
      <c r="O350" s="130"/>
      <c r="P350" s="130"/>
      <c r="Q350" s="130"/>
      <c r="R350" s="130"/>
      <c r="S350" s="130"/>
      <c r="T350" s="130"/>
      <c r="U350" s="130"/>
      <c r="V350" s="130"/>
      <c r="W350" s="130"/>
      <c r="X350" s="110"/>
      <c r="Y350" s="110"/>
      <c r="Z350" s="110"/>
      <c r="AA350" s="127"/>
      <c r="AB350" s="127"/>
      <c r="AC350" s="127"/>
      <c r="AD350" s="127"/>
      <c r="AE350" s="127"/>
      <c r="AF350" s="127"/>
      <c r="AG350" s="127"/>
      <c r="AH350" s="127"/>
      <c r="AI350" s="127"/>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29"/>
      <c r="BS350" s="134"/>
    </row>
    <row r="351" spans="1:71" ht="18.649999999999999" customHeight="1">
      <c r="A351" s="134"/>
      <c r="B351" s="134"/>
      <c r="C351" s="124"/>
      <c r="D351" s="144"/>
      <c r="E351" s="144"/>
      <c r="F351" s="144"/>
      <c r="G351" s="144"/>
      <c r="H351" s="144"/>
      <c r="I351" s="144"/>
      <c r="J351" s="144"/>
      <c r="K351" s="144"/>
      <c r="L351" s="144"/>
      <c r="M351" s="144"/>
      <c r="N351" s="130"/>
      <c r="O351" s="130"/>
      <c r="P351" s="130"/>
      <c r="Q351" s="130"/>
      <c r="R351" s="130"/>
      <c r="S351" s="130"/>
      <c r="T351" s="130"/>
      <c r="U351" s="135" t="s">
        <v>27</v>
      </c>
      <c r="V351" s="130"/>
      <c r="W351" s="130"/>
      <c r="X351" s="136"/>
      <c r="Y351" s="136"/>
      <c r="Z351" s="136"/>
      <c r="AA351" s="127"/>
      <c r="AB351" s="137"/>
      <c r="AC351" s="127"/>
      <c r="AD351" s="127"/>
      <c r="AE351" s="127"/>
      <c r="AF351" s="127"/>
      <c r="AG351" s="127"/>
      <c r="AH351" s="127"/>
      <c r="AI351" s="127"/>
      <c r="AJ351" s="127"/>
      <c r="AK351" s="127"/>
      <c r="AL351" s="127"/>
      <c r="AM351" s="135" t="s">
        <v>12</v>
      </c>
      <c r="AN351" s="127"/>
      <c r="AO351" s="127"/>
      <c r="AP351" s="127"/>
      <c r="AQ351" s="127"/>
      <c r="AR351" s="127"/>
      <c r="AS351" s="127"/>
      <c r="AT351" s="127"/>
      <c r="AU351" s="127"/>
      <c r="AV351" s="127"/>
      <c r="AW351" s="127"/>
      <c r="AX351" s="127"/>
      <c r="AY351" s="127"/>
      <c r="AZ351" s="127"/>
      <c r="BA351" s="127"/>
      <c r="BB351" s="126"/>
      <c r="BC351" s="126"/>
      <c r="BD351" s="126"/>
      <c r="BE351" s="126"/>
      <c r="BF351" s="126"/>
      <c r="BG351" s="126"/>
      <c r="BH351" s="126"/>
      <c r="BI351" s="126"/>
      <c r="BJ351" s="126"/>
      <c r="BK351" s="126"/>
      <c r="BL351" s="126"/>
      <c r="BM351" s="126"/>
      <c r="BN351" s="126"/>
      <c r="BO351" s="126"/>
      <c r="BP351" s="126"/>
      <c r="BQ351" s="110"/>
      <c r="BR351" s="129"/>
      <c r="BS351" s="134"/>
    </row>
    <row r="352" spans="1:71" ht="15.65" customHeight="1">
      <c r="A352" s="134"/>
      <c r="B352" s="134"/>
      <c r="C352" s="124"/>
      <c r="D352" s="199" t="s">
        <v>13</v>
      </c>
      <c r="E352" s="200"/>
      <c r="F352" s="200"/>
      <c r="G352" s="200"/>
      <c r="H352" s="200"/>
      <c r="I352" s="200"/>
      <c r="J352" s="200"/>
      <c r="K352" s="200"/>
      <c r="L352" s="200"/>
      <c r="M352" s="201"/>
      <c r="N352" s="208" t="str">
        <f>IF([8]回答表!AD55="●","●","")</f>
        <v/>
      </c>
      <c r="O352" s="209"/>
      <c r="P352" s="209"/>
      <c r="Q352" s="210"/>
      <c r="R352" s="130"/>
      <c r="S352" s="130"/>
      <c r="T352" s="130"/>
      <c r="U352" s="190" t="str">
        <f>IF([8]回答表!AD55="●",[8]回答表!B632,"")</f>
        <v/>
      </c>
      <c r="V352" s="191"/>
      <c r="W352" s="191"/>
      <c r="X352" s="191"/>
      <c r="Y352" s="191"/>
      <c r="Z352" s="191"/>
      <c r="AA352" s="191"/>
      <c r="AB352" s="191"/>
      <c r="AC352" s="191"/>
      <c r="AD352" s="191"/>
      <c r="AE352" s="191"/>
      <c r="AF352" s="191"/>
      <c r="AG352" s="191"/>
      <c r="AH352" s="191"/>
      <c r="AI352" s="191"/>
      <c r="AJ352" s="192"/>
      <c r="AK352" s="150"/>
      <c r="AL352" s="150"/>
      <c r="AM352" s="190" t="str">
        <f>IF([8]回答表!AD55="●",[8]回答表!B638,"")</f>
        <v/>
      </c>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2"/>
      <c r="BR352" s="129"/>
      <c r="BS352" s="134"/>
    </row>
    <row r="353" spans="1:144" ht="15.65" customHeight="1">
      <c r="C353" s="124"/>
      <c r="D353" s="202"/>
      <c r="E353" s="203"/>
      <c r="F353" s="203"/>
      <c r="G353" s="203"/>
      <c r="H353" s="203"/>
      <c r="I353" s="203"/>
      <c r="J353" s="203"/>
      <c r="K353" s="203"/>
      <c r="L353" s="203"/>
      <c r="M353" s="204"/>
      <c r="N353" s="211"/>
      <c r="O353" s="212"/>
      <c r="P353" s="212"/>
      <c r="Q353" s="213"/>
      <c r="R353" s="130"/>
      <c r="S353" s="130"/>
      <c r="T353" s="130"/>
      <c r="U353" s="193"/>
      <c r="V353" s="194"/>
      <c r="W353" s="194"/>
      <c r="X353" s="194"/>
      <c r="Y353" s="194"/>
      <c r="Z353" s="194"/>
      <c r="AA353" s="194"/>
      <c r="AB353" s="194"/>
      <c r="AC353" s="194"/>
      <c r="AD353" s="194"/>
      <c r="AE353" s="194"/>
      <c r="AF353" s="194"/>
      <c r="AG353" s="194"/>
      <c r="AH353" s="194"/>
      <c r="AI353" s="194"/>
      <c r="AJ353" s="195"/>
      <c r="AK353" s="150"/>
      <c r="AL353" s="150"/>
      <c r="AM353" s="193"/>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5"/>
      <c r="BR353" s="129"/>
    </row>
    <row r="354" spans="1:144" ht="15.65" customHeight="1">
      <c r="C354" s="124"/>
      <c r="D354" s="202"/>
      <c r="E354" s="203"/>
      <c r="F354" s="203"/>
      <c r="G354" s="203"/>
      <c r="H354" s="203"/>
      <c r="I354" s="203"/>
      <c r="J354" s="203"/>
      <c r="K354" s="203"/>
      <c r="L354" s="203"/>
      <c r="M354" s="204"/>
      <c r="N354" s="211"/>
      <c r="O354" s="212"/>
      <c r="P354" s="212"/>
      <c r="Q354" s="213"/>
      <c r="R354" s="130"/>
      <c r="S354" s="130"/>
      <c r="T354" s="130"/>
      <c r="U354" s="193"/>
      <c r="V354" s="194"/>
      <c r="W354" s="194"/>
      <c r="X354" s="194"/>
      <c r="Y354" s="194"/>
      <c r="Z354" s="194"/>
      <c r="AA354" s="194"/>
      <c r="AB354" s="194"/>
      <c r="AC354" s="194"/>
      <c r="AD354" s="194"/>
      <c r="AE354" s="194"/>
      <c r="AF354" s="194"/>
      <c r="AG354" s="194"/>
      <c r="AH354" s="194"/>
      <c r="AI354" s="194"/>
      <c r="AJ354" s="195"/>
      <c r="AK354" s="150"/>
      <c r="AL354" s="150"/>
      <c r="AM354" s="193"/>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c r="BM354" s="194"/>
      <c r="BN354" s="194"/>
      <c r="BO354" s="194"/>
      <c r="BP354" s="194"/>
      <c r="BQ354" s="195"/>
      <c r="BR354" s="129"/>
    </row>
    <row r="355" spans="1:144" ht="15.65" customHeight="1">
      <c r="C355" s="124"/>
      <c r="D355" s="205"/>
      <c r="E355" s="206"/>
      <c r="F355" s="206"/>
      <c r="G355" s="206"/>
      <c r="H355" s="206"/>
      <c r="I355" s="206"/>
      <c r="J355" s="206"/>
      <c r="K355" s="206"/>
      <c r="L355" s="206"/>
      <c r="M355" s="207"/>
      <c r="N355" s="214"/>
      <c r="O355" s="215"/>
      <c r="P355" s="215"/>
      <c r="Q355" s="216"/>
      <c r="R355" s="130"/>
      <c r="S355" s="130"/>
      <c r="T355" s="130"/>
      <c r="U355" s="196"/>
      <c r="V355" s="197"/>
      <c r="W355" s="197"/>
      <c r="X355" s="197"/>
      <c r="Y355" s="197"/>
      <c r="Z355" s="197"/>
      <c r="AA355" s="197"/>
      <c r="AB355" s="197"/>
      <c r="AC355" s="197"/>
      <c r="AD355" s="197"/>
      <c r="AE355" s="197"/>
      <c r="AF355" s="197"/>
      <c r="AG355" s="197"/>
      <c r="AH355" s="197"/>
      <c r="AI355" s="197"/>
      <c r="AJ355" s="198"/>
      <c r="AK355" s="150"/>
      <c r="AL355" s="150"/>
      <c r="AM355" s="196"/>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8"/>
      <c r="BR355" s="129"/>
    </row>
    <row r="356" spans="1:144" ht="15.65" customHeight="1">
      <c r="C356" s="151"/>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c r="BI356" s="152"/>
      <c r="BJ356" s="152"/>
      <c r="BK356" s="152"/>
      <c r="BL356" s="152"/>
      <c r="BM356" s="152"/>
      <c r="BN356" s="152"/>
      <c r="BO356" s="152"/>
      <c r="BP356" s="152"/>
      <c r="BQ356" s="152"/>
      <c r="BR356" s="153"/>
    </row>
    <row r="357" spans="1:144" ht="15.65" customHeight="1">
      <c r="A357" s="116"/>
      <c r="B357" s="116"/>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16"/>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row>
    <row r="358" spans="1:144" ht="15.65" customHeight="1">
      <c r="A358" s="97"/>
      <c r="B358" s="97"/>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97"/>
      <c r="BV358" s="157"/>
      <c r="BW358" s="157"/>
      <c r="BX358" s="157"/>
      <c r="BY358" s="157"/>
      <c r="BZ358" s="157"/>
      <c r="CA358" s="157"/>
      <c r="CB358" s="157"/>
      <c r="CC358" s="157"/>
      <c r="CD358" s="157"/>
      <c r="CE358" s="157"/>
      <c r="CF358" s="157"/>
      <c r="CG358" s="157"/>
      <c r="CH358" s="157"/>
      <c r="CI358" s="157"/>
      <c r="CJ358" s="157"/>
      <c r="CK358" s="157"/>
      <c r="CL358" s="157"/>
      <c r="CM358" s="157"/>
      <c r="CN358" s="157"/>
      <c r="CO358" s="157"/>
      <c r="CP358" s="157"/>
      <c r="CQ358" s="157"/>
      <c r="CR358" s="157"/>
      <c r="CS358" s="157"/>
      <c r="CT358" s="157"/>
      <c r="CU358" s="157"/>
      <c r="CV358" s="157"/>
      <c r="CW358" s="157"/>
      <c r="CX358" s="157"/>
      <c r="CY358" s="157"/>
      <c r="CZ358" s="157"/>
      <c r="DA358" s="157"/>
      <c r="DB358" s="157"/>
      <c r="DC358" s="157"/>
      <c r="DD358" s="157"/>
      <c r="DE358" s="157"/>
      <c r="DF358" s="157"/>
      <c r="DG358" s="157"/>
      <c r="DH358" s="157"/>
      <c r="DI358" s="157"/>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row>
    <row r="359" spans="1:144" ht="15.65" customHeight="1">
      <c r="A359" s="97"/>
      <c r="B359" s="97"/>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9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row>
    <row r="360" spans="1:144" ht="15.65" customHeight="1">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97"/>
      <c r="BV360" s="157"/>
      <c r="BW360" s="157"/>
      <c r="BX360" s="157"/>
      <c r="BY360" s="157"/>
      <c r="BZ360" s="157"/>
      <c r="CA360" s="157"/>
      <c r="CB360" s="157"/>
      <c r="CC360" s="157"/>
      <c r="CD360" s="157"/>
      <c r="CE360" s="157"/>
      <c r="CF360" s="157"/>
      <c r="CG360" s="157"/>
      <c r="CH360" s="157"/>
      <c r="CI360" s="157"/>
      <c r="CJ360" s="157"/>
      <c r="CK360" s="157"/>
      <c r="CL360" s="157"/>
      <c r="CM360" s="157"/>
      <c r="CN360" s="157"/>
      <c r="CO360" s="157"/>
      <c r="CP360" s="157"/>
      <c r="CQ360" s="157"/>
      <c r="CR360" s="157"/>
      <c r="CS360" s="157"/>
      <c r="CT360" s="157"/>
      <c r="CU360" s="157"/>
      <c r="CV360" s="157"/>
      <c r="CW360" s="157"/>
      <c r="CX360" s="157"/>
      <c r="CY360" s="157"/>
      <c r="CZ360" s="157"/>
      <c r="DA360" s="157"/>
      <c r="DB360" s="157"/>
      <c r="DC360" s="157"/>
      <c r="DD360" s="157"/>
      <c r="DE360" s="157"/>
      <c r="DF360" s="157"/>
      <c r="DG360" s="157"/>
      <c r="DH360" s="157"/>
      <c r="DI360" s="157"/>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row>
    <row r="361" spans="1:144" ht="22" customHeight="1">
      <c r="C361" s="172" t="s">
        <v>42</v>
      </c>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c r="BE361" s="172"/>
      <c r="BF361" s="172"/>
      <c r="BG361" s="172"/>
      <c r="BH361" s="172"/>
      <c r="BI361" s="172"/>
      <c r="BJ361" s="172"/>
      <c r="BK361" s="172"/>
      <c r="BL361" s="172"/>
      <c r="BM361" s="172"/>
      <c r="BN361" s="172"/>
      <c r="BO361" s="172"/>
      <c r="BP361" s="172"/>
      <c r="BQ361" s="172"/>
      <c r="BR361" s="172"/>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row>
    <row r="362" spans="1:144" ht="22" customHeight="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2"/>
      <c r="BM362" s="172"/>
      <c r="BN362" s="172"/>
      <c r="BO362" s="172"/>
      <c r="BP362" s="172"/>
      <c r="BQ362" s="172"/>
      <c r="BR362" s="172"/>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row>
    <row r="363" spans="1:144" ht="22" customHeight="1">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2"/>
      <c r="BM363" s="172"/>
      <c r="BN363" s="172"/>
      <c r="BO363" s="172"/>
      <c r="BP363" s="172"/>
      <c r="BQ363" s="172"/>
      <c r="BR363" s="172"/>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row>
    <row r="364" spans="1:144" ht="15.65" customHeight="1">
      <c r="C364" s="164"/>
      <c r="D364" s="165"/>
      <c r="E364" s="165"/>
      <c r="F364" s="165"/>
      <c r="G364" s="165"/>
      <c r="H364" s="165"/>
      <c r="I364" s="165"/>
      <c r="J364" s="165"/>
      <c r="K364" s="165"/>
      <c r="L364" s="165"/>
      <c r="M364" s="165"/>
      <c r="N364" s="165"/>
      <c r="O364" s="165"/>
      <c r="P364" s="165"/>
      <c r="Q364" s="165"/>
      <c r="R364" s="165"/>
      <c r="S364" s="165"/>
      <c r="T364" s="165"/>
      <c r="U364" s="165"/>
      <c r="V364" s="165"/>
      <c r="W364" s="165"/>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66"/>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row>
    <row r="365" spans="1:144" ht="19" customHeight="1">
      <c r="C365" s="167"/>
      <c r="D365" s="173" t="str">
        <f>IF([8]回答表!R56="●",[8]回答表!B651,"")</f>
        <v/>
      </c>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5"/>
      <c r="BR365" s="168"/>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row>
    <row r="366" spans="1:144" ht="23.5" customHeight="1">
      <c r="C366" s="167"/>
      <c r="D366" s="176"/>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c r="AL366" s="177"/>
      <c r="AM366" s="177"/>
      <c r="AN366" s="177"/>
      <c r="AO366" s="177"/>
      <c r="AP366" s="177"/>
      <c r="AQ366" s="177"/>
      <c r="AR366" s="177"/>
      <c r="AS366" s="177"/>
      <c r="AT366" s="177"/>
      <c r="AU366" s="177"/>
      <c r="AV366" s="177"/>
      <c r="AW366" s="177"/>
      <c r="AX366" s="177"/>
      <c r="AY366" s="177"/>
      <c r="AZ366" s="177"/>
      <c r="BA366" s="177"/>
      <c r="BB366" s="177"/>
      <c r="BC366" s="177"/>
      <c r="BD366" s="177"/>
      <c r="BE366" s="177"/>
      <c r="BF366" s="177"/>
      <c r="BG366" s="177"/>
      <c r="BH366" s="177"/>
      <c r="BI366" s="177"/>
      <c r="BJ366" s="177"/>
      <c r="BK366" s="177"/>
      <c r="BL366" s="177"/>
      <c r="BM366" s="177"/>
      <c r="BN366" s="177"/>
      <c r="BO366" s="177"/>
      <c r="BP366" s="177"/>
      <c r="BQ366" s="178"/>
      <c r="BR366" s="168"/>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row>
    <row r="367" spans="1:144" ht="23.5" customHeight="1">
      <c r="C367" s="167"/>
      <c r="D367" s="176"/>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8"/>
      <c r="BR367" s="168"/>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row>
    <row r="368" spans="1:144" ht="23.5" customHeight="1">
      <c r="C368" s="167"/>
      <c r="D368" s="176"/>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8"/>
      <c r="BR368" s="168"/>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row>
    <row r="369" spans="2:144" ht="23.5" customHeight="1">
      <c r="C369" s="167"/>
      <c r="D369" s="176"/>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8"/>
      <c r="BR369" s="168"/>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row>
    <row r="370" spans="2:144" ht="23.5" customHeight="1">
      <c r="C370" s="167"/>
      <c r="D370" s="176"/>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8"/>
      <c r="BR370" s="168"/>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row>
    <row r="371" spans="2:144" ht="23.5" customHeight="1">
      <c r="C371" s="167"/>
      <c r="D371" s="176"/>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8"/>
      <c r="BR371" s="168"/>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row>
    <row r="372" spans="2:144" ht="23.5" customHeight="1">
      <c r="C372" s="167"/>
      <c r="D372" s="176"/>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8"/>
      <c r="BR372" s="168"/>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row>
    <row r="373" spans="2:144" ht="23.5" customHeight="1">
      <c r="C373" s="167"/>
      <c r="D373" s="176"/>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77"/>
      <c r="AM373" s="177"/>
      <c r="AN373" s="177"/>
      <c r="AO373" s="177"/>
      <c r="AP373" s="177"/>
      <c r="AQ373" s="177"/>
      <c r="AR373" s="177"/>
      <c r="AS373" s="177"/>
      <c r="AT373" s="177"/>
      <c r="AU373" s="177"/>
      <c r="AV373" s="177"/>
      <c r="AW373" s="177"/>
      <c r="AX373" s="177"/>
      <c r="AY373" s="177"/>
      <c r="AZ373" s="177"/>
      <c r="BA373" s="177"/>
      <c r="BB373" s="177"/>
      <c r="BC373" s="177"/>
      <c r="BD373" s="177"/>
      <c r="BE373" s="177"/>
      <c r="BF373" s="177"/>
      <c r="BG373" s="177"/>
      <c r="BH373" s="177"/>
      <c r="BI373" s="177"/>
      <c r="BJ373" s="177"/>
      <c r="BK373" s="177"/>
      <c r="BL373" s="177"/>
      <c r="BM373" s="177"/>
      <c r="BN373" s="177"/>
      <c r="BO373" s="177"/>
      <c r="BP373" s="177"/>
      <c r="BQ373" s="178"/>
      <c r="BR373" s="168"/>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row>
    <row r="374" spans="2:144" ht="23.5" customHeight="1">
      <c r="C374" s="167"/>
      <c r="D374" s="176"/>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c r="AL374" s="177"/>
      <c r="AM374" s="177"/>
      <c r="AN374" s="177"/>
      <c r="AO374" s="177"/>
      <c r="AP374" s="177"/>
      <c r="AQ374" s="177"/>
      <c r="AR374" s="177"/>
      <c r="AS374" s="177"/>
      <c r="AT374" s="177"/>
      <c r="AU374" s="177"/>
      <c r="AV374" s="177"/>
      <c r="AW374" s="177"/>
      <c r="AX374" s="177"/>
      <c r="AY374" s="177"/>
      <c r="AZ374" s="177"/>
      <c r="BA374" s="177"/>
      <c r="BB374" s="177"/>
      <c r="BC374" s="177"/>
      <c r="BD374" s="177"/>
      <c r="BE374" s="177"/>
      <c r="BF374" s="177"/>
      <c r="BG374" s="177"/>
      <c r="BH374" s="177"/>
      <c r="BI374" s="177"/>
      <c r="BJ374" s="177"/>
      <c r="BK374" s="177"/>
      <c r="BL374" s="177"/>
      <c r="BM374" s="177"/>
      <c r="BN374" s="177"/>
      <c r="BO374" s="177"/>
      <c r="BP374" s="177"/>
      <c r="BQ374" s="178"/>
      <c r="BR374" s="168"/>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row>
    <row r="375" spans="2:144" ht="23.5" customHeight="1">
      <c r="C375" s="167"/>
      <c r="D375" s="176"/>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c r="AL375" s="177"/>
      <c r="AM375" s="177"/>
      <c r="AN375" s="177"/>
      <c r="AO375" s="177"/>
      <c r="AP375" s="177"/>
      <c r="AQ375" s="177"/>
      <c r="AR375" s="177"/>
      <c r="AS375" s="177"/>
      <c r="AT375" s="177"/>
      <c r="AU375" s="177"/>
      <c r="AV375" s="177"/>
      <c r="AW375" s="177"/>
      <c r="AX375" s="177"/>
      <c r="AY375" s="177"/>
      <c r="AZ375" s="177"/>
      <c r="BA375" s="177"/>
      <c r="BB375" s="177"/>
      <c r="BC375" s="177"/>
      <c r="BD375" s="177"/>
      <c r="BE375" s="177"/>
      <c r="BF375" s="177"/>
      <c r="BG375" s="177"/>
      <c r="BH375" s="177"/>
      <c r="BI375" s="177"/>
      <c r="BJ375" s="177"/>
      <c r="BK375" s="177"/>
      <c r="BL375" s="177"/>
      <c r="BM375" s="177"/>
      <c r="BN375" s="177"/>
      <c r="BO375" s="177"/>
      <c r="BP375" s="177"/>
      <c r="BQ375" s="178"/>
      <c r="BR375" s="168"/>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row>
    <row r="376" spans="2:144" ht="23.5" customHeight="1">
      <c r="C376" s="167"/>
      <c r="D376" s="176"/>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c r="AL376" s="177"/>
      <c r="AM376" s="177"/>
      <c r="AN376" s="177"/>
      <c r="AO376" s="177"/>
      <c r="AP376" s="177"/>
      <c r="AQ376" s="177"/>
      <c r="AR376" s="177"/>
      <c r="AS376" s="177"/>
      <c r="AT376" s="177"/>
      <c r="AU376" s="177"/>
      <c r="AV376" s="177"/>
      <c r="AW376" s="177"/>
      <c r="AX376" s="177"/>
      <c r="AY376" s="177"/>
      <c r="AZ376" s="177"/>
      <c r="BA376" s="177"/>
      <c r="BB376" s="177"/>
      <c r="BC376" s="177"/>
      <c r="BD376" s="177"/>
      <c r="BE376" s="177"/>
      <c r="BF376" s="177"/>
      <c r="BG376" s="177"/>
      <c r="BH376" s="177"/>
      <c r="BI376" s="177"/>
      <c r="BJ376" s="177"/>
      <c r="BK376" s="177"/>
      <c r="BL376" s="177"/>
      <c r="BM376" s="177"/>
      <c r="BN376" s="177"/>
      <c r="BO376" s="177"/>
      <c r="BP376" s="177"/>
      <c r="BQ376" s="178"/>
      <c r="BR376" s="168"/>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row>
    <row r="377" spans="2:144" ht="23.5" customHeight="1">
      <c r="C377" s="167"/>
      <c r="D377" s="176"/>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c r="AN377" s="177"/>
      <c r="AO377" s="177"/>
      <c r="AP377" s="177"/>
      <c r="AQ377" s="177"/>
      <c r="AR377" s="177"/>
      <c r="AS377" s="177"/>
      <c r="AT377" s="177"/>
      <c r="AU377" s="177"/>
      <c r="AV377" s="177"/>
      <c r="AW377" s="177"/>
      <c r="AX377" s="177"/>
      <c r="AY377" s="177"/>
      <c r="AZ377" s="177"/>
      <c r="BA377" s="177"/>
      <c r="BB377" s="177"/>
      <c r="BC377" s="177"/>
      <c r="BD377" s="177"/>
      <c r="BE377" s="177"/>
      <c r="BF377" s="177"/>
      <c r="BG377" s="177"/>
      <c r="BH377" s="177"/>
      <c r="BI377" s="177"/>
      <c r="BJ377" s="177"/>
      <c r="BK377" s="177"/>
      <c r="BL377" s="177"/>
      <c r="BM377" s="177"/>
      <c r="BN377" s="177"/>
      <c r="BO377" s="177"/>
      <c r="BP377" s="177"/>
      <c r="BQ377" s="178"/>
      <c r="BR377" s="168"/>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row>
    <row r="378" spans="2:144" ht="23.5" customHeight="1">
      <c r="C378" s="167"/>
      <c r="D378" s="176"/>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c r="AN378" s="177"/>
      <c r="AO378" s="177"/>
      <c r="AP378" s="177"/>
      <c r="AQ378" s="177"/>
      <c r="AR378" s="177"/>
      <c r="AS378" s="177"/>
      <c r="AT378" s="177"/>
      <c r="AU378" s="177"/>
      <c r="AV378" s="177"/>
      <c r="AW378" s="177"/>
      <c r="AX378" s="177"/>
      <c r="AY378" s="177"/>
      <c r="AZ378" s="177"/>
      <c r="BA378" s="177"/>
      <c r="BB378" s="177"/>
      <c r="BC378" s="177"/>
      <c r="BD378" s="177"/>
      <c r="BE378" s="177"/>
      <c r="BF378" s="177"/>
      <c r="BG378" s="177"/>
      <c r="BH378" s="177"/>
      <c r="BI378" s="177"/>
      <c r="BJ378" s="177"/>
      <c r="BK378" s="177"/>
      <c r="BL378" s="177"/>
      <c r="BM378" s="177"/>
      <c r="BN378" s="177"/>
      <c r="BO378" s="177"/>
      <c r="BP378" s="177"/>
      <c r="BQ378" s="178"/>
      <c r="BR378" s="168"/>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row>
    <row r="379" spans="2:144" ht="23.5" customHeight="1">
      <c r="C379" s="167"/>
      <c r="D379" s="176"/>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c r="AL379" s="177"/>
      <c r="AM379" s="177"/>
      <c r="AN379" s="177"/>
      <c r="AO379" s="177"/>
      <c r="AP379" s="177"/>
      <c r="AQ379" s="177"/>
      <c r="AR379" s="177"/>
      <c r="AS379" s="177"/>
      <c r="AT379" s="177"/>
      <c r="AU379" s="177"/>
      <c r="AV379" s="177"/>
      <c r="AW379" s="177"/>
      <c r="AX379" s="177"/>
      <c r="AY379" s="177"/>
      <c r="AZ379" s="177"/>
      <c r="BA379" s="177"/>
      <c r="BB379" s="177"/>
      <c r="BC379" s="177"/>
      <c r="BD379" s="177"/>
      <c r="BE379" s="177"/>
      <c r="BF379" s="177"/>
      <c r="BG379" s="177"/>
      <c r="BH379" s="177"/>
      <c r="BI379" s="177"/>
      <c r="BJ379" s="177"/>
      <c r="BK379" s="177"/>
      <c r="BL379" s="177"/>
      <c r="BM379" s="177"/>
      <c r="BN379" s="177"/>
      <c r="BO379" s="177"/>
      <c r="BP379" s="177"/>
      <c r="BQ379" s="178"/>
      <c r="BR379" s="168"/>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row>
    <row r="380" spans="2:144" ht="23.5" customHeight="1">
      <c r="C380" s="167"/>
      <c r="D380" s="176"/>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c r="AL380" s="177"/>
      <c r="AM380" s="177"/>
      <c r="AN380" s="177"/>
      <c r="AO380" s="177"/>
      <c r="AP380" s="177"/>
      <c r="AQ380" s="177"/>
      <c r="AR380" s="177"/>
      <c r="AS380" s="177"/>
      <c r="AT380" s="177"/>
      <c r="AU380" s="177"/>
      <c r="AV380" s="177"/>
      <c r="AW380" s="177"/>
      <c r="AX380" s="177"/>
      <c r="AY380" s="177"/>
      <c r="AZ380" s="177"/>
      <c r="BA380" s="177"/>
      <c r="BB380" s="177"/>
      <c r="BC380" s="177"/>
      <c r="BD380" s="177"/>
      <c r="BE380" s="177"/>
      <c r="BF380" s="177"/>
      <c r="BG380" s="177"/>
      <c r="BH380" s="177"/>
      <c r="BI380" s="177"/>
      <c r="BJ380" s="177"/>
      <c r="BK380" s="177"/>
      <c r="BL380" s="177"/>
      <c r="BM380" s="177"/>
      <c r="BN380" s="177"/>
      <c r="BO380" s="177"/>
      <c r="BP380" s="177"/>
      <c r="BQ380" s="178"/>
      <c r="BR380" s="168"/>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row>
    <row r="381" spans="2:144" ht="23.5" customHeight="1">
      <c r="C381" s="167"/>
      <c r="D381" s="176"/>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c r="AL381" s="177"/>
      <c r="AM381" s="177"/>
      <c r="AN381" s="177"/>
      <c r="AO381" s="177"/>
      <c r="AP381" s="177"/>
      <c r="AQ381" s="177"/>
      <c r="AR381" s="177"/>
      <c r="AS381" s="177"/>
      <c r="AT381" s="177"/>
      <c r="AU381" s="177"/>
      <c r="AV381" s="177"/>
      <c r="AW381" s="177"/>
      <c r="AX381" s="177"/>
      <c r="AY381" s="177"/>
      <c r="AZ381" s="177"/>
      <c r="BA381" s="177"/>
      <c r="BB381" s="177"/>
      <c r="BC381" s="177"/>
      <c r="BD381" s="177"/>
      <c r="BE381" s="177"/>
      <c r="BF381" s="177"/>
      <c r="BG381" s="177"/>
      <c r="BH381" s="177"/>
      <c r="BI381" s="177"/>
      <c r="BJ381" s="177"/>
      <c r="BK381" s="177"/>
      <c r="BL381" s="177"/>
      <c r="BM381" s="177"/>
      <c r="BN381" s="177"/>
      <c r="BO381" s="177"/>
      <c r="BP381" s="177"/>
      <c r="BQ381" s="178"/>
      <c r="BR381" s="168"/>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row>
    <row r="382" spans="2:144" ht="23.5" customHeight="1">
      <c r="C382" s="167"/>
      <c r="D382" s="176"/>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c r="AL382" s="177"/>
      <c r="AM382" s="177"/>
      <c r="AN382" s="177"/>
      <c r="AO382" s="177"/>
      <c r="AP382" s="177"/>
      <c r="AQ382" s="177"/>
      <c r="AR382" s="177"/>
      <c r="AS382" s="177"/>
      <c r="AT382" s="177"/>
      <c r="AU382" s="177"/>
      <c r="AV382" s="177"/>
      <c r="AW382" s="177"/>
      <c r="AX382" s="177"/>
      <c r="AY382" s="177"/>
      <c r="AZ382" s="177"/>
      <c r="BA382" s="177"/>
      <c r="BB382" s="177"/>
      <c r="BC382" s="177"/>
      <c r="BD382" s="177"/>
      <c r="BE382" s="177"/>
      <c r="BF382" s="177"/>
      <c r="BG382" s="177"/>
      <c r="BH382" s="177"/>
      <c r="BI382" s="177"/>
      <c r="BJ382" s="177"/>
      <c r="BK382" s="177"/>
      <c r="BL382" s="177"/>
      <c r="BM382" s="177"/>
      <c r="BN382" s="177"/>
      <c r="BO382" s="177"/>
      <c r="BP382" s="177"/>
      <c r="BQ382" s="178"/>
      <c r="BR382" s="168"/>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row>
    <row r="383" spans="2:144" ht="23.5" customHeight="1">
      <c r="B383" s="97"/>
      <c r="C383" s="167"/>
      <c r="D383" s="179"/>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1"/>
      <c r="BR383" s="129"/>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row>
    <row r="384" spans="2:144" ht="12.65" customHeight="1">
      <c r="C384" s="169"/>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1"/>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row>
    <row r="385" spans="74:144" ht="12.65" customHeight="1">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row>
    <row r="386" spans="74:144" ht="12.65" customHeight="1">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row>
    <row r="387" spans="74:144" ht="12.65" customHeight="1">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row>
    <row r="388" spans="74:144" ht="12.65" customHeight="1">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row>
    <row r="389" spans="74:144" ht="12.65" customHeight="1">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row>
    <row r="390" spans="74:144" ht="12.65" customHeight="1">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row>
    <row r="391" spans="74:144" ht="12.65" customHeight="1">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row>
    <row r="392" spans="74:144" ht="12.65" customHeight="1">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row>
    <row r="393" spans="74:144" ht="12.65" customHeight="1">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row>
    <row r="394" spans="74:144" ht="12.65" customHeight="1">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row>
    <row r="395" spans="74:144" ht="12.65" customHeight="1">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row>
    <row r="396" spans="74:144" ht="12.65" customHeight="1">
      <c r="BV396" s="157"/>
      <c r="BW396" s="157"/>
      <c r="BX396" s="157"/>
      <c r="BY396" s="157"/>
      <c r="BZ396" s="157"/>
      <c r="CA396" s="157"/>
      <c r="CB396" s="157"/>
      <c r="CC396" s="157"/>
      <c r="CD396" s="157"/>
      <c r="CE396" s="157"/>
      <c r="CF396" s="157"/>
      <c r="CG396" s="157"/>
      <c r="CH396" s="157"/>
      <c r="CI396" s="157"/>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row>
    <row r="397" spans="74:144" ht="12.65" customHeight="1">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row>
    <row r="398" spans="74:144" ht="12.65" customHeight="1">
      <c r="BV398" s="157"/>
      <c r="BW398" s="157"/>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7"/>
      <c r="CS398" s="157"/>
      <c r="CT398" s="157"/>
      <c r="CU398" s="157"/>
      <c r="CV398" s="157"/>
      <c r="CW398" s="157"/>
      <c r="CX398" s="157"/>
      <c r="CY398" s="157"/>
      <c r="CZ398" s="157"/>
      <c r="DA398" s="157"/>
      <c r="DB398" s="157"/>
      <c r="DC398" s="157"/>
      <c r="DD398" s="157"/>
      <c r="DE398" s="157"/>
      <c r="DF398" s="157"/>
      <c r="DG398" s="157"/>
      <c r="DH398" s="157"/>
      <c r="DI398" s="157"/>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row>
    <row r="399" spans="74:144" ht="12.65" customHeight="1">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row>
    <row r="400" spans="74:144" ht="12.65" customHeight="1">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row>
    <row r="401" spans="74:144" ht="12.65" customHeight="1">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row>
    <row r="402" spans="74:144" ht="12.65" customHeight="1">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row>
    <row r="403" spans="74:144" ht="12.65" customHeight="1">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row>
  </sheetData>
  <mergeCells count="35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D36:M39"/>
    <mergeCell ref="N36:Q39"/>
    <mergeCell ref="U36:AJ47"/>
    <mergeCell ref="AM36:AT37"/>
    <mergeCell ref="AU36:BB37"/>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D98:M101"/>
    <mergeCell ref="N98:Q101"/>
    <mergeCell ref="U98:AJ107"/>
    <mergeCell ref="AM98:AT99"/>
    <mergeCell ref="AU98:BB99"/>
    <mergeCell ref="D104:M107"/>
    <mergeCell ref="N104:Q107"/>
    <mergeCell ref="BF98:BI100"/>
    <mergeCell ref="BJ98:BM100"/>
    <mergeCell ref="BN98:BQ100"/>
    <mergeCell ref="AM100:AT102"/>
    <mergeCell ref="AU100:BB102"/>
    <mergeCell ref="BF101:BI104"/>
    <mergeCell ref="BJ101:BM104"/>
    <mergeCell ref="BN101:BQ104"/>
    <mergeCell ref="AR93:BB93"/>
    <mergeCell ref="D117:M120"/>
    <mergeCell ref="N117:Q120"/>
    <mergeCell ref="U117:AJ120"/>
    <mergeCell ref="AM117:BQ120"/>
    <mergeCell ref="AR123:BB124"/>
    <mergeCell ref="D125:Q126"/>
    <mergeCell ref="R125:BB126"/>
    <mergeCell ref="BF105:BI107"/>
    <mergeCell ref="BJ105:BM107"/>
    <mergeCell ref="BN105:BQ107"/>
    <mergeCell ref="U110:AD111"/>
    <mergeCell ref="AE110:AJ111"/>
    <mergeCell ref="AM110:BQ114"/>
    <mergeCell ref="D129:M132"/>
    <mergeCell ref="N129:Q132"/>
    <mergeCell ref="U129:AB130"/>
    <mergeCell ref="AC129:AJ130"/>
    <mergeCell ref="AM129:BC138"/>
    <mergeCell ref="BF129:BI131"/>
    <mergeCell ref="D135:M138"/>
    <mergeCell ref="N135:Q138"/>
    <mergeCell ref="U136:AB138"/>
    <mergeCell ref="AC136:AJ138"/>
    <mergeCell ref="BF136:BI138"/>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U167:AJ169"/>
    <mergeCell ref="BF167:BI169"/>
    <mergeCell ref="BJ167:BM169"/>
    <mergeCell ref="BN167:BQ169"/>
    <mergeCell ref="U160:AJ161"/>
    <mergeCell ref="AM160:BB168"/>
    <mergeCell ref="BF160:BI162"/>
    <mergeCell ref="BJ160:BM162"/>
    <mergeCell ref="BN160:BQ162"/>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R234:BB235"/>
    <mergeCell ref="D236:Q237"/>
    <mergeCell ref="R236:BB237"/>
    <mergeCell ref="D240:M243"/>
    <mergeCell ref="N240:Q243"/>
    <mergeCell ref="U240:AJ249"/>
    <mergeCell ref="AM240:AP242"/>
    <mergeCell ref="AQ240:AT242"/>
    <mergeCell ref="AU240:AX242"/>
    <mergeCell ref="AM243:AP246"/>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D267:Q268"/>
    <mergeCell ref="R267:BB268"/>
    <mergeCell ref="D271:M274"/>
    <mergeCell ref="N271:Q274"/>
    <mergeCell ref="U271:AJ280"/>
    <mergeCell ref="AM271:AT273"/>
    <mergeCell ref="AU271:BB273"/>
    <mergeCell ref="D277:M280"/>
    <mergeCell ref="N277:Q280"/>
    <mergeCell ref="BF271:BI273"/>
    <mergeCell ref="BJ271:BM273"/>
    <mergeCell ref="BN271:BQ273"/>
    <mergeCell ref="AM274:AT276"/>
    <mergeCell ref="AU274:BB276"/>
    <mergeCell ref="BF274:BI277"/>
    <mergeCell ref="BJ274:BM277"/>
    <mergeCell ref="BN274:BQ277"/>
    <mergeCell ref="AR265:BB266"/>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BF333:BI335"/>
    <mergeCell ref="BJ333:BM335"/>
    <mergeCell ref="BN333:BQ335"/>
    <mergeCell ref="AM335:AP336"/>
    <mergeCell ref="AQ335:AT336"/>
    <mergeCell ref="BF336:BI339"/>
    <mergeCell ref="BJ336:BM339"/>
    <mergeCell ref="BN336:BQ339"/>
    <mergeCell ref="AM337:AP338"/>
    <mergeCell ref="AQ337:AT338"/>
    <mergeCell ref="BF340:BI342"/>
    <mergeCell ref="BJ340:BM342"/>
    <mergeCell ref="BN340:BQ342"/>
    <mergeCell ref="AM341:AP342"/>
    <mergeCell ref="AQ341:AT342"/>
    <mergeCell ref="AU341:AX342"/>
    <mergeCell ref="AY341:BB342"/>
    <mergeCell ref="AU338:AX340"/>
    <mergeCell ref="AY338:BB340"/>
    <mergeCell ref="C361:BR363"/>
    <mergeCell ref="D365:BQ383"/>
    <mergeCell ref="U345:AD346"/>
    <mergeCell ref="AE345:AJ346"/>
    <mergeCell ref="AM345:BQ349"/>
    <mergeCell ref="D352:M355"/>
    <mergeCell ref="N352:Q355"/>
    <mergeCell ref="U352:AJ355"/>
    <mergeCell ref="AM352:BQ355"/>
  </mergeCells>
  <phoneticPr fontId="2"/>
  <conditionalFormatting sqref="A28:BD30">
    <cfRule type="expression" dxfId="17" priority="1">
      <formula>$BB$25="○"</formula>
    </cfRule>
  </conditionalFormatting>
  <conditionalFormatting sqref="BE28:BJ28 BS28:XFD28 BE29:XFD30">
    <cfRule type="expression" dxfId="16"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4" max="70" man="1"/>
    <brk id="357" max="7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50" zoomScaleNormal="55" zoomScaleSheetLayoutView="50" workbookViewId="0"/>
  </sheetViews>
  <sheetFormatPr defaultColWidth="2.90625" defaultRowHeight="12.65" customHeight="1"/>
  <cols>
    <col min="1" max="25" width="2.453125" style="88" customWidth="1"/>
    <col min="26" max="26" width="2.08984375" style="88" customWidth="1"/>
    <col min="27" max="27" width="2.453125" style="88" hidden="1" customWidth="1"/>
    <col min="28" max="28" width="4.6328125" style="88" customWidth="1"/>
    <col min="29" max="34" width="2.453125" style="88" customWidth="1"/>
    <col min="35" max="35" width="8.984375E-2" style="88" customWidth="1"/>
    <col min="36" max="36" width="4.453125" style="88" customWidth="1"/>
    <col min="37" max="37" width="4.6328125" style="88" customWidth="1"/>
    <col min="38" max="71" width="2.453125" style="88" customWidth="1"/>
    <col min="72" max="16384" width="2.90625" style="88"/>
  </cols>
  <sheetData>
    <row r="1" spans="3:71" ht="15.65" customHeight="1"/>
    <row r="2" spans="3:71" ht="15.65" customHeight="1">
      <c r="C2" s="89"/>
      <c r="D2" s="90"/>
      <c r="E2" s="90"/>
      <c r="F2" s="91"/>
      <c r="S2" s="92"/>
      <c r="T2" s="92"/>
      <c r="U2" s="92"/>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row>
    <row r="3" spans="3:71" ht="15.65" customHeight="1">
      <c r="C3" s="92"/>
      <c r="D3" s="92"/>
      <c r="E3" s="92"/>
      <c r="S3" s="92"/>
      <c r="T3" s="92"/>
      <c r="U3" s="92"/>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row>
    <row r="4" spans="3:71" ht="15.65" customHeight="1">
      <c r="C4" s="92"/>
      <c r="D4" s="92"/>
      <c r="E4" s="92"/>
      <c r="H4" s="94"/>
      <c r="I4" s="94"/>
      <c r="J4" s="94"/>
      <c r="K4" s="94"/>
      <c r="L4" s="94"/>
      <c r="M4" s="94"/>
      <c r="N4" s="94"/>
      <c r="O4" s="94"/>
      <c r="P4" s="94"/>
      <c r="Q4" s="94"/>
      <c r="R4" s="94"/>
      <c r="S4" s="94"/>
      <c r="T4" s="94"/>
      <c r="U4" s="94"/>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row>
    <row r="5" spans="3:71" ht="15.65" customHeight="1">
      <c r="S5" s="92"/>
      <c r="T5" s="92"/>
      <c r="U5" s="92"/>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row>
    <row r="6" spans="3:71" ht="15.65" customHeight="1">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6"/>
      <c r="AR6" s="96"/>
      <c r="AS6" s="96"/>
      <c r="AT6" s="96"/>
      <c r="AU6" s="96"/>
      <c r="AV6" s="96"/>
      <c r="AW6" s="96"/>
      <c r="AX6" s="96"/>
      <c r="AY6" s="96"/>
      <c r="AZ6" s="97"/>
      <c r="BA6" s="97"/>
      <c r="BB6" s="97"/>
      <c r="BC6" s="97"/>
      <c r="BD6" s="97"/>
      <c r="BE6" s="97"/>
      <c r="BF6" s="97"/>
      <c r="BG6" s="97"/>
      <c r="BH6" s="97"/>
      <c r="BI6" s="97"/>
      <c r="BJ6" s="97"/>
      <c r="BK6" s="97"/>
      <c r="BL6" s="97"/>
      <c r="BM6" s="97"/>
      <c r="BN6" s="97"/>
      <c r="BO6" s="97"/>
      <c r="BP6" s="97"/>
      <c r="BQ6" s="97"/>
      <c r="BR6" s="97"/>
      <c r="BS6" s="97"/>
    </row>
    <row r="7" spans="3:71" ht="15.65" customHeight="1">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6"/>
      <c r="AR7" s="96"/>
      <c r="AS7" s="96"/>
      <c r="AT7" s="96"/>
      <c r="AU7" s="96"/>
      <c r="AV7" s="96"/>
      <c r="AW7" s="96"/>
      <c r="AX7" s="96"/>
      <c r="AY7" s="96"/>
      <c r="AZ7" s="97"/>
      <c r="BA7" s="97"/>
      <c r="BB7" s="97"/>
      <c r="BC7" s="97"/>
      <c r="BD7" s="97"/>
      <c r="BE7" s="97"/>
      <c r="BF7" s="97"/>
      <c r="BG7" s="97"/>
      <c r="BH7" s="97"/>
      <c r="BI7" s="97"/>
      <c r="BJ7" s="97"/>
      <c r="BK7" s="97"/>
      <c r="BL7" s="97"/>
      <c r="BM7" s="97"/>
      <c r="BN7" s="97"/>
      <c r="BO7" s="97"/>
      <c r="BP7" s="97"/>
      <c r="BQ7" s="97"/>
      <c r="BR7" s="97"/>
      <c r="BS7" s="97"/>
    </row>
    <row r="8" spans="3:71" ht="15.65" customHeight="1">
      <c r="C8" s="404" t="s">
        <v>21</v>
      </c>
      <c r="D8" s="405"/>
      <c r="E8" s="405"/>
      <c r="F8" s="405"/>
      <c r="G8" s="405"/>
      <c r="H8" s="405"/>
      <c r="I8" s="405"/>
      <c r="J8" s="405"/>
      <c r="K8" s="405"/>
      <c r="L8" s="405"/>
      <c r="M8" s="405"/>
      <c r="N8" s="405"/>
      <c r="O8" s="405"/>
      <c r="P8" s="405"/>
      <c r="Q8" s="405"/>
      <c r="R8" s="405"/>
      <c r="S8" s="405"/>
      <c r="T8" s="405"/>
      <c r="U8" s="406" t="s">
        <v>39</v>
      </c>
      <c r="V8" s="407"/>
      <c r="W8" s="407"/>
      <c r="X8" s="407"/>
      <c r="Y8" s="407"/>
      <c r="Z8" s="407"/>
      <c r="AA8" s="407"/>
      <c r="AB8" s="407"/>
      <c r="AC8" s="407"/>
      <c r="AD8" s="407"/>
      <c r="AE8" s="407"/>
      <c r="AF8" s="407"/>
      <c r="AG8" s="407"/>
      <c r="AH8" s="407"/>
      <c r="AI8" s="407"/>
      <c r="AJ8" s="407"/>
      <c r="AK8" s="407"/>
      <c r="AL8" s="407"/>
      <c r="AM8" s="407"/>
      <c r="AN8" s="408"/>
      <c r="AO8" s="409" t="s">
        <v>0</v>
      </c>
      <c r="AP8" s="407"/>
      <c r="AQ8" s="407"/>
      <c r="AR8" s="407"/>
      <c r="AS8" s="407"/>
      <c r="AT8" s="407"/>
      <c r="AU8" s="407"/>
      <c r="AV8" s="407"/>
      <c r="AW8" s="407"/>
      <c r="AX8" s="407"/>
      <c r="AY8" s="407"/>
      <c r="AZ8" s="407"/>
      <c r="BA8" s="407"/>
      <c r="BB8" s="407"/>
      <c r="BC8" s="407"/>
      <c r="BD8" s="407"/>
      <c r="BE8" s="407"/>
      <c r="BF8" s="408"/>
      <c r="BG8" s="404" t="s">
        <v>40</v>
      </c>
      <c r="BH8" s="410"/>
      <c r="BI8" s="410"/>
      <c r="BJ8" s="410"/>
      <c r="BK8" s="410"/>
      <c r="BL8" s="410"/>
      <c r="BM8" s="410"/>
      <c r="BN8" s="410"/>
      <c r="BO8" s="410"/>
      <c r="BP8" s="410"/>
      <c r="BQ8" s="410"/>
      <c r="BR8" s="98"/>
      <c r="BS8" s="97"/>
    </row>
    <row r="9" spans="3:71" ht="15.65" customHeight="1">
      <c r="C9" s="405"/>
      <c r="D9" s="405"/>
      <c r="E9" s="405"/>
      <c r="F9" s="405"/>
      <c r="G9" s="405"/>
      <c r="H9" s="405"/>
      <c r="I9" s="405"/>
      <c r="J9" s="405"/>
      <c r="K9" s="405"/>
      <c r="L9" s="405"/>
      <c r="M9" s="405"/>
      <c r="N9" s="405"/>
      <c r="O9" s="405"/>
      <c r="P9" s="405"/>
      <c r="Q9" s="405"/>
      <c r="R9" s="405"/>
      <c r="S9" s="405"/>
      <c r="T9" s="405"/>
      <c r="U9" s="352"/>
      <c r="V9" s="350"/>
      <c r="W9" s="350"/>
      <c r="X9" s="350"/>
      <c r="Y9" s="350"/>
      <c r="Z9" s="350"/>
      <c r="AA9" s="350"/>
      <c r="AB9" s="350"/>
      <c r="AC9" s="350"/>
      <c r="AD9" s="350"/>
      <c r="AE9" s="350"/>
      <c r="AF9" s="350"/>
      <c r="AG9" s="350"/>
      <c r="AH9" s="357"/>
      <c r="AI9" s="357"/>
      <c r="AJ9" s="357"/>
      <c r="AK9" s="357"/>
      <c r="AL9" s="357"/>
      <c r="AM9" s="357"/>
      <c r="AN9" s="351"/>
      <c r="AO9" s="352"/>
      <c r="AP9" s="357"/>
      <c r="AQ9" s="357"/>
      <c r="AR9" s="357"/>
      <c r="AS9" s="357"/>
      <c r="AT9" s="357"/>
      <c r="AU9" s="357"/>
      <c r="AV9" s="357"/>
      <c r="AW9" s="357"/>
      <c r="AX9" s="357"/>
      <c r="AY9" s="357"/>
      <c r="AZ9" s="357"/>
      <c r="BA9" s="357"/>
      <c r="BB9" s="357"/>
      <c r="BC9" s="357"/>
      <c r="BD9" s="357"/>
      <c r="BE9" s="357"/>
      <c r="BF9" s="351"/>
      <c r="BG9" s="410"/>
      <c r="BH9" s="410"/>
      <c r="BI9" s="410"/>
      <c r="BJ9" s="410"/>
      <c r="BK9" s="410"/>
      <c r="BL9" s="410"/>
      <c r="BM9" s="410"/>
      <c r="BN9" s="410"/>
      <c r="BO9" s="410"/>
      <c r="BP9" s="410"/>
      <c r="BQ9" s="410"/>
      <c r="BR9" s="98"/>
      <c r="BS9" s="97"/>
    </row>
    <row r="10" spans="3:71" ht="15.65" customHeight="1">
      <c r="C10" s="405"/>
      <c r="D10" s="405"/>
      <c r="E10" s="405"/>
      <c r="F10" s="405"/>
      <c r="G10" s="405"/>
      <c r="H10" s="405"/>
      <c r="I10" s="405"/>
      <c r="J10" s="405"/>
      <c r="K10" s="405"/>
      <c r="L10" s="405"/>
      <c r="M10" s="405"/>
      <c r="N10" s="405"/>
      <c r="O10" s="405"/>
      <c r="P10" s="405"/>
      <c r="Q10" s="405"/>
      <c r="R10" s="405"/>
      <c r="S10" s="405"/>
      <c r="T10" s="405"/>
      <c r="U10" s="353"/>
      <c r="V10" s="354"/>
      <c r="W10" s="354"/>
      <c r="X10" s="354"/>
      <c r="Y10" s="354"/>
      <c r="Z10" s="354"/>
      <c r="AA10" s="354"/>
      <c r="AB10" s="354"/>
      <c r="AC10" s="354"/>
      <c r="AD10" s="354"/>
      <c r="AE10" s="354"/>
      <c r="AF10" s="354"/>
      <c r="AG10" s="354"/>
      <c r="AH10" s="354"/>
      <c r="AI10" s="354"/>
      <c r="AJ10" s="354"/>
      <c r="AK10" s="354"/>
      <c r="AL10" s="354"/>
      <c r="AM10" s="354"/>
      <c r="AN10" s="355"/>
      <c r="AO10" s="353"/>
      <c r="AP10" s="354"/>
      <c r="AQ10" s="354"/>
      <c r="AR10" s="354"/>
      <c r="AS10" s="354"/>
      <c r="AT10" s="354"/>
      <c r="AU10" s="354"/>
      <c r="AV10" s="354"/>
      <c r="AW10" s="354"/>
      <c r="AX10" s="354"/>
      <c r="AY10" s="354"/>
      <c r="AZ10" s="354"/>
      <c r="BA10" s="354"/>
      <c r="BB10" s="354"/>
      <c r="BC10" s="354"/>
      <c r="BD10" s="354"/>
      <c r="BE10" s="354"/>
      <c r="BF10" s="355"/>
      <c r="BG10" s="410"/>
      <c r="BH10" s="410"/>
      <c r="BI10" s="410"/>
      <c r="BJ10" s="410"/>
      <c r="BK10" s="410"/>
      <c r="BL10" s="410"/>
      <c r="BM10" s="410"/>
      <c r="BN10" s="410"/>
      <c r="BO10" s="410"/>
      <c r="BP10" s="410"/>
      <c r="BQ10" s="410"/>
      <c r="BR10" s="98"/>
    </row>
    <row r="11" spans="3:71" ht="15.65" customHeight="1">
      <c r="C11" s="411" t="str">
        <f>IF(COUNTIF([9]回答表!K16,"*")&gt;0,[9]回答表!K16,"")</f>
        <v>大山町</v>
      </c>
      <c r="D11" s="405"/>
      <c r="E11" s="405"/>
      <c r="F11" s="405"/>
      <c r="G11" s="405"/>
      <c r="H11" s="405"/>
      <c r="I11" s="405"/>
      <c r="J11" s="405"/>
      <c r="K11" s="405"/>
      <c r="L11" s="405"/>
      <c r="M11" s="405"/>
      <c r="N11" s="405"/>
      <c r="O11" s="405"/>
      <c r="P11" s="405"/>
      <c r="Q11" s="405"/>
      <c r="R11" s="405"/>
      <c r="S11" s="405"/>
      <c r="T11" s="405"/>
      <c r="U11" s="412" t="str">
        <f>IF(COUNTIF([9]回答表!F18,"*")&gt;0,[9]回答表!F18,"")</f>
        <v>観光施設事業</v>
      </c>
      <c r="V11" s="407"/>
      <c r="W11" s="407"/>
      <c r="X11" s="407"/>
      <c r="Y11" s="407"/>
      <c r="Z11" s="407"/>
      <c r="AA11" s="407"/>
      <c r="AB11" s="407"/>
      <c r="AC11" s="407"/>
      <c r="AD11" s="407"/>
      <c r="AE11" s="407"/>
      <c r="AF11" s="407"/>
      <c r="AG11" s="407"/>
      <c r="AH11" s="407"/>
      <c r="AI11" s="407"/>
      <c r="AJ11" s="407"/>
      <c r="AK11" s="407"/>
      <c r="AL11" s="407"/>
      <c r="AM11" s="407"/>
      <c r="AN11" s="408"/>
      <c r="AO11" s="413" t="str">
        <f>IF(COUNTIF([9]回答表!W18,"*")&gt;0,[9]回答表!W18,"")</f>
        <v>休養宿泊</v>
      </c>
      <c r="AP11" s="407"/>
      <c r="AQ11" s="407"/>
      <c r="AR11" s="407"/>
      <c r="AS11" s="407"/>
      <c r="AT11" s="407"/>
      <c r="AU11" s="407"/>
      <c r="AV11" s="407"/>
      <c r="AW11" s="407"/>
      <c r="AX11" s="407"/>
      <c r="AY11" s="407"/>
      <c r="AZ11" s="407"/>
      <c r="BA11" s="407"/>
      <c r="BB11" s="407"/>
      <c r="BC11" s="407"/>
      <c r="BD11" s="407"/>
      <c r="BE11" s="407"/>
      <c r="BF11" s="408"/>
      <c r="BG11" s="411" t="str">
        <f>IF(COUNTIF([9]回答表!F20,"*")&gt;0,[9]回答表!F20,"")</f>
        <v/>
      </c>
      <c r="BH11" s="414"/>
      <c r="BI11" s="414"/>
      <c r="BJ11" s="414"/>
      <c r="BK11" s="414"/>
      <c r="BL11" s="414"/>
      <c r="BM11" s="414"/>
      <c r="BN11" s="414"/>
      <c r="BO11" s="414"/>
      <c r="BP11" s="414"/>
      <c r="BQ11" s="414"/>
      <c r="BR11" s="99"/>
    </row>
    <row r="12" spans="3:71" ht="15.65" customHeight="1">
      <c r="C12" s="405"/>
      <c r="D12" s="405"/>
      <c r="E12" s="405"/>
      <c r="F12" s="405"/>
      <c r="G12" s="405"/>
      <c r="H12" s="405"/>
      <c r="I12" s="405"/>
      <c r="J12" s="405"/>
      <c r="K12" s="405"/>
      <c r="L12" s="405"/>
      <c r="M12" s="405"/>
      <c r="N12" s="405"/>
      <c r="O12" s="405"/>
      <c r="P12" s="405"/>
      <c r="Q12" s="405"/>
      <c r="R12" s="405"/>
      <c r="S12" s="405"/>
      <c r="T12" s="405"/>
      <c r="U12" s="352"/>
      <c r="V12" s="350"/>
      <c r="W12" s="350"/>
      <c r="X12" s="350"/>
      <c r="Y12" s="350"/>
      <c r="Z12" s="350"/>
      <c r="AA12" s="350"/>
      <c r="AB12" s="350"/>
      <c r="AC12" s="350"/>
      <c r="AD12" s="350"/>
      <c r="AE12" s="350"/>
      <c r="AF12" s="350"/>
      <c r="AG12" s="350"/>
      <c r="AH12" s="357"/>
      <c r="AI12" s="357"/>
      <c r="AJ12" s="357"/>
      <c r="AK12" s="357"/>
      <c r="AL12" s="357"/>
      <c r="AM12" s="357"/>
      <c r="AN12" s="351"/>
      <c r="AO12" s="352"/>
      <c r="AP12" s="357"/>
      <c r="AQ12" s="357"/>
      <c r="AR12" s="357"/>
      <c r="AS12" s="357"/>
      <c r="AT12" s="357"/>
      <c r="AU12" s="357"/>
      <c r="AV12" s="357"/>
      <c r="AW12" s="357"/>
      <c r="AX12" s="357"/>
      <c r="AY12" s="357"/>
      <c r="AZ12" s="357"/>
      <c r="BA12" s="357"/>
      <c r="BB12" s="357"/>
      <c r="BC12" s="357"/>
      <c r="BD12" s="357"/>
      <c r="BE12" s="357"/>
      <c r="BF12" s="351"/>
      <c r="BG12" s="414"/>
      <c r="BH12" s="414"/>
      <c r="BI12" s="414"/>
      <c r="BJ12" s="414"/>
      <c r="BK12" s="414"/>
      <c r="BL12" s="414"/>
      <c r="BM12" s="414"/>
      <c r="BN12" s="414"/>
      <c r="BO12" s="414"/>
      <c r="BP12" s="414"/>
      <c r="BQ12" s="414"/>
      <c r="BR12" s="99"/>
    </row>
    <row r="13" spans="3:71" ht="15.65" customHeight="1">
      <c r="C13" s="405"/>
      <c r="D13" s="405"/>
      <c r="E13" s="405"/>
      <c r="F13" s="405"/>
      <c r="G13" s="405"/>
      <c r="H13" s="405"/>
      <c r="I13" s="405"/>
      <c r="J13" s="405"/>
      <c r="K13" s="405"/>
      <c r="L13" s="405"/>
      <c r="M13" s="405"/>
      <c r="N13" s="405"/>
      <c r="O13" s="405"/>
      <c r="P13" s="405"/>
      <c r="Q13" s="405"/>
      <c r="R13" s="405"/>
      <c r="S13" s="405"/>
      <c r="T13" s="405"/>
      <c r="U13" s="353"/>
      <c r="V13" s="354"/>
      <c r="W13" s="354"/>
      <c r="X13" s="354"/>
      <c r="Y13" s="354"/>
      <c r="Z13" s="354"/>
      <c r="AA13" s="354"/>
      <c r="AB13" s="354"/>
      <c r="AC13" s="354"/>
      <c r="AD13" s="354"/>
      <c r="AE13" s="354"/>
      <c r="AF13" s="354"/>
      <c r="AG13" s="354"/>
      <c r="AH13" s="354"/>
      <c r="AI13" s="354"/>
      <c r="AJ13" s="354"/>
      <c r="AK13" s="354"/>
      <c r="AL13" s="354"/>
      <c r="AM13" s="354"/>
      <c r="AN13" s="355"/>
      <c r="AO13" s="353"/>
      <c r="AP13" s="354"/>
      <c r="AQ13" s="354"/>
      <c r="AR13" s="354"/>
      <c r="AS13" s="354"/>
      <c r="AT13" s="354"/>
      <c r="AU13" s="354"/>
      <c r="AV13" s="354"/>
      <c r="AW13" s="354"/>
      <c r="AX13" s="354"/>
      <c r="AY13" s="354"/>
      <c r="AZ13" s="354"/>
      <c r="BA13" s="354"/>
      <c r="BB13" s="354"/>
      <c r="BC13" s="354"/>
      <c r="BD13" s="354"/>
      <c r="BE13" s="354"/>
      <c r="BF13" s="355"/>
      <c r="BG13" s="414"/>
      <c r="BH13" s="414"/>
      <c r="BI13" s="414"/>
      <c r="BJ13" s="414"/>
      <c r="BK13" s="414"/>
      <c r="BL13" s="414"/>
      <c r="BM13" s="414"/>
      <c r="BN13" s="414"/>
      <c r="BO13" s="414"/>
      <c r="BP13" s="414"/>
      <c r="BQ13" s="414"/>
      <c r="BR13" s="99"/>
    </row>
    <row r="14" spans="3:71" ht="15.65" customHeight="1">
      <c r="D14" s="100"/>
      <c r="E14" s="100"/>
      <c r="F14" s="100"/>
      <c r="G14" s="100"/>
      <c r="H14" s="100"/>
      <c r="I14" s="100"/>
      <c r="J14" s="100"/>
      <c r="K14" s="100"/>
      <c r="L14" s="100"/>
      <c r="M14" s="100"/>
      <c r="N14" s="100"/>
      <c r="O14" s="100"/>
      <c r="P14" s="100"/>
      <c r="Q14" s="100"/>
      <c r="R14" s="100"/>
      <c r="S14" s="100"/>
      <c r="T14" s="100"/>
      <c r="U14" s="100"/>
      <c r="V14" s="100"/>
      <c r="W14" s="100"/>
      <c r="BS14" s="97"/>
    </row>
    <row r="15" spans="3:71" ht="15.65" customHeight="1">
      <c r="D15" s="100"/>
      <c r="E15" s="100"/>
      <c r="F15" s="100"/>
      <c r="G15" s="100"/>
      <c r="H15" s="100"/>
      <c r="I15" s="100"/>
      <c r="J15" s="100"/>
      <c r="K15" s="100"/>
      <c r="L15" s="100"/>
      <c r="M15" s="100"/>
      <c r="N15" s="100"/>
      <c r="O15" s="100"/>
      <c r="P15" s="100"/>
      <c r="Q15" s="100"/>
      <c r="R15" s="100"/>
      <c r="S15" s="100"/>
      <c r="T15" s="100"/>
      <c r="U15" s="100"/>
      <c r="V15" s="100"/>
      <c r="W15" s="100"/>
      <c r="BS15" s="97"/>
    </row>
    <row r="16" spans="3:71" ht="15.65" customHeight="1">
      <c r="D16" s="100"/>
      <c r="E16" s="100"/>
      <c r="F16" s="100"/>
      <c r="G16" s="100"/>
      <c r="H16" s="100"/>
      <c r="I16" s="100"/>
      <c r="J16" s="100"/>
      <c r="K16" s="100"/>
      <c r="L16" s="100"/>
      <c r="M16" s="100"/>
      <c r="N16" s="100"/>
      <c r="O16" s="100"/>
      <c r="P16" s="100"/>
      <c r="Q16" s="100"/>
      <c r="R16" s="100"/>
      <c r="S16" s="100"/>
      <c r="T16" s="100"/>
      <c r="U16" s="100"/>
      <c r="V16" s="100"/>
      <c r="W16" s="100"/>
      <c r="BS16" s="97"/>
    </row>
    <row r="17" spans="3:84" ht="15.65" customHeight="1">
      <c r="C17" s="101"/>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3"/>
      <c r="BS17" s="104"/>
    </row>
    <row r="18" spans="3:84" ht="15.65" customHeight="1">
      <c r="C18" s="105"/>
      <c r="D18" s="382" t="s">
        <v>41</v>
      </c>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4"/>
      <c r="BA18" s="106"/>
      <c r="BB18" s="106"/>
      <c r="BC18" s="106"/>
      <c r="BD18" s="106"/>
      <c r="BE18" s="106"/>
      <c r="BF18" s="106"/>
      <c r="BG18" s="106"/>
      <c r="BH18" s="106"/>
      <c r="BI18" s="106"/>
      <c r="BJ18" s="106"/>
      <c r="BK18" s="106"/>
      <c r="BL18" s="107"/>
      <c r="BS18" s="104"/>
    </row>
    <row r="19" spans="3:84" ht="15.65" customHeight="1">
      <c r="C19" s="105"/>
      <c r="D19" s="385"/>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7"/>
      <c r="BA19" s="106"/>
      <c r="BB19" s="106"/>
      <c r="BC19" s="106"/>
      <c r="BD19" s="106"/>
      <c r="BE19" s="106"/>
      <c r="BF19" s="106"/>
      <c r="BG19" s="106"/>
      <c r="BH19" s="106"/>
      <c r="BI19" s="106"/>
      <c r="BJ19" s="106"/>
      <c r="BK19" s="106"/>
      <c r="BL19" s="107"/>
      <c r="BS19" s="104"/>
    </row>
    <row r="20" spans="3:84" ht="13.4" customHeight="1">
      <c r="C20" s="105"/>
      <c r="D20" s="388" t="s">
        <v>2</v>
      </c>
      <c r="E20" s="389"/>
      <c r="F20" s="389"/>
      <c r="G20" s="389"/>
      <c r="H20" s="389"/>
      <c r="I20" s="389"/>
      <c r="J20" s="390"/>
      <c r="K20" s="388" t="s">
        <v>3</v>
      </c>
      <c r="L20" s="389"/>
      <c r="M20" s="389"/>
      <c r="N20" s="389"/>
      <c r="O20" s="389"/>
      <c r="P20" s="389"/>
      <c r="Q20" s="390"/>
      <c r="R20" s="388" t="s">
        <v>26</v>
      </c>
      <c r="S20" s="389"/>
      <c r="T20" s="389"/>
      <c r="U20" s="389"/>
      <c r="V20" s="389"/>
      <c r="W20" s="389"/>
      <c r="X20" s="390"/>
      <c r="Y20" s="397" t="s">
        <v>24</v>
      </c>
      <c r="Z20" s="397"/>
      <c r="AA20" s="397"/>
      <c r="AB20" s="397"/>
      <c r="AC20" s="397"/>
      <c r="AD20" s="397"/>
      <c r="AE20" s="397"/>
      <c r="AF20" s="398" t="s">
        <v>25</v>
      </c>
      <c r="AG20" s="398"/>
      <c r="AH20" s="398"/>
      <c r="AI20" s="398"/>
      <c r="AJ20" s="398"/>
      <c r="AK20" s="398"/>
      <c r="AL20" s="398"/>
      <c r="AM20" s="398"/>
      <c r="AN20" s="398"/>
      <c r="AO20" s="398"/>
      <c r="AP20" s="398"/>
      <c r="AQ20" s="398"/>
      <c r="AR20" s="398"/>
      <c r="AS20" s="398"/>
      <c r="AT20" s="398"/>
      <c r="AU20" s="398"/>
      <c r="AV20" s="398"/>
      <c r="AW20" s="398"/>
      <c r="AX20" s="398"/>
      <c r="AY20" s="398"/>
      <c r="AZ20" s="399"/>
      <c r="BA20" s="108"/>
      <c r="BB20" s="373" t="s">
        <v>1</v>
      </c>
      <c r="BC20" s="374"/>
      <c r="BD20" s="374"/>
      <c r="BE20" s="374"/>
      <c r="BF20" s="374"/>
      <c r="BG20" s="374"/>
      <c r="BH20" s="374"/>
      <c r="BI20" s="374"/>
      <c r="BJ20" s="358"/>
      <c r="BK20" s="359"/>
      <c r="BL20" s="107"/>
      <c r="BS20" s="109"/>
    </row>
    <row r="21" spans="3:84" ht="13.4" customHeight="1">
      <c r="C21" s="105"/>
      <c r="D21" s="391"/>
      <c r="E21" s="392"/>
      <c r="F21" s="392"/>
      <c r="G21" s="392"/>
      <c r="H21" s="392"/>
      <c r="I21" s="392"/>
      <c r="J21" s="393"/>
      <c r="K21" s="391"/>
      <c r="L21" s="392"/>
      <c r="M21" s="392"/>
      <c r="N21" s="392"/>
      <c r="O21" s="392"/>
      <c r="P21" s="392"/>
      <c r="Q21" s="393"/>
      <c r="R21" s="391"/>
      <c r="S21" s="392"/>
      <c r="T21" s="392"/>
      <c r="U21" s="392"/>
      <c r="V21" s="392"/>
      <c r="W21" s="392"/>
      <c r="X21" s="393"/>
      <c r="Y21" s="397"/>
      <c r="Z21" s="397"/>
      <c r="AA21" s="397"/>
      <c r="AB21" s="397"/>
      <c r="AC21" s="397"/>
      <c r="AD21" s="397"/>
      <c r="AE21" s="397"/>
      <c r="AF21" s="400"/>
      <c r="AG21" s="400"/>
      <c r="AH21" s="400"/>
      <c r="AI21" s="400"/>
      <c r="AJ21" s="400"/>
      <c r="AK21" s="400"/>
      <c r="AL21" s="400"/>
      <c r="AM21" s="400"/>
      <c r="AN21" s="400"/>
      <c r="AO21" s="400"/>
      <c r="AP21" s="400"/>
      <c r="AQ21" s="400"/>
      <c r="AR21" s="400"/>
      <c r="AS21" s="400"/>
      <c r="AT21" s="400"/>
      <c r="AU21" s="400"/>
      <c r="AV21" s="400"/>
      <c r="AW21" s="400"/>
      <c r="AX21" s="400"/>
      <c r="AY21" s="400"/>
      <c r="AZ21" s="401"/>
      <c r="BA21" s="108"/>
      <c r="BB21" s="375"/>
      <c r="BC21" s="376"/>
      <c r="BD21" s="376"/>
      <c r="BE21" s="376"/>
      <c r="BF21" s="376"/>
      <c r="BG21" s="376"/>
      <c r="BH21" s="376"/>
      <c r="BI21" s="376"/>
      <c r="BJ21" s="360"/>
      <c r="BK21" s="361"/>
      <c r="BL21" s="107"/>
      <c r="BS21" s="109"/>
    </row>
    <row r="22" spans="3:84" ht="13.4" customHeight="1">
      <c r="C22" s="105"/>
      <c r="D22" s="391"/>
      <c r="E22" s="392"/>
      <c r="F22" s="392"/>
      <c r="G22" s="392"/>
      <c r="H22" s="392"/>
      <c r="I22" s="392"/>
      <c r="J22" s="393"/>
      <c r="K22" s="391"/>
      <c r="L22" s="392"/>
      <c r="M22" s="392"/>
      <c r="N22" s="392"/>
      <c r="O22" s="392"/>
      <c r="P22" s="392"/>
      <c r="Q22" s="393"/>
      <c r="R22" s="391"/>
      <c r="S22" s="392"/>
      <c r="T22" s="392"/>
      <c r="U22" s="392"/>
      <c r="V22" s="392"/>
      <c r="W22" s="392"/>
      <c r="X22" s="393"/>
      <c r="Y22" s="397"/>
      <c r="Z22" s="397"/>
      <c r="AA22" s="397"/>
      <c r="AB22" s="397"/>
      <c r="AC22" s="397"/>
      <c r="AD22" s="397"/>
      <c r="AE22" s="397"/>
      <c r="AF22" s="402"/>
      <c r="AG22" s="402"/>
      <c r="AH22" s="402"/>
      <c r="AI22" s="402"/>
      <c r="AJ22" s="402"/>
      <c r="AK22" s="402"/>
      <c r="AL22" s="402"/>
      <c r="AM22" s="402"/>
      <c r="AN22" s="402"/>
      <c r="AO22" s="402"/>
      <c r="AP22" s="402"/>
      <c r="AQ22" s="402"/>
      <c r="AR22" s="402"/>
      <c r="AS22" s="402"/>
      <c r="AT22" s="402"/>
      <c r="AU22" s="402"/>
      <c r="AV22" s="402"/>
      <c r="AW22" s="402"/>
      <c r="AX22" s="402"/>
      <c r="AY22" s="402"/>
      <c r="AZ22" s="403"/>
      <c r="BA22" s="110"/>
      <c r="BB22" s="375"/>
      <c r="BC22" s="376"/>
      <c r="BD22" s="376"/>
      <c r="BE22" s="376"/>
      <c r="BF22" s="376"/>
      <c r="BG22" s="376"/>
      <c r="BH22" s="376"/>
      <c r="BI22" s="376"/>
      <c r="BJ22" s="360"/>
      <c r="BK22" s="361"/>
      <c r="BL22" s="107"/>
      <c r="BS22" s="109"/>
    </row>
    <row r="23" spans="3:84" ht="31.4" customHeight="1">
      <c r="C23" s="105"/>
      <c r="D23" s="394"/>
      <c r="E23" s="395"/>
      <c r="F23" s="395"/>
      <c r="G23" s="395"/>
      <c r="H23" s="395"/>
      <c r="I23" s="395"/>
      <c r="J23" s="396"/>
      <c r="K23" s="394"/>
      <c r="L23" s="395"/>
      <c r="M23" s="395"/>
      <c r="N23" s="395"/>
      <c r="O23" s="395"/>
      <c r="P23" s="395"/>
      <c r="Q23" s="396"/>
      <c r="R23" s="394"/>
      <c r="S23" s="395"/>
      <c r="T23" s="395"/>
      <c r="U23" s="395"/>
      <c r="V23" s="395"/>
      <c r="W23" s="395"/>
      <c r="X23" s="396"/>
      <c r="Y23" s="397"/>
      <c r="Z23" s="397"/>
      <c r="AA23" s="397"/>
      <c r="AB23" s="397"/>
      <c r="AC23" s="397"/>
      <c r="AD23" s="397"/>
      <c r="AE23" s="397"/>
      <c r="AF23" s="379" t="s">
        <v>87</v>
      </c>
      <c r="AG23" s="379"/>
      <c r="AH23" s="379"/>
      <c r="AI23" s="379"/>
      <c r="AJ23" s="379"/>
      <c r="AK23" s="379"/>
      <c r="AL23" s="380"/>
      <c r="AM23" s="381" t="s">
        <v>88</v>
      </c>
      <c r="AN23" s="379"/>
      <c r="AO23" s="379"/>
      <c r="AP23" s="379"/>
      <c r="AQ23" s="379"/>
      <c r="AR23" s="379"/>
      <c r="AS23" s="380"/>
      <c r="AT23" s="381" t="s">
        <v>89</v>
      </c>
      <c r="AU23" s="379"/>
      <c r="AV23" s="379"/>
      <c r="AW23" s="379"/>
      <c r="AX23" s="379"/>
      <c r="AY23" s="379"/>
      <c r="AZ23" s="380"/>
      <c r="BA23" s="110"/>
      <c r="BB23" s="377"/>
      <c r="BC23" s="378"/>
      <c r="BD23" s="378"/>
      <c r="BE23" s="378"/>
      <c r="BF23" s="378"/>
      <c r="BG23" s="378"/>
      <c r="BH23" s="378"/>
      <c r="BI23" s="378"/>
      <c r="BJ23" s="362"/>
      <c r="BK23" s="363"/>
      <c r="BL23" s="107"/>
      <c r="BS23" s="109"/>
    </row>
    <row r="24" spans="3:84" ht="15.65" customHeight="1">
      <c r="C24" s="105"/>
      <c r="D24" s="286" t="str">
        <f>IF([9]回答表!R49="●","●","")</f>
        <v>●</v>
      </c>
      <c r="E24" s="287"/>
      <c r="F24" s="287"/>
      <c r="G24" s="287"/>
      <c r="H24" s="287"/>
      <c r="I24" s="287"/>
      <c r="J24" s="288"/>
      <c r="K24" s="286" t="str">
        <f>IF([9]回答表!R50="●","●","")</f>
        <v/>
      </c>
      <c r="L24" s="287"/>
      <c r="M24" s="287"/>
      <c r="N24" s="287"/>
      <c r="O24" s="287"/>
      <c r="P24" s="287"/>
      <c r="Q24" s="288"/>
      <c r="R24" s="286" t="str">
        <f>IF([9]回答表!R51="●","●","")</f>
        <v/>
      </c>
      <c r="S24" s="287"/>
      <c r="T24" s="287"/>
      <c r="U24" s="287"/>
      <c r="V24" s="287"/>
      <c r="W24" s="287"/>
      <c r="X24" s="288"/>
      <c r="Y24" s="286" t="str">
        <f>IF([9]回答表!R52="●","●","")</f>
        <v/>
      </c>
      <c r="Z24" s="287"/>
      <c r="AA24" s="287"/>
      <c r="AB24" s="287"/>
      <c r="AC24" s="287"/>
      <c r="AD24" s="287"/>
      <c r="AE24" s="288"/>
      <c r="AF24" s="283" t="str">
        <f>IF([9]回答表!R53="●","●","")</f>
        <v/>
      </c>
      <c r="AG24" s="284"/>
      <c r="AH24" s="284"/>
      <c r="AI24" s="284"/>
      <c r="AJ24" s="284"/>
      <c r="AK24" s="284"/>
      <c r="AL24" s="285"/>
      <c r="AM24" s="283" t="str">
        <f>IF([9]回答表!R54="●","●","")</f>
        <v/>
      </c>
      <c r="AN24" s="284"/>
      <c r="AO24" s="284"/>
      <c r="AP24" s="284"/>
      <c r="AQ24" s="284"/>
      <c r="AR24" s="284"/>
      <c r="AS24" s="285"/>
      <c r="AT24" s="283" t="str">
        <f>IF([9]回答表!R55="●","●","")</f>
        <v/>
      </c>
      <c r="AU24" s="284"/>
      <c r="AV24" s="284"/>
      <c r="AW24" s="284"/>
      <c r="AX24" s="284"/>
      <c r="AY24" s="284"/>
      <c r="AZ24" s="285"/>
      <c r="BA24" s="110"/>
      <c r="BB24" s="283" t="str">
        <f>IF([9]回答表!R56="●","●","")</f>
        <v/>
      </c>
      <c r="BC24" s="284"/>
      <c r="BD24" s="284"/>
      <c r="BE24" s="284"/>
      <c r="BF24" s="284"/>
      <c r="BG24" s="284"/>
      <c r="BH24" s="284"/>
      <c r="BI24" s="284"/>
      <c r="BJ24" s="358"/>
      <c r="BK24" s="359"/>
      <c r="BL24" s="107"/>
      <c r="BS24" s="109"/>
    </row>
    <row r="25" spans="3:84" ht="15.65" customHeight="1">
      <c r="C25" s="105"/>
      <c r="D25" s="286"/>
      <c r="E25" s="287"/>
      <c r="F25" s="287"/>
      <c r="G25" s="287"/>
      <c r="H25" s="287"/>
      <c r="I25" s="287"/>
      <c r="J25" s="288"/>
      <c r="K25" s="286"/>
      <c r="L25" s="287"/>
      <c r="M25" s="287"/>
      <c r="N25" s="287"/>
      <c r="O25" s="287"/>
      <c r="P25" s="287"/>
      <c r="Q25" s="288"/>
      <c r="R25" s="286"/>
      <c r="S25" s="287"/>
      <c r="T25" s="287"/>
      <c r="U25" s="287"/>
      <c r="V25" s="287"/>
      <c r="W25" s="287"/>
      <c r="X25" s="288"/>
      <c r="Y25" s="286"/>
      <c r="Z25" s="287"/>
      <c r="AA25" s="287"/>
      <c r="AB25" s="287"/>
      <c r="AC25" s="287"/>
      <c r="AD25" s="287"/>
      <c r="AE25" s="288"/>
      <c r="AF25" s="286"/>
      <c r="AG25" s="287"/>
      <c r="AH25" s="287"/>
      <c r="AI25" s="287"/>
      <c r="AJ25" s="287"/>
      <c r="AK25" s="287"/>
      <c r="AL25" s="288"/>
      <c r="AM25" s="286"/>
      <c r="AN25" s="287"/>
      <c r="AO25" s="287"/>
      <c r="AP25" s="287"/>
      <c r="AQ25" s="287"/>
      <c r="AR25" s="287"/>
      <c r="AS25" s="288"/>
      <c r="AT25" s="286"/>
      <c r="AU25" s="287"/>
      <c r="AV25" s="287"/>
      <c r="AW25" s="287"/>
      <c r="AX25" s="287"/>
      <c r="AY25" s="287"/>
      <c r="AZ25" s="288"/>
      <c r="BA25" s="111"/>
      <c r="BB25" s="286"/>
      <c r="BC25" s="287"/>
      <c r="BD25" s="287"/>
      <c r="BE25" s="287"/>
      <c r="BF25" s="287"/>
      <c r="BG25" s="287"/>
      <c r="BH25" s="287"/>
      <c r="BI25" s="287"/>
      <c r="BJ25" s="360"/>
      <c r="BK25" s="361"/>
      <c r="BL25" s="107"/>
      <c r="BS25" s="109"/>
    </row>
    <row r="26" spans="3:84" ht="15.65" customHeight="1">
      <c r="C26" s="105"/>
      <c r="D26" s="289"/>
      <c r="E26" s="290"/>
      <c r="F26" s="290"/>
      <c r="G26" s="290"/>
      <c r="H26" s="290"/>
      <c r="I26" s="290"/>
      <c r="J26" s="291"/>
      <c r="K26" s="289"/>
      <c r="L26" s="290"/>
      <c r="M26" s="290"/>
      <c r="N26" s="290"/>
      <c r="O26" s="290"/>
      <c r="P26" s="290"/>
      <c r="Q26" s="291"/>
      <c r="R26" s="289"/>
      <c r="S26" s="290"/>
      <c r="T26" s="290"/>
      <c r="U26" s="290"/>
      <c r="V26" s="290"/>
      <c r="W26" s="290"/>
      <c r="X26" s="291"/>
      <c r="Y26" s="289"/>
      <c r="Z26" s="290"/>
      <c r="AA26" s="290"/>
      <c r="AB26" s="290"/>
      <c r="AC26" s="290"/>
      <c r="AD26" s="290"/>
      <c r="AE26" s="291"/>
      <c r="AF26" s="289"/>
      <c r="AG26" s="290"/>
      <c r="AH26" s="290"/>
      <c r="AI26" s="290"/>
      <c r="AJ26" s="290"/>
      <c r="AK26" s="290"/>
      <c r="AL26" s="291"/>
      <c r="AM26" s="289"/>
      <c r="AN26" s="290"/>
      <c r="AO26" s="290"/>
      <c r="AP26" s="290"/>
      <c r="AQ26" s="290"/>
      <c r="AR26" s="290"/>
      <c r="AS26" s="291"/>
      <c r="AT26" s="289"/>
      <c r="AU26" s="290"/>
      <c r="AV26" s="290"/>
      <c r="AW26" s="290"/>
      <c r="AX26" s="290"/>
      <c r="AY26" s="290"/>
      <c r="AZ26" s="291"/>
      <c r="BA26" s="111"/>
      <c r="BB26" s="289"/>
      <c r="BC26" s="290"/>
      <c r="BD26" s="290"/>
      <c r="BE26" s="290"/>
      <c r="BF26" s="290"/>
      <c r="BG26" s="290"/>
      <c r="BH26" s="290"/>
      <c r="BI26" s="290"/>
      <c r="BJ26" s="362"/>
      <c r="BK26" s="363"/>
      <c r="BL26" s="107"/>
      <c r="BS26" s="109"/>
    </row>
    <row r="27" spans="3:84" ht="15.65" customHeight="1">
      <c r="C27" s="112"/>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4"/>
      <c r="BL27" s="115"/>
      <c r="BS27" s="109"/>
    </row>
    <row r="28" spans="3:84" ht="15.65" customHeight="1">
      <c r="BS28" s="116"/>
    </row>
    <row r="29" spans="3:84" ht="15.65" customHeight="1">
      <c r="BS29" s="117"/>
    </row>
    <row r="30" spans="3:84" ht="15.65" customHeight="1">
      <c r="D30" s="100"/>
      <c r="E30" s="100"/>
      <c r="F30" s="100"/>
      <c r="G30" s="100"/>
      <c r="H30" s="100"/>
      <c r="I30" s="100"/>
      <c r="J30" s="100"/>
      <c r="K30" s="100"/>
      <c r="L30" s="100"/>
      <c r="M30" s="100"/>
      <c r="N30" s="100"/>
      <c r="O30" s="100"/>
      <c r="P30" s="100"/>
      <c r="Q30" s="100"/>
      <c r="R30" s="100"/>
      <c r="S30" s="100"/>
      <c r="T30" s="100"/>
      <c r="U30" s="100"/>
      <c r="V30" s="100"/>
      <c r="W30" s="100"/>
      <c r="BS30" s="116"/>
    </row>
    <row r="31" spans="3:84" ht="15.65" customHeight="1">
      <c r="C31" s="118"/>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340"/>
      <c r="AS31" s="340"/>
      <c r="AT31" s="340"/>
      <c r="AU31" s="340"/>
      <c r="AV31" s="340"/>
      <c r="AW31" s="340"/>
      <c r="AX31" s="340"/>
      <c r="AY31" s="340"/>
      <c r="AZ31" s="340"/>
      <c r="BA31" s="340"/>
      <c r="BB31" s="340"/>
      <c r="BC31" s="120"/>
      <c r="BD31" s="121"/>
      <c r="BE31" s="121"/>
      <c r="BF31" s="121"/>
      <c r="BG31" s="121"/>
      <c r="BH31" s="121"/>
      <c r="BI31" s="121"/>
      <c r="BJ31" s="121"/>
      <c r="BK31" s="121"/>
      <c r="BL31" s="121"/>
      <c r="BM31" s="121"/>
      <c r="BN31" s="121"/>
      <c r="BO31" s="121"/>
      <c r="BP31" s="121"/>
      <c r="BQ31" s="121"/>
      <c r="BR31" s="122"/>
      <c r="BS31" s="116"/>
      <c r="CF31" s="123"/>
    </row>
    <row r="32" spans="3:84" ht="15.65" customHeight="1">
      <c r="C32" s="124"/>
      <c r="D32" s="258" t="s">
        <v>4</v>
      </c>
      <c r="E32" s="259"/>
      <c r="F32" s="259"/>
      <c r="G32" s="259"/>
      <c r="H32" s="259"/>
      <c r="I32" s="259"/>
      <c r="J32" s="259"/>
      <c r="K32" s="259"/>
      <c r="L32" s="259"/>
      <c r="M32" s="259"/>
      <c r="N32" s="259"/>
      <c r="O32" s="259"/>
      <c r="P32" s="259"/>
      <c r="Q32" s="260"/>
      <c r="R32" s="199" t="s">
        <v>2</v>
      </c>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1"/>
      <c r="BC32" s="125"/>
      <c r="BD32" s="126"/>
      <c r="BE32" s="126"/>
      <c r="BF32" s="126"/>
      <c r="BG32" s="126"/>
      <c r="BH32" s="126"/>
      <c r="BI32" s="126"/>
      <c r="BJ32" s="126"/>
      <c r="BK32" s="126"/>
      <c r="BL32" s="126"/>
      <c r="BM32" s="126"/>
      <c r="BN32" s="127"/>
      <c r="BO32" s="127"/>
      <c r="BP32" s="127"/>
      <c r="BQ32" s="128"/>
      <c r="BR32" s="129"/>
      <c r="BS32" s="116"/>
    </row>
    <row r="33" spans="1:71" ht="15.65" customHeight="1">
      <c r="C33" s="124"/>
      <c r="D33" s="261"/>
      <c r="E33" s="262"/>
      <c r="F33" s="262"/>
      <c r="G33" s="262"/>
      <c r="H33" s="262"/>
      <c r="I33" s="262"/>
      <c r="J33" s="262"/>
      <c r="K33" s="262"/>
      <c r="L33" s="262"/>
      <c r="M33" s="262"/>
      <c r="N33" s="262"/>
      <c r="O33" s="262"/>
      <c r="P33" s="262"/>
      <c r="Q33" s="263"/>
      <c r="R33" s="205"/>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7"/>
      <c r="BC33" s="125"/>
      <c r="BD33" s="126"/>
      <c r="BE33" s="126"/>
      <c r="BF33" s="126"/>
      <c r="BG33" s="126"/>
      <c r="BH33" s="126"/>
      <c r="BI33" s="126"/>
      <c r="BJ33" s="126"/>
      <c r="BK33" s="126"/>
      <c r="BL33" s="126"/>
      <c r="BM33" s="126"/>
      <c r="BN33" s="127"/>
      <c r="BO33" s="127"/>
      <c r="BP33" s="127"/>
      <c r="BQ33" s="128"/>
      <c r="BR33" s="129"/>
      <c r="BS33" s="116"/>
    </row>
    <row r="34" spans="1:71" ht="15.65" customHeight="1">
      <c r="C34" s="124"/>
      <c r="D34" s="130"/>
      <c r="E34" s="130"/>
      <c r="F34" s="130"/>
      <c r="G34" s="130"/>
      <c r="H34" s="130"/>
      <c r="I34" s="130"/>
      <c r="J34" s="130"/>
      <c r="K34" s="130"/>
      <c r="L34" s="130"/>
      <c r="M34" s="130"/>
      <c r="N34" s="130"/>
      <c r="O34" s="130"/>
      <c r="P34" s="130"/>
      <c r="Q34" s="130"/>
      <c r="R34" s="130"/>
      <c r="S34" s="130"/>
      <c r="T34" s="130"/>
      <c r="U34" s="130"/>
      <c r="V34" s="130"/>
      <c r="W34" s="130"/>
      <c r="X34" s="110"/>
      <c r="Y34" s="110"/>
      <c r="Z34" s="110"/>
      <c r="AA34" s="126"/>
      <c r="AB34" s="131"/>
      <c r="AC34" s="131"/>
      <c r="AD34" s="131"/>
      <c r="AE34" s="131"/>
      <c r="AF34" s="131"/>
      <c r="AG34" s="131"/>
      <c r="AH34" s="131"/>
      <c r="AI34" s="131"/>
      <c r="AJ34" s="131"/>
      <c r="AK34" s="131"/>
      <c r="AL34" s="131"/>
      <c r="AM34" s="131"/>
      <c r="AN34" s="128"/>
      <c r="AO34" s="131"/>
      <c r="AP34" s="132"/>
      <c r="AQ34" s="132"/>
      <c r="AR34" s="133"/>
      <c r="AS34" s="133"/>
      <c r="AT34" s="133"/>
      <c r="AU34" s="133"/>
      <c r="AV34" s="133"/>
      <c r="AW34" s="133"/>
      <c r="AX34" s="133"/>
      <c r="AY34" s="133"/>
      <c r="AZ34" s="133"/>
      <c r="BA34" s="133"/>
      <c r="BB34" s="133"/>
      <c r="BC34" s="125"/>
      <c r="BD34" s="126"/>
      <c r="BE34" s="126"/>
      <c r="BF34" s="126"/>
      <c r="BG34" s="126"/>
      <c r="BH34" s="126"/>
      <c r="BI34" s="126"/>
      <c r="BJ34" s="126"/>
      <c r="BK34" s="126"/>
      <c r="BL34" s="126"/>
      <c r="BM34" s="126"/>
      <c r="BN34" s="127"/>
      <c r="BO34" s="127"/>
      <c r="BP34" s="127"/>
      <c r="BQ34" s="128"/>
      <c r="BR34" s="129"/>
      <c r="BS34" s="116"/>
    </row>
    <row r="35" spans="1:71" ht="19">
      <c r="A35" s="134"/>
      <c r="B35" s="134"/>
      <c r="C35" s="124"/>
      <c r="D35" s="130"/>
      <c r="E35" s="130"/>
      <c r="F35" s="130"/>
      <c r="G35" s="130"/>
      <c r="H35" s="130"/>
      <c r="I35" s="130"/>
      <c r="J35" s="130"/>
      <c r="K35" s="130"/>
      <c r="L35" s="130"/>
      <c r="M35" s="130"/>
      <c r="N35" s="130"/>
      <c r="O35" s="130"/>
      <c r="P35" s="130"/>
      <c r="Q35" s="130"/>
      <c r="R35" s="130"/>
      <c r="S35" s="130"/>
      <c r="T35" s="130"/>
      <c r="U35" s="135" t="s">
        <v>27</v>
      </c>
      <c r="V35" s="130"/>
      <c r="W35" s="130"/>
      <c r="X35" s="136"/>
      <c r="Y35" s="136"/>
      <c r="Z35" s="136"/>
      <c r="AA35" s="127"/>
      <c r="AB35" s="137"/>
      <c r="AC35" s="137"/>
      <c r="AD35" s="137"/>
      <c r="AE35" s="137"/>
      <c r="AF35" s="137"/>
      <c r="AG35" s="137"/>
      <c r="AH35" s="137"/>
      <c r="AI35" s="137"/>
      <c r="AJ35" s="137"/>
      <c r="AK35" s="137"/>
      <c r="AL35" s="137"/>
      <c r="AM35" s="135" t="s">
        <v>5</v>
      </c>
      <c r="AN35" s="138"/>
      <c r="AO35" s="137"/>
      <c r="AP35" s="139"/>
      <c r="AQ35" s="139"/>
      <c r="AR35" s="140"/>
      <c r="AS35" s="140"/>
      <c r="AT35" s="140"/>
      <c r="AU35" s="140"/>
      <c r="AV35" s="140"/>
      <c r="AW35" s="140"/>
      <c r="AX35" s="140"/>
      <c r="AY35" s="140"/>
      <c r="AZ35" s="140"/>
      <c r="BA35" s="140"/>
      <c r="BB35" s="140"/>
      <c r="BC35" s="141"/>
      <c r="BD35" s="127"/>
      <c r="BE35" s="127"/>
      <c r="BF35" s="142" t="s">
        <v>6</v>
      </c>
      <c r="BG35" s="127"/>
      <c r="BH35" s="127"/>
      <c r="BI35" s="127"/>
      <c r="BJ35" s="127"/>
      <c r="BK35" s="127"/>
      <c r="BL35" s="127"/>
      <c r="BM35" s="127"/>
      <c r="BN35" s="127"/>
      <c r="BO35" s="127"/>
      <c r="BP35" s="127"/>
      <c r="BQ35" s="128"/>
      <c r="BR35" s="129"/>
      <c r="BS35" s="116"/>
    </row>
    <row r="36" spans="1:71" ht="15.65" customHeight="1">
      <c r="A36" s="134"/>
      <c r="B36" s="134"/>
      <c r="C36" s="124"/>
      <c r="D36" s="199" t="s">
        <v>7</v>
      </c>
      <c r="E36" s="200"/>
      <c r="F36" s="200"/>
      <c r="G36" s="200"/>
      <c r="H36" s="200"/>
      <c r="I36" s="200"/>
      <c r="J36" s="200"/>
      <c r="K36" s="200"/>
      <c r="L36" s="200"/>
      <c r="M36" s="201"/>
      <c r="N36" s="208" t="str">
        <f>IF([9]回答表!X49="●","●","")</f>
        <v>●</v>
      </c>
      <c r="O36" s="209"/>
      <c r="P36" s="209"/>
      <c r="Q36" s="210"/>
      <c r="R36" s="130"/>
      <c r="S36" s="130"/>
      <c r="T36" s="130"/>
      <c r="U36" s="190" t="str">
        <f>IF([9]回答表!X49="●",[9]回答表!B67,IF([9]回答表!AA49="●",[9]回答表!B98,""))</f>
        <v>宿泊事業を廃止し、体育施設は一般会計で活用することとし、事業廃止した。</v>
      </c>
      <c r="V36" s="364"/>
      <c r="W36" s="364"/>
      <c r="X36" s="364"/>
      <c r="Y36" s="364"/>
      <c r="Z36" s="364"/>
      <c r="AA36" s="364"/>
      <c r="AB36" s="364"/>
      <c r="AC36" s="364"/>
      <c r="AD36" s="364"/>
      <c r="AE36" s="364"/>
      <c r="AF36" s="364"/>
      <c r="AG36" s="364"/>
      <c r="AH36" s="364"/>
      <c r="AI36" s="364"/>
      <c r="AJ36" s="365"/>
      <c r="AK36" s="143"/>
      <c r="AL36" s="143"/>
      <c r="AM36" s="372" t="s">
        <v>28</v>
      </c>
      <c r="AN36" s="372"/>
      <c r="AO36" s="372"/>
      <c r="AP36" s="372"/>
      <c r="AQ36" s="372"/>
      <c r="AR36" s="372"/>
      <c r="AS36" s="372"/>
      <c r="AT36" s="372"/>
      <c r="AU36" s="372" t="s">
        <v>29</v>
      </c>
      <c r="AV36" s="372"/>
      <c r="AW36" s="372"/>
      <c r="AX36" s="372"/>
      <c r="AY36" s="372"/>
      <c r="AZ36" s="372"/>
      <c r="BA36" s="372"/>
      <c r="BB36" s="372"/>
      <c r="BC36" s="131"/>
      <c r="BD36" s="126"/>
      <c r="BE36" s="126"/>
      <c r="BF36" s="253">
        <f>IF([9]回答表!X49="●",[9]回答表!S73,IF([9]回答表!AA49="●",[9]回答表!S104,""))</f>
        <v>0</v>
      </c>
      <c r="BG36" s="254"/>
      <c r="BH36" s="254"/>
      <c r="BI36" s="254"/>
      <c r="BJ36" s="253"/>
      <c r="BK36" s="254"/>
      <c r="BL36" s="254"/>
      <c r="BM36" s="254"/>
      <c r="BN36" s="253"/>
      <c r="BO36" s="254"/>
      <c r="BP36" s="254"/>
      <c r="BQ36" s="255"/>
      <c r="BR36" s="129"/>
      <c r="BS36" s="116"/>
    </row>
    <row r="37" spans="1:71" ht="15.65" customHeight="1">
      <c r="A37" s="134"/>
      <c r="B37" s="134"/>
      <c r="C37" s="124"/>
      <c r="D37" s="202"/>
      <c r="E37" s="203"/>
      <c r="F37" s="203"/>
      <c r="G37" s="203"/>
      <c r="H37" s="203"/>
      <c r="I37" s="203"/>
      <c r="J37" s="203"/>
      <c r="K37" s="203"/>
      <c r="L37" s="203"/>
      <c r="M37" s="204"/>
      <c r="N37" s="211"/>
      <c r="O37" s="212"/>
      <c r="P37" s="212"/>
      <c r="Q37" s="213"/>
      <c r="R37" s="130"/>
      <c r="S37" s="130"/>
      <c r="T37" s="130"/>
      <c r="U37" s="366"/>
      <c r="V37" s="367"/>
      <c r="W37" s="367"/>
      <c r="X37" s="367"/>
      <c r="Y37" s="367"/>
      <c r="Z37" s="367"/>
      <c r="AA37" s="367"/>
      <c r="AB37" s="367"/>
      <c r="AC37" s="367"/>
      <c r="AD37" s="367"/>
      <c r="AE37" s="367"/>
      <c r="AF37" s="367"/>
      <c r="AG37" s="367"/>
      <c r="AH37" s="367"/>
      <c r="AI37" s="367"/>
      <c r="AJ37" s="368"/>
      <c r="AK37" s="143"/>
      <c r="AL37" s="143"/>
      <c r="AM37" s="372"/>
      <c r="AN37" s="372"/>
      <c r="AO37" s="372"/>
      <c r="AP37" s="372"/>
      <c r="AQ37" s="372"/>
      <c r="AR37" s="372"/>
      <c r="AS37" s="372"/>
      <c r="AT37" s="372"/>
      <c r="AU37" s="372"/>
      <c r="AV37" s="372"/>
      <c r="AW37" s="372"/>
      <c r="AX37" s="372"/>
      <c r="AY37" s="372"/>
      <c r="AZ37" s="372"/>
      <c r="BA37" s="372"/>
      <c r="BB37" s="372"/>
      <c r="BC37" s="131"/>
      <c r="BD37" s="126"/>
      <c r="BE37" s="126"/>
      <c r="BF37" s="217"/>
      <c r="BG37" s="218"/>
      <c r="BH37" s="218"/>
      <c r="BI37" s="218"/>
      <c r="BJ37" s="217"/>
      <c r="BK37" s="218"/>
      <c r="BL37" s="218"/>
      <c r="BM37" s="218"/>
      <c r="BN37" s="217"/>
      <c r="BO37" s="218"/>
      <c r="BP37" s="218"/>
      <c r="BQ37" s="221"/>
      <c r="BR37" s="129"/>
      <c r="BS37" s="116"/>
    </row>
    <row r="38" spans="1:71" ht="15.65" customHeight="1">
      <c r="A38" s="134"/>
      <c r="B38" s="134"/>
      <c r="C38" s="124"/>
      <c r="D38" s="202"/>
      <c r="E38" s="203"/>
      <c r="F38" s="203"/>
      <c r="G38" s="203"/>
      <c r="H38" s="203"/>
      <c r="I38" s="203"/>
      <c r="J38" s="203"/>
      <c r="K38" s="203"/>
      <c r="L38" s="203"/>
      <c r="M38" s="204"/>
      <c r="N38" s="211"/>
      <c r="O38" s="212"/>
      <c r="P38" s="212"/>
      <c r="Q38" s="213"/>
      <c r="R38" s="130"/>
      <c r="S38" s="130"/>
      <c r="T38" s="130"/>
      <c r="U38" s="366"/>
      <c r="V38" s="367"/>
      <c r="W38" s="367"/>
      <c r="X38" s="367"/>
      <c r="Y38" s="367"/>
      <c r="Z38" s="367"/>
      <c r="AA38" s="367"/>
      <c r="AB38" s="367"/>
      <c r="AC38" s="367"/>
      <c r="AD38" s="367"/>
      <c r="AE38" s="367"/>
      <c r="AF38" s="367"/>
      <c r="AG38" s="367"/>
      <c r="AH38" s="367"/>
      <c r="AI38" s="367"/>
      <c r="AJ38" s="368"/>
      <c r="AK38" s="143"/>
      <c r="AL38" s="143"/>
      <c r="AM38" s="283" t="str">
        <f>IF([9]回答表!X49="●",[9]回答表!G73,IF([9]回答表!AA49="●",[9]回答表!G104,""))</f>
        <v>●</v>
      </c>
      <c r="AN38" s="284"/>
      <c r="AO38" s="284"/>
      <c r="AP38" s="284"/>
      <c r="AQ38" s="284"/>
      <c r="AR38" s="284"/>
      <c r="AS38" s="284"/>
      <c r="AT38" s="285"/>
      <c r="AU38" s="283" t="str">
        <f>IF([9]回答表!X49="●",[9]回答表!G74,IF([9]回答表!AA49="●",[9]回答表!G105,""))</f>
        <v xml:space="preserve"> </v>
      </c>
      <c r="AV38" s="284"/>
      <c r="AW38" s="284"/>
      <c r="AX38" s="284"/>
      <c r="AY38" s="284"/>
      <c r="AZ38" s="284"/>
      <c r="BA38" s="284"/>
      <c r="BB38" s="285"/>
      <c r="BC38" s="131"/>
      <c r="BD38" s="126"/>
      <c r="BE38" s="126"/>
      <c r="BF38" s="217"/>
      <c r="BG38" s="218"/>
      <c r="BH38" s="218"/>
      <c r="BI38" s="218"/>
      <c r="BJ38" s="217"/>
      <c r="BK38" s="218"/>
      <c r="BL38" s="218"/>
      <c r="BM38" s="218"/>
      <c r="BN38" s="217"/>
      <c r="BO38" s="218"/>
      <c r="BP38" s="218"/>
      <c r="BQ38" s="221"/>
      <c r="BR38" s="129"/>
      <c r="BS38" s="116"/>
    </row>
    <row r="39" spans="1:71" ht="15.65" customHeight="1">
      <c r="A39" s="134"/>
      <c r="B39" s="134"/>
      <c r="C39" s="124"/>
      <c r="D39" s="205"/>
      <c r="E39" s="206"/>
      <c r="F39" s="206"/>
      <c r="G39" s="206"/>
      <c r="H39" s="206"/>
      <c r="I39" s="206"/>
      <c r="J39" s="206"/>
      <c r="K39" s="206"/>
      <c r="L39" s="206"/>
      <c r="M39" s="207"/>
      <c r="N39" s="214"/>
      <c r="O39" s="215"/>
      <c r="P39" s="215"/>
      <c r="Q39" s="216"/>
      <c r="R39" s="130"/>
      <c r="S39" s="130"/>
      <c r="T39" s="130"/>
      <c r="U39" s="366"/>
      <c r="V39" s="367"/>
      <c r="W39" s="367"/>
      <c r="X39" s="367"/>
      <c r="Y39" s="367"/>
      <c r="Z39" s="367"/>
      <c r="AA39" s="367"/>
      <c r="AB39" s="367"/>
      <c r="AC39" s="367"/>
      <c r="AD39" s="367"/>
      <c r="AE39" s="367"/>
      <c r="AF39" s="367"/>
      <c r="AG39" s="367"/>
      <c r="AH39" s="367"/>
      <c r="AI39" s="367"/>
      <c r="AJ39" s="368"/>
      <c r="AK39" s="143"/>
      <c r="AL39" s="143"/>
      <c r="AM39" s="286"/>
      <c r="AN39" s="287"/>
      <c r="AO39" s="287"/>
      <c r="AP39" s="287"/>
      <c r="AQ39" s="287"/>
      <c r="AR39" s="287"/>
      <c r="AS39" s="287"/>
      <c r="AT39" s="288"/>
      <c r="AU39" s="286"/>
      <c r="AV39" s="287"/>
      <c r="AW39" s="287"/>
      <c r="AX39" s="287"/>
      <c r="AY39" s="287"/>
      <c r="AZ39" s="287"/>
      <c r="BA39" s="287"/>
      <c r="BB39" s="288"/>
      <c r="BC39" s="131"/>
      <c r="BD39" s="126"/>
      <c r="BE39" s="126"/>
      <c r="BF39" s="217">
        <f>IF([9]回答表!X49="●",[9]回答表!V73,IF([9]回答表!AA49="●",[9]回答表!V104,""))</f>
        <v>0</v>
      </c>
      <c r="BG39" s="357"/>
      <c r="BH39" s="357"/>
      <c r="BI39" s="351"/>
      <c r="BJ39" s="217">
        <f>IF([9]回答表!X49="●",[9]回答表!V74,IF([9]回答表!AA49="●",[9]回答表!V105,""))</f>
        <v>0</v>
      </c>
      <c r="BK39" s="357"/>
      <c r="BL39" s="357"/>
      <c r="BM39" s="351"/>
      <c r="BN39" s="217">
        <f>IF([9]回答表!X49="●",[9]回答表!V75,IF([9]回答表!AA49="●",[9]回答表!V106,""))</f>
        <v>0</v>
      </c>
      <c r="BO39" s="357"/>
      <c r="BP39" s="357"/>
      <c r="BQ39" s="351"/>
      <c r="BR39" s="129"/>
      <c r="BS39" s="116"/>
    </row>
    <row r="40" spans="1:71" ht="15.65" customHeight="1">
      <c r="A40" s="134"/>
      <c r="B40" s="134"/>
      <c r="C40" s="124"/>
      <c r="D40" s="144"/>
      <c r="E40" s="144"/>
      <c r="F40" s="144"/>
      <c r="G40" s="144"/>
      <c r="H40" s="144"/>
      <c r="I40" s="144"/>
      <c r="J40" s="144"/>
      <c r="K40" s="144"/>
      <c r="L40" s="144"/>
      <c r="M40" s="144"/>
      <c r="N40" s="145"/>
      <c r="O40" s="145"/>
      <c r="P40" s="145"/>
      <c r="Q40" s="145"/>
      <c r="R40" s="146"/>
      <c r="S40" s="146"/>
      <c r="T40" s="146"/>
      <c r="U40" s="366"/>
      <c r="V40" s="367"/>
      <c r="W40" s="367"/>
      <c r="X40" s="367"/>
      <c r="Y40" s="367"/>
      <c r="Z40" s="367"/>
      <c r="AA40" s="367"/>
      <c r="AB40" s="367"/>
      <c r="AC40" s="367"/>
      <c r="AD40" s="367"/>
      <c r="AE40" s="367"/>
      <c r="AF40" s="367"/>
      <c r="AG40" s="367"/>
      <c r="AH40" s="367"/>
      <c r="AI40" s="367"/>
      <c r="AJ40" s="368"/>
      <c r="AK40" s="143"/>
      <c r="AL40" s="143"/>
      <c r="AM40" s="289"/>
      <c r="AN40" s="290"/>
      <c r="AO40" s="290"/>
      <c r="AP40" s="290"/>
      <c r="AQ40" s="290"/>
      <c r="AR40" s="290"/>
      <c r="AS40" s="290"/>
      <c r="AT40" s="291"/>
      <c r="AU40" s="289"/>
      <c r="AV40" s="290"/>
      <c r="AW40" s="290"/>
      <c r="AX40" s="290"/>
      <c r="AY40" s="290"/>
      <c r="AZ40" s="290"/>
      <c r="BA40" s="290"/>
      <c r="BB40" s="291"/>
      <c r="BC40" s="131"/>
      <c r="BD40" s="131"/>
      <c r="BE40" s="131"/>
      <c r="BF40" s="352"/>
      <c r="BG40" s="357"/>
      <c r="BH40" s="357"/>
      <c r="BI40" s="351"/>
      <c r="BJ40" s="352"/>
      <c r="BK40" s="357"/>
      <c r="BL40" s="357"/>
      <c r="BM40" s="351"/>
      <c r="BN40" s="352"/>
      <c r="BO40" s="357"/>
      <c r="BP40" s="357"/>
      <c r="BQ40" s="351"/>
      <c r="BR40" s="129"/>
      <c r="BS40" s="116"/>
    </row>
    <row r="41" spans="1:71" ht="15.65" customHeight="1">
      <c r="A41" s="134"/>
      <c r="B41" s="134"/>
      <c r="C41" s="124"/>
      <c r="D41" s="144"/>
      <c r="E41" s="144"/>
      <c r="F41" s="144"/>
      <c r="G41" s="144"/>
      <c r="H41" s="144"/>
      <c r="I41" s="144"/>
      <c r="J41" s="144"/>
      <c r="K41" s="144"/>
      <c r="L41" s="144"/>
      <c r="M41" s="144"/>
      <c r="N41" s="145"/>
      <c r="O41" s="145"/>
      <c r="P41" s="145"/>
      <c r="Q41" s="145"/>
      <c r="R41" s="146"/>
      <c r="S41" s="146"/>
      <c r="T41" s="146"/>
      <c r="U41" s="366"/>
      <c r="V41" s="367"/>
      <c r="W41" s="367"/>
      <c r="X41" s="367"/>
      <c r="Y41" s="367"/>
      <c r="Z41" s="367"/>
      <c r="AA41" s="367"/>
      <c r="AB41" s="367"/>
      <c r="AC41" s="367"/>
      <c r="AD41" s="367"/>
      <c r="AE41" s="367"/>
      <c r="AF41" s="367"/>
      <c r="AG41" s="367"/>
      <c r="AH41" s="367"/>
      <c r="AI41" s="367"/>
      <c r="AJ41" s="368"/>
      <c r="AK41" s="143"/>
      <c r="AL41" s="143"/>
      <c r="AM41" s="143"/>
      <c r="AN41" s="143"/>
      <c r="AO41" s="143"/>
      <c r="AP41" s="143"/>
      <c r="AQ41" s="143"/>
      <c r="AR41" s="143"/>
      <c r="AS41" s="143"/>
      <c r="AT41" s="143"/>
      <c r="AU41" s="143"/>
      <c r="AV41" s="143"/>
      <c r="AW41" s="143"/>
      <c r="AX41" s="143"/>
      <c r="AY41" s="143"/>
      <c r="AZ41" s="143"/>
      <c r="BA41" s="143"/>
      <c r="BB41" s="143"/>
      <c r="BC41" s="131"/>
      <c r="BD41" s="131"/>
      <c r="BE41" s="131"/>
      <c r="BF41" s="352"/>
      <c r="BG41" s="357"/>
      <c r="BH41" s="357"/>
      <c r="BI41" s="351"/>
      <c r="BJ41" s="352"/>
      <c r="BK41" s="357"/>
      <c r="BL41" s="357"/>
      <c r="BM41" s="351"/>
      <c r="BN41" s="352"/>
      <c r="BO41" s="357"/>
      <c r="BP41" s="357"/>
      <c r="BQ41" s="351"/>
      <c r="BR41" s="129"/>
      <c r="BS41" s="116"/>
    </row>
    <row r="42" spans="1:71" ht="15.65" customHeight="1">
      <c r="A42" s="134"/>
      <c r="B42" s="134"/>
      <c r="C42" s="124"/>
      <c r="D42" s="144"/>
      <c r="E42" s="144"/>
      <c r="F42" s="144"/>
      <c r="G42" s="144"/>
      <c r="H42" s="144"/>
      <c r="I42" s="144"/>
      <c r="J42" s="144"/>
      <c r="K42" s="144"/>
      <c r="L42" s="144"/>
      <c r="M42" s="144"/>
      <c r="N42" s="145"/>
      <c r="O42" s="145"/>
      <c r="P42" s="145"/>
      <c r="Q42" s="145"/>
      <c r="R42" s="146"/>
      <c r="S42" s="146"/>
      <c r="T42" s="146"/>
      <c r="U42" s="366"/>
      <c r="V42" s="367"/>
      <c r="W42" s="367"/>
      <c r="X42" s="367"/>
      <c r="Y42" s="367"/>
      <c r="Z42" s="367"/>
      <c r="AA42" s="367"/>
      <c r="AB42" s="367"/>
      <c r="AC42" s="367"/>
      <c r="AD42" s="367"/>
      <c r="AE42" s="367"/>
      <c r="AF42" s="367"/>
      <c r="AG42" s="367"/>
      <c r="AH42" s="367"/>
      <c r="AI42" s="367"/>
      <c r="AJ42" s="368"/>
      <c r="AK42" s="143"/>
      <c r="AL42" s="143"/>
      <c r="AM42" s="346" t="str">
        <f>IF([9]回答表!X49="●",[9]回答表!O79,IF([9]回答表!AA49="●",[9]回答表!O110,""))</f>
        <v xml:space="preserve"> </v>
      </c>
      <c r="AN42" s="347"/>
      <c r="AO42" s="342" t="s">
        <v>43</v>
      </c>
      <c r="AP42" s="342"/>
      <c r="AQ42" s="342"/>
      <c r="AR42" s="342"/>
      <c r="AS42" s="342"/>
      <c r="AT42" s="342"/>
      <c r="AU42" s="342"/>
      <c r="AV42" s="342"/>
      <c r="AW42" s="342"/>
      <c r="AX42" s="342"/>
      <c r="AY42" s="342"/>
      <c r="AZ42" s="342"/>
      <c r="BA42" s="342"/>
      <c r="BB42" s="343"/>
      <c r="BC42" s="131"/>
      <c r="BD42" s="131"/>
      <c r="BE42" s="131"/>
      <c r="BF42" s="352"/>
      <c r="BG42" s="357"/>
      <c r="BH42" s="357"/>
      <c r="BI42" s="351"/>
      <c r="BJ42" s="352"/>
      <c r="BK42" s="357"/>
      <c r="BL42" s="357"/>
      <c r="BM42" s="351"/>
      <c r="BN42" s="352"/>
      <c r="BO42" s="357"/>
      <c r="BP42" s="357"/>
      <c r="BQ42" s="351"/>
      <c r="BR42" s="129"/>
      <c r="BS42" s="116"/>
    </row>
    <row r="43" spans="1:71" ht="23.15" customHeight="1">
      <c r="A43" s="134"/>
      <c r="B43" s="134"/>
      <c r="C43" s="124"/>
      <c r="D43" s="144"/>
      <c r="E43" s="144"/>
      <c r="F43" s="144"/>
      <c r="G43" s="144"/>
      <c r="H43" s="144"/>
      <c r="I43" s="144"/>
      <c r="J43" s="144"/>
      <c r="K43" s="144"/>
      <c r="L43" s="144"/>
      <c r="M43" s="144"/>
      <c r="N43" s="145"/>
      <c r="O43" s="145"/>
      <c r="P43" s="145"/>
      <c r="Q43" s="145"/>
      <c r="R43" s="146"/>
      <c r="S43" s="146"/>
      <c r="T43" s="146"/>
      <c r="U43" s="366"/>
      <c r="V43" s="367"/>
      <c r="W43" s="367"/>
      <c r="X43" s="367"/>
      <c r="Y43" s="367"/>
      <c r="Z43" s="367"/>
      <c r="AA43" s="367"/>
      <c r="AB43" s="367"/>
      <c r="AC43" s="367"/>
      <c r="AD43" s="367"/>
      <c r="AE43" s="367"/>
      <c r="AF43" s="367"/>
      <c r="AG43" s="367"/>
      <c r="AH43" s="367"/>
      <c r="AI43" s="367"/>
      <c r="AJ43" s="368"/>
      <c r="AK43" s="143"/>
      <c r="AL43" s="143"/>
      <c r="AM43" s="346" t="str">
        <f>IF([9]回答表!X49="●",[9]回答表!O80,IF([9]回答表!AA49="●",[9]回答表!O111,""))</f>
        <v xml:space="preserve"> </v>
      </c>
      <c r="AN43" s="347"/>
      <c r="AO43" s="348" t="s">
        <v>106</v>
      </c>
      <c r="AP43" s="348"/>
      <c r="AQ43" s="348"/>
      <c r="AR43" s="348"/>
      <c r="AS43" s="348"/>
      <c r="AT43" s="348"/>
      <c r="AU43" s="348"/>
      <c r="AV43" s="348"/>
      <c r="AW43" s="348"/>
      <c r="AX43" s="348"/>
      <c r="AY43" s="348"/>
      <c r="AZ43" s="348"/>
      <c r="BA43" s="348"/>
      <c r="BB43" s="349"/>
      <c r="BC43" s="131"/>
      <c r="BD43" s="126"/>
      <c r="BE43" s="126"/>
      <c r="BF43" s="217" t="s">
        <v>9</v>
      </c>
      <c r="BG43" s="350"/>
      <c r="BH43" s="350"/>
      <c r="BI43" s="351"/>
      <c r="BJ43" s="217" t="s">
        <v>10</v>
      </c>
      <c r="BK43" s="350"/>
      <c r="BL43" s="350"/>
      <c r="BM43" s="351"/>
      <c r="BN43" s="217" t="s">
        <v>11</v>
      </c>
      <c r="BO43" s="350"/>
      <c r="BP43" s="350"/>
      <c r="BQ43" s="351"/>
      <c r="BR43" s="129"/>
      <c r="BS43" s="116"/>
    </row>
    <row r="44" spans="1:71" ht="15.75" customHeight="1">
      <c r="A44" s="134"/>
      <c r="B44" s="134"/>
      <c r="C44" s="124"/>
      <c r="D44" s="243" t="s">
        <v>8</v>
      </c>
      <c r="E44" s="244"/>
      <c r="F44" s="244"/>
      <c r="G44" s="244"/>
      <c r="H44" s="244"/>
      <c r="I44" s="244"/>
      <c r="J44" s="244"/>
      <c r="K44" s="244"/>
      <c r="L44" s="244"/>
      <c r="M44" s="245"/>
      <c r="N44" s="208" t="str">
        <f>IF([9]回答表!AA49="●","●","")</f>
        <v/>
      </c>
      <c r="O44" s="209"/>
      <c r="P44" s="209"/>
      <c r="Q44" s="210"/>
      <c r="R44" s="130"/>
      <c r="S44" s="130"/>
      <c r="T44" s="130"/>
      <c r="U44" s="366"/>
      <c r="V44" s="367"/>
      <c r="W44" s="367"/>
      <c r="X44" s="367"/>
      <c r="Y44" s="367"/>
      <c r="Z44" s="367"/>
      <c r="AA44" s="367"/>
      <c r="AB44" s="367"/>
      <c r="AC44" s="367"/>
      <c r="AD44" s="367"/>
      <c r="AE44" s="367"/>
      <c r="AF44" s="367"/>
      <c r="AG44" s="367"/>
      <c r="AH44" s="367"/>
      <c r="AI44" s="367"/>
      <c r="AJ44" s="368"/>
      <c r="AK44" s="143"/>
      <c r="AL44" s="143"/>
      <c r="AM44" s="346" t="str">
        <f>IF([9]回答表!X49="●",[9]回答表!O81,IF([9]回答表!AA49="●",[9]回答表!O112,""))</f>
        <v xml:space="preserve"> </v>
      </c>
      <c r="AN44" s="347"/>
      <c r="AO44" s="356" t="s">
        <v>90</v>
      </c>
      <c r="AP44" s="342"/>
      <c r="AQ44" s="342"/>
      <c r="AR44" s="342"/>
      <c r="AS44" s="342"/>
      <c r="AT44" s="342"/>
      <c r="AU44" s="342"/>
      <c r="AV44" s="342"/>
      <c r="AW44" s="342"/>
      <c r="AX44" s="342"/>
      <c r="AY44" s="342"/>
      <c r="AZ44" s="342"/>
      <c r="BA44" s="342"/>
      <c r="BB44" s="343"/>
      <c r="BC44" s="131"/>
      <c r="BD44" s="147"/>
      <c r="BE44" s="147"/>
      <c r="BF44" s="352"/>
      <c r="BG44" s="350"/>
      <c r="BH44" s="350"/>
      <c r="BI44" s="351"/>
      <c r="BJ44" s="352"/>
      <c r="BK44" s="350"/>
      <c r="BL44" s="350"/>
      <c r="BM44" s="351"/>
      <c r="BN44" s="352"/>
      <c r="BO44" s="350"/>
      <c r="BP44" s="350"/>
      <c r="BQ44" s="351"/>
      <c r="BR44" s="129"/>
      <c r="BS44" s="116"/>
    </row>
    <row r="45" spans="1:71" ht="15.75" customHeight="1">
      <c r="A45" s="134"/>
      <c r="B45" s="134"/>
      <c r="C45" s="124"/>
      <c r="D45" s="246"/>
      <c r="E45" s="247"/>
      <c r="F45" s="247"/>
      <c r="G45" s="247"/>
      <c r="H45" s="247"/>
      <c r="I45" s="247"/>
      <c r="J45" s="247"/>
      <c r="K45" s="247"/>
      <c r="L45" s="247"/>
      <c r="M45" s="248"/>
      <c r="N45" s="211"/>
      <c r="O45" s="212"/>
      <c r="P45" s="212"/>
      <c r="Q45" s="213"/>
      <c r="R45" s="130"/>
      <c r="S45" s="130"/>
      <c r="T45" s="130"/>
      <c r="U45" s="366"/>
      <c r="V45" s="367"/>
      <c r="W45" s="367"/>
      <c r="X45" s="367"/>
      <c r="Y45" s="367"/>
      <c r="Z45" s="367"/>
      <c r="AA45" s="367"/>
      <c r="AB45" s="367"/>
      <c r="AC45" s="367"/>
      <c r="AD45" s="367"/>
      <c r="AE45" s="367"/>
      <c r="AF45" s="367"/>
      <c r="AG45" s="367"/>
      <c r="AH45" s="367"/>
      <c r="AI45" s="367"/>
      <c r="AJ45" s="368"/>
      <c r="AK45" s="143"/>
      <c r="AL45" s="143"/>
      <c r="AM45" s="344" t="str">
        <f>IF([9]回答表!X49="●",[9]回答表!O82,IF([9]回答表!AA49="●",[9]回答表!O113,""))</f>
        <v xml:space="preserve"> </v>
      </c>
      <c r="AN45" s="345"/>
      <c r="AO45" s="342" t="s">
        <v>45</v>
      </c>
      <c r="AP45" s="342"/>
      <c r="AQ45" s="342"/>
      <c r="AR45" s="342"/>
      <c r="AS45" s="342"/>
      <c r="AT45" s="342"/>
      <c r="AU45" s="342"/>
      <c r="AV45" s="342"/>
      <c r="AW45" s="342"/>
      <c r="AX45" s="342"/>
      <c r="AY45" s="342"/>
      <c r="AZ45" s="342"/>
      <c r="BA45" s="342"/>
      <c r="BB45" s="343"/>
      <c r="BC45" s="131"/>
      <c r="BD45" s="147"/>
      <c r="BE45" s="147"/>
      <c r="BF45" s="353"/>
      <c r="BG45" s="354"/>
      <c r="BH45" s="354"/>
      <c r="BI45" s="355"/>
      <c r="BJ45" s="353"/>
      <c r="BK45" s="354"/>
      <c r="BL45" s="354"/>
      <c r="BM45" s="355"/>
      <c r="BN45" s="353"/>
      <c r="BO45" s="354"/>
      <c r="BP45" s="354"/>
      <c r="BQ45" s="355"/>
      <c r="BR45" s="129"/>
      <c r="BS45" s="116"/>
    </row>
    <row r="46" spans="1:71" ht="15.65" customHeight="1">
      <c r="A46" s="134"/>
      <c r="B46" s="134"/>
      <c r="C46" s="124"/>
      <c r="D46" s="246"/>
      <c r="E46" s="247"/>
      <c r="F46" s="247"/>
      <c r="G46" s="247"/>
      <c r="H46" s="247"/>
      <c r="I46" s="247"/>
      <c r="J46" s="247"/>
      <c r="K46" s="247"/>
      <c r="L46" s="247"/>
      <c r="M46" s="248"/>
      <c r="N46" s="211"/>
      <c r="O46" s="212"/>
      <c r="P46" s="212"/>
      <c r="Q46" s="213"/>
      <c r="R46" s="130"/>
      <c r="S46" s="130"/>
      <c r="T46" s="130"/>
      <c r="U46" s="366"/>
      <c r="V46" s="367"/>
      <c r="W46" s="367"/>
      <c r="X46" s="367"/>
      <c r="Y46" s="367"/>
      <c r="Z46" s="367"/>
      <c r="AA46" s="367"/>
      <c r="AB46" s="367"/>
      <c r="AC46" s="367"/>
      <c r="AD46" s="367"/>
      <c r="AE46" s="367"/>
      <c r="AF46" s="367"/>
      <c r="AG46" s="367"/>
      <c r="AH46" s="367"/>
      <c r="AI46" s="367"/>
      <c r="AJ46" s="368"/>
      <c r="AK46" s="143"/>
      <c r="AL46" s="143"/>
      <c r="AM46" s="344" t="str">
        <f>IF([9]回答表!X49="●",[9]回答表!AG79,IF([9]回答表!AA49="●",[9]回答表!AG110,""))</f>
        <v xml:space="preserve"> </v>
      </c>
      <c r="AN46" s="345"/>
      <c r="AO46" s="342" t="s">
        <v>46</v>
      </c>
      <c r="AP46" s="342"/>
      <c r="AQ46" s="342"/>
      <c r="AR46" s="342"/>
      <c r="AS46" s="342"/>
      <c r="AT46" s="342"/>
      <c r="AU46" s="342"/>
      <c r="AV46" s="342"/>
      <c r="AW46" s="342"/>
      <c r="AX46" s="342"/>
      <c r="AY46" s="342"/>
      <c r="AZ46" s="342"/>
      <c r="BA46" s="342"/>
      <c r="BB46" s="343"/>
      <c r="BC46" s="131"/>
      <c r="BD46" s="147"/>
      <c r="BE46" s="147"/>
      <c r="BF46" s="110"/>
      <c r="BG46" s="110"/>
      <c r="BH46" s="110"/>
      <c r="BI46" s="110"/>
      <c r="BJ46" s="110"/>
      <c r="BK46" s="110"/>
      <c r="BL46" s="110"/>
      <c r="BM46" s="110"/>
      <c r="BN46" s="110"/>
      <c r="BO46" s="110"/>
      <c r="BP46" s="110"/>
      <c r="BQ46" s="110"/>
      <c r="BR46" s="129"/>
      <c r="BS46" s="116"/>
    </row>
    <row r="47" spans="1:71" ht="15.65" customHeight="1">
      <c r="A47" s="134"/>
      <c r="B47" s="134"/>
      <c r="C47" s="124"/>
      <c r="D47" s="249"/>
      <c r="E47" s="250"/>
      <c r="F47" s="250"/>
      <c r="G47" s="250"/>
      <c r="H47" s="250"/>
      <c r="I47" s="250"/>
      <c r="J47" s="250"/>
      <c r="K47" s="250"/>
      <c r="L47" s="250"/>
      <c r="M47" s="251"/>
      <c r="N47" s="214"/>
      <c r="O47" s="215"/>
      <c r="P47" s="215"/>
      <c r="Q47" s="216"/>
      <c r="R47" s="130"/>
      <c r="S47" s="130"/>
      <c r="T47" s="130"/>
      <c r="U47" s="369"/>
      <c r="V47" s="370"/>
      <c r="W47" s="370"/>
      <c r="X47" s="370"/>
      <c r="Y47" s="370"/>
      <c r="Z47" s="370"/>
      <c r="AA47" s="370"/>
      <c r="AB47" s="370"/>
      <c r="AC47" s="370"/>
      <c r="AD47" s="370"/>
      <c r="AE47" s="370"/>
      <c r="AF47" s="370"/>
      <c r="AG47" s="370"/>
      <c r="AH47" s="370"/>
      <c r="AI47" s="370"/>
      <c r="AJ47" s="371"/>
      <c r="AK47" s="143"/>
      <c r="AL47" s="143"/>
      <c r="AM47" s="344" t="str">
        <f>IF([9]回答表!X49="●",[9]回答表!AG80,IF([9]回答表!AA49="●",[9]回答表!AG111,""))</f>
        <v xml:space="preserve"> </v>
      </c>
      <c r="AN47" s="345"/>
      <c r="AO47" s="342" t="s">
        <v>47</v>
      </c>
      <c r="AP47" s="342"/>
      <c r="AQ47" s="342"/>
      <c r="AR47" s="342"/>
      <c r="AS47" s="342"/>
      <c r="AT47" s="342"/>
      <c r="AU47" s="342"/>
      <c r="AV47" s="342"/>
      <c r="AW47" s="342"/>
      <c r="AX47" s="342"/>
      <c r="AY47" s="342"/>
      <c r="AZ47" s="342"/>
      <c r="BA47" s="342"/>
      <c r="BB47" s="343"/>
      <c r="BC47" s="131"/>
      <c r="BD47" s="147"/>
      <c r="BE47" s="147"/>
      <c r="BF47" s="110"/>
      <c r="BG47" s="110"/>
      <c r="BH47" s="110"/>
      <c r="BI47" s="110"/>
      <c r="BJ47" s="110"/>
      <c r="BK47" s="110"/>
      <c r="BL47" s="110"/>
      <c r="BM47" s="110"/>
      <c r="BN47" s="110"/>
      <c r="BO47" s="110"/>
      <c r="BP47" s="110"/>
      <c r="BQ47" s="110"/>
      <c r="BR47" s="129"/>
      <c r="BS47" s="116"/>
    </row>
    <row r="48" spans="1:71" ht="15.65" customHeight="1">
      <c r="A48" s="134"/>
      <c r="B48" s="134"/>
      <c r="C48" s="124"/>
      <c r="D48" s="144"/>
      <c r="E48" s="144"/>
      <c r="F48" s="144"/>
      <c r="G48" s="144"/>
      <c r="H48" s="144"/>
      <c r="I48" s="144"/>
      <c r="J48" s="144"/>
      <c r="K48" s="144"/>
      <c r="L48" s="144"/>
      <c r="M48" s="144"/>
      <c r="N48" s="144"/>
      <c r="O48" s="144"/>
      <c r="P48" s="144"/>
      <c r="Q48" s="144"/>
      <c r="R48" s="130"/>
      <c r="S48" s="130"/>
      <c r="T48" s="130"/>
      <c r="U48" s="130"/>
      <c r="V48" s="130"/>
      <c r="W48" s="130"/>
      <c r="X48" s="130"/>
      <c r="Y48" s="130"/>
      <c r="Z48" s="130"/>
      <c r="AA48" s="130"/>
      <c r="AB48" s="130"/>
      <c r="AC48" s="130"/>
      <c r="AD48" s="130"/>
      <c r="AE48" s="130"/>
      <c r="AF48" s="130"/>
      <c r="AG48" s="130"/>
      <c r="AH48" s="130"/>
      <c r="AI48" s="130"/>
      <c r="AJ48" s="130"/>
      <c r="AK48" s="143"/>
      <c r="AL48" s="143"/>
      <c r="AM48" s="148"/>
      <c r="AN48" s="148"/>
      <c r="AO48" s="148"/>
      <c r="AP48" s="148"/>
      <c r="AQ48" s="148"/>
      <c r="AR48" s="148"/>
      <c r="AS48" s="148"/>
      <c r="AT48" s="148"/>
      <c r="AU48" s="148"/>
      <c r="AV48" s="148"/>
      <c r="AW48" s="148"/>
      <c r="AX48" s="148"/>
      <c r="AY48" s="148"/>
      <c r="AZ48" s="148"/>
      <c r="BA48" s="148"/>
      <c r="BB48" s="148"/>
      <c r="BC48" s="131"/>
      <c r="BD48" s="147"/>
      <c r="BE48" s="147"/>
      <c r="BF48" s="110"/>
      <c r="BG48" s="110"/>
      <c r="BH48" s="110"/>
      <c r="BI48" s="110"/>
      <c r="BJ48" s="110"/>
      <c r="BK48" s="110"/>
      <c r="BL48" s="110"/>
      <c r="BM48" s="110"/>
      <c r="BN48" s="110"/>
      <c r="BO48" s="110"/>
      <c r="BP48" s="110"/>
      <c r="BQ48" s="110"/>
      <c r="BR48" s="129"/>
      <c r="BS48" s="116"/>
    </row>
    <row r="49" spans="1:71" ht="15.65" customHeight="1">
      <c r="A49" s="134"/>
      <c r="B49" s="134"/>
      <c r="C49" s="124"/>
      <c r="D49" s="144"/>
      <c r="E49" s="144"/>
      <c r="F49" s="144"/>
      <c r="G49" s="144"/>
      <c r="H49" s="144"/>
      <c r="I49" s="144"/>
      <c r="J49" s="144"/>
      <c r="K49" s="144"/>
      <c r="L49" s="144"/>
      <c r="M49" s="144"/>
      <c r="N49" s="144"/>
      <c r="O49" s="144"/>
      <c r="P49" s="144"/>
      <c r="Q49" s="144"/>
      <c r="R49" s="130"/>
      <c r="S49" s="130"/>
      <c r="T49" s="130"/>
      <c r="U49" s="135" t="s">
        <v>91</v>
      </c>
      <c r="V49" s="130"/>
      <c r="W49" s="130"/>
      <c r="X49" s="130"/>
      <c r="Y49" s="130"/>
      <c r="Z49" s="130"/>
      <c r="AA49" s="130"/>
      <c r="AB49" s="130"/>
      <c r="AC49" s="130"/>
      <c r="AD49" s="130"/>
      <c r="AE49" s="130"/>
      <c r="AF49" s="130"/>
      <c r="AG49" s="130"/>
      <c r="AH49" s="130"/>
      <c r="AI49" s="130"/>
      <c r="AJ49" s="130"/>
      <c r="AK49" s="143"/>
      <c r="AL49" s="143"/>
      <c r="AM49" s="135" t="s">
        <v>92</v>
      </c>
      <c r="AN49" s="127"/>
      <c r="AO49" s="127"/>
      <c r="AP49" s="127"/>
      <c r="AQ49" s="127"/>
      <c r="AR49" s="127"/>
      <c r="AS49" s="127"/>
      <c r="AT49" s="127"/>
      <c r="AU49" s="127"/>
      <c r="AV49" s="127"/>
      <c r="AW49" s="127"/>
      <c r="AX49" s="126"/>
      <c r="AY49" s="126"/>
      <c r="AZ49" s="126"/>
      <c r="BA49" s="126"/>
      <c r="BB49" s="126"/>
      <c r="BC49" s="126"/>
      <c r="BD49" s="126"/>
      <c r="BE49" s="126"/>
      <c r="BF49" s="126"/>
      <c r="BG49" s="126"/>
      <c r="BH49" s="126"/>
      <c r="BI49" s="126"/>
      <c r="BJ49" s="126"/>
      <c r="BK49" s="126"/>
      <c r="BL49" s="126"/>
      <c r="BM49" s="126"/>
      <c r="BN49" s="126"/>
      <c r="BO49" s="126"/>
      <c r="BP49" s="126"/>
      <c r="BQ49" s="110"/>
      <c r="BR49" s="129"/>
      <c r="BS49" s="116"/>
    </row>
    <row r="50" spans="1:71" ht="15.65" customHeight="1">
      <c r="A50" s="134"/>
      <c r="B50" s="134"/>
      <c r="C50" s="124"/>
      <c r="D50" s="144"/>
      <c r="E50" s="144"/>
      <c r="F50" s="144"/>
      <c r="G50" s="144"/>
      <c r="H50" s="144"/>
      <c r="I50" s="144"/>
      <c r="J50" s="144"/>
      <c r="K50" s="144"/>
      <c r="L50" s="144"/>
      <c r="M50" s="144"/>
      <c r="N50" s="144"/>
      <c r="O50" s="144"/>
      <c r="P50" s="144"/>
      <c r="Q50" s="144"/>
      <c r="R50" s="130"/>
      <c r="S50" s="130"/>
      <c r="T50" s="130"/>
      <c r="U50" s="182">
        <f>IF([9]回答表!X49="●",[9]回答表!E85,IF([9]回答表!AA49="●",[9]回答表!E116,""))</f>
        <v>0</v>
      </c>
      <c r="V50" s="183"/>
      <c r="W50" s="183"/>
      <c r="X50" s="183"/>
      <c r="Y50" s="183"/>
      <c r="Z50" s="183"/>
      <c r="AA50" s="183"/>
      <c r="AB50" s="183"/>
      <c r="AC50" s="183"/>
      <c r="AD50" s="183"/>
      <c r="AE50" s="186" t="s">
        <v>93</v>
      </c>
      <c r="AF50" s="186"/>
      <c r="AG50" s="186"/>
      <c r="AH50" s="186"/>
      <c r="AI50" s="186"/>
      <c r="AJ50" s="187"/>
      <c r="AK50" s="143"/>
      <c r="AL50" s="143"/>
      <c r="AM50" s="190">
        <f>IF([9]回答表!X49="●",[9]回答表!B87,IF([9]回答表!AA49="●",[9]回答表!B118,""))</f>
        <v>0</v>
      </c>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2"/>
      <c r="BR50" s="129"/>
      <c r="BS50" s="116"/>
    </row>
    <row r="51" spans="1:71" ht="15.65" customHeight="1">
      <c r="A51" s="134"/>
      <c r="B51" s="134"/>
      <c r="C51" s="124"/>
      <c r="D51" s="144"/>
      <c r="E51" s="144"/>
      <c r="F51" s="144"/>
      <c r="G51" s="144"/>
      <c r="H51" s="144"/>
      <c r="I51" s="144"/>
      <c r="J51" s="144"/>
      <c r="K51" s="144"/>
      <c r="L51" s="144"/>
      <c r="M51" s="144"/>
      <c r="N51" s="144"/>
      <c r="O51" s="144"/>
      <c r="P51" s="144"/>
      <c r="Q51" s="144"/>
      <c r="R51" s="130"/>
      <c r="S51" s="130"/>
      <c r="T51" s="130"/>
      <c r="U51" s="184"/>
      <c r="V51" s="185"/>
      <c r="W51" s="185"/>
      <c r="X51" s="185"/>
      <c r="Y51" s="185"/>
      <c r="Z51" s="185"/>
      <c r="AA51" s="185"/>
      <c r="AB51" s="185"/>
      <c r="AC51" s="185"/>
      <c r="AD51" s="185"/>
      <c r="AE51" s="188"/>
      <c r="AF51" s="188"/>
      <c r="AG51" s="188"/>
      <c r="AH51" s="188"/>
      <c r="AI51" s="188"/>
      <c r="AJ51" s="189"/>
      <c r="AK51" s="143"/>
      <c r="AL51" s="143"/>
      <c r="AM51" s="193"/>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5"/>
      <c r="BR51" s="129"/>
      <c r="BS51" s="116"/>
    </row>
    <row r="52" spans="1:71" ht="15.65" customHeight="1">
      <c r="A52" s="134"/>
      <c r="B52" s="134"/>
      <c r="C52" s="124"/>
      <c r="D52" s="144"/>
      <c r="E52" s="144"/>
      <c r="F52" s="144"/>
      <c r="G52" s="144"/>
      <c r="H52" s="144"/>
      <c r="I52" s="144"/>
      <c r="J52" s="144"/>
      <c r="K52" s="144"/>
      <c r="L52" s="144"/>
      <c r="M52" s="144"/>
      <c r="N52" s="144"/>
      <c r="O52" s="144"/>
      <c r="P52" s="144"/>
      <c r="Q52" s="144"/>
      <c r="R52" s="130"/>
      <c r="S52" s="130"/>
      <c r="T52" s="130"/>
      <c r="U52" s="130"/>
      <c r="V52" s="130"/>
      <c r="W52" s="130"/>
      <c r="X52" s="130"/>
      <c r="Y52" s="130"/>
      <c r="Z52" s="130"/>
      <c r="AA52" s="130"/>
      <c r="AB52" s="130"/>
      <c r="AC52" s="130"/>
      <c r="AD52" s="130"/>
      <c r="AE52" s="130"/>
      <c r="AF52" s="130"/>
      <c r="AG52" s="130"/>
      <c r="AH52" s="130"/>
      <c r="AI52" s="130"/>
      <c r="AJ52" s="130"/>
      <c r="AK52" s="143"/>
      <c r="AL52" s="143"/>
      <c r="AM52" s="193"/>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5"/>
      <c r="BR52" s="129"/>
      <c r="BS52" s="116"/>
    </row>
    <row r="53" spans="1:71" ht="15.65" customHeight="1">
      <c r="A53" s="134"/>
      <c r="B53" s="134"/>
      <c r="C53" s="124"/>
      <c r="D53" s="144"/>
      <c r="E53" s="144"/>
      <c r="F53" s="144"/>
      <c r="G53" s="144"/>
      <c r="H53" s="144"/>
      <c r="I53" s="144"/>
      <c r="J53" s="144"/>
      <c r="K53" s="144"/>
      <c r="L53" s="144"/>
      <c r="M53" s="144"/>
      <c r="N53" s="144"/>
      <c r="O53" s="144"/>
      <c r="P53" s="144"/>
      <c r="Q53" s="144"/>
      <c r="R53" s="130"/>
      <c r="S53" s="130"/>
      <c r="T53" s="130"/>
      <c r="U53" s="130"/>
      <c r="V53" s="130"/>
      <c r="W53" s="130"/>
      <c r="X53" s="130"/>
      <c r="Y53" s="130"/>
      <c r="Z53" s="130"/>
      <c r="AA53" s="130"/>
      <c r="AB53" s="130"/>
      <c r="AC53" s="130"/>
      <c r="AD53" s="130"/>
      <c r="AE53" s="130"/>
      <c r="AF53" s="130"/>
      <c r="AG53" s="130"/>
      <c r="AH53" s="130"/>
      <c r="AI53" s="130"/>
      <c r="AJ53" s="130"/>
      <c r="AK53" s="143"/>
      <c r="AL53" s="143"/>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c r="BQ53" s="195"/>
      <c r="BR53" s="129"/>
      <c r="BS53" s="116"/>
    </row>
    <row r="54" spans="1:71" ht="15.65" customHeight="1">
      <c r="A54" s="134"/>
      <c r="B54" s="134"/>
      <c r="C54" s="124"/>
      <c r="D54" s="144"/>
      <c r="E54" s="144"/>
      <c r="F54" s="144"/>
      <c r="G54" s="144"/>
      <c r="H54" s="144"/>
      <c r="I54" s="144"/>
      <c r="J54" s="144"/>
      <c r="K54" s="144"/>
      <c r="L54" s="144"/>
      <c r="M54" s="144"/>
      <c r="N54" s="144"/>
      <c r="O54" s="144"/>
      <c r="P54" s="144"/>
      <c r="Q54" s="144"/>
      <c r="R54" s="130"/>
      <c r="S54" s="130"/>
      <c r="T54" s="130"/>
      <c r="U54" s="130"/>
      <c r="V54" s="130"/>
      <c r="W54" s="130"/>
      <c r="X54" s="130"/>
      <c r="Y54" s="130"/>
      <c r="Z54" s="130"/>
      <c r="AA54" s="130"/>
      <c r="AB54" s="130"/>
      <c r="AC54" s="130"/>
      <c r="AD54" s="130"/>
      <c r="AE54" s="130"/>
      <c r="AF54" s="130"/>
      <c r="AG54" s="130"/>
      <c r="AH54" s="130"/>
      <c r="AI54" s="130"/>
      <c r="AJ54" s="130"/>
      <c r="AK54" s="143"/>
      <c r="AL54" s="143"/>
      <c r="AM54" s="196"/>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8"/>
      <c r="BR54" s="129"/>
      <c r="BS54" s="116"/>
    </row>
    <row r="55" spans="1:71" ht="15.75" customHeight="1">
      <c r="A55" s="134"/>
      <c r="B55" s="134"/>
      <c r="C55" s="124"/>
      <c r="D55" s="144"/>
      <c r="E55" s="144"/>
      <c r="F55" s="144"/>
      <c r="G55" s="144"/>
      <c r="H55" s="144"/>
      <c r="I55" s="144"/>
      <c r="J55" s="144"/>
      <c r="K55" s="144"/>
      <c r="L55" s="144"/>
      <c r="M55" s="144"/>
      <c r="N55" s="149"/>
      <c r="O55" s="149"/>
      <c r="P55" s="149"/>
      <c r="Q55" s="149"/>
      <c r="R55" s="130"/>
      <c r="S55" s="130"/>
      <c r="T55" s="130"/>
      <c r="U55" s="130"/>
      <c r="V55" s="130"/>
      <c r="W55" s="130"/>
      <c r="X55" s="110"/>
      <c r="Y55" s="110"/>
      <c r="Z55" s="110"/>
      <c r="AA55" s="127"/>
      <c r="AB55" s="127"/>
      <c r="AC55" s="127"/>
      <c r="AD55" s="127"/>
      <c r="AE55" s="127"/>
      <c r="AF55" s="127"/>
      <c r="AG55" s="127"/>
      <c r="AH55" s="127"/>
      <c r="AI55" s="127"/>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29"/>
      <c r="BS55" s="116"/>
    </row>
    <row r="56" spans="1:71" ht="18.649999999999999" customHeight="1">
      <c r="A56" s="134"/>
      <c r="B56" s="134"/>
      <c r="C56" s="124"/>
      <c r="D56" s="144"/>
      <c r="E56" s="144"/>
      <c r="F56" s="144"/>
      <c r="G56" s="144"/>
      <c r="H56" s="144"/>
      <c r="I56" s="144"/>
      <c r="J56" s="144"/>
      <c r="K56" s="144"/>
      <c r="L56" s="144"/>
      <c r="M56" s="144"/>
      <c r="N56" s="149"/>
      <c r="O56" s="149"/>
      <c r="P56" s="149"/>
      <c r="Q56" s="149"/>
      <c r="R56" s="130"/>
      <c r="S56" s="130"/>
      <c r="T56" s="130"/>
      <c r="U56" s="135" t="s">
        <v>27</v>
      </c>
      <c r="V56" s="130"/>
      <c r="W56" s="130"/>
      <c r="X56" s="136"/>
      <c r="Y56" s="136"/>
      <c r="Z56" s="136"/>
      <c r="AA56" s="127"/>
      <c r="AB56" s="137"/>
      <c r="AC56" s="127"/>
      <c r="AD56" s="127"/>
      <c r="AE56" s="127"/>
      <c r="AF56" s="127"/>
      <c r="AG56" s="127"/>
      <c r="AH56" s="127"/>
      <c r="AI56" s="127"/>
      <c r="AJ56" s="127"/>
      <c r="AK56" s="127"/>
      <c r="AL56" s="127"/>
      <c r="AM56" s="135" t="s">
        <v>12</v>
      </c>
      <c r="AN56" s="127"/>
      <c r="AO56" s="127"/>
      <c r="AP56" s="127"/>
      <c r="AQ56" s="127"/>
      <c r="AR56" s="127"/>
      <c r="AS56" s="127"/>
      <c r="AT56" s="127"/>
      <c r="AU56" s="127"/>
      <c r="AV56" s="127"/>
      <c r="AW56" s="127"/>
      <c r="AX56" s="126"/>
      <c r="AY56" s="126"/>
      <c r="AZ56" s="126"/>
      <c r="BA56" s="126"/>
      <c r="BB56" s="126"/>
      <c r="BC56" s="126"/>
      <c r="BD56" s="126"/>
      <c r="BE56" s="126"/>
      <c r="BF56" s="126"/>
      <c r="BG56" s="126"/>
      <c r="BH56" s="126"/>
      <c r="BI56" s="126"/>
      <c r="BJ56" s="126"/>
      <c r="BK56" s="126"/>
      <c r="BL56" s="126"/>
      <c r="BM56" s="126"/>
      <c r="BN56" s="126"/>
      <c r="BO56" s="126"/>
      <c r="BP56" s="126"/>
      <c r="BQ56" s="110"/>
      <c r="BR56" s="129"/>
      <c r="BS56" s="116"/>
    </row>
    <row r="57" spans="1:71" ht="15.65" customHeight="1">
      <c r="A57" s="134"/>
      <c r="B57" s="134"/>
      <c r="C57" s="124"/>
      <c r="D57" s="199" t="s">
        <v>13</v>
      </c>
      <c r="E57" s="200"/>
      <c r="F57" s="200"/>
      <c r="G57" s="200"/>
      <c r="H57" s="200"/>
      <c r="I57" s="200"/>
      <c r="J57" s="200"/>
      <c r="K57" s="200"/>
      <c r="L57" s="200"/>
      <c r="M57" s="201"/>
      <c r="N57" s="208" t="str">
        <f>IF([9]回答表!AD49="●","●","")</f>
        <v/>
      </c>
      <c r="O57" s="209"/>
      <c r="P57" s="209"/>
      <c r="Q57" s="210"/>
      <c r="R57" s="130"/>
      <c r="S57" s="130"/>
      <c r="T57" s="130"/>
      <c r="U57" s="190" t="str">
        <f>IF([9]回答表!AD49="●",[9]回答表!B129,"")</f>
        <v/>
      </c>
      <c r="V57" s="191"/>
      <c r="W57" s="191"/>
      <c r="X57" s="191"/>
      <c r="Y57" s="191"/>
      <c r="Z57" s="191"/>
      <c r="AA57" s="191"/>
      <c r="AB57" s="191"/>
      <c r="AC57" s="191"/>
      <c r="AD57" s="191"/>
      <c r="AE57" s="191"/>
      <c r="AF57" s="191"/>
      <c r="AG57" s="191"/>
      <c r="AH57" s="191"/>
      <c r="AI57" s="191"/>
      <c r="AJ57" s="192"/>
      <c r="AK57" s="150"/>
      <c r="AL57" s="150"/>
      <c r="AM57" s="190" t="str">
        <f>IF([9]回答表!AD49="●",[9]回答表!B134,"")</f>
        <v/>
      </c>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2"/>
      <c r="BR57" s="129"/>
      <c r="BS57" s="116"/>
    </row>
    <row r="58" spans="1:71" ht="15.65" customHeight="1">
      <c r="A58" s="134"/>
      <c r="B58" s="134"/>
      <c r="C58" s="124"/>
      <c r="D58" s="202"/>
      <c r="E58" s="203"/>
      <c r="F58" s="203"/>
      <c r="G58" s="203"/>
      <c r="H58" s="203"/>
      <c r="I58" s="203"/>
      <c r="J58" s="203"/>
      <c r="K58" s="203"/>
      <c r="L58" s="203"/>
      <c r="M58" s="204"/>
      <c r="N58" s="211"/>
      <c r="O58" s="212"/>
      <c r="P58" s="212"/>
      <c r="Q58" s="213"/>
      <c r="R58" s="130"/>
      <c r="S58" s="130"/>
      <c r="T58" s="130"/>
      <c r="U58" s="193"/>
      <c r="V58" s="194"/>
      <c r="W58" s="194"/>
      <c r="X58" s="194"/>
      <c r="Y58" s="194"/>
      <c r="Z58" s="194"/>
      <c r="AA58" s="194"/>
      <c r="AB58" s="194"/>
      <c r="AC58" s="194"/>
      <c r="AD58" s="194"/>
      <c r="AE58" s="194"/>
      <c r="AF58" s="194"/>
      <c r="AG58" s="194"/>
      <c r="AH58" s="194"/>
      <c r="AI58" s="194"/>
      <c r="AJ58" s="195"/>
      <c r="AK58" s="150"/>
      <c r="AL58" s="150"/>
      <c r="AM58" s="193"/>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5"/>
      <c r="BR58" s="129"/>
      <c r="BS58" s="116"/>
    </row>
    <row r="59" spans="1:71" ht="15.65" customHeight="1">
      <c r="A59" s="134"/>
      <c r="B59" s="134"/>
      <c r="C59" s="124"/>
      <c r="D59" s="202"/>
      <c r="E59" s="203"/>
      <c r="F59" s="203"/>
      <c r="G59" s="203"/>
      <c r="H59" s="203"/>
      <c r="I59" s="203"/>
      <c r="J59" s="203"/>
      <c r="K59" s="203"/>
      <c r="L59" s="203"/>
      <c r="M59" s="204"/>
      <c r="N59" s="211"/>
      <c r="O59" s="212"/>
      <c r="P59" s="212"/>
      <c r="Q59" s="213"/>
      <c r="R59" s="130"/>
      <c r="S59" s="130"/>
      <c r="T59" s="130"/>
      <c r="U59" s="193"/>
      <c r="V59" s="194"/>
      <c r="W59" s="194"/>
      <c r="X59" s="194"/>
      <c r="Y59" s="194"/>
      <c r="Z59" s="194"/>
      <c r="AA59" s="194"/>
      <c r="AB59" s="194"/>
      <c r="AC59" s="194"/>
      <c r="AD59" s="194"/>
      <c r="AE59" s="194"/>
      <c r="AF59" s="194"/>
      <c r="AG59" s="194"/>
      <c r="AH59" s="194"/>
      <c r="AI59" s="194"/>
      <c r="AJ59" s="195"/>
      <c r="AK59" s="150"/>
      <c r="AL59" s="150"/>
      <c r="AM59" s="193"/>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5"/>
      <c r="BR59" s="129"/>
      <c r="BS59" s="116"/>
    </row>
    <row r="60" spans="1:71" ht="15.65" customHeight="1">
      <c r="C60" s="124"/>
      <c r="D60" s="205"/>
      <c r="E60" s="206"/>
      <c r="F60" s="206"/>
      <c r="G60" s="206"/>
      <c r="H60" s="206"/>
      <c r="I60" s="206"/>
      <c r="J60" s="206"/>
      <c r="K60" s="206"/>
      <c r="L60" s="206"/>
      <c r="M60" s="207"/>
      <c r="N60" s="214"/>
      <c r="O60" s="215"/>
      <c r="P60" s="215"/>
      <c r="Q60" s="216"/>
      <c r="R60" s="130"/>
      <c r="S60" s="130"/>
      <c r="T60" s="130"/>
      <c r="U60" s="196"/>
      <c r="V60" s="197"/>
      <c r="W60" s="197"/>
      <c r="X60" s="197"/>
      <c r="Y60" s="197"/>
      <c r="Z60" s="197"/>
      <c r="AA60" s="197"/>
      <c r="AB60" s="197"/>
      <c r="AC60" s="197"/>
      <c r="AD60" s="197"/>
      <c r="AE60" s="197"/>
      <c r="AF60" s="197"/>
      <c r="AG60" s="197"/>
      <c r="AH60" s="197"/>
      <c r="AI60" s="197"/>
      <c r="AJ60" s="198"/>
      <c r="AK60" s="150"/>
      <c r="AL60" s="150"/>
      <c r="AM60" s="196"/>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8"/>
      <c r="BR60" s="129"/>
      <c r="BS60" s="116"/>
    </row>
    <row r="61" spans="1:71" ht="15.65" customHeight="1">
      <c r="C61" s="151"/>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3"/>
      <c r="BS61" s="116"/>
    </row>
    <row r="62" spans="1:71" ht="15.65" customHeight="1">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16"/>
    </row>
    <row r="63" spans="1:71" ht="15.65" customHeight="1">
      <c r="C63" s="118"/>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340"/>
      <c r="AS63" s="340"/>
      <c r="AT63" s="340"/>
      <c r="AU63" s="340"/>
      <c r="AV63" s="340"/>
      <c r="AW63" s="340"/>
      <c r="AX63" s="340"/>
      <c r="AY63" s="340"/>
      <c r="AZ63" s="340"/>
      <c r="BA63" s="340"/>
      <c r="BB63" s="340"/>
      <c r="BC63" s="120"/>
      <c r="BD63" s="121"/>
      <c r="BE63" s="121"/>
      <c r="BF63" s="121"/>
      <c r="BG63" s="121"/>
      <c r="BH63" s="121"/>
      <c r="BI63" s="121"/>
      <c r="BJ63" s="121"/>
      <c r="BK63" s="121"/>
      <c r="BL63" s="121"/>
      <c r="BM63" s="121"/>
      <c r="BN63" s="121"/>
      <c r="BO63" s="121"/>
      <c r="BP63" s="121"/>
      <c r="BQ63" s="121"/>
      <c r="BR63" s="122"/>
      <c r="BS63" s="116"/>
    </row>
    <row r="64" spans="1:71" ht="15.65" customHeight="1">
      <c r="C64" s="124"/>
      <c r="D64" s="258" t="s">
        <v>4</v>
      </c>
      <c r="E64" s="259"/>
      <c r="F64" s="259"/>
      <c r="G64" s="259"/>
      <c r="H64" s="259"/>
      <c r="I64" s="259"/>
      <c r="J64" s="259"/>
      <c r="K64" s="259"/>
      <c r="L64" s="259"/>
      <c r="M64" s="259"/>
      <c r="N64" s="259"/>
      <c r="O64" s="259"/>
      <c r="P64" s="259"/>
      <c r="Q64" s="260"/>
      <c r="R64" s="199" t="s">
        <v>48</v>
      </c>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1"/>
      <c r="BC64" s="125"/>
      <c r="BD64" s="126"/>
      <c r="BE64" s="126"/>
      <c r="BF64" s="126"/>
      <c r="BG64" s="126"/>
      <c r="BH64" s="126"/>
      <c r="BI64" s="126"/>
      <c r="BJ64" s="126"/>
      <c r="BK64" s="126"/>
      <c r="BL64" s="126"/>
      <c r="BM64" s="126"/>
      <c r="BN64" s="127"/>
      <c r="BO64" s="127"/>
      <c r="BP64" s="127"/>
      <c r="BQ64" s="128"/>
      <c r="BR64" s="129"/>
      <c r="BS64" s="116"/>
    </row>
    <row r="65" spans="1:71" ht="15.65" customHeight="1">
      <c r="C65" s="124"/>
      <c r="D65" s="261"/>
      <c r="E65" s="262"/>
      <c r="F65" s="262"/>
      <c r="G65" s="262"/>
      <c r="H65" s="262"/>
      <c r="I65" s="262"/>
      <c r="J65" s="262"/>
      <c r="K65" s="262"/>
      <c r="L65" s="262"/>
      <c r="M65" s="262"/>
      <c r="N65" s="262"/>
      <c r="O65" s="262"/>
      <c r="P65" s="262"/>
      <c r="Q65" s="263"/>
      <c r="R65" s="205"/>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7"/>
      <c r="BC65" s="125"/>
      <c r="BD65" s="126"/>
      <c r="BE65" s="126"/>
      <c r="BF65" s="126"/>
      <c r="BG65" s="126"/>
      <c r="BH65" s="126"/>
      <c r="BI65" s="126"/>
      <c r="BJ65" s="126"/>
      <c r="BK65" s="126"/>
      <c r="BL65" s="126"/>
      <c r="BM65" s="126"/>
      <c r="BN65" s="127"/>
      <c r="BO65" s="127"/>
      <c r="BP65" s="127"/>
      <c r="BQ65" s="128"/>
      <c r="BR65" s="129"/>
      <c r="BS65" s="116"/>
    </row>
    <row r="66" spans="1:71" ht="15.65" customHeight="1">
      <c r="C66" s="124"/>
      <c r="D66" s="130"/>
      <c r="E66" s="130"/>
      <c r="F66" s="130"/>
      <c r="G66" s="130"/>
      <c r="H66" s="130"/>
      <c r="I66" s="130"/>
      <c r="J66" s="130"/>
      <c r="K66" s="130"/>
      <c r="L66" s="130"/>
      <c r="M66" s="130"/>
      <c r="N66" s="130"/>
      <c r="O66" s="130"/>
      <c r="P66" s="130"/>
      <c r="Q66" s="130"/>
      <c r="R66" s="130"/>
      <c r="S66" s="130"/>
      <c r="T66" s="130"/>
      <c r="U66" s="130"/>
      <c r="V66" s="130"/>
      <c r="W66" s="130"/>
      <c r="X66" s="110"/>
      <c r="Y66" s="110"/>
      <c r="Z66" s="110"/>
      <c r="AA66" s="126"/>
      <c r="AB66" s="131"/>
      <c r="AC66" s="131"/>
      <c r="AD66" s="131"/>
      <c r="AE66" s="131"/>
      <c r="AF66" s="131"/>
      <c r="AG66" s="131"/>
      <c r="AH66" s="131"/>
      <c r="AI66" s="131"/>
      <c r="AJ66" s="131"/>
      <c r="AK66" s="131"/>
      <c r="AL66" s="131"/>
      <c r="AM66" s="131"/>
      <c r="AN66" s="128"/>
      <c r="AO66" s="131"/>
      <c r="AP66" s="132"/>
      <c r="AQ66" s="132"/>
      <c r="AR66" s="133"/>
      <c r="AS66" s="133"/>
      <c r="AT66" s="133"/>
      <c r="AU66" s="133"/>
      <c r="AV66" s="133"/>
      <c r="AW66" s="133"/>
      <c r="AX66" s="133"/>
      <c r="AY66" s="133"/>
      <c r="AZ66" s="133"/>
      <c r="BA66" s="133"/>
      <c r="BB66" s="133"/>
      <c r="BC66" s="125"/>
      <c r="BD66" s="126"/>
      <c r="BE66" s="126"/>
      <c r="BF66" s="126"/>
      <c r="BG66" s="126"/>
      <c r="BH66" s="126"/>
      <c r="BI66" s="126"/>
      <c r="BJ66" s="126"/>
      <c r="BK66" s="126"/>
      <c r="BL66" s="126"/>
      <c r="BM66" s="126"/>
      <c r="BN66" s="127"/>
      <c r="BO66" s="127"/>
      <c r="BP66" s="127"/>
      <c r="BQ66" s="128"/>
      <c r="BR66" s="129"/>
      <c r="BS66" s="116"/>
    </row>
    <row r="67" spans="1:71" ht="19">
      <c r="C67" s="124"/>
      <c r="D67" s="130"/>
      <c r="E67" s="130"/>
      <c r="F67" s="130"/>
      <c r="G67" s="130"/>
      <c r="H67" s="130"/>
      <c r="I67" s="130"/>
      <c r="J67" s="130"/>
      <c r="K67" s="130"/>
      <c r="L67" s="130"/>
      <c r="M67" s="130"/>
      <c r="N67" s="130"/>
      <c r="O67" s="130"/>
      <c r="P67" s="130"/>
      <c r="Q67" s="130"/>
      <c r="R67" s="130"/>
      <c r="S67" s="130"/>
      <c r="T67" s="130"/>
      <c r="U67" s="135" t="s">
        <v>27</v>
      </c>
      <c r="V67" s="130"/>
      <c r="W67" s="130"/>
      <c r="X67" s="136"/>
      <c r="Y67" s="136"/>
      <c r="Z67" s="136"/>
      <c r="AA67" s="127"/>
      <c r="AB67" s="137"/>
      <c r="AC67" s="137"/>
      <c r="AD67" s="137"/>
      <c r="AE67" s="137"/>
      <c r="AF67" s="137"/>
      <c r="AG67" s="137"/>
      <c r="AH67" s="137"/>
      <c r="AI67" s="137"/>
      <c r="AJ67" s="137"/>
      <c r="AK67" s="137"/>
      <c r="AL67" s="137"/>
      <c r="AM67" s="135" t="s">
        <v>5</v>
      </c>
      <c r="AN67" s="138"/>
      <c r="AO67" s="137"/>
      <c r="AP67" s="139"/>
      <c r="AQ67" s="139"/>
      <c r="AR67" s="140"/>
      <c r="AS67" s="140"/>
      <c r="AT67" s="140"/>
      <c r="AU67" s="140"/>
      <c r="AV67" s="140"/>
      <c r="AW67" s="140"/>
      <c r="AX67" s="140"/>
      <c r="AY67" s="140"/>
      <c r="AZ67" s="140"/>
      <c r="BA67" s="140"/>
      <c r="BB67" s="140"/>
      <c r="BC67" s="141"/>
      <c r="BD67" s="127"/>
      <c r="BE67" s="127"/>
      <c r="BF67" s="142" t="s">
        <v>6</v>
      </c>
      <c r="BG67" s="155"/>
      <c r="BH67" s="155"/>
      <c r="BI67" s="155"/>
      <c r="BJ67" s="155"/>
      <c r="BK67" s="155"/>
      <c r="BL67" s="155"/>
      <c r="BM67" s="127"/>
      <c r="BN67" s="127"/>
      <c r="BO67" s="127"/>
      <c r="BP67" s="127"/>
      <c r="BQ67" s="138"/>
      <c r="BR67" s="129"/>
      <c r="BS67" s="116"/>
    </row>
    <row r="68" spans="1:71" ht="15.65" customHeight="1">
      <c r="C68" s="124"/>
      <c r="D68" s="199" t="s">
        <v>7</v>
      </c>
      <c r="E68" s="200"/>
      <c r="F68" s="200"/>
      <c r="G68" s="200"/>
      <c r="H68" s="200"/>
      <c r="I68" s="200"/>
      <c r="J68" s="200"/>
      <c r="K68" s="200"/>
      <c r="L68" s="200"/>
      <c r="M68" s="201"/>
      <c r="N68" s="208" t="str">
        <f>IF([9]回答表!X50="●","●","")</f>
        <v/>
      </c>
      <c r="O68" s="209"/>
      <c r="P68" s="209"/>
      <c r="Q68" s="210"/>
      <c r="R68" s="130"/>
      <c r="S68" s="130"/>
      <c r="T68" s="130"/>
      <c r="U68" s="190" t="str">
        <f>IF([9]回答表!X50="●",[9]回答表!B144,IF([9]回答表!AA50="●",[9]回答表!B168,""))</f>
        <v/>
      </c>
      <c r="V68" s="191"/>
      <c r="W68" s="191"/>
      <c r="X68" s="191"/>
      <c r="Y68" s="191"/>
      <c r="Z68" s="191"/>
      <c r="AA68" s="191"/>
      <c r="AB68" s="191"/>
      <c r="AC68" s="191"/>
      <c r="AD68" s="191"/>
      <c r="AE68" s="191"/>
      <c r="AF68" s="191"/>
      <c r="AG68" s="191"/>
      <c r="AH68" s="191"/>
      <c r="AI68" s="191"/>
      <c r="AJ68" s="192"/>
      <c r="AK68" s="143"/>
      <c r="AL68" s="143"/>
      <c r="AM68" s="341" t="s">
        <v>49</v>
      </c>
      <c r="AN68" s="341"/>
      <c r="AO68" s="341"/>
      <c r="AP68" s="341"/>
      <c r="AQ68" s="341"/>
      <c r="AR68" s="341"/>
      <c r="AS68" s="341"/>
      <c r="AT68" s="341"/>
      <c r="AU68" s="341" t="s">
        <v>50</v>
      </c>
      <c r="AV68" s="341"/>
      <c r="AW68" s="341"/>
      <c r="AX68" s="341"/>
      <c r="AY68" s="341"/>
      <c r="AZ68" s="341"/>
      <c r="BA68" s="341"/>
      <c r="BB68" s="341"/>
      <c r="BC68" s="131"/>
      <c r="BD68" s="126"/>
      <c r="BE68" s="126"/>
      <c r="BF68" s="253" t="str">
        <f>IF([9]回答表!X50="●",[9]回答表!S150,IF([9]回答表!AA50="●",[9]回答表!S174,""))</f>
        <v/>
      </c>
      <c r="BG68" s="254"/>
      <c r="BH68" s="254"/>
      <c r="BI68" s="254"/>
      <c r="BJ68" s="253"/>
      <c r="BK68" s="254"/>
      <c r="BL68" s="254"/>
      <c r="BM68" s="254"/>
      <c r="BN68" s="253"/>
      <c r="BO68" s="254"/>
      <c r="BP68" s="254"/>
      <c r="BQ68" s="255"/>
      <c r="BR68" s="129"/>
      <c r="BS68" s="116"/>
    </row>
    <row r="69" spans="1:71" ht="15.65" customHeight="1">
      <c r="C69" s="124"/>
      <c r="D69" s="202"/>
      <c r="E69" s="203"/>
      <c r="F69" s="203"/>
      <c r="G69" s="203"/>
      <c r="H69" s="203"/>
      <c r="I69" s="203"/>
      <c r="J69" s="203"/>
      <c r="K69" s="203"/>
      <c r="L69" s="203"/>
      <c r="M69" s="204"/>
      <c r="N69" s="211"/>
      <c r="O69" s="212"/>
      <c r="P69" s="212"/>
      <c r="Q69" s="213"/>
      <c r="R69" s="130"/>
      <c r="S69" s="130"/>
      <c r="T69" s="130"/>
      <c r="U69" s="193"/>
      <c r="V69" s="194"/>
      <c r="W69" s="194"/>
      <c r="X69" s="194"/>
      <c r="Y69" s="194"/>
      <c r="Z69" s="194"/>
      <c r="AA69" s="194"/>
      <c r="AB69" s="194"/>
      <c r="AC69" s="194"/>
      <c r="AD69" s="194"/>
      <c r="AE69" s="194"/>
      <c r="AF69" s="194"/>
      <c r="AG69" s="194"/>
      <c r="AH69" s="194"/>
      <c r="AI69" s="194"/>
      <c r="AJ69" s="195"/>
      <c r="AK69" s="143"/>
      <c r="AL69" s="143"/>
      <c r="AM69" s="341"/>
      <c r="AN69" s="341"/>
      <c r="AO69" s="341"/>
      <c r="AP69" s="341"/>
      <c r="AQ69" s="341"/>
      <c r="AR69" s="341"/>
      <c r="AS69" s="341"/>
      <c r="AT69" s="341"/>
      <c r="AU69" s="341"/>
      <c r="AV69" s="341"/>
      <c r="AW69" s="341"/>
      <c r="AX69" s="341"/>
      <c r="AY69" s="341"/>
      <c r="AZ69" s="341"/>
      <c r="BA69" s="341"/>
      <c r="BB69" s="341"/>
      <c r="BC69" s="131"/>
      <c r="BD69" s="126"/>
      <c r="BE69" s="126"/>
      <c r="BF69" s="217"/>
      <c r="BG69" s="218"/>
      <c r="BH69" s="218"/>
      <c r="BI69" s="218"/>
      <c r="BJ69" s="217"/>
      <c r="BK69" s="218"/>
      <c r="BL69" s="218"/>
      <c r="BM69" s="218"/>
      <c r="BN69" s="217"/>
      <c r="BO69" s="218"/>
      <c r="BP69" s="218"/>
      <c r="BQ69" s="221"/>
      <c r="BR69" s="129"/>
      <c r="BS69" s="116"/>
    </row>
    <row r="70" spans="1:71" ht="15.65" customHeight="1">
      <c r="C70" s="124"/>
      <c r="D70" s="202"/>
      <c r="E70" s="203"/>
      <c r="F70" s="203"/>
      <c r="G70" s="203"/>
      <c r="H70" s="203"/>
      <c r="I70" s="203"/>
      <c r="J70" s="203"/>
      <c r="K70" s="203"/>
      <c r="L70" s="203"/>
      <c r="M70" s="204"/>
      <c r="N70" s="211"/>
      <c r="O70" s="212"/>
      <c r="P70" s="212"/>
      <c r="Q70" s="213"/>
      <c r="R70" s="130"/>
      <c r="S70" s="130"/>
      <c r="T70" s="130"/>
      <c r="U70" s="193"/>
      <c r="V70" s="194"/>
      <c r="W70" s="194"/>
      <c r="X70" s="194"/>
      <c r="Y70" s="194"/>
      <c r="Z70" s="194"/>
      <c r="AA70" s="194"/>
      <c r="AB70" s="194"/>
      <c r="AC70" s="194"/>
      <c r="AD70" s="194"/>
      <c r="AE70" s="194"/>
      <c r="AF70" s="194"/>
      <c r="AG70" s="194"/>
      <c r="AH70" s="194"/>
      <c r="AI70" s="194"/>
      <c r="AJ70" s="195"/>
      <c r="AK70" s="143"/>
      <c r="AL70" s="143"/>
      <c r="AM70" s="341"/>
      <c r="AN70" s="341"/>
      <c r="AO70" s="341"/>
      <c r="AP70" s="341"/>
      <c r="AQ70" s="341"/>
      <c r="AR70" s="341"/>
      <c r="AS70" s="341"/>
      <c r="AT70" s="341"/>
      <c r="AU70" s="341"/>
      <c r="AV70" s="341"/>
      <c r="AW70" s="341"/>
      <c r="AX70" s="341"/>
      <c r="AY70" s="341"/>
      <c r="AZ70" s="341"/>
      <c r="BA70" s="341"/>
      <c r="BB70" s="341"/>
      <c r="BC70" s="131"/>
      <c r="BD70" s="126"/>
      <c r="BE70" s="126"/>
      <c r="BF70" s="217"/>
      <c r="BG70" s="218"/>
      <c r="BH70" s="218"/>
      <c r="BI70" s="218"/>
      <c r="BJ70" s="217"/>
      <c r="BK70" s="218"/>
      <c r="BL70" s="218"/>
      <c r="BM70" s="218"/>
      <c r="BN70" s="217"/>
      <c r="BO70" s="218"/>
      <c r="BP70" s="218"/>
      <c r="BQ70" s="221"/>
      <c r="BR70" s="129"/>
      <c r="BS70" s="116"/>
    </row>
    <row r="71" spans="1:71" ht="15.65" customHeight="1">
      <c r="C71" s="124"/>
      <c r="D71" s="205"/>
      <c r="E71" s="206"/>
      <c r="F71" s="206"/>
      <c r="G71" s="206"/>
      <c r="H71" s="206"/>
      <c r="I71" s="206"/>
      <c r="J71" s="206"/>
      <c r="K71" s="206"/>
      <c r="L71" s="206"/>
      <c r="M71" s="207"/>
      <c r="N71" s="214"/>
      <c r="O71" s="215"/>
      <c r="P71" s="215"/>
      <c r="Q71" s="216"/>
      <c r="R71" s="130"/>
      <c r="S71" s="130"/>
      <c r="T71" s="130"/>
      <c r="U71" s="193"/>
      <c r="V71" s="194"/>
      <c r="W71" s="194"/>
      <c r="X71" s="194"/>
      <c r="Y71" s="194"/>
      <c r="Z71" s="194"/>
      <c r="AA71" s="194"/>
      <c r="AB71" s="194"/>
      <c r="AC71" s="194"/>
      <c r="AD71" s="194"/>
      <c r="AE71" s="194"/>
      <c r="AF71" s="194"/>
      <c r="AG71" s="194"/>
      <c r="AH71" s="194"/>
      <c r="AI71" s="194"/>
      <c r="AJ71" s="195"/>
      <c r="AK71" s="143"/>
      <c r="AL71" s="143"/>
      <c r="AM71" s="283" t="str">
        <f>IF([9]回答表!X50="●",[9]回答表!J150,IF([9]回答表!AA50="●",[9]回答表!J174,""))</f>
        <v/>
      </c>
      <c r="AN71" s="284"/>
      <c r="AO71" s="284"/>
      <c r="AP71" s="284"/>
      <c r="AQ71" s="284"/>
      <c r="AR71" s="284"/>
      <c r="AS71" s="284"/>
      <c r="AT71" s="285"/>
      <c r="AU71" s="283" t="str">
        <f>IF([9]回答表!X50="●",[9]回答表!J151,IF([9]回答表!AA50="●",[9]回答表!J175,""))</f>
        <v/>
      </c>
      <c r="AV71" s="284"/>
      <c r="AW71" s="284"/>
      <c r="AX71" s="284"/>
      <c r="AY71" s="284"/>
      <c r="AZ71" s="284"/>
      <c r="BA71" s="284"/>
      <c r="BB71" s="285"/>
      <c r="BC71" s="131"/>
      <c r="BD71" s="126"/>
      <c r="BE71" s="126"/>
      <c r="BF71" s="217" t="str">
        <f>IF([9]回答表!X50="●",[9]回答表!V150,IF([9]回答表!AA50="●",[9]回答表!V174,""))</f>
        <v/>
      </c>
      <c r="BG71" s="218"/>
      <c r="BH71" s="218"/>
      <c r="BI71" s="218"/>
      <c r="BJ71" s="217" t="str">
        <f>IF([9]回答表!X50="●",[9]回答表!V151,IF([9]回答表!AA50="●",[9]回答表!V175,""))</f>
        <v/>
      </c>
      <c r="BK71" s="218"/>
      <c r="BL71" s="218"/>
      <c r="BM71" s="218"/>
      <c r="BN71" s="217" t="str">
        <f>IF([9]回答表!X50="●",[9]回答表!V152,IF([9]回答表!AA50="●",[9]回答表!V176,""))</f>
        <v/>
      </c>
      <c r="BO71" s="218"/>
      <c r="BP71" s="218"/>
      <c r="BQ71" s="221"/>
      <c r="BR71" s="129"/>
      <c r="BS71" s="116"/>
    </row>
    <row r="72" spans="1:71" ht="15.65" customHeight="1">
      <c r="C72" s="124"/>
      <c r="D72" s="144"/>
      <c r="E72" s="144"/>
      <c r="F72" s="144"/>
      <c r="G72" s="144"/>
      <c r="H72" s="144"/>
      <c r="I72" s="144"/>
      <c r="J72" s="144"/>
      <c r="K72" s="144"/>
      <c r="L72" s="144"/>
      <c r="M72" s="144"/>
      <c r="N72" s="145"/>
      <c r="O72" s="145"/>
      <c r="P72" s="145"/>
      <c r="Q72" s="145"/>
      <c r="R72" s="146"/>
      <c r="S72" s="146"/>
      <c r="T72" s="146"/>
      <c r="U72" s="193"/>
      <c r="V72" s="194"/>
      <c r="W72" s="194"/>
      <c r="X72" s="194"/>
      <c r="Y72" s="194"/>
      <c r="Z72" s="194"/>
      <c r="AA72" s="194"/>
      <c r="AB72" s="194"/>
      <c r="AC72" s="194"/>
      <c r="AD72" s="194"/>
      <c r="AE72" s="194"/>
      <c r="AF72" s="194"/>
      <c r="AG72" s="194"/>
      <c r="AH72" s="194"/>
      <c r="AI72" s="194"/>
      <c r="AJ72" s="195"/>
      <c r="AK72" s="143"/>
      <c r="AL72" s="143"/>
      <c r="AM72" s="286"/>
      <c r="AN72" s="287"/>
      <c r="AO72" s="287"/>
      <c r="AP72" s="287"/>
      <c r="AQ72" s="287"/>
      <c r="AR72" s="287"/>
      <c r="AS72" s="287"/>
      <c r="AT72" s="288"/>
      <c r="AU72" s="286"/>
      <c r="AV72" s="287"/>
      <c r="AW72" s="287"/>
      <c r="AX72" s="287"/>
      <c r="AY72" s="287"/>
      <c r="AZ72" s="287"/>
      <c r="BA72" s="287"/>
      <c r="BB72" s="288"/>
      <c r="BC72" s="131"/>
      <c r="BD72" s="131"/>
      <c r="BE72" s="131"/>
      <c r="BF72" s="217"/>
      <c r="BG72" s="218"/>
      <c r="BH72" s="218"/>
      <c r="BI72" s="218"/>
      <c r="BJ72" s="217"/>
      <c r="BK72" s="218"/>
      <c r="BL72" s="218"/>
      <c r="BM72" s="218"/>
      <c r="BN72" s="217"/>
      <c r="BO72" s="218"/>
      <c r="BP72" s="218"/>
      <c r="BQ72" s="221"/>
      <c r="BR72" s="129"/>
      <c r="BS72" s="116"/>
    </row>
    <row r="73" spans="1:71" ht="15.65" customHeight="1">
      <c r="C73" s="124"/>
      <c r="D73" s="144"/>
      <c r="E73" s="144"/>
      <c r="F73" s="144"/>
      <c r="G73" s="144"/>
      <c r="H73" s="144"/>
      <c r="I73" s="144"/>
      <c r="J73" s="144"/>
      <c r="K73" s="144"/>
      <c r="L73" s="144"/>
      <c r="M73" s="144"/>
      <c r="N73" s="145"/>
      <c r="O73" s="145"/>
      <c r="P73" s="145"/>
      <c r="Q73" s="145"/>
      <c r="R73" s="146"/>
      <c r="S73" s="146"/>
      <c r="T73" s="146"/>
      <c r="U73" s="193"/>
      <c r="V73" s="194"/>
      <c r="W73" s="194"/>
      <c r="X73" s="194"/>
      <c r="Y73" s="194"/>
      <c r="Z73" s="194"/>
      <c r="AA73" s="194"/>
      <c r="AB73" s="194"/>
      <c r="AC73" s="194"/>
      <c r="AD73" s="194"/>
      <c r="AE73" s="194"/>
      <c r="AF73" s="194"/>
      <c r="AG73" s="194"/>
      <c r="AH73" s="194"/>
      <c r="AI73" s="194"/>
      <c r="AJ73" s="195"/>
      <c r="AK73" s="143"/>
      <c r="AL73" s="143"/>
      <c r="AM73" s="289"/>
      <c r="AN73" s="290"/>
      <c r="AO73" s="290"/>
      <c r="AP73" s="290"/>
      <c r="AQ73" s="290"/>
      <c r="AR73" s="290"/>
      <c r="AS73" s="290"/>
      <c r="AT73" s="291"/>
      <c r="AU73" s="289"/>
      <c r="AV73" s="290"/>
      <c r="AW73" s="290"/>
      <c r="AX73" s="290"/>
      <c r="AY73" s="290"/>
      <c r="AZ73" s="290"/>
      <c r="BA73" s="290"/>
      <c r="BB73" s="291"/>
      <c r="BC73" s="131"/>
      <c r="BD73" s="126"/>
      <c r="BE73" s="126"/>
      <c r="BF73" s="217"/>
      <c r="BG73" s="218"/>
      <c r="BH73" s="218"/>
      <c r="BI73" s="218"/>
      <c r="BJ73" s="217"/>
      <c r="BK73" s="218"/>
      <c r="BL73" s="218"/>
      <c r="BM73" s="218"/>
      <c r="BN73" s="217"/>
      <c r="BO73" s="218"/>
      <c r="BP73" s="218"/>
      <c r="BQ73" s="221"/>
      <c r="BR73" s="129"/>
      <c r="BS73" s="116"/>
    </row>
    <row r="74" spans="1:71" ht="15.65" customHeight="1">
      <c r="C74" s="124"/>
      <c r="D74" s="243" t="s">
        <v>8</v>
      </c>
      <c r="E74" s="244"/>
      <c r="F74" s="244"/>
      <c r="G74" s="244"/>
      <c r="H74" s="244"/>
      <c r="I74" s="244"/>
      <c r="J74" s="244"/>
      <c r="K74" s="244"/>
      <c r="L74" s="244"/>
      <c r="M74" s="245"/>
      <c r="N74" s="208" t="str">
        <f>IF([9]回答表!AA50="●","●","")</f>
        <v/>
      </c>
      <c r="O74" s="209"/>
      <c r="P74" s="209"/>
      <c r="Q74" s="210"/>
      <c r="R74" s="130"/>
      <c r="S74" s="130"/>
      <c r="T74" s="130"/>
      <c r="U74" s="193"/>
      <c r="V74" s="194"/>
      <c r="W74" s="194"/>
      <c r="X74" s="194"/>
      <c r="Y74" s="194"/>
      <c r="Z74" s="194"/>
      <c r="AA74" s="194"/>
      <c r="AB74" s="194"/>
      <c r="AC74" s="194"/>
      <c r="AD74" s="194"/>
      <c r="AE74" s="194"/>
      <c r="AF74" s="194"/>
      <c r="AG74" s="194"/>
      <c r="AH74" s="194"/>
      <c r="AI74" s="194"/>
      <c r="AJ74" s="195"/>
      <c r="AK74" s="143"/>
      <c r="AL74" s="143"/>
      <c r="AM74" s="126"/>
      <c r="AN74" s="126"/>
      <c r="AO74" s="126"/>
      <c r="AP74" s="126"/>
      <c r="AQ74" s="126"/>
      <c r="AR74" s="126"/>
      <c r="AS74" s="126"/>
      <c r="AT74" s="126"/>
      <c r="AU74" s="126"/>
      <c r="AV74" s="126"/>
      <c r="AW74" s="126"/>
      <c r="AX74" s="126"/>
      <c r="AY74" s="126"/>
      <c r="AZ74" s="126"/>
      <c r="BA74" s="126"/>
      <c r="BB74" s="126"/>
      <c r="BC74" s="131"/>
      <c r="BD74" s="147"/>
      <c r="BE74" s="147"/>
      <c r="BF74" s="217"/>
      <c r="BG74" s="218"/>
      <c r="BH74" s="218"/>
      <c r="BI74" s="218"/>
      <c r="BJ74" s="217"/>
      <c r="BK74" s="218"/>
      <c r="BL74" s="218"/>
      <c r="BM74" s="218"/>
      <c r="BN74" s="217"/>
      <c r="BO74" s="218"/>
      <c r="BP74" s="218"/>
      <c r="BQ74" s="221"/>
      <c r="BR74" s="129"/>
      <c r="BS74" s="116"/>
    </row>
    <row r="75" spans="1:71" ht="15.65" customHeight="1">
      <c r="C75" s="124"/>
      <c r="D75" s="246"/>
      <c r="E75" s="247"/>
      <c r="F75" s="247"/>
      <c r="G75" s="247"/>
      <c r="H75" s="247"/>
      <c r="I75" s="247"/>
      <c r="J75" s="247"/>
      <c r="K75" s="247"/>
      <c r="L75" s="247"/>
      <c r="M75" s="248"/>
      <c r="N75" s="211"/>
      <c r="O75" s="212"/>
      <c r="P75" s="212"/>
      <c r="Q75" s="213"/>
      <c r="R75" s="130"/>
      <c r="S75" s="130"/>
      <c r="T75" s="130"/>
      <c r="U75" s="193"/>
      <c r="V75" s="194"/>
      <c r="W75" s="194"/>
      <c r="X75" s="194"/>
      <c r="Y75" s="194"/>
      <c r="Z75" s="194"/>
      <c r="AA75" s="194"/>
      <c r="AB75" s="194"/>
      <c r="AC75" s="194"/>
      <c r="AD75" s="194"/>
      <c r="AE75" s="194"/>
      <c r="AF75" s="194"/>
      <c r="AG75" s="194"/>
      <c r="AH75" s="194"/>
      <c r="AI75" s="194"/>
      <c r="AJ75" s="195"/>
      <c r="AK75" s="143"/>
      <c r="AL75" s="143"/>
      <c r="AM75" s="126"/>
      <c r="AN75" s="126"/>
      <c r="AO75" s="126"/>
      <c r="AP75" s="126"/>
      <c r="AQ75" s="126"/>
      <c r="AR75" s="126"/>
      <c r="AS75" s="126"/>
      <c r="AT75" s="126"/>
      <c r="AU75" s="126"/>
      <c r="AV75" s="126"/>
      <c r="AW75" s="126"/>
      <c r="AX75" s="126"/>
      <c r="AY75" s="126"/>
      <c r="AZ75" s="126"/>
      <c r="BA75" s="126"/>
      <c r="BB75" s="126"/>
      <c r="BC75" s="131"/>
      <c r="BD75" s="147"/>
      <c r="BE75" s="147"/>
      <c r="BF75" s="217" t="s">
        <v>9</v>
      </c>
      <c r="BG75" s="218"/>
      <c r="BH75" s="218"/>
      <c r="BI75" s="218"/>
      <c r="BJ75" s="217" t="s">
        <v>10</v>
      </c>
      <c r="BK75" s="218"/>
      <c r="BL75" s="218"/>
      <c r="BM75" s="218"/>
      <c r="BN75" s="217" t="s">
        <v>11</v>
      </c>
      <c r="BO75" s="218"/>
      <c r="BP75" s="218"/>
      <c r="BQ75" s="221"/>
      <c r="BR75" s="129"/>
      <c r="BS75" s="116"/>
    </row>
    <row r="76" spans="1:71" ht="15.65" customHeight="1">
      <c r="C76" s="124"/>
      <c r="D76" s="246"/>
      <c r="E76" s="247"/>
      <c r="F76" s="247"/>
      <c r="G76" s="247"/>
      <c r="H76" s="247"/>
      <c r="I76" s="247"/>
      <c r="J76" s="247"/>
      <c r="K76" s="247"/>
      <c r="L76" s="247"/>
      <c r="M76" s="248"/>
      <c r="N76" s="211"/>
      <c r="O76" s="212"/>
      <c r="P76" s="212"/>
      <c r="Q76" s="213"/>
      <c r="R76" s="130"/>
      <c r="S76" s="130"/>
      <c r="T76" s="130"/>
      <c r="U76" s="193"/>
      <c r="V76" s="194"/>
      <c r="W76" s="194"/>
      <c r="X76" s="194"/>
      <c r="Y76" s="194"/>
      <c r="Z76" s="194"/>
      <c r="AA76" s="194"/>
      <c r="AB76" s="194"/>
      <c r="AC76" s="194"/>
      <c r="AD76" s="194"/>
      <c r="AE76" s="194"/>
      <c r="AF76" s="194"/>
      <c r="AG76" s="194"/>
      <c r="AH76" s="194"/>
      <c r="AI76" s="194"/>
      <c r="AJ76" s="195"/>
      <c r="AK76" s="143"/>
      <c r="AL76" s="143"/>
      <c r="AM76" s="126"/>
      <c r="AN76" s="126"/>
      <c r="AO76" s="126"/>
      <c r="AP76" s="126"/>
      <c r="AQ76" s="126"/>
      <c r="AR76" s="126"/>
      <c r="AS76" s="126"/>
      <c r="AT76" s="126"/>
      <c r="AU76" s="126"/>
      <c r="AV76" s="126"/>
      <c r="AW76" s="126"/>
      <c r="AX76" s="126"/>
      <c r="AY76" s="126"/>
      <c r="AZ76" s="126"/>
      <c r="BA76" s="126"/>
      <c r="BB76" s="126"/>
      <c r="BC76" s="131"/>
      <c r="BD76" s="147"/>
      <c r="BE76" s="147"/>
      <c r="BF76" s="217"/>
      <c r="BG76" s="218"/>
      <c r="BH76" s="218"/>
      <c r="BI76" s="218"/>
      <c r="BJ76" s="217"/>
      <c r="BK76" s="218"/>
      <c r="BL76" s="218"/>
      <c r="BM76" s="218"/>
      <c r="BN76" s="217"/>
      <c r="BO76" s="218"/>
      <c r="BP76" s="218"/>
      <c r="BQ76" s="221"/>
      <c r="BR76" s="129"/>
      <c r="BS76" s="116"/>
    </row>
    <row r="77" spans="1:71" ht="15.65" customHeight="1">
      <c r="C77" s="124"/>
      <c r="D77" s="249"/>
      <c r="E77" s="250"/>
      <c r="F77" s="250"/>
      <c r="G77" s="250"/>
      <c r="H77" s="250"/>
      <c r="I77" s="250"/>
      <c r="J77" s="250"/>
      <c r="K77" s="250"/>
      <c r="L77" s="250"/>
      <c r="M77" s="251"/>
      <c r="N77" s="214"/>
      <c r="O77" s="215"/>
      <c r="P77" s="215"/>
      <c r="Q77" s="216"/>
      <c r="R77" s="130"/>
      <c r="S77" s="130"/>
      <c r="T77" s="130"/>
      <c r="U77" s="196"/>
      <c r="V77" s="197"/>
      <c r="W77" s="197"/>
      <c r="X77" s="197"/>
      <c r="Y77" s="197"/>
      <c r="Z77" s="197"/>
      <c r="AA77" s="197"/>
      <c r="AB77" s="197"/>
      <c r="AC77" s="197"/>
      <c r="AD77" s="197"/>
      <c r="AE77" s="197"/>
      <c r="AF77" s="197"/>
      <c r="AG77" s="197"/>
      <c r="AH77" s="197"/>
      <c r="AI77" s="197"/>
      <c r="AJ77" s="198"/>
      <c r="AK77" s="143"/>
      <c r="AL77" s="143"/>
      <c r="AM77" s="126"/>
      <c r="AN77" s="126"/>
      <c r="AO77" s="126"/>
      <c r="AP77" s="126"/>
      <c r="AQ77" s="126"/>
      <c r="AR77" s="126"/>
      <c r="AS77" s="126"/>
      <c r="AT77" s="126"/>
      <c r="AU77" s="126"/>
      <c r="AV77" s="126"/>
      <c r="AW77" s="126"/>
      <c r="AX77" s="126"/>
      <c r="AY77" s="126"/>
      <c r="AZ77" s="126"/>
      <c r="BA77" s="126"/>
      <c r="BB77" s="126"/>
      <c r="BC77" s="131"/>
      <c r="BD77" s="147"/>
      <c r="BE77" s="147"/>
      <c r="BF77" s="219"/>
      <c r="BG77" s="220"/>
      <c r="BH77" s="220"/>
      <c r="BI77" s="220"/>
      <c r="BJ77" s="219"/>
      <c r="BK77" s="220"/>
      <c r="BL77" s="220"/>
      <c r="BM77" s="220"/>
      <c r="BN77" s="219"/>
      <c r="BO77" s="220"/>
      <c r="BP77" s="220"/>
      <c r="BQ77" s="222"/>
      <c r="BR77" s="129"/>
      <c r="BS77" s="116"/>
    </row>
    <row r="78" spans="1:71" ht="15.65" customHeight="1">
      <c r="A78" s="134"/>
      <c r="B78" s="134"/>
      <c r="C78" s="124"/>
      <c r="D78" s="144"/>
      <c r="E78" s="144"/>
      <c r="F78" s="144"/>
      <c r="G78" s="144"/>
      <c r="H78" s="144"/>
      <c r="I78" s="144"/>
      <c r="J78" s="144"/>
      <c r="K78" s="144"/>
      <c r="L78" s="144"/>
      <c r="M78" s="144"/>
      <c r="N78" s="144"/>
      <c r="O78" s="144"/>
      <c r="P78" s="144"/>
      <c r="Q78" s="144"/>
      <c r="R78" s="130"/>
      <c r="S78" s="130"/>
      <c r="T78" s="130"/>
      <c r="U78" s="130"/>
      <c r="V78" s="130"/>
      <c r="W78" s="130"/>
      <c r="X78" s="130"/>
      <c r="Y78" s="130"/>
      <c r="Z78" s="130"/>
      <c r="AA78" s="130"/>
      <c r="AB78" s="130"/>
      <c r="AC78" s="130"/>
      <c r="AD78" s="130"/>
      <c r="AE78" s="130"/>
      <c r="AF78" s="130"/>
      <c r="AG78" s="130"/>
      <c r="AH78" s="130"/>
      <c r="AI78" s="130"/>
      <c r="AJ78" s="130"/>
      <c r="AK78" s="143"/>
      <c r="AL78" s="143"/>
      <c r="AM78" s="156"/>
      <c r="AN78" s="156"/>
      <c r="AO78" s="156"/>
      <c r="AP78" s="156"/>
      <c r="AQ78" s="156"/>
      <c r="AR78" s="156"/>
      <c r="AS78" s="156"/>
      <c r="AT78" s="156"/>
      <c r="AU78" s="156"/>
      <c r="AV78" s="156"/>
      <c r="AW78" s="156"/>
      <c r="AX78" s="156"/>
      <c r="AY78" s="156"/>
      <c r="AZ78" s="156"/>
      <c r="BA78" s="156"/>
      <c r="BB78" s="156"/>
      <c r="BC78" s="131"/>
      <c r="BD78" s="147"/>
      <c r="BE78" s="147"/>
      <c r="BF78" s="110"/>
      <c r="BG78" s="110"/>
      <c r="BH78" s="110"/>
      <c r="BI78" s="110"/>
      <c r="BJ78" s="110"/>
      <c r="BK78" s="110"/>
      <c r="BL78" s="110"/>
      <c r="BM78" s="110"/>
      <c r="BN78" s="110"/>
      <c r="BO78" s="110"/>
      <c r="BP78" s="110"/>
      <c r="BQ78" s="110"/>
      <c r="BR78" s="129"/>
      <c r="BS78" s="116"/>
    </row>
    <row r="79" spans="1:71" ht="15.65" customHeight="1">
      <c r="A79" s="134"/>
      <c r="B79" s="134"/>
      <c r="C79" s="124"/>
      <c r="D79" s="144"/>
      <c r="E79" s="144"/>
      <c r="F79" s="144"/>
      <c r="G79" s="144"/>
      <c r="H79" s="144"/>
      <c r="I79" s="144"/>
      <c r="J79" s="144"/>
      <c r="K79" s="144"/>
      <c r="L79" s="144"/>
      <c r="M79" s="144"/>
      <c r="N79" s="144"/>
      <c r="O79" s="144"/>
      <c r="P79" s="144"/>
      <c r="Q79" s="144"/>
      <c r="R79" s="130"/>
      <c r="S79" s="130"/>
      <c r="T79" s="130"/>
      <c r="U79" s="135" t="s">
        <v>91</v>
      </c>
      <c r="V79" s="130"/>
      <c r="W79" s="130"/>
      <c r="X79" s="130"/>
      <c r="Y79" s="130"/>
      <c r="Z79" s="130"/>
      <c r="AA79" s="130"/>
      <c r="AB79" s="130"/>
      <c r="AC79" s="130"/>
      <c r="AD79" s="130"/>
      <c r="AE79" s="130"/>
      <c r="AF79" s="130"/>
      <c r="AG79" s="130"/>
      <c r="AH79" s="130"/>
      <c r="AI79" s="130"/>
      <c r="AJ79" s="130"/>
      <c r="AK79" s="143"/>
      <c r="AL79" s="143"/>
      <c r="AM79" s="135" t="s">
        <v>92</v>
      </c>
      <c r="AN79" s="127"/>
      <c r="AO79" s="127"/>
      <c r="AP79" s="127"/>
      <c r="AQ79" s="127"/>
      <c r="AR79" s="127"/>
      <c r="AS79" s="127"/>
      <c r="AT79" s="127"/>
      <c r="AU79" s="127"/>
      <c r="AV79" s="127"/>
      <c r="AW79" s="127"/>
      <c r="AX79" s="126"/>
      <c r="AY79" s="126"/>
      <c r="AZ79" s="126"/>
      <c r="BA79" s="126"/>
      <c r="BB79" s="126"/>
      <c r="BC79" s="126"/>
      <c r="BD79" s="126"/>
      <c r="BE79" s="126"/>
      <c r="BF79" s="126"/>
      <c r="BG79" s="126"/>
      <c r="BH79" s="126"/>
      <c r="BI79" s="126"/>
      <c r="BJ79" s="126"/>
      <c r="BK79" s="126"/>
      <c r="BL79" s="126"/>
      <c r="BM79" s="126"/>
      <c r="BN79" s="126"/>
      <c r="BO79" s="126"/>
      <c r="BP79" s="126"/>
      <c r="BQ79" s="110"/>
      <c r="BR79" s="129"/>
      <c r="BS79" s="116"/>
    </row>
    <row r="80" spans="1:71" ht="15.65" customHeight="1">
      <c r="A80" s="134"/>
      <c r="B80" s="134"/>
      <c r="C80" s="124"/>
      <c r="D80" s="144"/>
      <c r="E80" s="144"/>
      <c r="F80" s="144"/>
      <c r="G80" s="144"/>
      <c r="H80" s="144"/>
      <c r="I80" s="144"/>
      <c r="J80" s="144"/>
      <c r="K80" s="144"/>
      <c r="L80" s="144"/>
      <c r="M80" s="144"/>
      <c r="N80" s="144"/>
      <c r="O80" s="144"/>
      <c r="P80" s="144"/>
      <c r="Q80" s="144"/>
      <c r="R80" s="130"/>
      <c r="S80" s="130"/>
      <c r="T80" s="130"/>
      <c r="U80" s="182" t="str">
        <f>IF([9]回答表!X50="●",[9]回答表!E155,IF([9]回答表!AA50="●",[9]回答表!E179,""))</f>
        <v/>
      </c>
      <c r="V80" s="183"/>
      <c r="W80" s="183"/>
      <c r="X80" s="183"/>
      <c r="Y80" s="183"/>
      <c r="Z80" s="183"/>
      <c r="AA80" s="183"/>
      <c r="AB80" s="183"/>
      <c r="AC80" s="183"/>
      <c r="AD80" s="183"/>
      <c r="AE80" s="186" t="s">
        <v>93</v>
      </c>
      <c r="AF80" s="186"/>
      <c r="AG80" s="186"/>
      <c r="AH80" s="186"/>
      <c r="AI80" s="186"/>
      <c r="AJ80" s="187"/>
      <c r="AK80" s="143"/>
      <c r="AL80" s="143"/>
      <c r="AM80" s="190" t="str">
        <f>IF([9]回答表!X50="●",[9]回答表!B157,IF([9]回答表!AA50="●",[9]回答表!B181,""))</f>
        <v/>
      </c>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2"/>
      <c r="BR80" s="129"/>
      <c r="BS80" s="116"/>
    </row>
    <row r="81" spans="1:71" ht="15.65" customHeight="1">
      <c r="A81" s="134"/>
      <c r="B81" s="134"/>
      <c r="C81" s="124"/>
      <c r="D81" s="144"/>
      <c r="E81" s="144"/>
      <c r="F81" s="144"/>
      <c r="G81" s="144"/>
      <c r="H81" s="144"/>
      <c r="I81" s="144"/>
      <c r="J81" s="144"/>
      <c r="K81" s="144"/>
      <c r="L81" s="144"/>
      <c r="M81" s="144"/>
      <c r="N81" s="144"/>
      <c r="O81" s="144"/>
      <c r="P81" s="144"/>
      <c r="Q81" s="144"/>
      <c r="R81" s="130"/>
      <c r="S81" s="130"/>
      <c r="T81" s="130"/>
      <c r="U81" s="184"/>
      <c r="V81" s="185"/>
      <c r="W81" s="185"/>
      <c r="X81" s="185"/>
      <c r="Y81" s="185"/>
      <c r="Z81" s="185"/>
      <c r="AA81" s="185"/>
      <c r="AB81" s="185"/>
      <c r="AC81" s="185"/>
      <c r="AD81" s="185"/>
      <c r="AE81" s="188"/>
      <c r="AF81" s="188"/>
      <c r="AG81" s="188"/>
      <c r="AH81" s="188"/>
      <c r="AI81" s="188"/>
      <c r="AJ81" s="189"/>
      <c r="AK81" s="143"/>
      <c r="AL81" s="143"/>
      <c r="AM81" s="193"/>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5"/>
      <c r="BR81" s="129"/>
      <c r="BS81" s="116"/>
    </row>
    <row r="82" spans="1:71" ht="15.65" customHeight="1">
      <c r="A82" s="134"/>
      <c r="B82" s="134"/>
      <c r="C82" s="124"/>
      <c r="D82" s="144"/>
      <c r="E82" s="144"/>
      <c r="F82" s="144"/>
      <c r="G82" s="144"/>
      <c r="H82" s="144"/>
      <c r="I82" s="144"/>
      <c r="J82" s="144"/>
      <c r="K82" s="144"/>
      <c r="L82" s="144"/>
      <c r="M82" s="144"/>
      <c r="N82" s="144"/>
      <c r="O82" s="144"/>
      <c r="P82" s="144"/>
      <c r="Q82" s="144"/>
      <c r="R82" s="130"/>
      <c r="S82" s="130"/>
      <c r="T82" s="130"/>
      <c r="U82" s="130"/>
      <c r="V82" s="130"/>
      <c r="W82" s="130"/>
      <c r="X82" s="130"/>
      <c r="Y82" s="130"/>
      <c r="Z82" s="130"/>
      <c r="AA82" s="130"/>
      <c r="AB82" s="130"/>
      <c r="AC82" s="130"/>
      <c r="AD82" s="130"/>
      <c r="AE82" s="130"/>
      <c r="AF82" s="130"/>
      <c r="AG82" s="130"/>
      <c r="AH82" s="130"/>
      <c r="AI82" s="130"/>
      <c r="AJ82" s="130"/>
      <c r="AK82" s="143"/>
      <c r="AL82" s="143"/>
      <c r="AM82" s="193"/>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5"/>
      <c r="BR82" s="129"/>
      <c r="BS82" s="116"/>
    </row>
    <row r="83" spans="1:71" ht="15.65" customHeight="1">
      <c r="A83" s="134"/>
      <c r="B83" s="134"/>
      <c r="C83" s="124"/>
      <c r="D83" s="144"/>
      <c r="E83" s="144"/>
      <c r="F83" s="144"/>
      <c r="G83" s="144"/>
      <c r="H83" s="144"/>
      <c r="I83" s="144"/>
      <c r="J83" s="144"/>
      <c r="K83" s="144"/>
      <c r="L83" s="144"/>
      <c r="M83" s="144"/>
      <c r="N83" s="144"/>
      <c r="O83" s="144"/>
      <c r="P83" s="144"/>
      <c r="Q83" s="144"/>
      <c r="R83" s="130"/>
      <c r="S83" s="130"/>
      <c r="T83" s="130"/>
      <c r="U83" s="130"/>
      <c r="V83" s="130"/>
      <c r="W83" s="130"/>
      <c r="X83" s="130"/>
      <c r="Y83" s="130"/>
      <c r="Z83" s="130"/>
      <c r="AA83" s="130"/>
      <c r="AB83" s="130"/>
      <c r="AC83" s="130"/>
      <c r="AD83" s="130"/>
      <c r="AE83" s="130"/>
      <c r="AF83" s="130"/>
      <c r="AG83" s="130"/>
      <c r="AH83" s="130"/>
      <c r="AI83" s="130"/>
      <c r="AJ83" s="130"/>
      <c r="AK83" s="143"/>
      <c r="AL83" s="143"/>
      <c r="AM83" s="193"/>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5"/>
      <c r="BR83" s="129"/>
      <c r="BS83" s="116"/>
    </row>
    <row r="84" spans="1:71" ht="15.65" customHeight="1">
      <c r="A84" s="134"/>
      <c r="B84" s="134"/>
      <c r="C84" s="124"/>
      <c r="D84" s="144"/>
      <c r="E84" s="144"/>
      <c r="F84" s="144"/>
      <c r="G84" s="144"/>
      <c r="H84" s="144"/>
      <c r="I84" s="144"/>
      <c r="J84" s="144"/>
      <c r="K84" s="144"/>
      <c r="L84" s="144"/>
      <c r="M84" s="144"/>
      <c r="N84" s="144"/>
      <c r="O84" s="144"/>
      <c r="P84" s="144"/>
      <c r="Q84" s="144"/>
      <c r="R84" s="130"/>
      <c r="S84" s="130"/>
      <c r="T84" s="130"/>
      <c r="U84" s="130"/>
      <c r="V84" s="130"/>
      <c r="W84" s="130"/>
      <c r="X84" s="130"/>
      <c r="Y84" s="130"/>
      <c r="Z84" s="130"/>
      <c r="AA84" s="130"/>
      <c r="AB84" s="130"/>
      <c r="AC84" s="130"/>
      <c r="AD84" s="130"/>
      <c r="AE84" s="130"/>
      <c r="AF84" s="130"/>
      <c r="AG84" s="130"/>
      <c r="AH84" s="130"/>
      <c r="AI84" s="130"/>
      <c r="AJ84" s="130"/>
      <c r="AK84" s="143"/>
      <c r="AL84" s="143"/>
      <c r="AM84" s="196"/>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8"/>
      <c r="BR84" s="129"/>
      <c r="BS84" s="116"/>
    </row>
    <row r="85" spans="1:71" ht="15.65" customHeight="1">
      <c r="C85" s="124"/>
      <c r="D85" s="144"/>
      <c r="E85" s="144"/>
      <c r="F85" s="144"/>
      <c r="G85" s="144"/>
      <c r="H85" s="144"/>
      <c r="I85" s="144"/>
      <c r="J85" s="144"/>
      <c r="K85" s="144"/>
      <c r="L85" s="144"/>
      <c r="M85" s="144"/>
      <c r="N85" s="149"/>
      <c r="O85" s="149"/>
      <c r="P85" s="149"/>
      <c r="Q85" s="149"/>
      <c r="R85" s="130"/>
      <c r="S85" s="130"/>
      <c r="T85" s="130"/>
      <c r="U85" s="130"/>
      <c r="V85" s="130"/>
      <c r="W85" s="130"/>
      <c r="X85" s="110"/>
      <c r="Y85" s="110"/>
      <c r="Z85" s="110"/>
      <c r="AA85" s="127"/>
      <c r="AB85" s="127"/>
      <c r="AC85" s="127"/>
      <c r="AD85" s="127"/>
      <c r="AE85" s="127"/>
      <c r="AF85" s="127"/>
      <c r="AG85" s="127"/>
      <c r="AH85" s="127"/>
      <c r="AI85" s="127"/>
      <c r="AJ85" s="110"/>
      <c r="AK85" s="110"/>
      <c r="AL85" s="110"/>
      <c r="AM85" s="126"/>
      <c r="AN85" s="126"/>
      <c r="AO85" s="126"/>
      <c r="AP85" s="126"/>
      <c r="AQ85" s="126"/>
      <c r="AR85" s="126"/>
      <c r="AS85" s="126"/>
      <c r="AT85" s="126"/>
      <c r="AU85" s="126"/>
      <c r="AV85" s="126"/>
      <c r="AW85" s="126"/>
      <c r="AX85" s="126"/>
      <c r="AY85" s="126"/>
      <c r="AZ85" s="126"/>
      <c r="BA85" s="126"/>
      <c r="BB85" s="126"/>
      <c r="BC85" s="110"/>
      <c r="BD85" s="110"/>
      <c r="BE85" s="110"/>
      <c r="BF85" s="110"/>
      <c r="BG85" s="110"/>
      <c r="BH85" s="110"/>
      <c r="BI85" s="110"/>
      <c r="BJ85" s="110"/>
      <c r="BK85" s="110"/>
      <c r="BL85" s="110"/>
      <c r="BM85" s="110"/>
      <c r="BN85" s="110"/>
      <c r="BO85" s="110"/>
      <c r="BP85" s="110"/>
      <c r="BQ85" s="110"/>
      <c r="BR85" s="129"/>
      <c r="BS85" s="116"/>
    </row>
    <row r="86" spans="1:71" ht="18.649999999999999" customHeight="1">
      <c r="C86" s="124"/>
      <c r="D86" s="144"/>
      <c r="E86" s="144"/>
      <c r="F86" s="144"/>
      <c r="G86" s="144"/>
      <c r="H86" s="144"/>
      <c r="I86" s="144"/>
      <c r="J86" s="144"/>
      <c r="K86" s="144"/>
      <c r="L86" s="144"/>
      <c r="M86" s="144"/>
      <c r="N86" s="149"/>
      <c r="O86" s="149"/>
      <c r="P86" s="149"/>
      <c r="Q86" s="149"/>
      <c r="R86" s="130"/>
      <c r="S86" s="130"/>
      <c r="T86" s="130"/>
      <c r="U86" s="135" t="s">
        <v>27</v>
      </c>
      <c r="V86" s="130"/>
      <c r="W86" s="130"/>
      <c r="X86" s="136"/>
      <c r="Y86" s="136"/>
      <c r="Z86" s="136"/>
      <c r="AA86" s="127"/>
      <c r="AB86" s="137"/>
      <c r="AC86" s="127"/>
      <c r="AD86" s="127"/>
      <c r="AE86" s="127"/>
      <c r="AF86" s="127"/>
      <c r="AG86" s="127"/>
      <c r="AH86" s="127"/>
      <c r="AI86" s="127"/>
      <c r="AJ86" s="127"/>
      <c r="AK86" s="127"/>
      <c r="AL86" s="127"/>
      <c r="AM86" s="135" t="s">
        <v>12</v>
      </c>
      <c r="AN86" s="127"/>
      <c r="AO86" s="127"/>
      <c r="AP86" s="127"/>
      <c r="AQ86" s="127"/>
      <c r="AR86" s="127"/>
      <c r="AS86" s="127"/>
      <c r="AT86" s="127"/>
      <c r="AU86" s="127"/>
      <c r="AV86" s="127"/>
      <c r="AW86" s="127"/>
      <c r="AX86" s="126"/>
      <c r="AY86" s="126"/>
      <c r="AZ86" s="126"/>
      <c r="BA86" s="126"/>
      <c r="BB86" s="126"/>
      <c r="BC86" s="126"/>
      <c r="BD86" s="126"/>
      <c r="BE86" s="126"/>
      <c r="BF86" s="126"/>
      <c r="BG86" s="126"/>
      <c r="BH86" s="126"/>
      <c r="BI86" s="126"/>
      <c r="BJ86" s="126"/>
      <c r="BK86" s="126"/>
      <c r="BL86" s="126"/>
      <c r="BM86" s="126"/>
      <c r="BN86" s="126"/>
      <c r="BO86" s="126"/>
      <c r="BP86" s="126"/>
      <c r="BQ86" s="110"/>
      <c r="BR86" s="129"/>
      <c r="BS86" s="116"/>
    </row>
    <row r="87" spans="1:71" ht="15.65" customHeight="1">
      <c r="C87" s="124"/>
      <c r="D87" s="199" t="s">
        <v>13</v>
      </c>
      <c r="E87" s="200"/>
      <c r="F87" s="200"/>
      <c r="G87" s="200"/>
      <c r="H87" s="200"/>
      <c r="I87" s="200"/>
      <c r="J87" s="200"/>
      <c r="K87" s="200"/>
      <c r="L87" s="200"/>
      <c r="M87" s="201"/>
      <c r="N87" s="208" t="str">
        <f>IF([9]回答表!AD50="●","●","")</f>
        <v/>
      </c>
      <c r="O87" s="209"/>
      <c r="P87" s="209"/>
      <c r="Q87" s="210"/>
      <c r="R87" s="130"/>
      <c r="S87" s="130"/>
      <c r="T87" s="130"/>
      <c r="U87" s="190" t="str">
        <f>IF([9]回答表!AD50="●",[9]回答表!B192,"")</f>
        <v/>
      </c>
      <c r="V87" s="191"/>
      <c r="W87" s="191"/>
      <c r="X87" s="191"/>
      <c r="Y87" s="191"/>
      <c r="Z87" s="191"/>
      <c r="AA87" s="191"/>
      <c r="AB87" s="191"/>
      <c r="AC87" s="191"/>
      <c r="AD87" s="191"/>
      <c r="AE87" s="191"/>
      <c r="AF87" s="191"/>
      <c r="AG87" s="191"/>
      <c r="AH87" s="191"/>
      <c r="AI87" s="191"/>
      <c r="AJ87" s="192"/>
      <c r="AK87" s="150"/>
      <c r="AL87" s="150"/>
      <c r="AM87" s="190" t="str">
        <f>IF([9]回答表!AD50="●",[9]回答表!B198,"")</f>
        <v/>
      </c>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2"/>
      <c r="BR87" s="129"/>
      <c r="BS87" s="116"/>
    </row>
    <row r="88" spans="1:71" ht="15.65" customHeight="1">
      <c r="C88" s="124"/>
      <c r="D88" s="202"/>
      <c r="E88" s="203"/>
      <c r="F88" s="203"/>
      <c r="G88" s="203"/>
      <c r="H88" s="203"/>
      <c r="I88" s="203"/>
      <c r="J88" s="203"/>
      <c r="K88" s="203"/>
      <c r="L88" s="203"/>
      <c r="M88" s="204"/>
      <c r="N88" s="211"/>
      <c r="O88" s="212"/>
      <c r="P88" s="212"/>
      <c r="Q88" s="213"/>
      <c r="R88" s="130"/>
      <c r="S88" s="130"/>
      <c r="T88" s="130"/>
      <c r="U88" s="193"/>
      <c r="V88" s="194"/>
      <c r="W88" s="194"/>
      <c r="X88" s="194"/>
      <c r="Y88" s="194"/>
      <c r="Z88" s="194"/>
      <c r="AA88" s="194"/>
      <c r="AB88" s="194"/>
      <c r="AC88" s="194"/>
      <c r="AD88" s="194"/>
      <c r="AE88" s="194"/>
      <c r="AF88" s="194"/>
      <c r="AG88" s="194"/>
      <c r="AH88" s="194"/>
      <c r="AI88" s="194"/>
      <c r="AJ88" s="195"/>
      <c r="AK88" s="150"/>
      <c r="AL88" s="150"/>
      <c r="AM88" s="193"/>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5"/>
      <c r="BR88" s="129"/>
      <c r="BS88" s="116"/>
    </row>
    <row r="89" spans="1:71" ht="15.65" customHeight="1">
      <c r="C89" s="124"/>
      <c r="D89" s="202"/>
      <c r="E89" s="203"/>
      <c r="F89" s="203"/>
      <c r="G89" s="203"/>
      <c r="H89" s="203"/>
      <c r="I89" s="203"/>
      <c r="J89" s="203"/>
      <c r="K89" s="203"/>
      <c r="L89" s="203"/>
      <c r="M89" s="204"/>
      <c r="N89" s="211"/>
      <c r="O89" s="212"/>
      <c r="P89" s="212"/>
      <c r="Q89" s="213"/>
      <c r="R89" s="130"/>
      <c r="S89" s="130"/>
      <c r="T89" s="130"/>
      <c r="U89" s="193"/>
      <c r="V89" s="194"/>
      <c r="W89" s="194"/>
      <c r="X89" s="194"/>
      <c r="Y89" s="194"/>
      <c r="Z89" s="194"/>
      <c r="AA89" s="194"/>
      <c r="AB89" s="194"/>
      <c r="AC89" s="194"/>
      <c r="AD89" s="194"/>
      <c r="AE89" s="194"/>
      <c r="AF89" s="194"/>
      <c r="AG89" s="194"/>
      <c r="AH89" s="194"/>
      <c r="AI89" s="194"/>
      <c r="AJ89" s="195"/>
      <c r="AK89" s="150"/>
      <c r="AL89" s="150"/>
      <c r="AM89" s="193"/>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5"/>
      <c r="BR89" s="129"/>
      <c r="BS89" s="116"/>
    </row>
    <row r="90" spans="1:71" ht="15.65" customHeight="1">
      <c r="C90" s="124"/>
      <c r="D90" s="205"/>
      <c r="E90" s="206"/>
      <c r="F90" s="206"/>
      <c r="G90" s="206"/>
      <c r="H90" s="206"/>
      <c r="I90" s="206"/>
      <c r="J90" s="206"/>
      <c r="K90" s="206"/>
      <c r="L90" s="206"/>
      <c r="M90" s="207"/>
      <c r="N90" s="214"/>
      <c r="O90" s="215"/>
      <c r="P90" s="215"/>
      <c r="Q90" s="216"/>
      <c r="R90" s="130"/>
      <c r="S90" s="130"/>
      <c r="T90" s="130"/>
      <c r="U90" s="196"/>
      <c r="V90" s="197"/>
      <c r="W90" s="197"/>
      <c r="X90" s="197"/>
      <c r="Y90" s="197"/>
      <c r="Z90" s="197"/>
      <c r="AA90" s="197"/>
      <c r="AB90" s="197"/>
      <c r="AC90" s="197"/>
      <c r="AD90" s="197"/>
      <c r="AE90" s="197"/>
      <c r="AF90" s="197"/>
      <c r="AG90" s="197"/>
      <c r="AH90" s="197"/>
      <c r="AI90" s="197"/>
      <c r="AJ90" s="198"/>
      <c r="AK90" s="150"/>
      <c r="AL90" s="150"/>
      <c r="AM90" s="196"/>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8"/>
      <c r="BR90" s="129"/>
      <c r="BS90" s="116"/>
    </row>
    <row r="91" spans="1:71" ht="15.65" customHeight="1">
      <c r="C91" s="151"/>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3"/>
      <c r="BS91" s="116"/>
    </row>
    <row r="92" spans="1:71" ht="15.65" customHeight="1">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16"/>
    </row>
    <row r="93" spans="1:71" ht="15.65" customHeight="1">
      <c r="C93" s="118"/>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340"/>
      <c r="AS93" s="340"/>
      <c r="AT93" s="340"/>
      <c r="AU93" s="340"/>
      <c r="AV93" s="340"/>
      <c r="AW93" s="340"/>
      <c r="AX93" s="340"/>
      <c r="AY93" s="340"/>
      <c r="AZ93" s="340"/>
      <c r="BA93" s="340"/>
      <c r="BB93" s="340"/>
      <c r="BC93" s="120"/>
      <c r="BD93" s="121"/>
      <c r="BE93" s="121"/>
      <c r="BF93" s="121"/>
      <c r="BG93" s="121"/>
      <c r="BH93" s="121"/>
      <c r="BI93" s="121"/>
      <c r="BJ93" s="121"/>
      <c r="BK93" s="121"/>
      <c r="BL93" s="121"/>
      <c r="BM93" s="121"/>
      <c r="BN93" s="121"/>
      <c r="BO93" s="121"/>
      <c r="BP93" s="121"/>
      <c r="BQ93" s="121"/>
      <c r="BR93" s="122"/>
    </row>
    <row r="94" spans="1:71" ht="15.65" customHeight="1">
      <c r="C94" s="124"/>
      <c r="D94" s="258" t="s">
        <v>4</v>
      </c>
      <c r="E94" s="259"/>
      <c r="F94" s="259"/>
      <c r="G94" s="259"/>
      <c r="H94" s="259"/>
      <c r="I94" s="259"/>
      <c r="J94" s="259"/>
      <c r="K94" s="259"/>
      <c r="L94" s="259"/>
      <c r="M94" s="259"/>
      <c r="N94" s="259"/>
      <c r="O94" s="259"/>
      <c r="P94" s="259"/>
      <c r="Q94" s="260"/>
      <c r="R94" s="199" t="s">
        <v>94</v>
      </c>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1"/>
      <c r="BC94" s="125"/>
      <c r="BD94" s="126"/>
      <c r="BE94" s="126"/>
      <c r="BF94" s="126"/>
      <c r="BG94" s="126"/>
      <c r="BH94" s="126"/>
      <c r="BI94" s="126"/>
      <c r="BJ94" s="126"/>
      <c r="BK94" s="126"/>
      <c r="BL94" s="126"/>
      <c r="BM94" s="126"/>
      <c r="BN94" s="127"/>
      <c r="BO94" s="127"/>
      <c r="BP94" s="127"/>
      <c r="BQ94" s="128"/>
      <c r="BR94" s="129"/>
    </row>
    <row r="95" spans="1:71" ht="15.65" customHeight="1">
      <c r="C95" s="124"/>
      <c r="D95" s="261"/>
      <c r="E95" s="262"/>
      <c r="F95" s="262"/>
      <c r="G95" s="262"/>
      <c r="H95" s="262"/>
      <c r="I95" s="262"/>
      <c r="J95" s="262"/>
      <c r="K95" s="262"/>
      <c r="L95" s="262"/>
      <c r="M95" s="262"/>
      <c r="N95" s="262"/>
      <c r="O95" s="262"/>
      <c r="P95" s="262"/>
      <c r="Q95" s="263"/>
      <c r="R95" s="205"/>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7"/>
      <c r="BC95" s="125"/>
      <c r="BD95" s="126"/>
      <c r="BE95" s="126"/>
      <c r="BF95" s="126"/>
      <c r="BG95" s="126"/>
      <c r="BH95" s="126"/>
      <c r="BI95" s="126"/>
      <c r="BJ95" s="126"/>
      <c r="BK95" s="126"/>
      <c r="BL95" s="126"/>
      <c r="BM95" s="126"/>
      <c r="BN95" s="127"/>
      <c r="BO95" s="127"/>
      <c r="BP95" s="127"/>
      <c r="BQ95" s="128"/>
      <c r="BR95" s="129"/>
    </row>
    <row r="96" spans="1:71" ht="15.65" customHeight="1">
      <c r="C96" s="124"/>
      <c r="D96" s="130"/>
      <c r="E96" s="130"/>
      <c r="F96" s="130"/>
      <c r="G96" s="130"/>
      <c r="H96" s="130"/>
      <c r="I96" s="130"/>
      <c r="J96" s="130"/>
      <c r="K96" s="130"/>
      <c r="L96" s="130"/>
      <c r="M96" s="130"/>
      <c r="N96" s="130"/>
      <c r="O96" s="130"/>
      <c r="P96" s="130"/>
      <c r="Q96" s="130"/>
      <c r="R96" s="130"/>
      <c r="S96" s="130"/>
      <c r="T96" s="130"/>
      <c r="U96" s="130"/>
      <c r="V96" s="130"/>
      <c r="W96" s="130"/>
      <c r="X96" s="110"/>
      <c r="Y96" s="110"/>
      <c r="Z96" s="110"/>
      <c r="AA96" s="126"/>
      <c r="AB96" s="131"/>
      <c r="AC96" s="131"/>
      <c r="AD96" s="131"/>
      <c r="AE96" s="131"/>
      <c r="AF96" s="131"/>
      <c r="AG96" s="131"/>
      <c r="AH96" s="131"/>
      <c r="AI96" s="131"/>
      <c r="AJ96" s="131"/>
      <c r="AK96" s="131"/>
      <c r="AL96" s="131"/>
      <c r="AM96" s="131"/>
      <c r="AN96" s="128"/>
      <c r="AO96" s="131"/>
      <c r="AP96" s="132"/>
      <c r="AQ96" s="132"/>
      <c r="AR96" s="133"/>
      <c r="AS96" s="133"/>
      <c r="AT96" s="133"/>
      <c r="AU96" s="133"/>
      <c r="AV96" s="133"/>
      <c r="AW96" s="133"/>
      <c r="AX96" s="133"/>
      <c r="AY96" s="133"/>
      <c r="AZ96" s="133"/>
      <c r="BA96" s="133"/>
      <c r="BB96" s="133"/>
      <c r="BC96" s="125"/>
      <c r="BD96" s="126"/>
      <c r="BE96" s="126"/>
      <c r="BF96" s="126"/>
      <c r="BG96" s="126"/>
      <c r="BH96" s="126"/>
      <c r="BI96" s="126"/>
      <c r="BJ96" s="126"/>
      <c r="BK96" s="126"/>
      <c r="BL96" s="126"/>
      <c r="BM96" s="126"/>
      <c r="BN96" s="127"/>
      <c r="BO96" s="127"/>
      <c r="BP96" s="127"/>
      <c r="BQ96" s="128"/>
      <c r="BR96" s="129"/>
    </row>
    <row r="97" spans="1:144" ht="19.399999999999999" customHeight="1">
      <c r="A97" s="134"/>
      <c r="B97" s="134"/>
      <c r="C97" s="124"/>
      <c r="D97" s="130"/>
      <c r="E97" s="130"/>
      <c r="F97" s="130"/>
      <c r="G97" s="130"/>
      <c r="H97" s="130"/>
      <c r="I97" s="130"/>
      <c r="J97" s="130"/>
      <c r="K97" s="130"/>
      <c r="L97" s="130"/>
      <c r="M97" s="130"/>
      <c r="N97" s="130"/>
      <c r="O97" s="130"/>
      <c r="P97" s="130"/>
      <c r="Q97" s="130"/>
      <c r="R97" s="130"/>
      <c r="S97" s="130"/>
      <c r="T97" s="130"/>
      <c r="U97" s="135" t="s">
        <v>27</v>
      </c>
      <c r="V97" s="130"/>
      <c r="W97" s="130"/>
      <c r="X97" s="136"/>
      <c r="Y97" s="136"/>
      <c r="Z97" s="136"/>
      <c r="AA97" s="127"/>
      <c r="AB97" s="137"/>
      <c r="AC97" s="137"/>
      <c r="AD97" s="137"/>
      <c r="AE97" s="137"/>
      <c r="AF97" s="137"/>
      <c r="AG97" s="137"/>
      <c r="AH97" s="137"/>
      <c r="AI97" s="137"/>
      <c r="AJ97" s="137"/>
      <c r="AK97" s="137"/>
      <c r="AL97" s="137"/>
      <c r="AM97" s="135" t="s">
        <v>84</v>
      </c>
      <c r="AN97" s="138"/>
      <c r="AO97" s="137"/>
      <c r="AP97" s="139"/>
      <c r="AQ97" s="139"/>
      <c r="AR97" s="140"/>
      <c r="AS97" s="140"/>
      <c r="AT97" s="140"/>
      <c r="AU97" s="140"/>
      <c r="AV97" s="140"/>
      <c r="AW97" s="140"/>
      <c r="AX97" s="140"/>
      <c r="AY97" s="140"/>
      <c r="AZ97" s="140"/>
      <c r="BA97" s="140"/>
      <c r="BB97" s="140"/>
      <c r="BC97" s="141"/>
      <c r="BD97" s="127"/>
      <c r="BE97" s="127"/>
      <c r="BF97" s="142" t="s">
        <v>6</v>
      </c>
      <c r="BG97" s="155"/>
      <c r="BH97" s="155"/>
      <c r="BI97" s="155"/>
      <c r="BJ97" s="155"/>
      <c r="BK97" s="155"/>
      <c r="BL97" s="155"/>
      <c r="BM97" s="127"/>
      <c r="BN97" s="127"/>
      <c r="BO97" s="127"/>
      <c r="BP97" s="127"/>
      <c r="BQ97" s="138"/>
      <c r="BR97" s="129"/>
      <c r="BS97" s="134"/>
    </row>
    <row r="98" spans="1:144" ht="15.65" customHeight="1">
      <c r="A98" s="134"/>
      <c r="B98" s="134"/>
      <c r="C98" s="124"/>
      <c r="D98" s="199" t="s">
        <v>7</v>
      </c>
      <c r="E98" s="200"/>
      <c r="F98" s="200"/>
      <c r="G98" s="200"/>
      <c r="H98" s="200"/>
      <c r="I98" s="200"/>
      <c r="J98" s="200"/>
      <c r="K98" s="200"/>
      <c r="L98" s="200"/>
      <c r="M98" s="201"/>
      <c r="N98" s="208" t="str">
        <f>IF([9]回答表!X51="●","●","")</f>
        <v/>
      </c>
      <c r="O98" s="209"/>
      <c r="P98" s="209"/>
      <c r="Q98" s="210"/>
      <c r="R98" s="130"/>
      <c r="S98" s="130"/>
      <c r="T98" s="130"/>
      <c r="U98" s="190" t="str">
        <f>IF([9]回答表!X51="●",[9]回答表!B209,IF([9]回答表!AA51="●",[9]回答表!B237,""))</f>
        <v/>
      </c>
      <c r="V98" s="191"/>
      <c r="W98" s="191"/>
      <c r="X98" s="191"/>
      <c r="Y98" s="191"/>
      <c r="Z98" s="191"/>
      <c r="AA98" s="191"/>
      <c r="AB98" s="191"/>
      <c r="AC98" s="191"/>
      <c r="AD98" s="191"/>
      <c r="AE98" s="191"/>
      <c r="AF98" s="191"/>
      <c r="AG98" s="191"/>
      <c r="AH98" s="191"/>
      <c r="AI98" s="191"/>
      <c r="AJ98" s="192"/>
      <c r="AK98" s="143"/>
      <c r="AL98" s="143"/>
      <c r="AM98" s="293" t="s">
        <v>85</v>
      </c>
      <c r="AN98" s="294"/>
      <c r="AO98" s="294"/>
      <c r="AP98" s="294"/>
      <c r="AQ98" s="294"/>
      <c r="AR98" s="294"/>
      <c r="AS98" s="294"/>
      <c r="AT98" s="295"/>
      <c r="AU98" s="293" t="s">
        <v>86</v>
      </c>
      <c r="AV98" s="294"/>
      <c r="AW98" s="294"/>
      <c r="AX98" s="294"/>
      <c r="AY98" s="294"/>
      <c r="AZ98" s="294"/>
      <c r="BA98" s="294"/>
      <c r="BB98" s="295"/>
      <c r="BC98" s="131"/>
      <c r="BD98" s="126"/>
      <c r="BE98" s="126"/>
      <c r="BF98" s="253" t="str">
        <f>IF([9]回答表!X51="●",[9]回答表!B219,IF([9]回答表!AA51="●",[9]回答表!B247,""))</f>
        <v/>
      </c>
      <c r="BG98" s="254"/>
      <c r="BH98" s="254"/>
      <c r="BI98" s="254"/>
      <c r="BJ98" s="253"/>
      <c r="BK98" s="254"/>
      <c r="BL98" s="254"/>
      <c r="BM98" s="254"/>
      <c r="BN98" s="253"/>
      <c r="BO98" s="254"/>
      <c r="BP98" s="254"/>
      <c r="BQ98" s="255"/>
      <c r="BR98" s="129"/>
      <c r="BS98" s="134"/>
    </row>
    <row r="99" spans="1:144" ht="15.65" customHeight="1">
      <c r="A99" s="134"/>
      <c r="B99" s="134"/>
      <c r="C99" s="124"/>
      <c r="D99" s="202"/>
      <c r="E99" s="203"/>
      <c r="F99" s="203"/>
      <c r="G99" s="203"/>
      <c r="H99" s="203"/>
      <c r="I99" s="203"/>
      <c r="J99" s="203"/>
      <c r="K99" s="203"/>
      <c r="L99" s="203"/>
      <c r="M99" s="204"/>
      <c r="N99" s="211"/>
      <c r="O99" s="212"/>
      <c r="P99" s="212"/>
      <c r="Q99" s="213"/>
      <c r="R99" s="130"/>
      <c r="S99" s="130"/>
      <c r="T99" s="130"/>
      <c r="U99" s="193"/>
      <c r="V99" s="194"/>
      <c r="W99" s="194"/>
      <c r="X99" s="194"/>
      <c r="Y99" s="194"/>
      <c r="Z99" s="194"/>
      <c r="AA99" s="194"/>
      <c r="AB99" s="194"/>
      <c r="AC99" s="194"/>
      <c r="AD99" s="194"/>
      <c r="AE99" s="194"/>
      <c r="AF99" s="194"/>
      <c r="AG99" s="194"/>
      <c r="AH99" s="194"/>
      <c r="AI99" s="194"/>
      <c r="AJ99" s="195"/>
      <c r="AK99" s="143"/>
      <c r="AL99" s="143"/>
      <c r="AM99" s="299"/>
      <c r="AN99" s="300"/>
      <c r="AO99" s="300"/>
      <c r="AP99" s="300"/>
      <c r="AQ99" s="300"/>
      <c r="AR99" s="300"/>
      <c r="AS99" s="300"/>
      <c r="AT99" s="301"/>
      <c r="AU99" s="299"/>
      <c r="AV99" s="300"/>
      <c r="AW99" s="300"/>
      <c r="AX99" s="300"/>
      <c r="AY99" s="300"/>
      <c r="AZ99" s="300"/>
      <c r="BA99" s="300"/>
      <c r="BB99" s="301"/>
      <c r="BC99" s="131"/>
      <c r="BD99" s="126"/>
      <c r="BE99" s="126"/>
      <c r="BF99" s="217"/>
      <c r="BG99" s="218"/>
      <c r="BH99" s="218"/>
      <c r="BI99" s="218"/>
      <c r="BJ99" s="217"/>
      <c r="BK99" s="218"/>
      <c r="BL99" s="218"/>
      <c r="BM99" s="218"/>
      <c r="BN99" s="217"/>
      <c r="BO99" s="218"/>
      <c r="BP99" s="218"/>
      <c r="BQ99" s="221"/>
      <c r="BR99" s="129"/>
      <c r="BS99" s="134"/>
    </row>
    <row r="100" spans="1:144" ht="15.65" customHeight="1">
      <c r="A100" s="134"/>
      <c r="B100" s="134"/>
      <c r="C100" s="124"/>
      <c r="D100" s="202"/>
      <c r="E100" s="203"/>
      <c r="F100" s="203"/>
      <c r="G100" s="203"/>
      <c r="H100" s="203"/>
      <c r="I100" s="203"/>
      <c r="J100" s="203"/>
      <c r="K100" s="203"/>
      <c r="L100" s="203"/>
      <c r="M100" s="204"/>
      <c r="N100" s="211"/>
      <c r="O100" s="212"/>
      <c r="P100" s="212"/>
      <c r="Q100" s="213"/>
      <c r="R100" s="130"/>
      <c r="S100" s="130"/>
      <c r="T100" s="130"/>
      <c r="U100" s="193"/>
      <c r="V100" s="194"/>
      <c r="W100" s="194"/>
      <c r="X100" s="194"/>
      <c r="Y100" s="194"/>
      <c r="Z100" s="194"/>
      <c r="AA100" s="194"/>
      <c r="AB100" s="194"/>
      <c r="AC100" s="194"/>
      <c r="AD100" s="194"/>
      <c r="AE100" s="194"/>
      <c r="AF100" s="194"/>
      <c r="AG100" s="194"/>
      <c r="AH100" s="194"/>
      <c r="AI100" s="194"/>
      <c r="AJ100" s="195"/>
      <c r="AK100" s="143"/>
      <c r="AL100" s="143"/>
      <c r="AM100" s="283" t="str">
        <f>IF([9]回答表!X51="●",[9]回答表!G215,IF([9]回答表!AA51="●",[9]回答表!G243,""))</f>
        <v/>
      </c>
      <c r="AN100" s="284"/>
      <c r="AO100" s="284"/>
      <c r="AP100" s="284"/>
      <c r="AQ100" s="284"/>
      <c r="AR100" s="284"/>
      <c r="AS100" s="284"/>
      <c r="AT100" s="285"/>
      <c r="AU100" s="283" t="str">
        <f>IF([9]回答表!X51="●",[9]回答表!G216,IF([9]回答表!AA51="●",[9]回答表!G244,""))</f>
        <v/>
      </c>
      <c r="AV100" s="284"/>
      <c r="AW100" s="284"/>
      <c r="AX100" s="284"/>
      <c r="AY100" s="284"/>
      <c r="AZ100" s="284"/>
      <c r="BA100" s="284"/>
      <c r="BB100" s="285"/>
      <c r="BC100" s="131"/>
      <c r="BD100" s="126"/>
      <c r="BE100" s="126"/>
      <c r="BF100" s="217"/>
      <c r="BG100" s="218"/>
      <c r="BH100" s="218"/>
      <c r="BI100" s="218"/>
      <c r="BJ100" s="217"/>
      <c r="BK100" s="218"/>
      <c r="BL100" s="218"/>
      <c r="BM100" s="218"/>
      <c r="BN100" s="217"/>
      <c r="BO100" s="218"/>
      <c r="BP100" s="218"/>
      <c r="BQ100" s="221"/>
      <c r="BR100" s="129"/>
      <c r="BS100" s="134"/>
    </row>
    <row r="101" spans="1:144" ht="15.65" customHeight="1">
      <c r="A101" s="134"/>
      <c r="B101" s="134"/>
      <c r="C101" s="124"/>
      <c r="D101" s="205"/>
      <c r="E101" s="206"/>
      <c r="F101" s="206"/>
      <c r="G101" s="206"/>
      <c r="H101" s="206"/>
      <c r="I101" s="206"/>
      <c r="J101" s="206"/>
      <c r="K101" s="206"/>
      <c r="L101" s="206"/>
      <c r="M101" s="207"/>
      <c r="N101" s="214"/>
      <c r="O101" s="215"/>
      <c r="P101" s="215"/>
      <c r="Q101" s="216"/>
      <c r="R101" s="130"/>
      <c r="S101" s="130"/>
      <c r="T101" s="130"/>
      <c r="U101" s="193"/>
      <c r="V101" s="194"/>
      <c r="W101" s="194"/>
      <c r="X101" s="194"/>
      <c r="Y101" s="194"/>
      <c r="Z101" s="194"/>
      <c r="AA101" s="194"/>
      <c r="AB101" s="194"/>
      <c r="AC101" s="194"/>
      <c r="AD101" s="194"/>
      <c r="AE101" s="194"/>
      <c r="AF101" s="194"/>
      <c r="AG101" s="194"/>
      <c r="AH101" s="194"/>
      <c r="AI101" s="194"/>
      <c r="AJ101" s="195"/>
      <c r="AK101" s="143"/>
      <c r="AL101" s="143"/>
      <c r="AM101" s="286"/>
      <c r="AN101" s="287"/>
      <c r="AO101" s="287"/>
      <c r="AP101" s="287"/>
      <c r="AQ101" s="287"/>
      <c r="AR101" s="287"/>
      <c r="AS101" s="287"/>
      <c r="AT101" s="288"/>
      <c r="AU101" s="286"/>
      <c r="AV101" s="287"/>
      <c r="AW101" s="287"/>
      <c r="AX101" s="287"/>
      <c r="AY101" s="287"/>
      <c r="AZ101" s="287"/>
      <c r="BA101" s="287"/>
      <c r="BB101" s="288"/>
      <c r="BC101" s="131"/>
      <c r="BD101" s="126"/>
      <c r="BE101" s="126"/>
      <c r="BF101" s="217" t="str">
        <f>IF([9]回答表!X51="●",[9]回答表!E219,IF([9]回答表!AA51="●",[9]回答表!E247,""))</f>
        <v/>
      </c>
      <c r="BG101" s="218"/>
      <c r="BH101" s="218"/>
      <c r="BI101" s="218"/>
      <c r="BJ101" s="217" t="str">
        <f>IF([9]回答表!X51="●",[9]回答表!E220,IF([9]回答表!AA51="●",[9]回答表!E248,""))</f>
        <v/>
      </c>
      <c r="BK101" s="218"/>
      <c r="BL101" s="218"/>
      <c r="BM101" s="221"/>
      <c r="BN101" s="217" t="str">
        <f>IF([9]回答表!X51="●",[9]回答表!E221,IF([9]回答表!AA51="●",[9]回答表!E249,""))</f>
        <v/>
      </c>
      <c r="BO101" s="218"/>
      <c r="BP101" s="218"/>
      <c r="BQ101" s="221"/>
      <c r="BR101" s="129"/>
      <c r="BS101" s="134"/>
    </row>
    <row r="102" spans="1:144" ht="15.65" customHeight="1">
      <c r="A102" s="134"/>
      <c r="B102" s="134"/>
      <c r="C102" s="124"/>
      <c r="D102" s="144"/>
      <c r="E102" s="144"/>
      <c r="F102" s="144"/>
      <c r="G102" s="144"/>
      <c r="H102" s="144"/>
      <c r="I102" s="144"/>
      <c r="J102" s="144"/>
      <c r="K102" s="144"/>
      <c r="L102" s="144"/>
      <c r="M102" s="144"/>
      <c r="N102" s="146"/>
      <c r="O102" s="146"/>
      <c r="P102" s="146"/>
      <c r="Q102" s="146"/>
      <c r="R102" s="146"/>
      <c r="S102" s="146"/>
      <c r="T102" s="146"/>
      <c r="U102" s="193"/>
      <c r="V102" s="194"/>
      <c r="W102" s="194"/>
      <c r="X102" s="194"/>
      <c r="Y102" s="194"/>
      <c r="Z102" s="194"/>
      <c r="AA102" s="194"/>
      <c r="AB102" s="194"/>
      <c r="AC102" s="194"/>
      <c r="AD102" s="194"/>
      <c r="AE102" s="194"/>
      <c r="AF102" s="194"/>
      <c r="AG102" s="194"/>
      <c r="AH102" s="194"/>
      <c r="AI102" s="194"/>
      <c r="AJ102" s="195"/>
      <c r="AK102" s="143"/>
      <c r="AL102" s="143"/>
      <c r="AM102" s="289"/>
      <c r="AN102" s="290"/>
      <c r="AO102" s="290"/>
      <c r="AP102" s="290"/>
      <c r="AQ102" s="290"/>
      <c r="AR102" s="290"/>
      <c r="AS102" s="290"/>
      <c r="AT102" s="291"/>
      <c r="AU102" s="289"/>
      <c r="AV102" s="290"/>
      <c r="AW102" s="290"/>
      <c r="AX102" s="290"/>
      <c r="AY102" s="290"/>
      <c r="AZ102" s="290"/>
      <c r="BA102" s="290"/>
      <c r="BB102" s="291"/>
      <c r="BC102" s="131"/>
      <c r="BD102" s="131"/>
      <c r="BE102" s="131"/>
      <c r="BF102" s="217"/>
      <c r="BG102" s="218"/>
      <c r="BH102" s="218"/>
      <c r="BI102" s="218"/>
      <c r="BJ102" s="217"/>
      <c r="BK102" s="218"/>
      <c r="BL102" s="218"/>
      <c r="BM102" s="221"/>
      <c r="BN102" s="217"/>
      <c r="BO102" s="218"/>
      <c r="BP102" s="218"/>
      <c r="BQ102" s="221"/>
      <c r="BR102" s="129"/>
      <c r="BS102" s="134"/>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row>
    <row r="103" spans="1:144" ht="15.65" customHeight="1">
      <c r="A103" s="134"/>
      <c r="B103" s="134"/>
      <c r="C103" s="124"/>
      <c r="D103" s="144"/>
      <c r="E103" s="144"/>
      <c r="F103" s="144"/>
      <c r="G103" s="144"/>
      <c r="H103" s="144"/>
      <c r="I103" s="144"/>
      <c r="J103" s="144"/>
      <c r="K103" s="144"/>
      <c r="L103" s="144"/>
      <c r="M103" s="144"/>
      <c r="N103" s="146"/>
      <c r="O103" s="146"/>
      <c r="P103" s="146"/>
      <c r="Q103" s="146"/>
      <c r="R103" s="146"/>
      <c r="S103" s="146"/>
      <c r="T103" s="146"/>
      <c r="U103" s="193"/>
      <c r="V103" s="194"/>
      <c r="W103" s="194"/>
      <c r="X103" s="194"/>
      <c r="Y103" s="194"/>
      <c r="Z103" s="194"/>
      <c r="AA103" s="194"/>
      <c r="AB103" s="194"/>
      <c r="AC103" s="194"/>
      <c r="AD103" s="194"/>
      <c r="AE103" s="194"/>
      <c r="AF103" s="194"/>
      <c r="AG103" s="194"/>
      <c r="AH103" s="194"/>
      <c r="AI103" s="194"/>
      <c r="AJ103" s="195"/>
      <c r="AK103" s="143"/>
      <c r="AL103" s="143"/>
      <c r="AM103" s="126"/>
      <c r="AN103" s="126"/>
      <c r="AO103" s="126"/>
      <c r="AP103" s="126"/>
      <c r="AQ103" s="126"/>
      <c r="AR103" s="126"/>
      <c r="AS103" s="126"/>
      <c r="AT103" s="126"/>
      <c r="AU103" s="126"/>
      <c r="AV103" s="126"/>
      <c r="AW103" s="126"/>
      <c r="AX103" s="126"/>
      <c r="AY103" s="126"/>
      <c r="AZ103" s="126"/>
      <c r="BA103" s="126"/>
      <c r="BB103" s="126"/>
      <c r="BC103" s="131"/>
      <c r="BD103" s="126"/>
      <c r="BE103" s="126"/>
      <c r="BF103" s="217"/>
      <c r="BG103" s="218"/>
      <c r="BH103" s="218"/>
      <c r="BI103" s="218"/>
      <c r="BJ103" s="217"/>
      <c r="BK103" s="218"/>
      <c r="BL103" s="218"/>
      <c r="BM103" s="221"/>
      <c r="BN103" s="217"/>
      <c r="BO103" s="218"/>
      <c r="BP103" s="218"/>
      <c r="BQ103" s="221"/>
      <c r="BR103" s="129"/>
      <c r="BS103" s="134"/>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row>
    <row r="104" spans="1:144" ht="15.65" customHeight="1">
      <c r="A104" s="134"/>
      <c r="B104" s="134"/>
      <c r="C104" s="124"/>
      <c r="D104" s="243" t="s">
        <v>8</v>
      </c>
      <c r="E104" s="244"/>
      <c r="F104" s="244"/>
      <c r="G104" s="244"/>
      <c r="H104" s="244"/>
      <c r="I104" s="244"/>
      <c r="J104" s="244"/>
      <c r="K104" s="244"/>
      <c r="L104" s="244"/>
      <c r="M104" s="245"/>
      <c r="N104" s="208" t="str">
        <f>IF([9]回答表!AA51="●","●","")</f>
        <v/>
      </c>
      <c r="O104" s="209"/>
      <c r="P104" s="209"/>
      <c r="Q104" s="210"/>
      <c r="R104" s="130"/>
      <c r="S104" s="130"/>
      <c r="T104" s="130"/>
      <c r="U104" s="193"/>
      <c r="V104" s="194"/>
      <c r="W104" s="194"/>
      <c r="X104" s="194"/>
      <c r="Y104" s="194"/>
      <c r="Z104" s="194"/>
      <c r="AA104" s="194"/>
      <c r="AB104" s="194"/>
      <c r="AC104" s="194"/>
      <c r="AD104" s="194"/>
      <c r="AE104" s="194"/>
      <c r="AF104" s="194"/>
      <c r="AG104" s="194"/>
      <c r="AH104" s="194"/>
      <c r="AI104" s="194"/>
      <c r="AJ104" s="195"/>
      <c r="AK104" s="143"/>
      <c r="AL104" s="143"/>
      <c r="AM104" s="126"/>
      <c r="AN104" s="126"/>
      <c r="AO104" s="126"/>
      <c r="AP104" s="126"/>
      <c r="AQ104" s="126"/>
      <c r="AR104" s="126"/>
      <c r="AS104" s="126"/>
      <c r="AT104" s="126"/>
      <c r="AU104" s="126"/>
      <c r="AV104" s="126"/>
      <c r="AW104" s="126"/>
      <c r="AX104" s="126"/>
      <c r="AY104" s="126"/>
      <c r="AZ104" s="126"/>
      <c r="BA104" s="126"/>
      <c r="BB104" s="126"/>
      <c r="BC104" s="131"/>
      <c r="BD104" s="147"/>
      <c r="BE104" s="147"/>
      <c r="BF104" s="217"/>
      <c r="BG104" s="218"/>
      <c r="BH104" s="218"/>
      <c r="BI104" s="218"/>
      <c r="BJ104" s="217"/>
      <c r="BK104" s="218"/>
      <c r="BL104" s="218"/>
      <c r="BM104" s="221"/>
      <c r="BN104" s="217"/>
      <c r="BO104" s="218"/>
      <c r="BP104" s="218"/>
      <c r="BQ104" s="221"/>
      <c r="BR104" s="129"/>
      <c r="BS104" s="134"/>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row>
    <row r="105" spans="1:144" ht="15.65" customHeight="1">
      <c r="A105" s="134"/>
      <c r="B105" s="134"/>
      <c r="C105" s="124"/>
      <c r="D105" s="246"/>
      <c r="E105" s="247"/>
      <c r="F105" s="247"/>
      <c r="G105" s="247"/>
      <c r="H105" s="247"/>
      <c r="I105" s="247"/>
      <c r="J105" s="247"/>
      <c r="K105" s="247"/>
      <c r="L105" s="247"/>
      <c r="M105" s="248"/>
      <c r="N105" s="211"/>
      <c r="O105" s="212"/>
      <c r="P105" s="212"/>
      <c r="Q105" s="213"/>
      <c r="R105" s="130"/>
      <c r="S105" s="130"/>
      <c r="T105" s="130"/>
      <c r="U105" s="193"/>
      <c r="V105" s="194"/>
      <c r="W105" s="194"/>
      <c r="X105" s="194"/>
      <c r="Y105" s="194"/>
      <c r="Z105" s="194"/>
      <c r="AA105" s="194"/>
      <c r="AB105" s="194"/>
      <c r="AC105" s="194"/>
      <c r="AD105" s="194"/>
      <c r="AE105" s="194"/>
      <c r="AF105" s="194"/>
      <c r="AG105" s="194"/>
      <c r="AH105" s="194"/>
      <c r="AI105" s="194"/>
      <c r="AJ105" s="195"/>
      <c r="AK105" s="143"/>
      <c r="AL105" s="143"/>
      <c r="AM105" s="126"/>
      <c r="AN105" s="126"/>
      <c r="AO105" s="126"/>
      <c r="AP105" s="126"/>
      <c r="AQ105" s="126"/>
      <c r="AR105" s="126"/>
      <c r="AS105" s="126"/>
      <c r="AT105" s="126"/>
      <c r="AU105" s="126"/>
      <c r="AV105" s="126"/>
      <c r="AW105" s="126"/>
      <c r="AX105" s="126"/>
      <c r="AY105" s="126"/>
      <c r="AZ105" s="126"/>
      <c r="BA105" s="126"/>
      <c r="BB105" s="126"/>
      <c r="BC105" s="131"/>
      <c r="BD105" s="147"/>
      <c r="BE105" s="147"/>
      <c r="BF105" s="217" t="s">
        <v>9</v>
      </c>
      <c r="BG105" s="218"/>
      <c r="BH105" s="218"/>
      <c r="BI105" s="218"/>
      <c r="BJ105" s="217" t="s">
        <v>10</v>
      </c>
      <c r="BK105" s="218"/>
      <c r="BL105" s="218"/>
      <c r="BM105" s="218"/>
      <c r="BN105" s="217" t="s">
        <v>11</v>
      </c>
      <c r="BO105" s="218"/>
      <c r="BP105" s="218"/>
      <c r="BQ105" s="221"/>
      <c r="BR105" s="129"/>
      <c r="BS105" s="134"/>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row>
    <row r="106" spans="1:144" ht="15.65" customHeight="1">
      <c r="A106" s="134"/>
      <c r="B106" s="134"/>
      <c r="C106" s="124"/>
      <c r="D106" s="246"/>
      <c r="E106" s="247"/>
      <c r="F106" s="247"/>
      <c r="G106" s="247"/>
      <c r="H106" s="247"/>
      <c r="I106" s="247"/>
      <c r="J106" s="247"/>
      <c r="K106" s="247"/>
      <c r="L106" s="247"/>
      <c r="M106" s="248"/>
      <c r="N106" s="211"/>
      <c r="O106" s="212"/>
      <c r="P106" s="212"/>
      <c r="Q106" s="213"/>
      <c r="R106" s="130"/>
      <c r="S106" s="130"/>
      <c r="T106" s="130"/>
      <c r="U106" s="193"/>
      <c r="V106" s="194"/>
      <c r="W106" s="194"/>
      <c r="X106" s="194"/>
      <c r="Y106" s="194"/>
      <c r="Z106" s="194"/>
      <c r="AA106" s="194"/>
      <c r="AB106" s="194"/>
      <c r="AC106" s="194"/>
      <c r="AD106" s="194"/>
      <c r="AE106" s="194"/>
      <c r="AF106" s="194"/>
      <c r="AG106" s="194"/>
      <c r="AH106" s="194"/>
      <c r="AI106" s="194"/>
      <c r="AJ106" s="195"/>
      <c r="AK106" s="143"/>
      <c r="AL106" s="143"/>
      <c r="AM106" s="126"/>
      <c r="AN106" s="126"/>
      <c r="AO106" s="126"/>
      <c r="AP106" s="126"/>
      <c r="AQ106" s="126"/>
      <c r="AR106" s="126"/>
      <c r="AS106" s="126"/>
      <c r="AT106" s="126"/>
      <c r="AU106" s="126"/>
      <c r="AV106" s="126"/>
      <c r="AW106" s="126"/>
      <c r="AX106" s="126"/>
      <c r="AY106" s="126"/>
      <c r="AZ106" s="126"/>
      <c r="BA106" s="126"/>
      <c r="BB106" s="126"/>
      <c r="BC106" s="131"/>
      <c r="BD106" s="147"/>
      <c r="BE106" s="147"/>
      <c r="BF106" s="217"/>
      <c r="BG106" s="218"/>
      <c r="BH106" s="218"/>
      <c r="BI106" s="218"/>
      <c r="BJ106" s="217"/>
      <c r="BK106" s="218"/>
      <c r="BL106" s="218"/>
      <c r="BM106" s="218"/>
      <c r="BN106" s="217"/>
      <c r="BO106" s="218"/>
      <c r="BP106" s="218"/>
      <c r="BQ106" s="221"/>
      <c r="BR106" s="129"/>
      <c r="BS106" s="134"/>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row>
    <row r="107" spans="1:144" ht="15.65" customHeight="1">
      <c r="A107" s="134"/>
      <c r="B107" s="134"/>
      <c r="C107" s="124"/>
      <c r="D107" s="249"/>
      <c r="E107" s="250"/>
      <c r="F107" s="250"/>
      <c r="G107" s="250"/>
      <c r="H107" s="250"/>
      <c r="I107" s="250"/>
      <c r="J107" s="250"/>
      <c r="K107" s="250"/>
      <c r="L107" s="250"/>
      <c r="M107" s="251"/>
      <c r="N107" s="214"/>
      <c r="O107" s="215"/>
      <c r="P107" s="215"/>
      <c r="Q107" s="216"/>
      <c r="R107" s="130"/>
      <c r="S107" s="130"/>
      <c r="T107" s="130"/>
      <c r="U107" s="196"/>
      <c r="V107" s="197"/>
      <c r="W107" s="197"/>
      <c r="X107" s="197"/>
      <c r="Y107" s="197"/>
      <c r="Z107" s="197"/>
      <c r="AA107" s="197"/>
      <c r="AB107" s="197"/>
      <c r="AC107" s="197"/>
      <c r="AD107" s="197"/>
      <c r="AE107" s="197"/>
      <c r="AF107" s="197"/>
      <c r="AG107" s="197"/>
      <c r="AH107" s="197"/>
      <c r="AI107" s="197"/>
      <c r="AJ107" s="198"/>
      <c r="AK107" s="143"/>
      <c r="AL107" s="143"/>
      <c r="AM107" s="126"/>
      <c r="AN107" s="126"/>
      <c r="AO107" s="126"/>
      <c r="AP107" s="126"/>
      <c r="AQ107" s="126"/>
      <c r="AR107" s="126"/>
      <c r="AS107" s="126"/>
      <c r="AT107" s="126"/>
      <c r="AU107" s="126"/>
      <c r="AV107" s="126"/>
      <c r="AW107" s="126"/>
      <c r="AX107" s="126"/>
      <c r="AY107" s="126"/>
      <c r="AZ107" s="126"/>
      <c r="BA107" s="126"/>
      <c r="BB107" s="126"/>
      <c r="BC107" s="131"/>
      <c r="BD107" s="147"/>
      <c r="BE107" s="147"/>
      <c r="BF107" s="219"/>
      <c r="BG107" s="220"/>
      <c r="BH107" s="220"/>
      <c r="BI107" s="220"/>
      <c r="BJ107" s="219"/>
      <c r="BK107" s="220"/>
      <c r="BL107" s="220"/>
      <c r="BM107" s="220"/>
      <c r="BN107" s="219"/>
      <c r="BO107" s="220"/>
      <c r="BP107" s="220"/>
      <c r="BQ107" s="222"/>
      <c r="BR107" s="129"/>
      <c r="BS107" s="134"/>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row>
    <row r="108" spans="1:144" ht="15.65" customHeight="1">
      <c r="A108" s="134"/>
      <c r="B108" s="134"/>
      <c r="C108" s="124"/>
      <c r="D108" s="144"/>
      <c r="E108" s="144"/>
      <c r="F108" s="144"/>
      <c r="G108" s="144"/>
      <c r="H108" s="144"/>
      <c r="I108" s="144"/>
      <c r="J108" s="144"/>
      <c r="K108" s="144"/>
      <c r="L108" s="144"/>
      <c r="M108" s="144"/>
      <c r="N108" s="144"/>
      <c r="O108" s="144"/>
      <c r="P108" s="144"/>
      <c r="Q108" s="144"/>
      <c r="R108" s="130"/>
      <c r="S108" s="130"/>
      <c r="T108" s="130"/>
      <c r="U108" s="130"/>
      <c r="V108" s="130"/>
      <c r="W108" s="130"/>
      <c r="X108" s="130"/>
      <c r="Y108" s="130"/>
      <c r="Z108" s="130"/>
      <c r="AA108" s="130"/>
      <c r="AB108" s="130"/>
      <c r="AC108" s="130"/>
      <c r="AD108" s="130"/>
      <c r="AE108" s="130"/>
      <c r="AF108" s="130"/>
      <c r="AG108" s="130"/>
      <c r="AH108" s="130"/>
      <c r="AI108" s="130"/>
      <c r="AJ108" s="130"/>
      <c r="AK108" s="143"/>
      <c r="AL108" s="143"/>
      <c r="AM108" s="156"/>
      <c r="AN108" s="156"/>
      <c r="AO108" s="156"/>
      <c r="AP108" s="156"/>
      <c r="AQ108" s="156"/>
      <c r="AR108" s="156"/>
      <c r="AS108" s="156"/>
      <c r="AT108" s="156"/>
      <c r="AU108" s="156"/>
      <c r="AV108" s="156"/>
      <c r="AW108" s="156"/>
      <c r="AX108" s="156"/>
      <c r="AY108" s="156"/>
      <c r="AZ108" s="156"/>
      <c r="BA108" s="156"/>
      <c r="BB108" s="156"/>
      <c r="BC108" s="131"/>
      <c r="BD108" s="147"/>
      <c r="BE108" s="147"/>
      <c r="BF108" s="110"/>
      <c r="BG108" s="110"/>
      <c r="BH108" s="110"/>
      <c r="BI108" s="110"/>
      <c r="BJ108" s="110"/>
      <c r="BK108" s="110"/>
      <c r="BL108" s="110"/>
      <c r="BM108" s="110"/>
      <c r="BN108" s="110"/>
      <c r="BO108" s="110"/>
      <c r="BP108" s="110"/>
      <c r="BQ108" s="110"/>
      <c r="BR108" s="129"/>
      <c r="BS108" s="116"/>
    </row>
    <row r="109" spans="1:144" ht="15.65" customHeight="1">
      <c r="A109" s="134"/>
      <c r="B109" s="134"/>
      <c r="C109" s="124"/>
      <c r="D109" s="144"/>
      <c r="E109" s="144"/>
      <c r="F109" s="144"/>
      <c r="G109" s="144"/>
      <c r="H109" s="144"/>
      <c r="I109" s="144"/>
      <c r="J109" s="144"/>
      <c r="K109" s="144"/>
      <c r="L109" s="144"/>
      <c r="M109" s="144"/>
      <c r="N109" s="144"/>
      <c r="O109" s="144"/>
      <c r="P109" s="144"/>
      <c r="Q109" s="144"/>
      <c r="R109" s="130"/>
      <c r="S109" s="130"/>
      <c r="T109" s="130"/>
      <c r="U109" s="135" t="s">
        <v>91</v>
      </c>
      <c r="V109" s="130"/>
      <c r="W109" s="130"/>
      <c r="X109" s="130"/>
      <c r="Y109" s="130"/>
      <c r="Z109" s="130"/>
      <c r="AA109" s="130"/>
      <c r="AB109" s="130"/>
      <c r="AC109" s="130"/>
      <c r="AD109" s="130"/>
      <c r="AE109" s="130"/>
      <c r="AF109" s="130"/>
      <c r="AG109" s="130"/>
      <c r="AH109" s="130"/>
      <c r="AI109" s="130"/>
      <c r="AJ109" s="130"/>
      <c r="AK109" s="143"/>
      <c r="AL109" s="143"/>
      <c r="AM109" s="135" t="s">
        <v>92</v>
      </c>
      <c r="AN109" s="127"/>
      <c r="AO109" s="127"/>
      <c r="AP109" s="127"/>
      <c r="AQ109" s="127"/>
      <c r="AR109" s="127"/>
      <c r="AS109" s="127"/>
      <c r="AT109" s="127"/>
      <c r="AU109" s="127"/>
      <c r="AV109" s="127"/>
      <c r="AW109" s="127"/>
      <c r="AX109" s="126"/>
      <c r="AY109" s="126"/>
      <c r="AZ109" s="126"/>
      <c r="BA109" s="126"/>
      <c r="BB109" s="126"/>
      <c r="BC109" s="126"/>
      <c r="BD109" s="126"/>
      <c r="BE109" s="126"/>
      <c r="BF109" s="126"/>
      <c r="BG109" s="126"/>
      <c r="BH109" s="126"/>
      <c r="BI109" s="126"/>
      <c r="BJ109" s="126"/>
      <c r="BK109" s="126"/>
      <c r="BL109" s="126"/>
      <c r="BM109" s="126"/>
      <c r="BN109" s="126"/>
      <c r="BO109" s="126"/>
      <c r="BP109" s="126"/>
      <c r="BQ109" s="110"/>
      <c r="BR109" s="129"/>
      <c r="BS109" s="116"/>
    </row>
    <row r="110" spans="1:144" ht="15.65" customHeight="1">
      <c r="A110" s="134"/>
      <c r="B110" s="134"/>
      <c r="C110" s="124"/>
      <c r="D110" s="144"/>
      <c r="E110" s="144"/>
      <c r="F110" s="144"/>
      <c r="G110" s="144"/>
      <c r="H110" s="144"/>
      <c r="I110" s="144"/>
      <c r="J110" s="144"/>
      <c r="K110" s="144"/>
      <c r="L110" s="144"/>
      <c r="M110" s="144"/>
      <c r="N110" s="144"/>
      <c r="O110" s="144"/>
      <c r="P110" s="144"/>
      <c r="Q110" s="144"/>
      <c r="R110" s="130"/>
      <c r="S110" s="130"/>
      <c r="T110" s="130"/>
      <c r="U110" s="182" t="str">
        <f>IF([9]回答表!X51="●",[9]回答表!E224,IF([9]回答表!AA51="●",[9]回答表!E252,""))</f>
        <v/>
      </c>
      <c r="V110" s="183"/>
      <c r="W110" s="183"/>
      <c r="X110" s="183"/>
      <c r="Y110" s="183"/>
      <c r="Z110" s="183"/>
      <c r="AA110" s="183"/>
      <c r="AB110" s="183"/>
      <c r="AC110" s="183"/>
      <c r="AD110" s="183"/>
      <c r="AE110" s="186" t="s">
        <v>93</v>
      </c>
      <c r="AF110" s="186"/>
      <c r="AG110" s="186"/>
      <c r="AH110" s="186"/>
      <c r="AI110" s="186"/>
      <c r="AJ110" s="187"/>
      <c r="AK110" s="143"/>
      <c r="AL110" s="143"/>
      <c r="AM110" s="190" t="str">
        <f>IF([9]回答表!X51="●",[9]回答表!B226,IF([9]回答表!AA51="●",[9]回答表!B254,""))</f>
        <v/>
      </c>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2"/>
      <c r="BR110" s="129"/>
      <c r="BS110" s="116"/>
    </row>
    <row r="111" spans="1:144" ht="15.65" customHeight="1">
      <c r="A111" s="134"/>
      <c r="B111" s="134"/>
      <c r="C111" s="124"/>
      <c r="D111" s="144"/>
      <c r="E111" s="144"/>
      <c r="F111" s="144"/>
      <c r="G111" s="144"/>
      <c r="H111" s="144"/>
      <c r="I111" s="144"/>
      <c r="J111" s="144"/>
      <c r="K111" s="144"/>
      <c r="L111" s="144"/>
      <c r="M111" s="144"/>
      <c r="N111" s="144"/>
      <c r="O111" s="144"/>
      <c r="P111" s="144"/>
      <c r="Q111" s="144"/>
      <c r="R111" s="130"/>
      <c r="S111" s="130"/>
      <c r="T111" s="130"/>
      <c r="U111" s="184"/>
      <c r="V111" s="185"/>
      <c r="W111" s="185"/>
      <c r="X111" s="185"/>
      <c r="Y111" s="185"/>
      <c r="Z111" s="185"/>
      <c r="AA111" s="185"/>
      <c r="AB111" s="185"/>
      <c r="AC111" s="185"/>
      <c r="AD111" s="185"/>
      <c r="AE111" s="188"/>
      <c r="AF111" s="188"/>
      <c r="AG111" s="188"/>
      <c r="AH111" s="188"/>
      <c r="AI111" s="188"/>
      <c r="AJ111" s="189"/>
      <c r="AK111" s="143"/>
      <c r="AL111" s="143"/>
      <c r="AM111" s="193"/>
      <c r="AN111" s="194"/>
      <c r="AO111" s="194"/>
      <c r="AP111" s="194"/>
      <c r="AQ111" s="194"/>
      <c r="AR111" s="194"/>
      <c r="AS111" s="194"/>
      <c r="AT111" s="194"/>
      <c r="AU111" s="194"/>
      <c r="AV111" s="194"/>
      <c r="AW111" s="194"/>
      <c r="AX111" s="194"/>
      <c r="AY111" s="194"/>
      <c r="AZ111" s="194"/>
      <c r="BA111" s="194"/>
      <c r="BB111" s="194"/>
      <c r="BC111" s="194"/>
      <c r="BD111" s="194"/>
      <c r="BE111" s="194"/>
      <c r="BF111" s="194"/>
      <c r="BG111" s="194"/>
      <c r="BH111" s="194"/>
      <c r="BI111" s="194"/>
      <c r="BJ111" s="194"/>
      <c r="BK111" s="194"/>
      <c r="BL111" s="194"/>
      <c r="BM111" s="194"/>
      <c r="BN111" s="194"/>
      <c r="BO111" s="194"/>
      <c r="BP111" s="194"/>
      <c r="BQ111" s="195"/>
      <c r="BR111" s="129"/>
      <c r="BS111" s="116"/>
    </row>
    <row r="112" spans="1:144" ht="15.65" customHeight="1">
      <c r="A112" s="134"/>
      <c r="B112" s="134"/>
      <c r="C112" s="124"/>
      <c r="D112" s="144"/>
      <c r="E112" s="144"/>
      <c r="F112" s="144"/>
      <c r="G112" s="144"/>
      <c r="H112" s="144"/>
      <c r="I112" s="144"/>
      <c r="J112" s="144"/>
      <c r="K112" s="144"/>
      <c r="L112" s="144"/>
      <c r="M112" s="144"/>
      <c r="N112" s="144"/>
      <c r="O112" s="144"/>
      <c r="P112" s="144"/>
      <c r="Q112" s="144"/>
      <c r="R112" s="130"/>
      <c r="S112" s="130"/>
      <c r="T112" s="130"/>
      <c r="U112" s="130"/>
      <c r="V112" s="130"/>
      <c r="W112" s="130"/>
      <c r="X112" s="130"/>
      <c r="Y112" s="130"/>
      <c r="Z112" s="130"/>
      <c r="AA112" s="130"/>
      <c r="AB112" s="130"/>
      <c r="AC112" s="130"/>
      <c r="AD112" s="130"/>
      <c r="AE112" s="130"/>
      <c r="AF112" s="130"/>
      <c r="AG112" s="130"/>
      <c r="AH112" s="130"/>
      <c r="AI112" s="130"/>
      <c r="AJ112" s="130"/>
      <c r="AK112" s="143"/>
      <c r="AL112" s="143"/>
      <c r="AM112" s="193"/>
      <c r="AN112" s="194"/>
      <c r="AO112" s="194"/>
      <c r="AP112" s="194"/>
      <c r="AQ112" s="194"/>
      <c r="AR112" s="194"/>
      <c r="AS112" s="194"/>
      <c r="AT112" s="194"/>
      <c r="AU112" s="194"/>
      <c r="AV112" s="194"/>
      <c r="AW112" s="194"/>
      <c r="AX112" s="194"/>
      <c r="AY112" s="194"/>
      <c r="AZ112" s="194"/>
      <c r="BA112" s="194"/>
      <c r="BB112" s="194"/>
      <c r="BC112" s="194"/>
      <c r="BD112" s="194"/>
      <c r="BE112" s="194"/>
      <c r="BF112" s="194"/>
      <c r="BG112" s="194"/>
      <c r="BH112" s="194"/>
      <c r="BI112" s="194"/>
      <c r="BJ112" s="194"/>
      <c r="BK112" s="194"/>
      <c r="BL112" s="194"/>
      <c r="BM112" s="194"/>
      <c r="BN112" s="194"/>
      <c r="BO112" s="194"/>
      <c r="BP112" s="194"/>
      <c r="BQ112" s="195"/>
      <c r="BR112" s="129"/>
      <c r="BS112" s="116"/>
    </row>
    <row r="113" spans="1:144" ht="15.65" customHeight="1">
      <c r="A113" s="134"/>
      <c r="B113" s="134"/>
      <c r="C113" s="124"/>
      <c r="D113" s="144"/>
      <c r="E113" s="144"/>
      <c r="F113" s="144"/>
      <c r="G113" s="144"/>
      <c r="H113" s="144"/>
      <c r="I113" s="144"/>
      <c r="J113" s="144"/>
      <c r="K113" s="144"/>
      <c r="L113" s="144"/>
      <c r="M113" s="144"/>
      <c r="N113" s="144"/>
      <c r="O113" s="144"/>
      <c r="P113" s="144"/>
      <c r="Q113" s="144"/>
      <c r="R113" s="130"/>
      <c r="S113" s="130"/>
      <c r="T113" s="130"/>
      <c r="U113" s="130"/>
      <c r="V113" s="130"/>
      <c r="W113" s="130"/>
      <c r="X113" s="130"/>
      <c r="Y113" s="130"/>
      <c r="Z113" s="130"/>
      <c r="AA113" s="130"/>
      <c r="AB113" s="130"/>
      <c r="AC113" s="130"/>
      <c r="AD113" s="130"/>
      <c r="AE113" s="130"/>
      <c r="AF113" s="130"/>
      <c r="AG113" s="130"/>
      <c r="AH113" s="130"/>
      <c r="AI113" s="130"/>
      <c r="AJ113" s="130"/>
      <c r="AK113" s="143"/>
      <c r="AL113" s="143"/>
      <c r="AM113" s="193"/>
      <c r="AN113" s="194"/>
      <c r="AO113" s="194"/>
      <c r="AP113" s="194"/>
      <c r="AQ113" s="194"/>
      <c r="AR113" s="194"/>
      <c r="AS113" s="194"/>
      <c r="AT113" s="194"/>
      <c r="AU113" s="194"/>
      <c r="AV113" s="194"/>
      <c r="AW113" s="194"/>
      <c r="AX113" s="194"/>
      <c r="AY113" s="194"/>
      <c r="AZ113" s="194"/>
      <c r="BA113" s="194"/>
      <c r="BB113" s="194"/>
      <c r="BC113" s="194"/>
      <c r="BD113" s="194"/>
      <c r="BE113" s="194"/>
      <c r="BF113" s="194"/>
      <c r="BG113" s="194"/>
      <c r="BH113" s="194"/>
      <c r="BI113" s="194"/>
      <c r="BJ113" s="194"/>
      <c r="BK113" s="194"/>
      <c r="BL113" s="194"/>
      <c r="BM113" s="194"/>
      <c r="BN113" s="194"/>
      <c r="BO113" s="194"/>
      <c r="BP113" s="194"/>
      <c r="BQ113" s="195"/>
      <c r="BR113" s="129"/>
      <c r="BS113" s="116"/>
    </row>
    <row r="114" spans="1:144" ht="15.65" customHeight="1">
      <c r="A114" s="134"/>
      <c r="B114" s="134"/>
      <c r="C114" s="124"/>
      <c r="D114" s="144"/>
      <c r="E114" s="144"/>
      <c r="F114" s="144"/>
      <c r="G114" s="144"/>
      <c r="H114" s="144"/>
      <c r="I114" s="144"/>
      <c r="J114" s="144"/>
      <c r="K114" s="144"/>
      <c r="L114" s="144"/>
      <c r="M114" s="144"/>
      <c r="N114" s="144"/>
      <c r="O114" s="144"/>
      <c r="P114" s="144"/>
      <c r="Q114" s="144"/>
      <c r="R114" s="130"/>
      <c r="S114" s="130"/>
      <c r="T114" s="130"/>
      <c r="U114" s="130"/>
      <c r="V114" s="130"/>
      <c r="W114" s="130"/>
      <c r="X114" s="130"/>
      <c r="Y114" s="130"/>
      <c r="Z114" s="130"/>
      <c r="AA114" s="130"/>
      <c r="AB114" s="130"/>
      <c r="AC114" s="130"/>
      <c r="AD114" s="130"/>
      <c r="AE114" s="130"/>
      <c r="AF114" s="130"/>
      <c r="AG114" s="130"/>
      <c r="AH114" s="130"/>
      <c r="AI114" s="130"/>
      <c r="AJ114" s="130"/>
      <c r="AK114" s="143"/>
      <c r="AL114" s="143"/>
      <c r="AM114" s="196"/>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8"/>
      <c r="BR114" s="129"/>
      <c r="BS114" s="116"/>
    </row>
    <row r="115" spans="1:144" ht="15.65" customHeight="1">
      <c r="A115" s="134"/>
      <c r="B115" s="134"/>
      <c r="C115" s="124"/>
      <c r="D115" s="144"/>
      <c r="E115" s="144"/>
      <c r="F115" s="144"/>
      <c r="G115" s="144"/>
      <c r="H115" s="144"/>
      <c r="I115" s="144"/>
      <c r="J115" s="144"/>
      <c r="K115" s="144"/>
      <c r="L115" s="144"/>
      <c r="M115" s="144"/>
      <c r="N115" s="130"/>
      <c r="O115" s="130"/>
      <c r="P115" s="130"/>
      <c r="Q115" s="130"/>
      <c r="R115" s="130"/>
      <c r="S115" s="130"/>
      <c r="T115" s="130"/>
      <c r="U115" s="130"/>
      <c r="V115" s="130"/>
      <c r="W115" s="130"/>
      <c r="X115" s="110"/>
      <c r="Y115" s="110"/>
      <c r="Z115" s="110"/>
      <c r="AA115" s="127"/>
      <c r="AB115" s="127"/>
      <c r="AC115" s="127"/>
      <c r="AD115" s="127"/>
      <c r="AE115" s="127"/>
      <c r="AF115" s="127"/>
      <c r="AG115" s="127"/>
      <c r="AH115" s="127"/>
      <c r="AI115" s="127"/>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29"/>
      <c r="BS115" s="134"/>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row>
    <row r="116" spans="1:144" ht="19.399999999999999" customHeight="1">
      <c r="A116" s="134"/>
      <c r="B116" s="134"/>
      <c r="C116" s="124"/>
      <c r="D116" s="144"/>
      <c r="E116" s="144"/>
      <c r="F116" s="144"/>
      <c r="G116" s="144"/>
      <c r="H116" s="144"/>
      <c r="I116" s="144"/>
      <c r="J116" s="144"/>
      <c r="K116" s="144"/>
      <c r="L116" s="144"/>
      <c r="M116" s="144"/>
      <c r="N116" s="130"/>
      <c r="O116" s="130"/>
      <c r="P116" s="130"/>
      <c r="Q116" s="130"/>
      <c r="R116" s="130"/>
      <c r="S116" s="130"/>
      <c r="T116" s="130"/>
      <c r="U116" s="135" t="s">
        <v>27</v>
      </c>
      <c r="V116" s="130"/>
      <c r="W116" s="130"/>
      <c r="X116" s="136"/>
      <c r="Y116" s="136"/>
      <c r="Z116" s="136"/>
      <c r="AA116" s="127"/>
      <c r="AB116" s="137"/>
      <c r="AC116" s="127"/>
      <c r="AD116" s="127"/>
      <c r="AE116" s="127"/>
      <c r="AF116" s="127"/>
      <c r="AG116" s="127"/>
      <c r="AH116" s="127"/>
      <c r="AI116" s="127"/>
      <c r="AJ116" s="127"/>
      <c r="AK116" s="127"/>
      <c r="AL116" s="127"/>
      <c r="AM116" s="135" t="s">
        <v>12</v>
      </c>
      <c r="AN116" s="127"/>
      <c r="AO116" s="127"/>
      <c r="AP116" s="127"/>
      <c r="AQ116" s="127"/>
      <c r="AR116" s="127"/>
      <c r="AS116" s="127"/>
      <c r="AT116" s="127"/>
      <c r="AU116" s="127"/>
      <c r="AV116" s="127"/>
      <c r="AW116" s="127"/>
      <c r="AX116" s="127"/>
      <c r="AY116" s="127"/>
      <c r="AZ116" s="127"/>
      <c r="BA116" s="126"/>
      <c r="BB116" s="126"/>
      <c r="BC116" s="126"/>
      <c r="BD116" s="126"/>
      <c r="BE116" s="126"/>
      <c r="BF116" s="126"/>
      <c r="BG116" s="126"/>
      <c r="BH116" s="126"/>
      <c r="BI116" s="126"/>
      <c r="BJ116" s="126"/>
      <c r="BK116" s="126"/>
      <c r="BL116" s="126"/>
      <c r="BM116" s="126"/>
      <c r="BN116" s="126"/>
      <c r="BO116" s="126"/>
      <c r="BP116" s="126"/>
      <c r="BQ116" s="110"/>
      <c r="BR116" s="129"/>
      <c r="BS116" s="134"/>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row>
    <row r="117" spans="1:144" ht="15.65" customHeight="1">
      <c r="A117" s="134"/>
      <c r="B117" s="134"/>
      <c r="C117" s="124"/>
      <c r="D117" s="199" t="s">
        <v>13</v>
      </c>
      <c r="E117" s="200"/>
      <c r="F117" s="200"/>
      <c r="G117" s="200"/>
      <c r="H117" s="200"/>
      <c r="I117" s="200"/>
      <c r="J117" s="200"/>
      <c r="K117" s="200"/>
      <c r="L117" s="200"/>
      <c r="M117" s="201"/>
      <c r="N117" s="208" t="str">
        <f>IF([9]回答表!AD51="●","●","")</f>
        <v/>
      </c>
      <c r="O117" s="209"/>
      <c r="P117" s="209"/>
      <c r="Q117" s="210"/>
      <c r="R117" s="130"/>
      <c r="S117" s="130"/>
      <c r="T117" s="130"/>
      <c r="U117" s="190" t="str">
        <f>IF([9]回答表!AD51="●",[9]回答表!B265,"")</f>
        <v/>
      </c>
      <c r="V117" s="191"/>
      <c r="W117" s="191"/>
      <c r="X117" s="191"/>
      <c r="Y117" s="191"/>
      <c r="Z117" s="191"/>
      <c r="AA117" s="191"/>
      <c r="AB117" s="191"/>
      <c r="AC117" s="191"/>
      <c r="AD117" s="191"/>
      <c r="AE117" s="191"/>
      <c r="AF117" s="191"/>
      <c r="AG117" s="191"/>
      <c r="AH117" s="191"/>
      <c r="AI117" s="191"/>
      <c r="AJ117" s="192"/>
      <c r="AK117" s="143"/>
      <c r="AL117" s="143"/>
      <c r="AM117" s="190" t="str">
        <f>IF([9]回答表!AD51="●",[9]回答表!B271,"")</f>
        <v/>
      </c>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2"/>
      <c r="BR117" s="129"/>
      <c r="BS117" s="134"/>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row>
    <row r="118" spans="1:144" ht="15.65" customHeight="1">
      <c r="A118" s="134"/>
      <c r="B118" s="134"/>
      <c r="C118" s="124"/>
      <c r="D118" s="202"/>
      <c r="E118" s="203"/>
      <c r="F118" s="203"/>
      <c r="G118" s="203"/>
      <c r="H118" s="203"/>
      <c r="I118" s="203"/>
      <c r="J118" s="203"/>
      <c r="K118" s="203"/>
      <c r="L118" s="203"/>
      <c r="M118" s="204"/>
      <c r="N118" s="211"/>
      <c r="O118" s="212"/>
      <c r="P118" s="212"/>
      <c r="Q118" s="213"/>
      <c r="R118" s="130"/>
      <c r="S118" s="130"/>
      <c r="T118" s="130"/>
      <c r="U118" s="193"/>
      <c r="V118" s="194"/>
      <c r="W118" s="194"/>
      <c r="X118" s="194"/>
      <c r="Y118" s="194"/>
      <c r="Z118" s="194"/>
      <c r="AA118" s="194"/>
      <c r="AB118" s="194"/>
      <c r="AC118" s="194"/>
      <c r="AD118" s="194"/>
      <c r="AE118" s="194"/>
      <c r="AF118" s="194"/>
      <c r="AG118" s="194"/>
      <c r="AH118" s="194"/>
      <c r="AI118" s="194"/>
      <c r="AJ118" s="195"/>
      <c r="AK118" s="143"/>
      <c r="AL118" s="143"/>
      <c r="AM118" s="193"/>
      <c r="AN118" s="194"/>
      <c r="AO118" s="194"/>
      <c r="AP118" s="194"/>
      <c r="AQ118" s="194"/>
      <c r="AR118" s="194"/>
      <c r="AS118" s="194"/>
      <c r="AT118" s="194"/>
      <c r="AU118" s="194"/>
      <c r="AV118" s="194"/>
      <c r="AW118" s="194"/>
      <c r="AX118" s="194"/>
      <c r="AY118" s="194"/>
      <c r="AZ118" s="194"/>
      <c r="BA118" s="194"/>
      <c r="BB118" s="194"/>
      <c r="BC118" s="194"/>
      <c r="BD118" s="194"/>
      <c r="BE118" s="194"/>
      <c r="BF118" s="194"/>
      <c r="BG118" s="194"/>
      <c r="BH118" s="194"/>
      <c r="BI118" s="194"/>
      <c r="BJ118" s="194"/>
      <c r="BK118" s="194"/>
      <c r="BL118" s="194"/>
      <c r="BM118" s="194"/>
      <c r="BN118" s="194"/>
      <c r="BO118" s="194"/>
      <c r="BP118" s="194"/>
      <c r="BQ118" s="195"/>
      <c r="BR118" s="129"/>
      <c r="BS118" s="134"/>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row>
    <row r="119" spans="1:144" ht="15.65" customHeight="1">
      <c r="A119" s="134"/>
      <c r="B119" s="134"/>
      <c r="C119" s="124"/>
      <c r="D119" s="202"/>
      <c r="E119" s="203"/>
      <c r="F119" s="203"/>
      <c r="G119" s="203"/>
      <c r="H119" s="203"/>
      <c r="I119" s="203"/>
      <c r="J119" s="203"/>
      <c r="K119" s="203"/>
      <c r="L119" s="203"/>
      <c r="M119" s="204"/>
      <c r="N119" s="211"/>
      <c r="O119" s="212"/>
      <c r="P119" s="212"/>
      <c r="Q119" s="213"/>
      <c r="R119" s="130"/>
      <c r="S119" s="130"/>
      <c r="T119" s="130"/>
      <c r="U119" s="193"/>
      <c r="V119" s="194"/>
      <c r="W119" s="194"/>
      <c r="X119" s="194"/>
      <c r="Y119" s="194"/>
      <c r="Z119" s="194"/>
      <c r="AA119" s="194"/>
      <c r="AB119" s="194"/>
      <c r="AC119" s="194"/>
      <c r="AD119" s="194"/>
      <c r="AE119" s="194"/>
      <c r="AF119" s="194"/>
      <c r="AG119" s="194"/>
      <c r="AH119" s="194"/>
      <c r="AI119" s="194"/>
      <c r="AJ119" s="195"/>
      <c r="AK119" s="143"/>
      <c r="AL119" s="143"/>
      <c r="AM119" s="193"/>
      <c r="AN119" s="194"/>
      <c r="AO119" s="194"/>
      <c r="AP119" s="194"/>
      <c r="AQ119" s="194"/>
      <c r="AR119" s="194"/>
      <c r="AS119" s="194"/>
      <c r="AT119" s="194"/>
      <c r="AU119" s="194"/>
      <c r="AV119" s="194"/>
      <c r="AW119" s="194"/>
      <c r="AX119" s="194"/>
      <c r="AY119" s="194"/>
      <c r="AZ119" s="194"/>
      <c r="BA119" s="194"/>
      <c r="BB119" s="194"/>
      <c r="BC119" s="194"/>
      <c r="BD119" s="194"/>
      <c r="BE119" s="194"/>
      <c r="BF119" s="194"/>
      <c r="BG119" s="194"/>
      <c r="BH119" s="194"/>
      <c r="BI119" s="194"/>
      <c r="BJ119" s="194"/>
      <c r="BK119" s="194"/>
      <c r="BL119" s="194"/>
      <c r="BM119" s="194"/>
      <c r="BN119" s="194"/>
      <c r="BO119" s="194"/>
      <c r="BP119" s="194"/>
      <c r="BQ119" s="195"/>
      <c r="BR119" s="129"/>
      <c r="BS119" s="134"/>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row>
    <row r="120" spans="1:144" ht="15.65" customHeight="1">
      <c r="C120" s="124"/>
      <c r="D120" s="205"/>
      <c r="E120" s="206"/>
      <c r="F120" s="206"/>
      <c r="G120" s="206"/>
      <c r="H120" s="206"/>
      <c r="I120" s="206"/>
      <c r="J120" s="206"/>
      <c r="K120" s="206"/>
      <c r="L120" s="206"/>
      <c r="M120" s="207"/>
      <c r="N120" s="214"/>
      <c r="O120" s="215"/>
      <c r="P120" s="215"/>
      <c r="Q120" s="216"/>
      <c r="R120" s="130"/>
      <c r="S120" s="130"/>
      <c r="T120" s="130"/>
      <c r="U120" s="196"/>
      <c r="V120" s="197"/>
      <c r="W120" s="197"/>
      <c r="X120" s="197"/>
      <c r="Y120" s="197"/>
      <c r="Z120" s="197"/>
      <c r="AA120" s="197"/>
      <c r="AB120" s="197"/>
      <c r="AC120" s="197"/>
      <c r="AD120" s="197"/>
      <c r="AE120" s="197"/>
      <c r="AF120" s="197"/>
      <c r="AG120" s="197"/>
      <c r="AH120" s="197"/>
      <c r="AI120" s="197"/>
      <c r="AJ120" s="198"/>
      <c r="AK120" s="143"/>
      <c r="AL120" s="143"/>
      <c r="AM120" s="196"/>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8"/>
      <c r="BR120" s="129"/>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row>
    <row r="121" spans="1:144" ht="15.65" customHeight="1">
      <c r="C121" s="151"/>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3"/>
      <c r="BV121" s="157"/>
      <c r="BW121" s="157"/>
      <c r="BX121" s="157"/>
      <c r="BY121" s="157"/>
      <c r="BZ121" s="157"/>
      <c r="CA121" s="157"/>
      <c r="CB121" s="157"/>
      <c r="CC121" s="157"/>
      <c r="CD121" s="15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row>
    <row r="122" spans="1:144" ht="15.65" customHeight="1">
      <c r="A122" s="116"/>
      <c r="B122" s="116"/>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16"/>
    </row>
    <row r="123" spans="1:144" ht="15.65" customHeight="1">
      <c r="C123" s="118"/>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256"/>
      <c r="AS123" s="256"/>
      <c r="AT123" s="256"/>
      <c r="AU123" s="256"/>
      <c r="AV123" s="256"/>
      <c r="AW123" s="256"/>
      <c r="AX123" s="256"/>
      <c r="AY123" s="256"/>
      <c r="AZ123" s="256"/>
      <c r="BA123" s="256"/>
      <c r="BB123" s="256"/>
      <c r="BC123" s="120"/>
      <c r="BD123" s="121"/>
      <c r="BE123" s="121"/>
      <c r="BF123" s="121"/>
      <c r="BG123" s="121"/>
      <c r="BH123" s="121"/>
      <c r="BI123" s="121"/>
      <c r="BJ123" s="121"/>
      <c r="BK123" s="121"/>
      <c r="BL123" s="121"/>
      <c r="BM123" s="121"/>
      <c r="BN123" s="121"/>
      <c r="BO123" s="121"/>
      <c r="BP123" s="121"/>
      <c r="BQ123" s="121"/>
      <c r="BR123" s="122"/>
    </row>
    <row r="124" spans="1:144" ht="15.65" customHeight="1">
      <c r="C124" s="124"/>
      <c r="D124" s="130"/>
      <c r="E124" s="130"/>
      <c r="F124" s="130"/>
      <c r="G124" s="130"/>
      <c r="H124" s="130"/>
      <c r="I124" s="130"/>
      <c r="J124" s="130"/>
      <c r="K124" s="130"/>
      <c r="L124" s="130"/>
      <c r="M124" s="130"/>
      <c r="N124" s="130"/>
      <c r="O124" s="130"/>
      <c r="P124" s="130"/>
      <c r="Q124" s="130"/>
      <c r="R124" s="130"/>
      <c r="S124" s="130"/>
      <c r="T124" s="130"/>
      <c r="U124" s="130"/>
      <c r="V124" s="130"/>
      <c r="W124" s="130"/>
      <c r="X124" s="110"/>
      <c r="Y124" s="110"/>
      <c r="Z124" s="110"/>
      <c r="AA124" s="126"/>
      <c r="AB124" s="131"/>
      <c r="AC124" s="131"/>
      <c r="AD124" s="131"/>
      <c r="AE124" s="131"/>
      <c r="AF124" s="131"/>
      <c r="AG124" s="131"/>
      <c r="AH124" s="131"/>
      <c r="AI124" s="131"/>
      <c r="AJ124" s="131"/>
      <c r="AK124" s="131"/>
      <c r="AL124" s="131"/>
      <c r="AM124" s="131"/>
      <c r="AN124" s="128"/>
      <c r="AO124" s="131"/>
      <c r="AP124" s="132"/>
      <c r="AQ124" s="132"/>
      <c r="AR124" s="292"/>
      <c r="AS124" s="292"/>
      <c r="AT124" s="292"/>
      <c r="AU124" s="292"/>
      <c r="AV124" s="292"/>
      <c r="AW124" s="292"/>
      <c r="AX124" s="292"/>
      <c r="AY124" s="292"/>
      <c r="AZ124" s="292"/>
      <c r="BA124" s="292"/>
      <c r="BB124" s="292"/>
      <c r="BC124" s="125"/>
      <c r="BD124" s="126"/>
      <c r="BE124" s="126"/>
      <c r="BF124" s="126"/>
      <c r="BG124" s="126"/>
      <c r="BH124" s="126"/>
      <c r="BI124" s="126"/>
      <c r="BJ124" s="126"/>
      <c r="BK124" s="126"/>
      <c r="BL124" s="126"/>
      <c r="BM124" s="126"/>
      <c r="BN124" s="127"/>
      <c r="BO124" s="127"/>
      <c r="BP124" s="127"/>
      <c r="BQ124" s="128"/>
      <c r="BR124" s="129"/>
    </row>
    <row r="125" spans="1:144" ht="15.65" customHeight="1">
      <c r="C125" s="124"/>
      <c r="D125" s="258" t="s">
        <v>4</v>
      </c>
      <c r="E125" s="259"/>
      <c r="F125" s="259"/>
      <c r="G125" s="259"/>
      <c r="H125" s="259"/>
      <c r="I125" s="259"/>
      <c r="J125" s="259"/>
      <c r="K125" s="259"/>
      <c r="L125" s="259"/>
      <c r="M125" s="259"/>
      <c r="N125" s="259"/>
      <c r="O125" s="259"/>
      <c r="P125" s="259"/>
      <c r="Q125" s="260"/>
      <c r="R125" s="199" t="s">
        <v>30</v>
      </c>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1"/>
      <c r="BC125" s="125"/>
      <c r="BD125" s="126"/>
      <c r="BE125" s="126"/>
      <c r="BF125" s="126"/>
      <c r="BG125" s="126"/>
      <c r="BH125" s="126"/>
      <c r="BI125" s="126"/>
      <c r="BJ125" s="126"/>
      <c r="BK125" s="126"/>
      <c r="BL125" s="126"/>
      <c r="BM125" s="126"/>
      <c r="BN125" s="127"/>
      <c r="BO125" s="127"/>
      <c r="BP125" s="127"/>
      <c r="BQ125" s="128"/>
      <c r="BR125" s="129"/>
    </row>
    <row r="126" spans="1:144" ht="15.65" customHeight="1">
      <c r="C126" s="124"/>
      <c r="D126" s="261"/>
      <c r="E126" s="262"/>
      <c r="F126" s="262"/>
      <c r="G126" s="262"/>
      <c r="H126" s="262"/>
      <c r="I126" s="262"/>
      <c r="J126" s="262"/>
      <c r="K126" s="262"/>
      <c r="L126" s="262"/>
      <c r="M126" s="262"/>
      <c r="N126" s="262"/>
      <c r="O126" s="262"/>
      <c r="P126" s="262"/>
      <c r="Q126" s="263"/>
      <c r="R126" s="205"/>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7"/>
      <c r="BC126" s="125"/>
      <c r="BD126" s="126"/>
      <c r="BE126" s="126"/>
      <c r="BF126" s="126"/>
      <c r="BG126" s="126"/>
      <c r="BH126" s="126"/>
      <c r="BI126" s="126"/>
      <c r="BJ126" s="126"/>
      <c r="BK126" s="126"/>
      <c r="BL126" s="126"/>
      <c r="BM126" s="126"/>
      <c r="BN126" s="127"/>
      <c r="BO126" s="127"/>
      <c r="BP126" s="127"/>
      <c r="BQ126" s="128"/>
      <c r="BR126" s="129"/>
    </row>
    <row r="127" spans="1:144" ht="15.65" customHeight="1">
      <c r="C127" s="124"/>
      <c r="D127" s="130"/>
      <c r="E127" s="130"/>
      <c r="F127" s="130"/>
      <c r="G127" s="130"/>
      <c r="H127" s="130"/>
      <c r="I127" s="130"/>
      <c r="J127" s="130"/>
      <c r="K127" s="130"/>
      <c r="L127" s="130"/>
      <c r="M127" s="130"/>
      <c r="N127" s="130"/>
      <c r="O127" s="130"/>
      <c r="P127" s="130"/>
      <c r="Q127" s="130"/>
      <c r="R127" s="130"/>
      <c r="S127" s="130"/>
      <c r="T127" s="130"/>
      <c r="U127" s="130"/>
      <c r="V127" s="130"/>
      <c r="W127" s="130"/>
      <c r="X127" s="110"/>
      <c r="Y127" s="110"/>
      <c r="Z127" s="110"/>
      <c r="AA127" s="126"/>
      <c r="AB127" s="131"/>
      <c r="AC127" s="131"/>
      <c r="AD127" s="131"/>
      <c r="AE127" s="131"/>
      <c r="AF127" s="131"/>
      <c r="AG127" s="131"/>
      <c r="AH127" s="131"/>
      <c r="AI127" s="131"/>
      <c r="AJ127" s="131"/>
      <c r="AK127" s="131"/>
      <c r="AL127" s="131"/>
      <c r="AM127" s="131"/>
      <c r="AN127" s="128"/>
      <c r="AO127" s="131"/>
      <c r="AP127" s="132"/>
      <c r="AQ127" s="132"/>
      <c r="AR127" s="133"/>
      <c r="AS127" s="133"/>
      <c r="AT127" s="133"/>
      <c r="AU127" s="133"/>
      <c r="AV127" s="133"/>
      <c r="AW127" s="133"/>
      <c r="AX127" s="133"/>
      <c r="AY127" s="133"/>
      <c r="AZ127" s="133"/>
      <c r="BA127" s="133"/>
      <c r="BB127" s="133"/>
      <c r="BC127" s="125"/>
      <c r="BD127" s="126"/>
      <c r="BE127" s="126"/>
      <c r="BF127" s="126"/>
      <c r="BG127" s="126"/>
      <c r="BH127" s="126"/>
      <c r="BI127" s="126"/>
      <c r="BJ127" s="126"/>
      <c r="BK127" s="126"/>
      <c r="BL127" s="126"/>
      <c r="BM127" s="126"/>
      <c r="BN127" s="127"/>
      <c r="BO127" s="127"/>
      <c r="BP127" s="127"/>
      <c r="BQ127" s="128"/>
      <c r="BR127" s="129"/>
    </row>
    <row r="128" spans="1:144" ht="19">
      <c r="C128" s="124"/>
      <c r="D128" s="130"/>
      <c r="E128" s="130"/>
      <c r="F128" s="130"/>
      <c r="G128" s="130"/>
      <c r="H128" s="130"/>
      <c r="I128" s="130"/>
      <c r="J128" s="130"/>
      <c r="K128" s="130"/>
      <c r="L128" s="130"/>
      <c r="M128" s="130"/>
      <c r="N128" s="130"/>
      <c r="O128" s="130"/>
      <c r="P128" s="130"/>
      <c r="Q128" s="130"/>
      <c r="R128" s="130"/>
      <c r="S128" s="130"/>
      <c r="T128" s="130"/>
      <c r="U128" s="135" t="s">
        <v>31</v>
      </c>
      <c r="V128" s="138"/>
      <c r="W128" s="137"/>
      <c r="X128" s="139"/>
      <c r="Y128" s="139"/>
      <c r="Z128" s="140"/>
      <c r="AA128" s="140"/>
      <c r="AB128" s="140"/>
      <c r="AC128" s="140"/>
      <c r="AD128" s="140"/>
      <c r="AE128" s="140"/>
      <c r="AF128" s="140"/>
      <c r="AG128" s="140"/>
      <c r="AH128" s="140"/>
      <c r="AI128" s="140"/>
      <c r="AJ128" s="140"/>
      <c r="AK128" s="137"/>
      <c r="AL128" s="137"/>
      <c r="AM128" s="135" t="s">
        <v>27</v>
      </c>
      <c r="AN128" s="130"/>
      <c r="AO128" s="130"/>
      <c r="AP128" s="136"/>
      <c r="AQ128" s="136"/>
      <c r="AR128" s="136"/>
      <c r="AS128" s="127"/>
      <c r="AT128" s="137"/>
      <c r="AU128" s="137"/>
      <c r="AV128" s="137"/>
      <c r="AW128" s="137"/>
      <c r="AX128" s="137"/>
      <c r="AY128" s="137"/>
      <c r="AZ128" s="137"/>
      <c r="BA128" s="137"/>
      <c r="BB128" s="137"/>
      <c r="BC128" s="141"/>
      <c r="BD128" s="127"/>
      <c r="BE128" s="127"/>
      <c r="BF128" s="142" t="s">
        <v>6</v>
      </c>
      <c r="BG128" s="155"/>
      <c r="BH128" s="155"/>
      <c r="BI128" s="155"/>
      <c r="BJ128" s="155"/>
      <c r="BK128" s="155"/>
      <c r="BL128" s="155"/>
      <c r="BM128" s="127"/>
      <c r="BN128" s="127"/>
      <c r="BO128" s="127"/>
      <c r="BP128" s="127"/>
      <c r="BQ128" s="128"/>
      <c r="BR128" s="129"/>
    </row>
    <row r="129" spans="1:71" ht="19.399999999999999" customHeight="1">
      <c r="C129" s="124"/>
      <c r="D129" s="281" t="s">
        <v>7</v>
      </c>
      <c r="E129" s="281"/>
      <c r="F129" s="281"/>
      <c r="G129" s="281"/>
      <c r="H129" s="281"/>
      <c r="I129" s="281"/>
      <c r="J129" s="281"/>
      <c r="K129" s="281"/>
      <c r="L129" s="281"/>
      <c r="M129" s="281"/>
      <c r="N129" s="208" t="str">
        <f>IF([9]回答表!F18="水道事業",IF([9]回答表!X52="●","●",""),"")</f>
        <v/>
      </c>
      <c r="O129" s="209"/>
      <c r="P129" s="209"/>
      <c r="Q129" s="210"/>
      <c r="R129" s="130"/>
      <c r="S129" s="130"/>
      <c r="T129" s="130"/>
      <c r="U129" s="326" t="s">
        <v>51</v>
      </c>
      <c r="V129" s="327"/>
      <c r="W129" s="327"/>
      <c r="X129" s="327"/>
      <c r="Y129" s="327"/>
      <c r="Z129" s="327"/>
      <c r="AA129" s="327"/>
      <c r="AB129" s="327"/>
      <c r="AC129" s="318" t="s">
        <v>52</v>
      </c>
      <c r="AD129" s="319"/>
      <c r="AE129" s="319"/>
      <c r="AF129" s="319"/>
      <c r="AG129" s="319"/>
      <c r="AH129" s="319"/>
      <c r="AI129" s="319"/>
      <c r="AJ129" s="322"/>
      <c r="AK129" s="143"/>
      <c r="AL129" s="143"/>
      <c r="AM129" s="190" t="str">
        <f>IF([9]回答表!F18="水道事業",IF([9]回答表!X52="●",[9]回答表!B282,IF([9]回答表!AA52="●",[9]回答表!B352,"")),"")</f>
        <v/>
      </c>
      <c r="AN129" s="191"/>
      <c r="AO129" s="191"/>
      <c r="AP129" s="191"/>
      <c r="AQ129" s="191"/>
      <c r="AR129" s="191"/>
      <c r="AS129" s="191"/>
      <c r="AT129" s="191"/>
      <c r="AU129" s="191"/>
      <c r="AV129" s="191"/>
      <c r="AW129" s="191"/>
      <c r="AX129" s="191"/>
      <c r="AY129" s="191"/>
      <c r="AZ129" s="191"/>
      <c r="BA129" s="191"/>
      <c r="BB129" s="191"/>
      <c r="BC129" s="192"/>
      <c r="BD129" s="126"/>
      <c r="BE129" s="126"/>
      <c r="BF129" s="253" t="str">
        <f>IF([9]回答表!F18="水道事業",IF([9]回答表!X52="●",[9]回答表!B330,IF([9]回答表!AA52="●",[9]回答表!B399,"")),"")</f>
        <v/>
      </c>
      <c r="BG129" s="254"/>
      <c r="BH129" s="254"/>
      <c r="BI129" s="254"/>
      <c r="BJ129" s="253"/>
      <c r="BK129" s="254"/>
      <c r="BL129" s="254"/>
      <c r="BM129" s="254"/>
      <c r="BN129" s="253"/>
      <c r="BO129" s="254"/>
      <c r="BP129" s="254"/>
      <c r="BQ129" s="255"/>
      <c r="BR129" s="129"/>
    </row>
    <row r="130" spans="1:71" ht="19.399999999999999" customHeight="1">
      <c r="C130" s="124"/>
      <c r="D130" s="281"/>
      <c r="E130" s="281"/>
      <c r="F130" s="281"/>
      <c r="G130" s="281"/>
      <c r="H130" s="281"/>
      <c r="I130" s="281"/>
      <c r="J130" s="281"/>
      <c r="K130" s="281"/>
      <c r="L130" s="281"/>
      <c r="M130" s="281"/>
      <c r="N130" s="211"/>
      <c r="O130" s="212"/>
      <c r="P130" s="212"/>
      <c r="Q130" s="213"/>
      <c r="R130" s="130"/>
      <c r="S130" s="130"/>
      <c r="T130" s="130"/>
      <c r="U130" s="336"/>
      <c r="V130" s="337"/>
      <c r="W130" s="337"/>
      <c r="X130" s="337"/>
      <c r="Y130" s="337"/>
      <c r="Z130" s="337"/>
      <c r="AA130" s="337"/>
      <c r="AB130" s="337"/>
      <c r="AC130" s="320"/>
      <c r="AD130" s="321"/>
      <c r="AE130" s="321"/>
      <c r="AF130" s="321"/>
      <c r="AG130" s="321"/>
      <c r="AH130" s="321"/>
      <c r="AI130" s="321"/>
      <c r="AJ130" s="339"/>
      <c r="AK130" s="143"/>
      <c r="AL130" s="143"/>
      <c r="AM130" s="193"/>
      <c r="AN130" s="194"/>
      <c r="AO130" s="194"/>
      <c r="AP130" s="194"/>
      <c r="AQ130" s="194"/>
      <c r="AR130" s="194"/>
      <c r="AS130" s="194"/>
      <c r="AT130" s="194"/>
      <c r="AU130" s="194"/>
      <c r="AV130" s="194"/>
      <c r="AW130" s="194"/>
      <c r="AX130" s="194"/>
      <c r="AY130" s="194"/>
      <c r="AZ130" s="194"/>
      <c r="BA130" s="194"/>
      <c r="BB130" s="194"/>
      <c r="BC130" s="195"/>
      <c r="BD130" s="126"/>
      <c r="BE130" s="126"/>
      <c r="BF130" s="217"/>
      <c r="BG130" s="218"/>
      <c r="BH130" s="218"/>
      <c r="BI130" s="218"/>
      <c r="BJ130" s="217"/>
      <c r="BK130" s="218"/>
      <c r="BL130" s="218"/>
      <c r="BM130" s="218"/>
      <c r="BN130" s="217"/>
      <c r="BO130" s="218"/>
      <c r="BP130" s="218"/>
      <c r="BQ130" s="221"/>
      <c r="BR130" s="129"/>
    </row>
    <row r="131" spans="1:71" ht="15.65" customHeight="1">
      <c r="C131" s="124"/>
      <c r="D131" s="281"/>
      <c r="E131" s="281"/>
      <c r="F131" s="281"/>
      <c r="G131" s="281"/>
      <c r="H131" s="281"/>
      <c r="I131" s="281"/>
      <c r="J131" s="281"/>
      <c r="K131" s="281"/>
      <c r="L131" s="281"/>
      <c r="M131" s="281"/>
      <c r="N131" s="211"/>
      <c r="O131" s="212"/>
      <c r="P131" s="212"/>
      <c r="Q131" s="213"/>
      <c r="R131" s="130"/>
      <c r="S131" s="130"/>
      <c r="T131" s="130"/>
      <c r="U131" s="283" t="str">
        <f>IF([9]回答表!F18="水道事業",IF([9]回答表!X52="●",[9]回答表!J290,IF([9]回答表!AA52="●",[9]回答表!J360,"")),"")</f>
        <v/>
      </c>
      <c r="V131" s="284"/>
      <c r="W131" s="284"/>
      <c r="X131" s="284"/>
      <c r="Y131" s="284"/>
      <c r="Z131" s="284"/>
      <c r="AA131" s="284"/>
      <c r="AB131" s="285"/>
      <c r="AC131" s="283" t="str">
        <f>IF([9]回答表!F18="水道事業",IF([9]回答表!X52="●",[9]回答表!J292,IF([9]回答表!AA52="●",[9]回答表!J362,"")),"")</f>
        <v/>
      </c>
      <c r="AD131" s="284"/>
      <c r="AE131" s="284"/>
      <c r="AF131" s="284"/>
      <c r="AG131" s="284"/>
      <c r="AH131" s="284"/>
      <c r="AI131" s="284"/>
      <c r="AJ131" s="285"/>
      <c r="AK131" s="143"/>
      <c r="AL131" s="143"/>
      <c r="AM131" s="193"/>
      <c r="AN131" s="194"/>
      <c r="AO131" s="194"/>
      <c r="AP131" s="194"/>
      <c r="AQ131" s="194"/>
      <c r="AR131" s="194"/>
      <c r="AS131" s="194"/>
      <c r="AT131" s="194"/>
      <c r="AU131" s="194"/>
      <c r="AV131" s="194"/>
      <c r="AW131" s="194"/>
      <c r="AX131" s="194"/>
      <c r="AY131" s="194"/>
      <c r="AZ131" s="194"/>
      <c r="BA131" s="194"/>
      <c r="BB131" s="194"/>
      <c r="BC131" s="195"/>
      <c r="BD131" s="126"/>
      <c r="BE131" s="126"/>
      <c r="BF131" s="217"/>
      <c r="BG131" s="218"/>
      <c r="BH131" s="218"/>
      <c r="BI131" s="218"/>
      <c r="BJ131" s="217"/>
      <c r="BK131" s="218"/>
      <c r="BL131" s="218"/>
      <c r="BM131" s="218"/>
      <c r="BN131" s="217"/>
      <c r="BO131" s="218"/>
      <c r="BP131" s="218"/>
      <c r="BQ131" s="221"/>
      <c r="BR131" s="129"/>
    </row>
    <row r="132" spans="1:71" ht="15.65" customHeight="1">
      <c r="C132" s="124"/>
      <c r="D132" s="281"/>
      <c r="E132" s="281"/>
      <c r="F132" s="281"/>
      <c r="G132" s="281"/>
      <c r="H132" s="281"/>
      <c r="I132" s="281"/>
      <c r="J132" s="281"/>
      <c r="K132" s="281"/>
      <c r="L132" s="281"/>
      <c r="M132" s="281"/>
      <c r="N132" s="214"/>
      <c r="O132" s="215"/>
      <c r="P132" s="215"/>
      <c r="Q132" s="216"/>
      <c r="R132" s="130"/>
      <c r="S132" s="130"/>
      <c r="T132" s="130"/>
      <c r="U132" s="286"/>
      <c r="V132" s="287"/>
      <c r="W132" s="287"/>
      <c r="X132" s="287"/>
      <c r="Y132" s="287"/>
      <c r="Z132" s="287"/>
      <c r="AA132" s="287"/>
      <c r="AB132" s="288"/>
      <c r="AC132" s="286"/>
      <c r="AD132" s="287"/>
      <c r="AE132" s="287"/>
      <c r="AF132" s="287"/>
      <c r="AG132" s="287"/>
      <c r="AH132" s="287"/>
      <c r="AI132" s="287"/>
      <c r="AJ132" s="288"/>
      <c r="AK132" s="143"/>
      <c r="AL132" s="143"/>
      <c r="AM132" s="193"/>
      <c r="AN132" s="194"/>
      <c r="AO132" s="194"/>
      <c r="AP132" s="194"/>
      <c r="AQ132" s="194"/>
      <c r="AR132" s="194"/>
      <c r="AS132" s="194"/>
      <c r="AT132" s="194"/>
      <c r="AU132" s="194"/>
      <c r="AV132" s="194"/>
      <c r="AW132" s="194"/>
      <c r="AX132" s="194"/>
      <c r="AY132" s="194"/>
      <c r="AZ132" s="194"/>
      <c r="BA132" s="194"/>
      <c r="BB132" s="194"/>
      <c r="BC132" s="195"/>
      <c r="BD132" s="126"/>
      <c r="BE132" s="126"/>
      <c r="BF132" s="217" t="str">
        <f>IF([9]回答表!F18="水道事業",IF([9]回答表!X52="●",[9]回答表!E330,IF([9]回答表!AA52="●",[9]回答表!E399,"")),"")</f>
        <v/>
      </c>
      <c r="BG132" s="218"/>
      <c r="BH132" s="218"/>
      <c r="BI132" s="218"/>
      <c r="BJ132" s="217" t="str">
        <f>IF([9]回答表!F18="水道事業",IF([9]回答表!X52="●",[9]回答表!E331,IF([9]回答表!AA52="●",[9]回答表!E400,"")),"")</f>
        <v/>
      </c>
      <c r="BK132" s="218"/>
      <c r="BL132" s="218"/>
      <c r="BM132" s="218"/>
      <c r="BN132" s="217" t="str">
        <f>IF([9]回答表!F18="水道事業",IF([9]回答表!X52="●",[9]回答表!E332,IF([9]回答表!AA52="●",[9]回答表!E401,"")),"")</f>
        <v/>
      </c>
      <c r="BO132" s="218"/>
      <c r="BP132" s="218"/>
      <c r="BQ132" s="221"/>
      <c r="BR132" s="129"/>
    </row>
    <row r="133" spans="1:71" ht="15.65" customHeight="1">
      <c r="C133" s="124"/>
      <c r="D133" s="144"/>
      <c r="E133" s="144"/>
      <c r="F133" s="144"/>
      <c r="G133" s="144"/>
      <c r="H133" s="144"/>
      <c r="I133" s="144"/>
      <c r="J133" s="144"/>
      <c r="K133" s="144"/>
      <c r="L133" s="144"/>
      <c r="M133" s="144"/>
      <c r="N133" s="145"/>
      <c r="O133" s="145"/>
      <c r="P133" s="145"/>
      <c r="Q133" s="145"/>
      <c r="R133" s="146"/>
      <c r="S133" s="146"/>
      <c r="T133" s="146"/>
      <c r="U133" s="289"/>
      <c r="V133" s="290"/>
      <c r="W133" s="290"/>
      <c r="X133" s="290"/>
      <c r="Y133" s="290"/>
      <c r="Z133" s="290"/>
      <c r="AA133" s="290"/>
      <c r="AB133" s="291"/>
      <c r="AC133" s="289"/>
      <c r="AD133" s="290"/>
      <c r="AE133" s="290"/>
      <c r="AF133" s="290"/>
      <c r="AG133" s="290"/>
      <c r="AH133" s="290"/>
      <c r="AI133" s="290"/>
      <c r="AJ133" s="291"/>
      <c r="AK133" s="143"/>
      <c r="AL133" s="143"/>
      <c r="AM133" s="193"/>
      <c r="AN133" s="194"/>
      <c r="AO133" s="194"/>
      <c r="AP133" s="194"/>
      <c r="AQ133" s="194"/>
      <c r="AR133" s="194"/>
      <c r="AS133" s="194"/>
      <c r="AT133" s="194"/>
      <c r="AU133" s="194"/>
      <c r="AV133" s="194"/>
      <c r="AW133" s="194"/>
      <c r="AX133" s="194"/>
      <c r="AY133" s="194"/>
      <c r="AZ133" s="194"/>
      <c r="BA133" s="194"/>
      <c r="BB133" s="194"/>
      <c r="BC133" s="195"/>
      <c r="BD133" s="131"/>
      <c r="BE133" s="131"/>
      <c r="BF133" s="217"/>
      <c r="BG133" s="218"/>
      <c r="BH133" s="218"/>
      <c r="BI133" s="218"/>
      <c r="BJ133" s="217"/>
      <c r="BK133" s="218"/>
      <c r="BL133" s="218"/>
      <c r="BM133" s="218"/>
      <c r="BN133" s="217"/>
      <c r="BO133" s="218"/>
      <c r="BP133" s="218"/>
      <c r="BQ133" s="221"/>
      <c r="BR133" s="129"/>
    </row>
    <row r="134" spans="1:71" ht="19.399999999999999" customHeight="1">
      <c r="C134" s="124"/>
      <c r="D134" s="144"/>
      <c r="E134" s="144"/>
      <c r="F134" s="144"/>
      <c r="G134" s="144"/>
      <c r="H134" s="144"/>
      <c r="I134" s="144"/>
      <c r="J134" s="144"/>
      <c r="K134" s="144"/>
      <c r="L134" s="144"/>
      <c r="M134" s="144"/>
      <c r="N134" s="145"/>
      <c r="O134" s="145"/>
      <c r="P134" s="145"/>
      <c r="Q134" s="145"/>
      <c r="R134" s="146"/>
      <c r="S134" s="146"/>
      <c r="T134" s="146"/>
      <c r="U134" s="326" t="s">
        <v>32</v>
      </c>
      <c r="V134" s="327"/>
      <c r="W134" s="327"/>
      <c r="X134" s="327"/>
      <c r="Y134" s="327"/>
      <c r="Z134" s="327"/>
      <c r="AA134" s="327"/>
      <c r="AB134" s="327"/>
      <c r="AC134" s="326" t="s">
        <v>33</v>
      </c>
      <c r="AD134" s="327"/>
      <c r="AE134" s="327"/>
      <c r="AF134" s="327"/>
      <c r="AG134" s="327"/>
      <c r="AH134" s="327"/>
      <c r="AI134" s="327"/>
      <c r="AJ134" s="328"/>
      <c r="AK134" s="143"/>
      <c r="AL134" s="143"/>
      <c r="AM134" s="193"/>
      <c r="AN134" s="194"/>
      <c r="AO134" s="194"/>
      <c r="AP134" s="194"/>
      <c r="AQ134" s="194"/>
      <c r="AR134" s="194"/>
      <c r="AS134" s="194"/>
      <c r="AT134" s="194"/>
      <c r="AU134" s="194"/>
      <c r="AV134" s="194"/>
      <c r="AW134" s="194"/>
      <c r="AX134" s="194"/>
      <c r="AY134" s="194"/>
      <c r="AZ134" s="194"/>
      <c r="BA134" s="194"/>
      <c r="BB134" s="194"/>
      <c r="BC134" s="195"/>
      <c r="BD134" s="126"/>
      <c r="BE134" s="126"/>
      <c r="BF134" s="217"/>
      <c r="BG134" s="218"/>
      <c r="BH134" s="218"/>
      <c r="BI134" s="218"/>
      <c r="BJ134" s="217"/>
      <c r="BK134" s="218"/>
      <c r="BL134" s="218"/>
      <c r="BM134" s="218"/>
      <c r="BN134" s="217"/>
      <c r="BO134" s="218"/>
      <c r="BP134" s="218"/>
      <c r="BQ134" s="221"/>
      <c r="BR134" s="129"/>
    </row>
    <row r="135" spans="1:71" ht="19.399999999999999" customHeight="1">
      <c r="C135" s="124"/>
      <c r="D135" s="302" t="s">
        <v>8</v>
      </c>
      <c r="E135" s="281"/>
      <c r="F135" s="281"/>
      <c r="G135" s="281"/>
      <c r="H135" s="281"/>
      <c r="I135" s="281"/>
      <c r="J135" s="281"/>
      <c r="K135" s="281"/>
      <c r="L135" s="281"/>
      <c r="M135" s="282"/>
      <c r="N135" s="208" t="str">
        <f>IF([9]回答表!F18="水道事業",IF([9]回答表!AA52="●","●",""),"")</f>
        <v/>
      </c>
      <c r="O135" s="209"/>
      <c r="P135" s="209"/>
      <c r="Q135" s="210"/>
      <c r="R135" s="130"/>
      <c r="S135" s="130"/>
      <c r="T135" s="130"/>
      <c r="U135" s="336"/>
      <c r="V135" s="337"/>
      <c r="W135" s="337"/>
      <c r="X135" s="337"/>
      <c r="Y135" s="337"/>
      <c r="Z135" s="337"/>
      <c r="AA135" s="337"/>
      <c r="AB135" s="337"/>
      <c r="AC135" s="336"/>
      <c r="AD135" s="337"/>
      <c r="AE135" s="337"/>
      <c r="AF135" s="337"/>
      <c r="AG135" s="337"/>
      <c r="AH135" s="337"/>
      <c r="AI135" s="337"/>
      <c r="AJ135" s="338"/>
      <c r="AK135" s="143"/>
      <c r="AL135" s="143"/>
      <c r="AM135" s="193"/>
      <c r="AN135" s="194"/>
      <c r="AO135" s="194"/>
      <c r="AP135" s="194"/>
      <c r="AQ135" s="194"/>
      <c r="AR135" s="194"/>
      <c r="AS135" s="194"/>
      <c r="AT135" s="194"/>
      <c r="AU135" s="194"/>
      <c r="AV135" s="194"/>
      <c r="AW135" s="194"/>
      <c r="AX135" s="194"/>
      <c r="AY135" s="194"/>
      <c r="AZ135" s="194"/>
      <c r="BA135" s="194"/>
      <c r="BB135" s="194"/>
      <c r="BC135" s="195"/>
      <c r="BD135" s="147"/>
      <c r="BE135" s="147"/>
      <c r="BF135" s="217"/>
      <c r="BG135" s="218"/>
      <c r="BH135" s="218"/>
      <c r="BI135" s="218"/>
      <c r="BJ135" s="217"/>
      <c r="BK135" s="218"/>
      <c r="BL135" s="218"/>
      <c r="BM135" s="218"/>
      <c r="BN135" s="217"/>
      <c r="BO135" s="218"/>
      <c r="BP135" s="218"/>
      <c r="BQ135" s="221"/>
      <c r="BR135" s="129"/>
    </row>
    <row r="136" spans="1:71" ht="15.65" customHeight="1">
      <c r="C136" s="124"/>
      <c r="D136" s="281"/>
      <c r="E136" s="281"/>
      <c r="F136" s="281"/>
      <c r="G136" s="281"/>
      <c r="H136" s="281"/>
      <c r="I136" s="281"/>
      <c r="J136" s="281"/>
      <c r="K136" s="281"/>
      <c r="L136" s="281"/>
      <c r="M136" s="282"/>
      <c r="N136" s="211"/>
      <c r="O136" s="212"/>
      <c r="P136" s="212"/>
      <c r="Q136" s="213"/>
      <c r="R136" s="130"/>
      <c r="S136" s="130"/>
      <c r="T136" s="130"/>
      <c r="U136" s="283" t="str">
        <f>IF([9]回答表!F18="水道事業",IF([9]回答表!X52="●",[9]回答表!J294,IF([9]回答表!AA52="●",[9]回答表!J364,"")),"")</f>
        <v/>
      </c>
      <c r="V136" s="284"/>
      <c r="W136" s="284"/>
      <c r="X136" s="284"/>
      <c r="Y136" s="284"/>
      <c r="Z136" s="284"/>
      <c r="AA136" s="284"/>
      <c r="AB136" s="285"/>
      <c r="AC136" s="283" t="str">
        <f>IF([9]回答表!F18="水道事業",IF([9]回答表!X52="●",[9]回答表!J296,IF([9]回答表!AA52="●",[9]回答表!J366,"")),"")</f>
        <v/>
      </c>
      <c r="AD136" s="284"/>
      <c r="AE136" s="284"/>
      <c r="AF136" s="284"/>
      <c r="AG136" s="284"/>
      <c r="AH136" s="284"/>
      <c r="AI136" s="284"/>
      <c r="AJ136" s="285"/>
      <c r="AK136" s="143"/>
      <c r="AL136" s="143"/>
      <c r="AM136" s="193"/>
      <c r="AN136" s="194"/>
      <c r="AO136" s="194"/>
      <c r="AP136" s="194"/>
      <c r="AQ136" s="194"/>
      <c r="AR136" s="194"/>
      <c r="AS136" s="194"/>
      <c r="AT136" s="194"/>
      <c r="AU136" s="194"/>
      <c r="AV136" s="194"/>
      <c r="AW136" s="194"/>
      <c r="AX136" s="194"/>
      <c r="AY136" s="194"/>
      <c r="AZ136" s="194"/>
      <c r="BA136" s="194"/>
      <c r="BB136" s="194"/>
      <c r="BC136" s="195"/>
      <c r="BD136" s="147"/>
      <c r="BE136" s="147"/>
      <c r="BF136" s="217" t="s">
        <v>9</v>
      </c>
      <c r="BG136" s="218"/>
      <c r="BH136" s="218"/>
      <c r="BI136" s="218"/>
      <c r="BJ136" s="217" t="s">
        <v>10</v>
      </c>
      <c r="BK136" s="218"/>
      <c r="BL136" s="218"/>
      <c r="BM136" s="218"/>
      <c r="BN136" s="217" t="s">
        <v>11</v>
      </c>
      <c r="BO136" s="218"/>
      <c r="BP136" s="218"/>
      <c r="BQ136" s="221"/>
      <c r="BR136" s="129"/>
    </row>
    <row r="137" spans="1:71" ht="15.65" customHeight="1">
      <c r="C137" s="124"/>
      <c r="D137" s="281"/>
      <c r="E137" s="281"/>
      <c r="F137" s="281"/>
      <c r="G137" s="281"/>
      <c r="H137" s="281"/>
      <c r="I137" s="281"/>
      <c r="J137" s="281"/>
      <c r="K137" s="281"/>
      <c r="L137" s="281"/>
      <c r="M137" s="282"/>
      <c r="N137" s="211"/>
      <c r="O137" s="212"/>
      <c r="P137" s="212"/>
      <c r="Q137" s="213"/>
      <c r="R137" s="130"/>
      <c r="S137" s="130"/>
      <c r="T137" s="130"/>
      <c r="U137" s="286"/>
      <c r="V137" s="287"/>
      <c r="W137" s="287"/>
      <c r="X137" s="287"/>
      <c r="Y137" s="287"/>
      <c r="Z137" s="287"/>
      <c r="AA137" s="287"/>
      <c r="AB137" s="288"/>
      <c r="AC137" s="286"/>
      <c r="AD137" s="287"/>
      <c r="AE137" s="287"/>
      <c r="AF137" s="287"/>
      <c r="AG137" s="287"/>
      <c r="AH137" s="287"/>
      <c r="AI137" s="287"/>
      <c r="AJ137" s="288"/>
      <c r="AK137" s="143"/>
      <c r="AL137" s="143"/>
      <c r="AM137" s="193"/>
      <c r="AN137" s="194"/>
      <c r="AO137" s="194"/>
      <c r="AP137" s="194"/>
      <c r="AQ137" s="194"/>
      <c r="AR137" s="194"/>
      <c r="AS137" s="194"/>
      <c r="AT137" s="194"/>
      <c r="AU137" s="194"/>
      <c r="AV137" s="194"/>
      <c r="AW137" s="194"/>
      <c r="AX137" s="194"/>
      <c r="AY137" s="194"/>
      <c r="AZ137" s="194"/>
      <c r="BA137" s="194"/>
      <c r="BB137" s="194"/>
      <c r="BC137" s="195"/>
      <c r="BD137" s="147"/>
      <c r="BE137" s="147"/>
      <c r="BF137" s="217"/>
      <c r="BG137" s="218"/>
      <c r="BH137" s="218"/>
      <c r="BI137" s="218"/>
      <c r="BJ137" s="217"/>
      <c r="BK137" s="218"/>
      <c r="BL137" s="218"/>
      <c r="BM137" s="218"/>
      <c r="BN137" s="217"/>
      <c r="BO137" s="218"/>
      <c r="BP137" s="218"/>
      <c r="BQ137" s="221"/>
      <c r="BR137" s="129"/>
    </row>
    <row r="138" spans="1:71" ht="15.65" customHeight="1">
      <c r="C138" s="124"/>
      <c r="D138" s="281"/>
      <c r="E138" s="281"/>
      <c r="F138" s="281"/>
      <c r="G138" s="281"/>
      <c r="H138" s="281"/>
      <c r="I138" s="281"/>
      <c r="J138" s="281"/>
      <c r="K138" s="281"/>
      <c r="L138" s="281"/>
      <c r="M138" s="282"/>
      <c r="N138" s="214"/>
      <c r="O138" s="215"/>
      <c r="P138" s="215"/>
      <c r="Q138" s="216"/>
      <c r="R138" s="130"/>
      <c r="S138" s="130"/>
      <c r="T138" s="130"/>
      <c r="U138" s="289"/>
      <c r="V138" s="290"/>
      <c r="W138" s="290"/>
      <c r="X138" s="290"/>
      <c r="Y138" s="290"/>
      <c r="Z138" s="290"/>
      <c r="AA138" s="290"/>
      <c r="AB138" s="291"/>
      <c r="AC138" s="289"/>
      <c r="AD138" s="290"/>
      <c r="AE138" s="290"/>
      <c r="AF138" s="290"/>
      <c r="AG138" s="290"/>
      <c r="AH138" s="290"/>
      <c r="AI138" s="290"/>
      <c r="AJ138" s="291"/>
      <c r="AK138" s="143"/>
      <c r="AL138" s="143"/>
      <c r="AM138" s="196"/>
      <c r="AN138" s="197"/>
      <c r="AO138" s="197"/>
      <c r="AP138" s="197"/>
      <c r="AQ138" s="197"/>
      <c r="AR138" s="197"/>
      <c r="AS138" s="197"/>
      <c r="AT138" s="197"/>
      <c r="AU138" s="197"/>
      <c r="AV138" s="197"/>
      <c r="AW138" s="197"/>
      <c r="AX138" s="197"/>
      <c r="AY138" s="197"/>
      <c r="AZ138" s="197"/>
      <c r="BA138" s="197"/>
      <c r="BB138" s="197"/>
      <c r="BC138" s="198"/>
      <c r="BD138" s="147"/>
      <c r="BE138" s="147"/>
      <c r="BF138" s="219"/>
      <c r="BG138" s="220"/>
      <c r="BH138" s="220"/>
      <c r="BI138" s="220"/>
      <c r="BJ138" s="219"/>
      <c r="BK138" s="220"/>
      <c r="BL138" s="220"/>
      <c r="BM138" s="220"/>
      <c r="BN138" s="219"/>
      <c r="BO138" s="220"/>
      <c r="BP138" s="220"/>
      <c r="BQ138" s="222"/>
      <c r="BR138" s="129"/>
    </row>
    <row r="139" spans="1:71" ht="15.65" customHeight="1">
      <c r="A139" s="134"/>
      <c r="B139" s="134"/>
      <c r="C139" s="124"/>
      <c r="D139" s="144"/>
      <c r="E139" s="144"/>
      <c r="F139" s="144"/>
      <c r="G139" s="144"/>
      <c r="H139" s="144"/>
      <c r="I139" s="144"/>
      <c r="J139" s="144"/>
      <c r="K139" s="144"/>
      <c r="L139" s="144"/>
      <c r="M139" s="144"/>
      <c r="N139" s="144"/>
      <c r="O139" s="144"/>
      <c r="P139" s="144"/>
      <c r="Q139" s="144"/>
      <c r="R139" s="130"/>
      <c r="S139" s="130"/>
      <c r="T139" s="130"/>
      <c r="U139" s="130"/>
      <c r="V139" s="130"/>
      <c r="W139" s="130"/>
      <c r="X139" s="130"/>
      <c r="Y139" s="130"/>
      <c r="Z139" s="130"/>
      <c r="AA139" s="130"/>
      <c r="AB139" s="130"/>
      <c r="AC139" s="130"/>
      <c r="AD139" s="130"/>
      <c r="AE139" s="130"/>
      <c r="AF139" s="130"/>
      <c r="AG139" s="130"/>
      <c r="AH139" s="130"/>
      <c r="AI139" s="130"/>
      <c r="AJ139" s="130"/>
      <c r="AK139" s="143"/>
      <c r="AL139" s="143"/>
      <c r="AM139" s="156"/>
      <c r="AN139" s="156"/>
      <c r="AO139" s="156"/>
      <c r="AP139" s="156"/>
      <c r="AQ139" s="156"/>
      <c r="AR139" s="156"/>
      <c r="AS139" s="156"/>
      <c r="AT139" s="156"/>
      <c r="AU139" s="156"/>
      <c r="AV139" s="156"/>
      <c r="AW139" s="156"/>
      <c r="AX139" s="156"/>
      <c r="AY139" s="156"/>
      <c r="AZ139" s="156"/>
      <c r="BA139" s="156"/>
      <c r="BB139" s="156"/>
      <c r="BC139" s="131"/>
      <c r="BD139" s="147"/>
      <c r="BE139" s="147"/>
      <c r="BF139" s="110"/>
      <c r="BG139" s="110"/>
      <c r="BH139" s="110"/>
      <c r="BI139" s="110"/>
      <c r="BJ139" s="110"/>
      <c r="BK139" s="110"/>
      <c r="BL139" s="110"/>
      <c r="BM139" s="110"/>
      <c r="BN139" s="110"/>
      <c r="BO139" s="110"/>
      <c r="BP139" s="110"/>
      <c r="BQ139" s="110"/>
      <c r="BR139" s="129"/>
      <c r="BS139" s="116"/>
    </row>
    <row r="140" spans="1:71" ht="15.65" customHeight="1">
      <c r="A140" s="134"/>
      <c r="B140" s="134"/>
      <c r="C140" s="124"/>
      <c r="D140" s="144"/>
      <c r="E140" s="144"/>
      <c r="F140" s="144"/>
      <c r="G140" s="144"/>
      <c r="H140" s="144"/>
      <c r="I140" s="144"/>
      <c r="J140" s="144"/>
      <c r="K140" s="144"/>
      <c r="L140" s="144"/>
      <c r="M140" s="144"/>
      <c r="N140" s="144"/>
      <c r="O140" s="144"/>
      <c r="P140" s="144"/>
      <c r="Q140" s="144"/>
      <c r="R140" s="130"/>
      <c r="S140" s="130"/>
      <c r="T140" s="130"/>
      <c r="U140" s="135" t="s">
        <v>91</v>
      </c>
      <c r="V140" s="130"/>
      <c r="W140" s="130"/>
      <c r="X140" s="130"/>
      <c r="Y140" s="130"/>
      <c r="Z140" s="130"/>
      <c r="AA140" s="130"/>
      <c r="AB140" s="130"/>
      <c r="AC140" s="130"/>
      <c r="AD140" s="130"/>
      <c r="AE140" s="130"/>
      <c r="AF140" s="130"/>
      <c r="AG140" s="130"/>
      <c r="AH140" s="130"/>
      <c r="AI140" s="130"/>
      <c r="AJ140" s="130"/>
      <c r="AK140" s="143"/>
      <c r="AL140" s="143"/>
      <c r="AM140" s="135" t="s">
        <v>92</v>
      </c>
      <c r="AN140" s="127"/>
      <c r="AO140" s="127"/>
      <c r="AP140" s="127"/>
      <c r="AQ140" s="127"/>
      <c r="AR140" s="127"/>
      <c r="AS140" s="127"/>
      <c r="AT140" s="127"/>
      <c r="AU140" s="127"/>
      <c r="AV140" s="127"/>
      <c r="AW140" s="127"/>
      <c r="AX140" s="126"/>
      <c r="AY140" s="126"/>
      <c r="AZ140" s="126"/>
      <c r="BA140" s="126"/>
      <c r="BB140" s="126"/>
      <c r="BC140" s="126"/>
      <c r="BD140" s="126"/>
      <c r="BE140" s="126"/>
      <c r="BF140" s="126"/>
      <c r="BG140" s="126"/>
      <c r="BH140" s="126"/>
      <c r="BI140" s="126"/>
      <c r="BJ140" s="126"/>
      <c r="BK140" s="126"/>
      <c r="BL140" s="126"/>
      <c r="BM140" s="126"/>
      <c r="BN140" s="126"/>
      <c r="BO140" s="126"/>
      <c r="BP140" s="126"/>
      <c r="BQ140" s="110"/>
      <c r="BR140" s="129"/>
      <c r="BS140" s="116"/>
    </row>
    <row r="141" spans="1:71" ht="15.65" customHeight="1">
      <c r="A141" s="134"/>
      <c r="B141" s="134"/>
      <c r="C141" s="124"/>
      <c r="D141" s="144"/>
      <c r="E141" s="144"/>
      <c r="F141" s="144"/>
      <c r="G141" s="144"/>
      <c r="H141" s="144"/>
      <c r="I141" s="144"/>
      <c r="J141" s="144"/>
      <c r="K141" s="144"/>
      <c r="L141" s="144"/>
      <c r="M141" s="144"/>
      <c r="N141" s="144"/>
      <c r="O141" s="144"/>
      <c r="P141" s="144"/>
      <c r="Q141" s="144"/>
      <c r="R141" s="130"/>
      <c r="S141" s="130"/>
      <c r="T141" s="130"/>
      <c r="U141" s="182" t="str">
        <f>IF([9]回答表!F18="水道事業",IF([9]回答表!X52="●",[9]回答表!E339,IF([9]回答表!AA52="●",[9]回答表!E408,"")),"")</f>
        <v/>
      </c>
      <c r="V141" s="183"/>
      <c r="W141" s="183"/>
      <c r="X141" s="183"/>
      <c r="Y141" s="183"/>
      <c r="Z141" s="183"/>
      <c r="AA141" s="183"/>
      <c r="AB141" s="183"/>
      <c r="AC141" s="183"/>
      <c r="AD141" s="183"/>
      <c r="AE141" s="186" t="s">
        <v>93</v>
      </c>
      <c r="AF141" s="186"/>
      <c r="AG141" s="186"/>
      <c r="AH141" s="186"/>
      <c r="AI141" s="186"/>
      <c r="AJ141" s="187"/>
      <c r="AK141" s="143"/>
      <c r="AL141" s="143"/>
      <c r="AM141" s="190" t="str">
        <f>IF([9]回答表!F18="水道事業",IF([9]回答表!X52="●",[9]回答表!B341,IF([9]回答表!AA52="●",[9]回答表!B410,"")),"")</f>
        <v/>
      </c>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2"/>
      <c r="BR141" s="129"/>
      <c r="BS141" s="116"/>
    </row>
    <row r="142" spans="1:71" ht="15.65" customHeight="1">
      <c r="A142" s="134"/>
      <c r="B142" s="134"/>
      <c r="C142" s="124"/>
      <c r="D142" s="144"/>
      <c r="E142" s="144"/>
      <c r="F142" s="144"/>
      <c r="G142" s="144"/>
      <c r="H142" s="144"/>
      <c r="I142" s="144"/>
      <c r="J142" s="144"/>
      <c r="K142" s="144"/>
      <c r="L142" s="144"/>
      <c r="M142" s="144"/>
      <c r="N142" s="144"/>
      <c r="O142" s="144"/>
      <c r="P142" s="144"/>
      <c r="Q142" s="144"/>
      <c r="R142" s="130"/>
      <c r="S142" s="130"/>
      <c r="T142" s="130"/>
      <c r="U142" s="184"/>
      <c r="V142" s="185"/>
      <c r="W142" s="185"/>
      <c r="X142" s="185"/>
      <c r="Y142" s="185"/>
      <c r="Z142" s="185"/>
      <c r="AA142" s="185"/>
      <c r="AB142" s="185"/>
      <c r="AC142" s="185"/>
      <c r="AD142" s="185"/>
      <c r="AE142" s="188"/>
      <c r="AF142" s="188"/>
      <c r="AG142" s="188"/>
      <c r="AH142" s="188"/>
      <c r="AI142" s="188"/>
      <c r="AJ142" s="189"/>
      <c r="AK142" s="143"/>
      <c r="AL142" s="143"/>
      <c r="AM142" s="193"/>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5"/>
      <c r="BR142" s="129"/>
      <c r="BS142" s="116"/>
    </row>
    <row r="143" spans="1:71" ht="15.65" customHeight="1">
      <c r="A143" s="134"/>
      <c r="B143" s="134"/>
      <c r="C143" s="124"/>
      <c r="D143" s="144"/>
      <c r="E143" s="144"/>
      <c r="F143" s="144"/>
      <c r="G143" s="144"/>
      <c r="H143" s="144"/>
      <c r="I143" s="144"/>
      <c r="J143" s="144"/>
      <c r="K143" s="144"/>
      <c r="L143" s="144"/>
      <c r="M143" s="144"/>
      <c r="N143" s="144"/>
      <c r="O143" s="144"/>
      <c r="P143" s="144"/>
      <c r="Q143" s="144"/>
      <c r="R143" s="130"/>
      <c r="S143" s="130"/>
      <c r="T143" s="130"/>
      <c r="U143" s="130"/>
      <c r="V143" s="130"/>
      <c r="W143" s="130"/>
      <c r="X143" s="130"/>
      <c r="Y143" s="130"/>
      <c r="Z143" s="130"/>
      <c r="AA143" s="130"/>
      <c r="AB143" s="130"/>
      <c r="AC143" s="130"/>
      <c r="AD143" s="130"/>
      <c r="AE143" s="130"/>
      <c r="AF143" s="130"/>
      <c r="AG143" s="130"/>
      <c r="AH143" s="130"/>
      <c r="AI143" s="130"/>
      <c r="AJ143" s="130"/>
      <c r="AK143" s="143"/>
      <c r="AL143" s="143"/>
      <c r="AM143" s="193"/>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c r="BJ143" s="194"/>
      <c r="BK143" s="194"/>
      <c r="BL143" s="194"/>
      <c r="BM143" s="194"/>
      <c r="BN143" s="194"/>
      <c r="BO143" s="194"/>
      <c r="BP143" s="194"/>
      <c r="BQ143" s="195"/>
      <c r="BR143" s="129"/>
      <c r="BS143" s="116"/>
    </row>
    <row r="144" spans="1:71" ht="15.65" customHeight="1">
      <c r="A144" s="134"/>
      <c r="B144" s="134"/>
      <c r="C144" s="124"/>
      <c r="D144" s="144"/>
      <c r="E144" s="144"/>
      <c r="F144" s="144"/>
      <c r="G144" s="144"/>
      <c r="H144" s="144"/>
      <c r="I144" s="144"/>
      <c r="J144" s="144"/>
      <c r="K144" s="144"/>
      <c r="L144" s="144"/>
      <c r="M144" s="144"/>
      <c r="N144" s="144"/>
      <c r="O144" s="144"/>
      <c r="P144" s="144"/>
      <c r="Q144" s="144"/>
      <c r="R144" s="130"/>
      <c r="S144" s="130"/>
      <c r="T144" s="130"/>
      <c r="U144" s="130"/>
      <c r="V144" s="130"/>
      <c r="W144" s="130"/>
      <c r="X144" s="130"/>
      <c r="Y144" s="130"/>
      <c r="Z144" s="130"/>
      <c r="AA144" s="130"/>
      <c r="AB144" s="130"/>
      <c r="AC144" s="130"/>
      <c r="AD144" s="130"/>
      <c r="AE144" s="130"/>
      <c r="AF144" s="130"/>
      <c r="AG144" s="130"/>
      <c r="AH144" s="130"/>
      <c r="AI144" s="130"/>
      <c r="AJ144" s="130"/>
      <c r="AK144" s="143"/>
      <c r="AL144" s="143"/>
      <c r="AM144" s="193"/>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5"/>
      <c r="BR144" s="129"/>
      <c r="BS144" s="116"/>
    </row>
    <row r="145" spans="1:71" ht="15.65" customHeight="1">
      <c r="A145" s="134"/>
      <c r="B145" s="134"/>
      <c r="C145" s="124"/>
      <c r="D145" s="144"/>
      <c r="E145" s="144"/>
      <c r="F145" s="144"/>
      <c r="G145" s="144"/>
      <c r="H145" s="144"/>
      <c r="I145" s="144"/>
      <c r="J145" s="144"/>
      <c r="K145" s="144"/>
      <c r="L145" s="144"/>
      <c r="M145" s="144"/>
      <c r="N145" s="144"/>
      <c r="O145" s="144"/>
      <c r="P145" s="144"/>
      <c r="Q145" s="144"/>
      <c r="R145" s="130"/>
      <c r="S145" s="130"/>
      <c r="T145" s="130"/>
      <c r="U145" s="130"/>
      <c r="V145" s="130"/>
      <c r="W145" s="130"/>
      <c r="X145" s="130"/>
      <c r="Y145" s="130"/>
      <c r="Z145" s="130"/>
      <c r="AA145" s="130"/>
      <c r="AB145" s="130"/>
      <c r="AC145" s="130"/>
      <c r="AD145" s="130"/>
      <c r="AE145" s="130"/>
      <c r="AF145" s="130"/>
      <c r="AG145" s="130"/>
      <c r="AH145" s="130"/>
      <c r="AI145" s="130"/>
      <c r="AJ145" s="130"/>
      <c r="AK145" s="143"/>
      <c r="AL145" s="143"/>
      <c r="AM145" s="196"/>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8"/>
      <c r="BR145" s="129"/>
      <c r="BS145" s="116"/>
    </row>
    <row r="146" spans="1:71" ht="15.65" customHeight="1">
      <c r="C146" s="124"/>
      <c r="D146" s="144"/>
      <c r="E146" s="144"/>
      <c r="F146" s="144"/>
      <c r="G146" s="144"/>
      <c r="H146" s="144"/>
      <c r="I146" s="144"/>
      <c r="J146" s="144"/>
      <c r="K146" s="144"/>
      <c r="L146" s="144"/>
      <c r="M146" s="144"/>
      <c r="N146" s="149"/>
      <c r="O146" s="149"/>
      <c r="P146" s="149"/>
      <c r="Q146" s="149"/>
      <c r="R146" s="130"/>
      <c r="S146" s="130"/>
      <c r="T146" s="130"/>
      <c r="U146" s="130"/>
      <c r="V146" s="130"/>
      <c r="W146" s="130"/>
      <c r="X146" s="110"/>
      <c r="Y146" s="110"/>
      <c r="Z146" s="110"/>
      <c r="AA146" s="127"/>
      <c r="AB146" s="127"/>
      <c r="AC146" s="127"/>
      <c r="AD146" s="127"/>
      <c r="AE146" s="127"/>
      <c r="AF146" s="127"/>
      <c r="AG146" s="127"/>
      <c r="AH146" s="127"/>
      <c r="AI146" s="127"/>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29"/>
    </row>
    <row r="147" spans="1:71" ht="18.649999999999999" customHeight="1">
      <c r="C147" s="124"/>
      <c r="D147" s="144"/>
      <c r="E147" s="144"/>
      <c r="F147" s="144"/>
      <c r="G147" s="144"/>
      <c r="H147" s="144"/>
      <c r="I147" s="144"/>
      <c r="J147" s="144"/>
      <c r="K147" s="144"/>
      <c r="L147" s="144"/>
      <c r="M147" s="144"/>
      <c r="N147" s="149"/>
      <c r="O147" s="149"/>
      <c r="P147" s="149"/>
      <c r="Q147" s="149"/>
      <c r="R147" s="130"/>
      <c r="S147" s="130"/>
      <c r="T147" s="130"/>
      <c r="U147" s="135" t="s">
        <v>27</v>
      </c>
      <c r="V147" s="130"/>
      <c r="W147" s="130"/>
      <c r="X147" s="136"/>
      <c r="Y147" s="136"/>
      <c r="Z147" s="136"/>
      <c r="AA147" s="127"/>
      <c r="AB147" s="137"/>
      <c r="AC147" s="127"/>
      <c r="AD147" s="127"/>
      <c r="AE147" s="127"/>
      <c r="AF147" s="127"/>
      <c r="AG147" s="127"/>
      <c r="AH147" s="127"/>
      <c r="AI147" s="127"/>
      <c r="AJ147" s="127"/>
      <c r="AK147" s="127"/>
      <c r="AL147" s="127"/>
      <c r="AM147" s="135" t="s">
        <v>12</v>
      </c>
      <c r="AN147" s="127"/>
      <c r="AO147" s="127"/>
      <c r="AP147" s="127"/>
      <c r="AQ147" s="127"/>
      <c r="AR147" s="127"/>
      <c r="AS147" s="127"/>
      <c r="AT147" s="127"/>
      <c r="AU147" s="127"/>
      <c r="AV147" s="127"/>
      <c r="AW147" s="127"/>
      <c r="AX147" s="127"/>
      <c r="AY147" s="126"/>
      <c r="AZ147" s="126"/>
      <c r="BA147" s="126"/>
      <c r="BB147" s="126"/>
      <c r="BC147" s="126"/>
      <c r="BD147" s="126"/>
      <c r="BE147" s="126"/>
      <c r="BF147" s="126"/>
      <c r="BG147" s="126"/>
      <c r="BH147" s="126"/>
      <c r="BI147" s="126"/>
      <c r="BJ147" s="126"/>
      <c r="BK147" s="126"/>
      <c r="BL147" s="126"/>
      <c r="BM147" s="126"/>
      <c r="BN147" s="126"/>
      <c r="BO147" s="126"/>
      <c r="BP147" s="126"/>
      <c r="BQ147" s="110"/>
      <c r="BR147" s="129"/>
    </row>
    <row r="148" spans="1:71" ht="15.65" customHeight="1">
      <c r="C148" s="124"/>
      <c r="D148" s="281" t="s">
        <v>13</v>
      </c>
      <c r="E148" s="281"/>
      <c r="F148" s="281"/>
      <c r="G148" s="281"/>
      <c r="H148" s="281"/>
      <c r="I148" s="281"/>
      <c r="J148" s="281"/>
      <c r="K148" s="281"/>
      <c r="L148" s="281"/>
      <c r="M148" s="282"/>
      <c r="N148" s="208" t="str">
        <f>IF([9]回答表!F18="水道事業",IF([9]回答表!AD52="●","●",""),"")</f>
        <v/>
      </c>
      <c r="O148" s="209"/>
      <c r="P148" s="209"/>
      <c r="Q148" s="210"/>
      <c r="R148" s="130"/>
      <c r="S148" s="130"/>
      <c r="T148" s="130"/>
      <c r="U148" s="190" t="str">
        <f>IF([9]回答表!F18="水道事業",IF([9]回答表!AD52="●",[9]回答表!B421,""),"")</f>
        <v/>
      </c>
      <c r="V148" s="191"/>
      <c r="W148" s="191"/>
      <c r="X148" s="191"/>
      <c r="Y148" s="191"/>
      <c r="Z148" s="191"/>
      <c r="AA148" s="191"/>
      <c r="AB148" s="191"/>
      <c r="AC148" s="191"/>
      <c r="AD148" s="191"/>
      <c r="AE148" s="191"/>
      <c r="AF148" s="191"/>
      <c r="AG148" s="191"/>
      <c r="AH148" s="191"/>
      <c r="AI148" s="191"/>
      <c r="AJ148" s="192"/>
      <c r="AK148" s="150"/>
      <c r="AL148" s="150"/>
      <c r="AM148" s="190" t="str">
        <f>IF([9]回答表!F18="水道事業",IF([9]回答表!AD52="●",[9]回答表!B427,""),"")</f>
        <v/>
      </c>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2"/>
      <c r="BR148" s="129"/>
    </row>
    <row r="149" spans="1:71" ht="15.65" customHeight="1">
      <c r="C149" s="124"/>
      <c r="D149" s="281"/>
      <c r="E149" s="281"/>
      <c r="F149" s="281"/>
      <c r="G149" s="281"/>
      <c r="H149" s="281"/>
      <c r="I149" s="281"/>
      <c r="J149" s="281"/>
      <c r="K149" s="281"/>
      <c r="L149" s="281"/>
      <c r="M149" s="282"/>
      <c r="N149" s="211"/>
      <c r="O149" s="212"/>
      <c r="P149" s="212"/>
      <c r="Q149" s="213"/>
      <c r="R149" s="130"/>
      <c r="S149" s="130"/>
      <c r="T149" s="130"/>
      <c r="U149" s="193"/>
      <c r="V149" s="194"/>
      <c r="W149" s="194"/>
      <c r="X149" s="194"/>
      <c r="Y149" s="194"/>
      <c r="Z149" s="194"/>
      <c r="AA149" s="194"/>
      <c r="AB149" s="194"/>
      <c r="AC149" s="194"/>
      <c r="AD149" s="194"/>
      <c r="AE149" s="194"/>
      <c r="AF149" s="194"/>
      <c r="AG149" s="194"/>
      <c r="AH149" s="194"/>
      <c r="AI149" s="194"/>
      <c r="AJ149" s="195"/>
      <c r="AK149" s="150"/>
      <c r="AL149" s="150"/>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4"/>
      <c r="BQ149" s="195"/>
      <c r="BR149" s="129"/>
    </row>
    <row r="150" spans="1:71" ht="15.65" customHeight="1">
      <c r="C150" s="124"/>
      <c r="D150" s="281"/>
      <c r="E150" s="281"/>
      <c r="F150" s="281"/>
      <c r="G150" s="281"/>
      <c r="H150" s="281"/>
      <c r="I150" s="281"/>
      <c r="J150" s="281"/>
      <c r="K150" s="281"/>
      <c r="L150" s="281"/>
      <c r="M150" s="282"/>
      <c r="N150" s="211"/>
      <c r="O150" s="212"/>
      <c r="P150" s="212"/>
      <c r="Q150" s="213"/>
      <c r="R150" s="130"/>
      <c r="S150" s="130"/>
      <c r="T150" s="130"/>
      <c r="U150" s="193"/>
      <c r="V150" s="194"/>
      <c r="W150" s="194"/>
      <c r="X150" s="194"/>
      <c r="Y150" s="194"/>
      <c r="Z150" s="194"/>
      <c r="AA150" s="194"/>
      <c r="AB150" s="194"/>
      <c r="AC150" s="194"/>
      <c r="AD150" s="194"/>
      <c r="AE150" s="194"/>
      <c r="AF150" s="194"/>
      <c r="AG150" s="194"/>
      <c r="AH150" s="194"/>
      <c r="AI150" s="194"/>
      <c r="AJ150" s="195"/>
      <c r="AK150" s="150"/>
      <c r="AL150" s="150"/>
      <c r="AM150" s="193"/>
      <c r="AN150" s="194"/>
      <c r="AO150" s="194"/>
      <c r="AP150" s="194"/>
      <c r="AQ150" s="194"/>
      <c r="AR150" s="194"/>
      <c r="AS150" s="194"/>
      <c r="AT150" s="194"/>
      <c r="AU150" s="194"/>
      <c r="AV150" s="194"/>
      <c r="AW150" s="194"/>
      <c r="AX150" s="194"/>
      <c r="AY150" s="194"/>
      <c r="AZ150" s="194"/>
      <c r="BA150" s="194"/>
      <c r="BB150" s="194"/>
      <c r="BC150" s="194"/>
      <c r="BD150" s="194"/>
      <c r="BE150" s="194"/>
      <c r="BF150" s="194"/>
      <c r="BG150" s="194"/>
      <c r="BH150" s="194"/>
      <c r="BI150" s="194"/>
      <c r="BJ150" s="194"/>
      <c r="BK150" s="194"/>
      <c r="BL150" s="194"/>
      <c r="BM150" s="194"/>
      <c r="BN150" s="194"/>
      <c r="BO150" s="194"/>
      <c r="BP150" s="194"/>
      <c r="BQ150" s="195"/>
      <c r="BR150" s="129"/>
    </row>
    <row r="151" spans="1:71" ht="15.65" customHeight="1">
      <c r="C151" s="124"/>
      <c r="D151" s="281"/>
      <c r="E151" s="281"/>
      <c r="F151" s="281"/>
      <c r="G151" s="281"/>
      <c r="H151" s="281"/>
      <c r="I151" s="281"/>
      <c r="J151" s="281"/>
      <c r="K151" s="281"/>
      <c r="L151" s="281"/>
      <c r="M151" s="282"/>
      <c r="N151" s="214"/>
      <c r="O151" s="215"/>
      <c r="P151" s="215"/>
      <c r="Q151" s="216"/>
      <c r="R151" s="130"/>
      <c r="S151" s="130"/>
      <c r="T151" s="130"/>
      <c r="U151" s="196"/>
      <c r="V151" s="197"/>
      <c r="W151" s="197"/>
      <c r="X151" s="197"/>
      <c r="Y151" s="197"/>
      <c r="Z151" s="197"/>
      <c r="AA151" s="197"/>
      <c r="AB151" s="197"/>
      <c r="AC151" s="197"/>
      <c r="AD151" s="197"/>
      <c r="AE151" s="197"/>
      <c r="AF151" s="197"/>
      <c r="AG151" s="197"/>
      <c r="AH151" s="197"/>
      <c r="AI151" s="197"/>
      <c r="AJ151" s="198"/>
      <c r="AK151" s="150"/>
      <c r="AL151" s="150"/>
      <c r="AM151" s="196"/>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8"/>
      <c r="BR151" s="129"/>
    </row>
    <row r="152" spans="1:71" ht="15.65" customHeight="1">
      <c r="C152" s="151"/>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c r="BP152" s="152"/>
      <c r="BQ152" s="152"/>
      <c r="BR152" s="153"/>
    </row>
    <row r="153" spans="1:71" s="97" customFormat="1" ht="15.65" customHeight="1">
      <c r="A153" s="116"/>
      <c r="B153" s="116"/>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16"/>
    </row>
    <row r="154" spans="1:71" ht="15.65" customHeight="1">
      <c r="C154" s="118"/>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256"/>
      <c r="AS154" s="256"/>
      <c r="AT154" s="256"/>
      <c r="AU154" s="256"/>
      <c r="AV154" s="256"/>
      <c r="AW154" s="256"/>
      <c r="AX154" s="256"/>
      <c r="AY154" s="256"/>
      <c r="AZ154" s="256"/>
      <c r="BA154" s="256"/>
      <c r="BB154" s="256"/>
      <c r="BC154" s="120"/>
      <c r="BD154" s="121"/>
      <c r="BE154" s="121"/>
      <c r="BF154" s="121"/>
      <c r="BG154" s="121"/>
      <c r="BH154" s="121"/>
      <c r="BI154" s="121"/>
      <c r="BJ154" s="121"/>
      <c r="BK154" s="121"/>
      <c r="BL154" s="121"/>
      <c r="BM154" s="121"/>
      <c r="BN154" s="121"/>
      <c r="BO154" s="121"/>
      <c r="BP154" s="121"/>
      <c r="BQ154" s="121"/>
      <c r="BR154" s="122"/>
    </row>
    <row r="155" spans="1:71" ht="15.65" customHeight="1">
      <c r="C155" s="124"/>
      <c r="D155" s="130"/>
      <c r="E155" s="130"/>
      <c r="F155" s="130"/>
      <c r="G155" s="130"/>
      <c r="H155" s="130"/>
      <c r="I155" s="130"/>
      <c r="J155" s="130"/>
      <c r="K155" s="130"/>
      <c r="L155" s="130"/>
      <c r="M155" s="130"/>
      <c r="N155" s="130"/>
      <c r="O155" s="130"/>
      <c r="P155" s="130"/>
      <c r="Q155" s="130"/>
      <c r="R155" s="130"/>
      <c r="S155" s="130"/>
      <c r="T155" s="130"/>
      <c r="U155" s="130"/>
      <c r="V155" s="130"/>
      <c r="W155" s="130"/>
      <c r="X155" s="110"/>
      <c r="Y155" s="110"/>
      <c r="Z155" s="110"/>
      <c r="AA155" s="126"/>
      <c r="AB155" s="131"/>
      <c r="AC155" s="131"/>
      <c r="AD155" s="131"/>
      <c r="AE155" s="131"/>
      <c r="AF155" s="131"/>
      <c r="AG155" s="131"/>
      <c r="AH155" s="131"/>
      <c r="AI155" s="131"/>
      <c r="AJ155" s="131"/>
      <c r="AK155" s="131"/>
      <c r="AL155" s="131"/>
      <c r="AM155" s="131"/>
      <c r="AN155" s="128"/>
      <c r="AO155" s="131"/>
      <c r="AP155" s="132"/>
      <c r="AQ155" s="132"/>
      <c r="AR155" s="292"/>
      <c r="AS155" s="292"/>
      <c r="AT155" s="292"/>
      <c r="AU155" s="292"/>
      <c r="AV155" s="292"/>
      <c r="AW155" s="292"/>
      <c r="AX155" s="292"/>
      <c r="AY155" s="292"/>
      <c r="AZ155" s="292"/>
      <c r="BA155" s="292"/>
      <c r="BB155" s="292"/>
      <c r="BC155" s="125"/>
      <c r="BD155" s="126"/>
      <c r="BE155" s="126"/>
      <c r="BF155" s="126"/>
      <c r="BG155" s="126"/>
      <c r="BH155" s="126"/>
      <c r="BI155" s="126"/>
      <c r="BJ155" s="126"/>
      <c r="BK155" s="126"/>
      <c r="BL155" s="126"/>
      <c r="BM155" s="126"/>
      <c r="BN155" s="127"/>
      <c r="BO155" s="127"/>
      <c r="BP155" s="127"/>
      <c r="BQ155" s="128"/>
      <c r="BR155" s="129"/>
    </row>
    <row r="156" spans="1:71" ht="15.65" customHeight="1">
      <c r="C156" s="124"/>
      <c r="D156" s="258" t="s">
        <v>4</v>
      </c>
      <c r="E156" s="259"/>
      <c r="F156" s="259"/>
      <c r="G156" s="259"/>
      <c r="H156" s="259"/>
      <c r="I156" s="259"/>
      <c r="J156" s="259"/>
      <c r="K156" s="259"/>
      <c r="L156" s="259"/>
      <c r="M156" s="259"/>
      <c r="N156" s="259"/>
      <c r="O156" s="259"/>
      <c r="P156" s="259"/>
      <c r="Q156" s="260"/>
      <c r="R156" s="199" t="s">
        <v>53</v>
      </c>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1"/>
      <c r="BC156" s="125"/>
      <c r="BD156" s="126"/>
      <c r="BE156" s="126"/>
      <c r="BF156" s="126"/>
      <c r="BG156" s="126"/>
      <c r="BH156" s="126"/>
      <c r="BI156" s="126"/>
      <c r="BJ156" s="126"/>
      <c r="BK156" s="126"/>
      <c r="BL156" s="126"/>
      <c r="BM156" s="126"/>
      <c r="BN156" s="127"/>
      <c r="BO156" s="127"/>
      <c r="BP156" s="127"/>
      <c r="BQ156" s="128"/>
      <c r="BR156" s="129"/>
    </row>
    <row r="157" spans="1:71" ht="15.65" customHeight="1">
      <c r="C157" s="124"/>
      <c r="D157" s="261"/>
      <c r="E157" s="262"/>
      <c r="F157" s="262"/>
      <c r="G157" s="262"/>
      <c r="H157" s="262"/>
      <c r="I157" s="262"/>
      <c r="J157" s="262"/>
      <c r="K157" s="262"/>
      <c r="L157" s="262"/>
      <c r="M157" s="262"/>
      <c r="N157" s="262"/>
      <c r="O157" s="262"/>
      <c r="P157" s="262"/>
      <c r="Q157" s="263"/>
      <c r="R157" s="205"/>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7"/>
      <c r="BC157" s="125"/>
      <c r="BD157" s="126"/>
      <c r="BE157" s="126"/>
      <c r="BF157" s="126"/>
      <c r="BG157" s="126"/>
      <c r="BH157" s="126"/>
      <c r="BI157" s="126"/>
      <c r="BJ157" s="126"/>
      <c r="BK157" s="126"/>
      <c r="BL157" s="126"/>
      <c r="BM157" s="126"/>
      <c r="BN157" s="127"/>
      <c r="BO157" s="127"/>
      <c r="BP157" s="127"/>
      <c r="BQ157" s="128"/>
      <c r="BR157" s="129"/>
    </row>
    <row r="158" spans="1:71" ht="15.65" customHeight="1">
      <c r="C158" s="124"/>
      <c r="D158" s="130"/>
      <c r="E158" s="130"/>
      <c r="F158" s="130"/>
      <c r="G158" s="130"/>
      <c r="H158" s="130"/>
      <c r="I158" s="130"/>
      <c r="J158" s="130"/>
      <c r="K158" s="130"/>
      <c r="L158" s="130"/>
      <c r="M158" s="130"/>
      <c r="N158" s="130"/>
      <c r="O158" s="130"/>
      <c r="P158" s="130"/>
      <c r="Q158" s="130"/>
      <c r="R158" s="130"/>
      <c r="S158" s="130"/>
      <c r="T158" s="130"/>
      <c r="U158" s="130"/>
      <c r="V158" s="130"/>
      <c r="W158" s="130"/>
      <c r="X158" s="110"/>
      <c r="Y158" s="110"/>
      <c r="Z158" s="110"/>
      <c r="AA158" s="126"/>
      <c r="AB158" s="131"/>
      <c r="AC158" s="131"/>
      <c r="AD158" s="131"/>
      <c r="AE158" s="131"/>
      <c r="AF158" s="131"/>
      <c r="AG158" s="131"/>
      <c r="AH158" s="131"/>
      <c r="AI158" s="131"/>
      <c r="AJ158" s="131"/>
      <c r="AK158" s="131"/>
      <c r="AL158" s="131"/>
      <c r="AM158" s="131"/>
      <c r="AN158" s="128"/>
      <c r="AO158" s="131"/>
      <c r="AP158" s="132"/>
      <c r="AQ158" s="132"/>
      <c r="AR158" s="133"/>
      <c r="AS158" s="133"/>
      <c r="AT158" s="133"/>
      <c r="AU158" s="133"/>
      <c r="AV158" s="133"/>
      <c r="AW158" s="133"/>
      <c r="AX158" s="133"/>
      <c r="AY158" s="133"/>
      <c r="AZ158" s="133"/>
      <c r="BA158" s="133"/>
      <c r="BB158" s="133"/>
      <c r="BC158" s="125"/>
      <c r="BD158" s="126"/>
      <c r="BE158" s="126"/>
      <c r="BF158" s="126"/>
      <c r="BG158" s="126"/>
      <c r="BH158" s="126"/>
      <c r="BI158" s="126"/>
      <c r="BJ158" s="126"/>
      <c r="BK158" s="126"/>
      <c r="BL158" s="126"/>
      <c r="BM158" s="126"/>
      <c r="BN158" s="127"/>
      <c r="BO158" s="127"/>
      <c r="BP158" s="127"/>
      <c r="BQ158" s="128"/>
      <c r="BR158" s="129"/>
    </row>
    <row r="159" spans="1:71" ht="19">
      <c r="C159" s="124"/>
      <c r="D159" s="130"/>
      <c r="E159" s="130"/>
      <c r="F159" s="130"/>
      <c r="G159" s="130"/>
      <c r="H159" s="130"/>
      <c r="I159" s="130"/>
      <c r="J159" s="130"/>
      <c r="K159" s="130"/>
      <c r="L159" s="130"/>
      <c r="M159" s="130"/>
      <c r="N159" s="130"/>
      <c r="O159" s="130"/>
      <c r="P159" s="130"/>
      <c r="Q159" s="130"/>
      <c r="R159" s="130"/>
      <c r="S159" s="130"/>
      <c r="T159" s="130"/>
      <c r="U159" s="135" t="s">
        <v>31</v>
      </c>
      <c r="V159" s="138"/>
      <c r="W159" s="137"/>
      <c r="X159" s="139"/>
      <c r="Y159" s="139"/>
      <c r="Z159" s="140"/>
      <c r="AA159" s="140"/>
      <c r="AB159" s="140"/>
      <c r="AC159" s="140"/>
      <c r="AD159" s="140"/>
      <c r="AE159" s="140"/>
      <c r="AF159" s="140"/>
      <c r="AG159" s="140"/>
      <c r="AH159" s="140"/>
      <c r="AI159" s="140"/>
      <c r="AJ159" s="140"/>
      <c r="AK159" s="137"/>
      <c r="AL159" s="137"/>
      <c r="AM159" s="135" t="s">
        <v>27</v>
      </c>
      <c r="AN159" s="130"/>
      <c r="AO159" s="130"/>
      <c r="AP159" s="136"/>
      <c r="AQ159" s="136"/>
      <c r="AR159" s="136"/>
      <c r="AS159" s="127"/>
      <c r="AT159" s="137"/>
      <c r="AU159" s="137"/>
      <c r="AV159" s="137"/>
      <c r="AW159" s="137"/>
      <c r="AX159" s="137"/>
      <c r="AY159" s="137"/>
      <c r="AZ159" s="137"/>
      <c r="BA159" s="137"/>
      <c r="BB159" s="137"/>
      <c r="BC159" s="141"/>
      <c r="BD159" s="127"/>
      <c r="BE159" s="127"/>
      <c r="BF159" s="142" t="s">
        <v>6</v>
      </c>
      <c r="BG159" s="155"/>
      <c r="BH159" s="155"/>
      <c r="BI159" s="155"/>
      <c r="BJ159" s="155"/>
      <c r="BK159" s="155"/>
      <c r="BL159" s="155"/>
      <c r="BM159" s="127"/>
      <c r="BN159" s="127"/>
      <c r="BO159" s="127"/>
      <c r="BP159" s="127"/>
      <c r="BQ159" s="128"/>
      <c r="BR159" s="129"/>
    </row>
    <row r="160" spans="1:71" ht="19.399999999999999" customHeight="1">
      <c r="C160" s="124"/>
      <c r="D160" s="110"/>
      <c r="E160" s="110"/>
      <c r="F160" s="110"/>
      <c r="G160" s="110"/>
      <c r="H160" s="110"/>
      <c r="I160" s="110"/>
      <c r="J160" s="110"/>
      <c r="K160" s="110"/>
      <c r="L160" s="110"/>
      <c r="M160" s="110"/>
      <c r="N160" s="110"/>
      <c r="O160" s="110"/>
      <c r="P160" s="110"/>
      <c r="Q160" s="110"/>
      <c r="R160" s="130"/>
      <c r="S160" s="130"/>
      <c r="T160" s="130"/>
      <c r="U160" s="326" t="s">
        <v>54</v>
      </c>
      <c r="V160" s="327"/>
      <c r="W160" s="327"/>
      <c r="X160" s="327"/>
      <c r="Y160" s="327"/>
      <c r="Z160" s="327"/>
      <c r="AA160" s="327"/>
      <c r="AB160" s="327"/>
      <c r="AC160" s="327"/>
      <c r="AD160" s="327"/>
      <c r="AE160" s="327"/>
      <c r="AF160" s="327"/>
      <c r="AG160" s="327"/>
      <c r="AH160" s="327"/>
      <c r="AI160" s="327"/>
      <c r="AJ160" s="328"/>
      <c r="AK160" s="143"/>
      <c r="AL160" s="143"/>
      <c r="AM160" s="190" t="str">
        <f>IF([9]回答表!F18="簡易水道事業",IF([9]回答表!X52="●",[9]回答表!B282,IF([9]回答表!AA52="●",[9]回答表!B352,"")),"")</f>
        <v/>
      </c>
      <c r="AN160" s="191"/>
      <c r="AO160" s="191"/>
      <c r="AP160" s="191"/>
      <c r="AQ160" s="191"/>
      <c r="AR160" s="191"/>
      <c r="AS160" s="191"/>
      <c r="AT160" s="191"/>
      <c r="AU160" s="191"/>
      <c r="AV160" s="191"/>
      <c r="AW160" s="191"/>
      <c r="AX160" s="191"/>
      <c r="AY160" s="191"/>
      <c r="AZ160" s="191"/>
      <c r="BA160" s="191"/>
      <c r="BB160" s="192"/>
      <c r="BC160" s="131"/>
      <c r="BD160" s="126"/>
      <c r="BE160" s="126"/>
      <c r="BF160" s="253" t="str">
        <f>IF([9]回答表!F18="簡易水道事業",IF([9]回答表!X52="●",[9]回答表!B330,IF([9]回答表!AA52="●",[9]回答表!B399,"")),"")</f>
        <v/>
      </c>
      <c r="BG160" s="254"/>
      <c r="BH160" s="254"/>
      <c r="BI160" s="254"/>
      <c r="BJ160" s="253"/>
      <c r="BK160" s="254"/>
      <c r="BL160" s="254"/>
      <c r="BM160" s="254"/>
      <c r="BN160" s="253"/>
      <c r="BO160" s="254"/>
      <c r="BP160" s="254"/>
      <c r="BQ160" s="255"/>
      <c r="BR160" s="129"/>
    </row>
    <row r="161" spans="1:83" ht="19.399999999999999" customHeight="1">
      <c r="C161" s="124"/>
      <c r="D161" s="110"/>
      <c r="E161" s="110"/>
      <c r="F161" s="110"/>
      <c r="G161" s="110"/>
      <c r="H161" s="110"/>
      <c r="I161" s="110"/>
      <c r="J161" s="110"/>
      <c r="K161" s="110"/>
      <c r="L161" s="110"/>
      <c r="M161" s="110"/>
      <c r="N161" s="110"/>
      <c r="O161" s="110"/>
      <c r="P161" s="110"/>
      <c r="Q161" s="110"/>
      <c r="R161" s="130"/>
      <c r="S161" s="130"/>
      <c r="T161" s="130"/>
      <c r="U161" s="329"/>
      <c r="V161" s="330"/>
      <c r="W161" s="330"/>
      <c r="X161" s="330"/>
      <c r="Y161" s="330"/>
      <c r="Z161" s="330"/>
      <c r="AA161" s="330"/>
      <c r="AB161" s="330"/>
      <c r="AC161" s="330"/>
      <c r="AD161" s="330"/>
      <c r="AE161" s="330"/>
      <c r="AF161" s="330"/>
      <c r="AG161" s="330"/>
      <c r="AH161" s="330"/>
      <c r="AI161" s="330"/>
      <c r="AJ161" s="331"/>
      <c r="AK161" s="143"/>
      <c r="AL161" s="143"/>
      <c r="AM161" s="193"/>
      <c r="AN161" s="194"/>
      <c r="AO161" s="194"/>
      <c r="AP161" s="194"/>
      <c r="AQ161" s="194"/>
      <c r="AR161" s="194"/>
      <c r="AS161" s="194"/>
      <c r="AT161" s="194"/>
      <c r="AU161" s="194"/>
      <c r="AV161" s="194"/>
      <c r="AW161" s="194"/>
      <c r="AX161" s="194"/>
      <c r="AY161" s="194"/>
      <c r="AZ161" s="194"/>
      <c r="BA161" s="194"/>
      <c r="BB161" s="195"/>
      <c r="BC161" s="131"/>
      <c r="BD161" s="126"/>
      <c r="BE161" s="126"/>
      <c r="BF161" s="217"/>
      <c r="BG161" s="218"/>
      <c r="BH161" s="218"/>
      <c r="BI161" s="218"/>
      <c r="BJ161" s="217"/>
      <c r="BK161" s="218"/>
      <c r="BL161" s="218"/>
      <c r="BM161" s="218"/>
      <c r="BN161" s="217"/>
      <c r="BO161" s="218"/>
      <c r="BP161" s="218"/>
      <c r="BQ161" s="221"/>
      <c r="BR161" s="129"/>
    </row>
    <row r="162" spans="1:83" ht="15.65" customHeight="1">
      <c r="C162" s="124"/>
      <c r="D162" s="199" t="s">
        <v>7</v>
      </c>
      <c r="E162" s="200"/>
      <c r="F162" s="200"/>
      <c r="G162" s="200"/>
      <c r="H162" s="200"/>
      <c r="I162" s="200"/>
      <c r="J162" s="200"/>
      <c r="K162" s="200"/>
      <c r="L162" s="200"/>
      <c r="M162" s="201"/>
      <c r="N162" s="208" t="str">
        <f>IF([9]回答表!F18="簡易水道事業",IF([9]回答表!X52="●","●",""),"")</f>
        <v/>
      </c>
      <c r="O162" s="209"/>
      <c r="P162" s="209"/>
      <c r="Q162" s="210"/>
      <c r="R162" s="130"/>
      <c r="S162" s="130"/>
      <c r="T162" s="130"/>
      <c r="U162" s="283" t="str">
        <f>IF([9]回答表!F18="簡易水道事業",IF([9]回答表!X52="●",[9]回答表!S301,IF([9]回答表!AA52="●",[9]回答表!S371,"")),"")</f>
        <v/>
      </c>
      <c r="V162" s="284"/>
      <c r="W162" s="284"/>
      <c r="X162" s="284"/>
      <c r="Y162" s="284"/>
      <c r="Z162" s="284"/>
      <c r="AA162" s="284"/>
      <c r="AB162" s="284"/>
      <c r="AC162" s="284"/>
      <c r="AD162" s="284"/>
      <c r="AE162" s="284"/>
      <c r="AF162" s="284"/>
      <c r="AG162" s="284"/>
      <c r="AH162" s="284"/>
      <c r="AI162" s="284"/>
      <c r="AJ162" s="285"/>
      <c r="AK162" s="143"/>
      <c r="AL162" s="143"/>
      <c r="AM162" s="193"/>
      <c r="AN162" s="194"/>
      <c r="AO162" s="194"/>
      <c r="AP162" s="194"/>
      <c r="AQ162" s="194"/>
      <c r="AR162" s="194"/>
      <c r="AS162" s="194"/>
      <c r="AT162" s="194"/>
      <c r="AU162" s="194"/>
      <c r="AV162" s="194"/>
      <c r="AW162" s="194"/>
      <c r="AX162" s="194"/>
      <c r="AY162" s="194"/>
      <c r="AZ162" s="194"/>
      <c r="BA162" s="194"/>
      <c r="BB162" s="195"/>
      <c r="BC162" s="131"/>
      <c r="BD162" s="126"/>
      <c r="BE162" s="126"/>
      <c r="BF162" s="217"/>
      <c r="BG162" s="218"/>
      <c r="BH162" s="218"/>
      <c r="BI162" s="218"/>
      <c r="BJ162" s="217"/>
      <c r="BK162" s="218"/>
      <c r="BL162" s="218"/>
      <c r="BM162" s="218"/>
      <c r="BN162" s="217"/>
      <c r="BO162" s="218"/>
      <c r="BP162" s="218"/>
      <c r="BQ162" s="221"/>
      <c r="BR162" s="129"/>
    </row>
    <row r="163" spans="1:83" ht="15.65" customHeight="1">
      <c r="C163" s="124"/>
      <c r="D163" s="202"/>
      <c r="E163" s="203"/>
      <c r="F163" s="203"/>
      <c r="G163" s="203"/>
      <c r="H163" s="203"/>
      <c r="I163" s="203"/>
      <c r="J163" s="203"/>
      <c r="K163" s="203"/>
      <c r="L163" s="203"/>
      <c r="M163" s="204"/>
      <c r="N163" s="211"/>
      <c r="O163" s="212"/>
      <c r="P163" s="212"/>
      <c r="Q163" s="213"/>
      <c r="R163" s="130"/>
      <c r="S163" s="130"/>
      <c r="T163" s="130"/>
      <c r="U163" s="286"/>
      <c r="V163" s="287"/>
      <c r="W163" s="287"/>
      <c r="X163" s="287"/>
      <c r="Y163" s="287"/>
      <c r="Z163" s="287"/>
      <c r="AA163" s="287"/>
      <c r="AB163" s="287"/>
      <c r="AC163" s="287"/>
      <c r="AD163" s="287"/>
      <c r="AE163" s="287"/>
      <c r="AF163" s="287"/>
      <c r="AG163" s="287"/>
      <c r="AH163" s="287"/>
      <c r="AI163" s="287"/>
      <c r="AJ163" s="288"/>
      <c r="AK163" s="143"/>
      <c r="AL163" s="143"/>
      <c r="AM163" s="193"/>
      <c r="AN163" s="194"/>
      <c r="AO163" s="194"/>
      <c r="AP163" s="194"/>
      <c r="AQ163" s="194"/>
      <c r="AR163" s="194"/>
      <c r="AS163" s="194"/>
      <c r="AT163" s="194"/>
      <c r="AU163" s="194"/>
      <c r="AV163" s="194"/>
      <c r="AW163" s="194"/>
      <c r="AX163" s="194"/>
      <c r="AY163" s="194"/>
      <c r="AZ163" s="194"/>
      <c r="BA163" s="194"/>
      <c r="BB163" s="195"/>
      <c r="BC163" s="131"/>
      <c r="BD163" s="126"/>
      <c r="BE163" s="126"/>
      <c r="BF163" s="217" t="str">
        <f>IF([9]回答表!F18="簡易水道事業",IF([9]回答表!X52="●",[9]回答表!E330,IF([9]回答表!AA52="●",[9]回答表!E399,"")),"")</f>
        <v/>
      </c>
      <c r="BG163" s="218"/>
      <c r="BH163" s="218"/>
      <c r="BI163" s="218"/>
      <c r="BJ163" s="217" t="str">
        <f>IF([9]回答表!F18="簡易水道事業",IF([9]回答表!X52="●",[9]回答表!E331,IF([9]回答表!AA52="●",[9]回答表!E400,"")),"")</f>
        <v/>
      </c>
      <c r="BK163" s="218"/>
      <c r="BL163" s="218"/>
      <c r="BM163" s="218"/>
      <c r="BN163" s="217" t="str">
        <f>IF([9]回答表!F18="簡易水道事業",IF([9]回答表!X52="●",[9]回答表!E332,IF([9]回答表!AA52="●",[9]回答表!E401,"")),"")</f>
        <v/>
      </c>
      <c r="BO163" s="218"/>
      <c r="BP163" s="218"/>
      <c r="BQ163" s="221"/>
      <c r="BR163" s="129"/>
    </row>
    <row r="164" spans="1:83" ht="15.65" customHeight="1">
      <c r="C164" s="124"/>
      <c r="D164" s="202"/>
      <c r="E164" s="203"/>
      <c r="F164" s="203"/>
      <c r="G164" s="203"/>
      <c r="H164" s="203"/>
      <c r="I164" s="203"/>
      <c r="J164" s="203"/>
      <c r="K164" s="203"/>
      <c r="L164" s="203"/>
      <c r="M164" s="204"/>
      <c r="N164" s="211"/>
      <c r="O164" s="212"/>
      <c r="P164" s="212"/>
      <c r="Q164" s="213"/>
      <c r="R164" s="146"/>
      <c r="S164" s="146"/>
      <c r="T164" s="146"/>
      <c r="U164" s="289"/>
      <c r="V164" s="290"/>
      <c r="W164" s="290"/>
      <c r="X164" s="290"/>
      <c r="Y164" s="290"/>
      <c r="Z164" s="290"/>
      <c r="AA164" s="290"/>
      <c r="AB164" s="290"/>
      <c r="AC164" s="290"/>
      <c r="AD164" s="290"/>
      <c r="AE164" s="290"/>
      <c r="AF164" s="290"/>
      <c r="AG164" s="290"/>
      <c r="AH164" s="290"/>
      <c r="AI164" s="290"/>
      <c r="AJ164" s="291"/>
      <c r="AK164" s="143"/>
      <c r="AL164" s="143"/>
      <c r="AM164" s="193"/>
      <c r="AN164" s="194"/>
      <c r="AO164" s="194"/>
      <c r="AP164" s="194"/>
      <c r="AQ164" s="194"/>
      <c r="AR164" s="194"/>
      <c r="AS164" s="194"/>
      <c r="AT164" s="194"/>
      <c r="AU164" s="194"/>
      <c r="AV164" s="194"/>
      <c r="AW164" s="194"/>
      <c r="AX164" s="194"/>
      <c r="AY164" s="194"/>
      <c r="AZ164" s="194"/>
      <c r="BA164" s="194"/>
      <c r="BB164" s="195"/>
      <c r="BC164" s="131"/>
      <c r="BD164" s="131"/>
      <c r="BE164" s="131"/>
      <c r="BF164" s="217"/>
      <c r="BG164" s="218"/>
      <c r="BH164" s="218"/>
      <c r="BI164" s="218"/>
      <c r="BJ164" s="217"/>
      <c r="BK164" s="218"/>
      <c r="BL164" s="218"/>
      <c r="BM164" s="218"/>
      <c r="BN164" s="217"/>
      <c r="BO164" s="218"/>
      <c r="BP164" s="218"/>
      <c r="BQ164" s="221"/>
      <c r="BR164" s="129"/>
    </row>
    <row r="165" spans="1:83" ht="19.399999999999999" customHeight="1">
      <c r="C165" s="124"/>
      <c r="D165" s="205"/>
      <c r="E165" s="206"/>
      <c r="F165" s="206"/>
      <c r="G165" s="206"/>
      <c r="H165" s="206"/>
      <c r="I165" s="206"/>
      <c r="J165" s="206"/>
      <c r="K165" s="206"/>
      <c r="L165" s="206"/>
      <c r="M165" s="207"/>
      <c r="N165" s="214"/>
      <c r="O165" s="215"/>
      <c r="P165" s="215"/>
      <c r="Q165" s="216"/>
      <c r="R165" s="146"/>
      <c r="S165" s="146"/>
      <c r="T165" s="146"/>
      <c r="U165" s="326" t="s">
        <v>55</v>
      </c>
      <c r="V165" s="327"/>
      <c r="W165" s="327"/>
      <c r="X165" s="327"/>
      <c r="Y165" s="327"/>
      <c r="Z165" s="327"/>
      <c r="AA165" s="327"/>
      <c r="AB165" s="327"/>
      <c r="AC165" s="327"/>
      <c r="AD165" s="327"/>
      <c r="AE165" s="327"/>
      <c r="AF165" s="327"/>
      <c r="AG165" s="327"/>
      <c r="AH165" s="327"/>
      <c r="AI165" s="327"/>
      <c r="AJ165" s="328"/>
      <c r="AK165" s="143"/>
      <c r="AL165" s="143"/>
      <c r="AM165" s="193"/>
      <c r="AN165" s="194"/>
      <c r="AO165" s="194"/>
      <c r="AP165" s="194"/>
      <c r="AQ165" s="194"/>
      <c r="AR165" s="194"/>
      <c r="AS165" s="194"/>
      <c r="AT165" s="194"/>
      <c r="AU165" s="194"/>
      <c r="AV165" s="194"/>
      <c r="AW165" s="194"/>
      <c r="AX165" s="194"/>
      <c r="AY165" s="194"/>
      <c r="AZ165" s="194"/>
      <c r="BA165" s="194"/>
      <c r="BB165" s="195"/>
      <c r="BC165" s="131"/>
      <c r="BD165" s="126"/>
      <c r="BE165" s="126"/>
      <c r="BF165" s="217"/>
      <c r="BG165" s="218"/>
      <c r="BH165" s="218"/>
      <c r="BI165" s="218"/>
      <c r="BJ165" s="217"/>
      <c r="BK165" s="218"/>
      <c r="BL165" s="218"/>
      <c r="BM165" s="218"/>
      <c r="BN165" s="217"/>
      <c r="BO165" s="218"/>
      <c r="BP165" s="218"/>
      <c r="BQ165" s="221"/>
      <c r="BR165" s="129"/>
    </row>
    <row r="166" spans="1:83" ht="19.399999999999999" customHeight="1">
      <c r="C166" s="124"/>
      <c r="D166" s="130"/>
      <c r="E166" s="130"/>
      <c r="F166" s="130"/>
      <c r="G166" s="130"/>
      <c r="H166" s="130"/>
      <c r="I166" s="130"/>
      <c r="J166" s="130"/>
      <c r="K166" s="130"/>
      <c r="L166" s="130"/>
      <c r="M166" s="130"/>
      <c r="N166" s="130"/>
      <c r="O166" s="130"/>
      <c r="P166" s="130"/>
      <c r="Q166" s="130"/>
      <c r="R166" s="130"/>
      <c r="S166" s="130"/>
      <c r="T166" s="130"/>
      <c r="U166" s="329"/>
      <c r="V166" s="330"/>
      <c r="W166" s="330"/>
      <c r="X166" s="330"/>
      <c r="Y166" s="330"/>
      <c r="Z166" s="330"/>
      <c r="AA166" s="330"/>
      <c r="AB166" s="330"/>
      <c r="AC166" s="330"/>
      <c r="AD166" s="330"/>
      <c r="AE166" s="330"/>
      <c r="AF166" s="330"/>
      <c r="AG166" s="330"/>
      <c r="AH166" s="330"/>
      <c r="AI166" s="330"/>
      <c r="AJ166" s="331"/>
      <c r="AK166" s="143"/>
      <c r="AL166" s="143"/>
      <c r="AM166" s="193"/>
      <c r="AN166" s="194"/>
      <c r="AO166" s="194"/>
      <c r="AP166" s="194"/>
      <c r="AQ166" s="194"/>
      <c r="AR166" s="194"/>
      <c r="AS166" s="194"/>
      <c r="AT166" s="194"/>
      <c r="AU166" s="194"/>
      <c r="AV166" s="194"/>
      <c r="AW166" s="194"/>
      <c r="AX166" s="194"/>
      <c r="AY166" s="194"/>
      <c r="AZ166" s="194"/>
      <c r="BA166" s="194"/>
      <c r="BB166" s="195"/>
      <c r="BC166" s="131"/>
      <c r="BD166" s="147"/>
      <c r="BE166" s="147"/>
      <c r="BF166" s="217"/>
      <c r="BG166" s="218"/>
      <c r="BH166" s="218"/>
      <c r="BI166" s="218"/>
      <c r="BJ166" s="217"/>
      <c r="BK166" s="218"/>
      <c r="BL166" s="218"/>
      <c r="BM166" s="218"/>
      <c r="BN166" s="217"/>
      <c r="BO166" s="218"/>
      <c r="BP166" s="218"/>
      <c r="BQ166" s="221"/>
      <c r="BR166" s="129"/>
    </row>
    <row r="167" spans="1:83" ht="15.65" customHeight="1">
      <c r="C167" s="124"/>
      <c r="D167" s="110"/>
      <c r="E167" s="110"/>
      <c r="F167" s="110"/>
      <c r="G167" s="110"/>
      <c r="H167" s="110"/>
      <c r="I167" s="110"/>
      <c r="J167" s="110"/>
      <c r="K167" s="110"/>
      <c r="L167" s="110"/>
      <c r="M167" s="110"/>
      <c r="N167" s="110"/>
      <c r="O167" s="110"/>
      <c r="P167" s="110"/>
      <c r="Q167" s="110"/>
      <c r="R167" s="130"/>
      <c r="S167" s="130"/>
      <c r="T167" s="130"/>
      <c r="U167" s="283" t="str">
        <f>IF([9]回答表!F18="簡易水道事業",IF([9]回答表!X52="●",[9]回答表!S302,IF([9]回答表!AA52="●",[9]回答表!S372,"")),"")</f>
        <v/>
      </c>
      <c r="V167" s="284"/>
      <c r="W167" s="284"/>
      <c r="X167" s="284"/>
      <c r="Y167" s="284"/>
      <c r="Z167" s="284"/>
      <c r="AA167" s="284"/>
      <c r="AB167" s="284"/>
      <c r="AC167" s="284"/>
      <c r="AD167" s="284"/>
      <c r="AE167" s="284"/>
      <c r="AF167" s="284"/>
      <c r="AG167" s="284"/>
      <c r="AH167" s="284"/>
      <c r="AI167" s="284"/>
      <c r="AJ167" s="285"/>
      <c r="AK167" s="143"/>
      <c r="AL167" s="143"/>
      <c r="AM167" s="193"/>
      <c r="AN167" s="194"/>
      <c r="AO167" s="194"/>
      <c r="AP167" s="194"/>
      <c r="AQ167" s="194"/>
      <c r="AR167" s="194"/>
      <c r="AS167" s="194"/>
      <c r="AT167" s="194"/>
      <c r="AU167" s="194"/>
      <c r="AV167" s="194"/>
      <c r="AW167" s="194"/>
      <c r="AX167" s="194"/>
      <c r="AY167" s="194"/>
      <c r="AZ167" s="194"/>
      <c r="BA167" s="194"/>
      <c r="BB167" s="195"/>
      <c r="BC167" s="131"/>
      <c r="BD167" s="147"/>
      <c r="BE167" s="147"/>
      <c r="BF167" s="217" t="s">
        <v>9</v>
      </c>
      <c r="BG167" s="218"/>
      <c r="BH167" s="218"/>
      <c r="BI167" s="218"/>
      <c r="BJ167" s="217" t="s">
        <v>10</v>
      </c>
      <c r="BK167" s="218"/>
      <c r="BL167" s="218"/>
      <c r="BM167" s="218"/>
      <c r="BN167" s="217" t="s">
        <v>11</v>
      </c>
      <c r="BO167" s="218"/>
      <c r="BP167" s="218"/>
      <c r="BQ167" s="221"/>
      <c r="BR167" s="129"/>
    </row>
    <row r="168" spans="1:83" ht="15.65" customHeight="1">
      <c r="C168" s="124"/>
      <c r="D168" s="110"/>
      <c r="E168" s="110"/>
      <c r="F168" s="110"/>
      <c r="G168" s="110"/>
      <c r="H168" s="110"/>
      <c r="I168" s="110"/>
      <c r="J168" s="110"/>
      <c r="K168" s="110"/>
      <c r="L168" s="110"/>
      <c r="M168" s="110"/>
      <c r="N168" s="110"/>
      <c r="O168" s="110"/>
      <c r="P168" s="110"/>
      <c r="Q168" s="110"/>
      <c r="R168" s="130"/>
      <c r="S168" s="130"/>
      <c r="T168" s="130"/>
      <c r="U168" s="286"/>
      <c r="V168" s="287"/>
      <c r="W168" s="287"/>
      <c r="X168" s="287"/>
      <c r="Y168" s="287"/>
      <c r="Z168" s="287"/>
      <c r="AA168" s="287"/>
      <c r="AB168" s="287"/>
      <c r="AC168" s="287"/>
      <c r="AD168" s="287"/>
      <c r="AE168" s="287"/>
      <c r="AF168" s="287"/>
      <c r="AG168" s="287"/>
      <c r="AH168" s="287"/>
      <c r="AI168" s="287"/>
      <c r="AJ168" s="288"/>
      <c r="AK168" s="143"/>
      <c r="AL168" s="143"/>
      <c r="AM168" s="196"/>
      <c r="AN168" s="197"/>
      <c r="AO168" s="197"/>
      <c r="AP168" s="197"/>
      <c r="AQ168" s="197"/>
      <c r="AR168" s="197"/>
      <c r="AS168" s="197"/>
      <c r="AT168" s="197"/>
      <c r="AU168" s="197"/>
      <c r="AV168" s="197"/>
      <c r="AW168" s="197"/>
      <c r="AX168" s="197"/>
      <c r="AY168" s="197"/>
      <c r="AZ168" s="197"/>
      <c r="BA168" s="197"/>
      <c r="BB168" s="198"/>
      <c r="BC168" s="131"/>
      <c r="BD168" s="147"/>
      <c r="BE168" s="147"/>
      <c r="BF168" s="217"/>
      <c r="BG168" s="218"/>
      <c r="BH168" s="218"/>
      <c r="BI168" s="218"/>
      <c r="BJ168" s="217"/>
      <c r="BK168" s="218"/>
      <c r="BL168" s="218"/>
      <c r="BM168" s="218"/>
      <c r="BN168" s="217"/>
      <c r="BO168" s="218"/>
      <c r="BP168" s="218"/>
      <c r="BQ168" s="221"/>
      <c r="BR168" s="129"/>
    </row>
    <row r="169" spans="1:83" ht="15.65" customHeight="1">
      <c r="C169" s="124"/>
      <c r="D169" s="243" t="s">
        <v>8</v>
      </c>
      <c r="E169" s="244"/>
      <c r="F169" s="244"/>
      <c r="G169" s="244"/>
      <c r="H169" s="244"/>
      <c r="I169" s="244"/>
      <c r="J169" s="244"/>
      <c r="K169" s="244"/>
      <c r="L169" s="244"/>
      <c r="M169" s="245"/>
      <c r="N169" s="208" t="str">
        <f>IF([9]回答表!F18="簡易水道事業",IF([9]回答表!AA52="●","●",""),"")</f>
        <v/>
      </c>
      <c r="O169" s="209"/>
      <c r="P169" s="209"/>
      <c r="Q169" s="210"/>
      <c r="R169" s="130"/>
      <c r="S169" s="130"/>
      <c r="T169" s="130"/>
      <c r="U169" s="289"/>
      <c r="V169" s="290"/>
      <c r="W169" s="290"/>
      <c r="X169" s="290"/>
      <c r="Y169" s="290"/>
      <c r="Z169" s="290"/>
      <c r="AA169" s="290"/>
      <c r="AB169" s="290"/>
      <c r="AC169" s="290"/>
      <c r="AD169" s="290"/>
      <c r="AE169" s="290"/>
      <c r="AF169" s="290"/>
      <c r="AG169" s="290"/>
      <c r="AH169" s="290"/>
      <c r="AI169" s="290"/>
      <c r="AJ169" s="291"/>
      <c r="AK169" s="143"/>
      <c r="AL169" s="143"/>
      <c r="AM169" s="110"/>
      <c r="AN169" s="110"/>
      <c r="AO169" s="110"/>
      <c r="AP169" s="110"/>
      <c r="AQ169" s="110"/>
      <c r="AR169" s="110"/>
      <c r="AS169" s="110"/>
      <c r="AT169" s="110"/>
      <c r="AU169" s="110"/>
      <c r="AV169" s="110"/>
      <c r="AW169" s="110"/>
      <c r="AX169" s="110"/>
      <c r="AY169" s="110"/>
      <c r="AZ169" s="110"/>
      <c r="BA169" s="110"/>
      <c r="BB169" s="110"/>
      <c r="BC169" s="131"/>
      <c r="BD169" s="147"/>
      <c r="BE169" s="147"/>
      <c r="BF169" s="219"/>
      <c r="BG169" s="220"/>
      <c r="BH169" s="220"/>
      <c r="BI169" s="220"/>
      <c r="BJ169" s="219"/>
      <c r="BK169" s="220"/>
      <c r="BL169" s="220"/>
      <c r="BM169" s="220"/>
      <c r="BN169" s="219"/>
      <c r="BO169" s="220"/>
      <c r="BP169" s="220"/>
      <c r="BQ169" s="222"/>
      <c r="BR169" s="129"/>
    </row>
    <row r="170" spans="1:83" ht="15.65" customHeight="1">
      <c r="C170" s="124"/>
      <c r="D170" s="246"/>
      <c r="E170" s="247"/>
      <c r="F170" s="247"/>
      <c r="G170" s="247"/>
      <c r="H170" s="247"/>
      <c r="I170" s="247"/>
      <c r="J170" s="247"/>
      <c r="K170" s="247"/>
      <c r="L170" s="247"/>
      <c r="M170" s="248"/>
      <c r="N170" s="211"/>
      <c r="O170" s="212"/>
      <c r="P170" s="212"/>
      <c r="Q170" s="213"/>
      <c r="R170" s="130"/>
      <c r="S170" s="130"/>
      <c r="T170" s="130"/>
      <c r="U170" s="326" t="s">
        <v>56</v>
      </c>
      <c r="V170" s="327"/>
      <c r="W170" s="327"/>
      <c r="X170" s="327"/>
      <c r="Y170" s="327"/>
      <c r="Z170" s="327"/>
      <c r="AA170" s="327"/>
      <c r="AB170" s="327"/>
      <c r="AC170" s="327"/>
      <c r="AD170" s="327"/>
      <c r="AE170" s="327"/>
      <c r="AF170" s="327"/>
      <c r="AG170" s="327"/>
      <c r="AH170" s="327"/>
      <c r="AI170" s="327"/>
      <c r="AJ170" s="328"/>
      <c r="AK170" s="110"/>
      <c r="AL170" s="110"/>
      <c r="AM170" s="311" t="s">
        <v>57</v>
      </c>
      <c r="AN170" s="312"/>
      <c r="AO170" s="312"/>
      <c r="AP170" s="312"/>
      <c r="AQ170" s="312"/>
      <c r="AR170" s="315"/>
      <c r="AS170" s="311" t="s">
        <v>58</v>
      </c>
      <c r="AT170" s="312"/>
      <c r="AU170" s="312"/>
      <c r="AV170" s="312"/>
      <c r="AW170" s="312"/>
      <c r="AX170" s="315"/>
      <c r="AY170" s="225" t="s">
        <v>59</v>
      </c>
      <c r="AZ170" s="226"/>
      <c r="BA170" s="226"/>
      <c r="BB170" s="226"/>
      <c r="BC170" s="226"/>
      <c r="BD170" s="227"/>
      <c r="BE170" s="110"/>
      <c r="BF170" s="110"/>
      <c r="BG170" s="110"/>
      <c r="BH170" s="110"/>
      <c r="BI170" s="110"/>
      <c r="BJ170" s="110"/>
      <c r="BK170" s="110"/>
      <c r="BL170" s="110"/>
      <c r="BM170" s="110"/>
      <c r="BN170" s="110"/>
      <c r="BO170" s="110"/>
      <c r="BP170" s="110"/>
      <c r="BQ170" s="110"/>
      <c r="BR170" s="129"/>
    </row>
    <row r="171" spans="1:83" ht="15.65" customHeight="1">
      <c r="C171" s="124"/>
      <c r="D171" s="246"/>
      <c r="E171" s="247"/>
      <c r="F171" s="247"/>
      <c r="G171" s="247"/>
      <c r="H171" s="247"/>
      <c r="I171" s="247"/>
      <c r="J171" s="247"/>
      <c r="K171" s="247"/>
      <c r="L171" s="247"/>
      <c r="M171" s="248"/>
      <c r="N171" s="211"/>
      <c r="O171" s="212"/>
      <c r="P171" s="212"/>
      <c r="Q171" s="213"/>
      <c r="R171" s="130"/>
      <c r="S171" s="130"/>
      <c r="T171" s="130"/>
      <c r="U171" s="329"/>
      <c r="V171" s="330"/>
      <c r="W171" s="330"/>
      <c r="X171" s="330"/>
      <c r="Y171" s="330"/>
      <c r="Z171" s="330"/>
      <c r="AA171" s="330"/>
      <c r="AB171" s="330"/>
      <c r="AC171" s="330"/>
      <c r="AD171" s="330"/>
      <c r="AE171" s="330"/>
      <c r="AF171" s="330"/>
      <c r="AG171" s="330"/>
      <c r="AH171" s="330"/>
      <c r="AI171" s="330"/>
      <c r="AJ171" s="331"/>
      <c r="AK171" s="110"/>
      <c r="AL171" s="110"/>
      <c r="AM171" s="332"/>
      <c r="AN171" s="333"/>
      <c r="AO171" s="333"/>
      <c r="AP171" s="333"/>
      <c r="AQ171" s="333"/>
      <c r="AR171" s="334"/>
      <c r="AS171" s="332"/>
      <c r="AT171" s="333"/>
      <c r="AU171" s="333"/>
      <c r="AV171" s="333"/>
      <c r="AW171" s="333"/>
      <c r="AX171" s="334"/>
      <c r="AY171" s="228"/>
      <c r="AZ171" s="229"/>
      <c r="BA171" s="229"/>
      <c r="BB171" s="229"/>
      <c r="BC171" s="229"/>
      <c r="BD171" s="230"/>
      <c r="BE171" s="110"/>
      <c r="BF171" s="110"/>
      <c r="BG171" s="110"/>
      <c r="BH171" s="110"/>
      <c r="BI171" s="110"/>
      <c r="BJ171" s="110"/>
      <c r="BK171" s="110"/>
      <c r="BL171" s="110"/>
      <c r="BM171" s="110"/>
      <c r="BN171" s="110"/>
      <c r="BO171" s="110"/>
      <c r="BP171" s="110"/>
      <c r="BQ171" s="110"/>
      <c r="BR171" s="129"/>
    </row>
    <row r="172" spans="1:83" ht="15.65" customHeight="1">
      <c r="C172" s="124"/>
      <c r="D172" s="249"/>
      <c r="E172" s="250"/>
      <c r="F172" s="250"/>
      <c r="G172" s="250"/>
      <c r="H172" s="250"/>
      <c r="I172" s="250"/>
      <c r="J172" s="250"/>
      <c r="K172" s="250"/>
      <c r="L172" s="250"/>
      <c r="M172" s="251"/>
      <c r="N172" s="214"/>
      <c r="O172" s="215"/>
      <c r="P172" s="215"/>
      <c r="Q172" s="216"/>
      <c r="R172" s="130"/>
      <c r="S172" s="130"/>
      <c r="T172" s="130"/>
      <c r="U172" s="283" t="str">
        <f>IF([9]回答表!F18="簡易水道事業",IF([9]回答表!X52="●",[9]回答表!S303,IF([9]回答表!AA52="●",[9]回答表!S373,"")),"")</f>
        <v/>
      </c>
      <c r="V172" s="284"/>
      <c r="W172" s="284"/>
      <c r="X172" s="284"/>
      <c r="Y172" s="284"/>
      <c r="Z172" s="284"/>
      <c r="AA172" s="284"/>
      <c r="AB172" s="284"/>
      <c r="AC172" s="284"/>
      <c r="AD172" s="284"/>
      <c r="AE172" s="284"/>
      <c r="AF172" s="284"/>
      <c r="AG172" s="284"/>
      <c r="AH172" s="284"/>
      <c r="AI172" s="284"/>
      <c r="AJ172" s="285"/>
      <c r="AK172" s="110"/>
      <c r="AL172" s="110"/>
      <c r="AM172" s="335" t="str">
        <f>IF([9]回答表!F18="簡易水道事業",IF([9]回答表!X52="●",[9]回答表!Y305,IF([9]回答表!AA52="●",[9]回答表!Y375,"")),"")</f>
        <v/>
      </c>
      <c r="AN172" s="335"/>
      <c r="AO172" s="335"/>
      <c r="AP172" s="335"/>
      <c r="AQ172" s="335"/>
      <c r="AR172" s="335"/>
      <c r="AS172" s="335" t="str">
        <f>IF([9]回答表!F18="簡易水道事業",IF([9]回答表!X52="●",[9]回答表!Y306,IF([9]回答表!AA52="●",[9]回答表!Y376,"")),"")</f>
        <v/>
      </c>
      <c r="AT172" s="335"/>
      <c r="AU172" s="335"/>
      <c r="AV172" s="335"/>
      <c r="AW172" s="335"/>
      <c r="AX172" s="335"/>
      <c r="AY172" s="335" t="str">
        <f>IF([9]回答表!F18="簡易水道事業",IF([9]回答表!X52="●",[9]回答表!Y307,IF([9]回答表!AA52="●",[9]回答表!Y377,"")),"")</f>
        <v/>
      </c>
      <c r="AZ172" s="335"/>
      <c r="BA172" s="335"/>
      <c r="BB172" s="335"/>
      <c r="BC172" s="335"/>
      <c r="BD172" s="335"/>
      <c r="BE172" s="110"/>
      <c r="BF172" s="110"/>
      <c r="BG172" s="110"/>
      <c r="BH172" s="110"/>
      <c r="BI172" s="110"/>
      <c r="BJ172" s="110"/>
      <c r="BK172" s="110"/>
      <c r="BL172" s="110"/>
      <c r="BM172" s="110"/>
      <c r="BN172" s="110"/>
      <c r="BO172" s="110"/>
      <c r="BP172" s="110"/>
      <c r="BQ172" s="110"/>
      <c r="BR172" s="129"/>
    </row>
    <row r="173" spans="1:83" ht="15.65" customHeight="1">
      <c r="C173" s="124"/>
      <c r="D173" s="110"/>
      <c r="E173" s="110"/>
      <c r="F173" s="110"/>
      <c r="G173" s="110"/>
      <c r="H173" s="110"/>
      <c r="I173" s="110"/>
      <c r="J173" s="110"/>
      <c r="K173" s="110"/>
      <c r="L173" s="110"/>
      <c r="M173" s="110"/>
      <c r="N173" s="110"/>
      <c r="O173" s="110"/>
      <c r="P173" s="110"/>
      <c r="Q173" s="110"/>
      <c r="R173" s="130"/>
      <c r="S173" s="130"/>
      <c r="T173" s="130"/>
      <c r="U173" s="286"/>
      <c r="V173" s="287"/>
      <c r="W173" s="287"/>
      <c r="X173" s="287"/>
      <c r="Y173" s="287"/>
      <c r="Z173" s="287"/>
      <c r="AA173" s="287"/>
      <c r="AB173" s="287"/>
      <c r="AC173" s="287"/>
      <c r="AD173" s="287"/>
      <c r="AE173" s="287"/>
      <c r="AF173" s="287"/>
      <c r="AG173" s="287"/>
      <c r="AH173" s="287"/>
      <c r="AI173" s="287"/>
      <c r="AJ173" s="288"/>
      <c r="AK173" s="110"/>
      <c r="AL173" s="110"/>
      <c r="AM173" s="335"/>
      <c r="AN173" s="335"/>
      <c r="AO173" s="335"/>
      <c r="AP173" s="335"/>
      <c r="AQ173" s="335"/>
      <c r="AR173" s="335"/>
      <c r="AS173" s="335"/>
      <c r="AT173" s="335"/>
      <c r="AU173" s="335"/>
      <c r="AV173" s="335"/>
      <c r="AW173" s="335"/>
      <c r="AX173" s="335"/>
      <c r="AY173" s="335"/>
      <c r="AZ173" s="335"/>
      <c r="BA173" s="335"/>
      <c r="BB173" s="335"/>
      <c r="BC173" s="335"/>
      <c r="BD173" s="335"/>
      <c r="BE173" s="110"/>
      <c r="BF173" s="110"/>
      <c r="BG173" s="110"/>
      <c r="BH173" s="110"/>
      <c r="BI173" s="110"/>
      <c r="BJ173" s="110"/>
      <c r="BK173" s="110"/>
      <c r="BL173" s="110"/>
      <c r="BM173" s="110"/>
      <c r="BN173" s="110"/>
      <c r="BO173" s="110"/>
      <c r="BP173" s="110"/>
      <c r="BQ173" s="110"/>
      <c r="BR173" s="129"/>
    </row>
    <row r="174" spans="1:83" ht="15.65" customHeight="1">
      <c r="C174" s="124"/>
      <c r="D174" s="144"/>
      <c r="E174" s="144"/>
      <c r="F174" s="144"/>
      <c r="G174" s="144"/>
      <c r="H174" s="144"/>
      <c r="I174" s="144"/>
      <c r="J174" s="144"/>
      <c r="K174" s="144"/>
      <c r="L174" s="144"/>
      <c r="M174" s="144"/>
      <c r="N174" s="149"/>
      <c r="O174" s="149"/>
      <c r="P174" s="149"/>
      <c r="Q174" s="149"/>
      <c r="R174" s="130"/>
      <c r="S174" s="130"/>
      <c r="T174" s="158"/>
      <c r="U174" s="289"/>
      <c r="V174" s="290"/>
      <c r="W174" s="290"/>
      <c r="X174" s="290"/>
      <c r="Y174" s="290"/>
      <c r="Z174" s="290"/>
      <c r="AA174" s="290"/>
      <c r="AB174" s="290"/>
      <c r="AC174" s="290"/>
      <c r="AD174" s="290"/>
      <c r="AE174" s="290"/>
      <c r="AF174" s="290"/>
      <c r="AG174" s="290"/>
      <c r="AH174" s="290"/>
      <c r="AI174" s="290"/>
      <c r="AJ174" s="291"/>
      <c r="AK174" s="110"/>
      <c r="AL174" s="129"/>
      <c r="AM174" s="335"/>
      <c r="AN174" s="335"/>
      <c r="AO174" s="335"/>
      <c r="AP174" s="335"/>
      <c r="AQ174" s="335"/>
      <c r="AR174" s="335"/>
      <c r="AS174" s="335"/>
      <c r="AT174" s="335"/>
      <c r="AU174" s="335"/>
      <c r="AV174" s="335"/>
      <c r="AW174" s="335"/>
      <c r="AX174" s="335"/>
      <c r="AY174" s="335"/>
      <c r="AZ174" s="335"/>
      <c r="BA174" s="335"/>
      <c r="BB174" s="335"/>
      <c r="BC174" s="335"/>
      <c r="BD174" s="335"/>
      <c r="BE174" s="110"/>
      <c r="BF174" s="110"/>
      <c r="BG174" s="110"/>
      <c r="BH174" s="110"/>
      <c r="BI174" s="110"/>
      <c r="BJ174" s="110"/>
      <c r="BK174" s="110"/>
      <c r="BL174" s="110"/>
      <c r="BM174" s="110"/>
      <c r="BN174" s="110"/>
      <c r="BO174" s="110"/>
      <c r="BP174" s="110"/>
      <c r="BQ174" s="110"/>
      <c r="BR174" s="129"/>
      <c r="BW174" s="92"/>
      <c r="CE174" s="92"/>
    </row>
    <row r="175" spans="1:83" ht="15.65" customHeight="1">
      <c r="A175" s="134"/>
      <c r="B175" s="134"/>
      <c r="C175" s="124"/>
      <c r="D175" s="144"/>
      <c r="E175" s="144"/>
      <c r="F175" s="144"/>
      <c r="G175" s="144"/>
      <c r="H175" s="144"/>
      <c r="I175" s="144"/>
      <c r="J175" s="144"/>
      <c r="K175" s="144"/>
      <c r="L175" s="144"/>
      <c r="M175" s="144"/>
      <c r="N175" s="144"/>
      <c r="O175" s="144"/>
      <c r="P175" s="144"/>
      <c r="Q175" s="144"/>
      <c r="R175" s="130"/>
      <c r="S175" s="130"/>
      <c r="T175" s="130"/>
      <c r="U175" s="130"/>
      <c r="V175" s="130"/>
      <c r="W175" s="130"/>
      <c r="X175" s="130"/>
      <c r="Y175" s="130"/>
      <c r="Z175" s="130"/>
      <c r="AA175" s="130"/>
      <c r="AB175" s="130"/>
      <c r="AC175" s="130"/>
      <c r="AD175" s="130"/>
      <c r="AE175" s="130"/>
      <c r="AF175" s="130"/>
      <c r="AG175" s="130"/>
      <c r="AH175" s="130"/>
      <c r="AI175" s="130"/>
      <c r="AJ175" s="130"/>
      <c r="AK175" s="143"/>
      <c r="AL175" s="143"/>
      <c r="AM175" s="156"/>
      <c r="AN175" s="156"/>
      <c r="AO175" s="156"/>
      <c r="AP175" s="156"/>
      <c r="AQ175" s="156"/>
      <c r="AR175" s="156"/>
      <c r="AS175" s="156"/>
      <c r="AT175" s="156"/>
      <c r="AU175" s="156"/>
      <c r="AV175" s="156"/>
      <c r="AW175" s="156"/>
      <c r="AX175" s="156"/>
      <c r="AY175" s="156"/>
      <c r="AZ175" s="156"/>
      <c r="BA175" s="156"/>
      <c r="BB175" s="156"/>
      <c r="BC175" s="131"/>
      <c r="BD175" s="147"/>
      <c r="BE175" s="147"/>
      <c r="BF175" s="110"/>
      <c r="BG175" s="110"/>
      <c r="BH175" s="110"/>
      <c r="BI175" s="110"/>
      <c r="BJ175" s="110"/>
      <c r="BK175" s="110"/>
      <c r="BL175" s="110"/>
      <c r="BM175" s="110"/>
      <c r="BN175" s="110"/>
      <c r="BO175" s="110"/>
      <c r="BP175" s="110"/>
      <c r="BQ175" s="110"/>
      <c r="BR175" s="129"/>
      <c r="BS175" s="116"/>
    </row>
    <row r="176" spans="1:83" ht="15.65" customHeight="1">
      <c r="A176" s="134"/>
      <c r="B176" s="134"/>
      <c r="C176" s="124"/>
      <c r="D176" s="144"/>
      <c r="E176" s="144"/>
      <c r="F176" s="144"/>
      <c r="G176" s="144"/>
      <c r="H176" s="144"/>
      <c r="I176" s="144"/>
      <c r="J176" s="144"/>
      <c r="K176" s="144"/>
      <c r="L176" s="144"/>
      <c r="M176" s="144"/>
      <c r="N176" s="144"/>
      <c r="O176" s="144"/>
      <c r="P176" s="144"/>
      <c r="Q176" s="144"/>
      <c r="R176" s="130"/>
      <c r="S176" s="130"/>
      <c r="T176" s="130"/>
      <c r="U176" s="135" t="s">
        <v>91</v>
      </c>
      <c r="V176" s="130"/>
      <c r="W176" s="130"/>
      <c r="X176" s="130"/>
      <c r="Y176" s="130"/>
      <c r="Z176" s="130"/>
      <c r="AA176" s="130"/>
      <c r="AB176" s="130"/>
      <c r="AC176" s="130"/>
      <c r="AD176" s="130"/>
      <c r="AE176" s="130"/>
      <c r="AF176" s="130"/>
      <c r="AG176" s="130"/>
      <c r="AH176" s="130"/>
      <c r="AI176" s="130"/>
      <c r="AJ176" s="130"/>
      <c r="AK176" s="143"/>
      <c r="AL176" s="143"/>
      <c r="AM176" s="135" t="s">
        <v>92</v>
      </c>
      <c r="AN176" s="127"/>
      <c r="AO176" s="127"/>
      <c r="AP176" s="127"/>
      <c r="AQ176" s="127"/>
      <c r="AR176" s="127"/>
      <c r="AS176" s="127"/>
      <c r="AT176" s="127"/>
      <c r="AU176" s="127"/>
      <c r="AV176" s="127"/>
      <c r="AW176" s="127"/>
      <c r="AX176" s="126"/>
      <c r="AY176" s="126"/>
      <c r="AZ176" s="126"/>
      <c r="BA176" s="126"/>
      <c r="BB176" s="126"/>
      <c r="BC176" s="126"/>
      <c r="BD176" s="126"/>
      <c r="BE176" s="126"/>
      <c r="BF176" s="126"/>
      <c r="BG176" s="126"/>
      <c r="BH176" s="126"/>
      <c r="BI176" s="126"/>
      <c r="BJ176" s="126"/>
      <c r="BK176" s="126"/>
      <c r="BL176" s="126"/>
      <c r="BM176" s="126"/>
      <c r="BN176" s="126"/>
      <c r="BO176" s="126"/>
      <c r="BP176" s="126"/>
      <c r="BQ176" s="110"/>
      <c r="BR176" s="129"/>
      <c r="BS176" s="116"/>
    </row>
    <row r="177" spans="1:71" ht="15.65" customHeight="1">
      <c r="A177" s="134"/>
      <c r="B177" s="134"/>
      <c r="C177" s="124"/>
      <c r="D177" s="144"/>
      <c r="E177" s="144"/>
      <c r="F177" s="144"/>
      <c r="G177" s="144"/>
      <c r="H177" s="144"/>
      <c r="I177" s="144"/>
      <c r="J177" s="144"/>
      <c r="K177" s="144"/>
      <c r="L177" s="144"/>
      <c r="M177" s="144"/>
      <c r="N177" s="144"/>
      <c r="O177" s="144"/>
      <c r="P177" s="144"/>
      <c r="Q177" s="144"/>
      <c r="R177" s="130"/>
      <c r="S177" s="130"/>
      <c r="T177" s="130"/>
      <c r="U177" s="182" t="str">
        <f>IF([9]回答表!F18="簡易水道事業",IF([9]回答表!X52="●",[9]回答表!E339,IF([9]回答表!AA52="●",[9]回答表!E408,"")),"")</f>
        <v/>
      </c>
      <c r="V177" s="183"/>
      <c r="W177" s="183"/>
      <c r="X177" s="183"/>
      <c r="Y177" s="183"/>
      <c r="Z177" s="183"/>
      <c r="AA177" s="183"/>
      <c r="AB177" s="183"/>
      <c r="AC177" s="183"/>
      <c r="AD177" s="183"/>
      <c r="AE177" s="186" t="s">
        <v>93</v>
      </c>
      <c r="AF177" s="186"/>
      <c r="AG177" s="186"/>
      <c r="AH177" s="186"/>
      <c r="AI177" s="186"/>
      <c r="AJ177" s="187"/>
      <c r="AK177" s="143"/>
      <c r="AL177" s="143"/>
      <c r="AM177" s="190" t="str">
        <f>IF([9]回答表!F18="簡易水道事業",IF([9]回答表!X52="●",[9]回答表!B341,IF([9]回答表!AA52="●",[9]回答表!B410,"")),"")</f>
        <v/>
      </c>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2"/>
      <c r="BR177" s="129"/>
      <c r="BS177" s="116"/>
    </row>
    <row r="178" spans="1:71" ht="15.65" customHeight="1">
      <c r="A178" s="134"/>
      <c r="B178" s="134"/>
      <c r="C178" s="124"/>
      <c r="D178" s="144"/>
      <c r="E178" s="144"/>
      <c r="F178" s="144"/>
      <c r="G178" s="144"/>
      <c r="H178" s="144"/>
      <c r="I178" s="144"/>
      <c r="J178" s="144"/>
      <c r="K178" s="144"/>
      <c r="L178" s="144"/>
      <c r="M178" s="144"/>
      <c r="N178" s="144"/>
      <c r="O178" s="144"/>
      <c r="P178" s="144"/>
      <c r="Q178" s="144"/>
      <c r="R178" s="130"/>
      <c r="S178" s="130"/>
      <c r="T178" s="130"/>
      <c r="U178" s="184"/>
      <c r="V178" s="185"/>
      <c r="W178" s="185"/>
      <c r="X178" s="185"/>
      <c r="Y178" s="185"/>
      <c r="Z178" s="185"/>
      <c r="AA178" s="185"/>
      <c r="AB178" s="185"/>
      <c r="AC178" s="185"/>
      <c r="AD178" s="185"/>
      <c r="AE178" s="188"/>
      <c r="AF178" s="188"/>
      <c r="AG178" s="188"/>
      <c r="AH178" s="188"/>
      <c r="AI178" s="188"/>
      <c r="AJ178" s="189"/>
      <c r="AK178" s="143"/>
      <c r="AL178" s="143"/>
      <c r="AM178" s="193"/>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5"/>
      <c r="BR178" s="129"/>
      <c r="BS178" s="116"/>
    </row>
    <row r="179" spans="1:71" ht="15.65" customHeight="1">
      <c r="A179" s="134"/>
      <c r="B179" s="134"/>
      <c r="C179" s="124"/>
      <c r="D179" s="144"/>
      <c r="E179" s="144"/>
      <c r="F179" s="144"/>
      <c r="G179" s="144"/>
      <c r="H179" s="144"/>
      <c r="I179" s="144"/>
      <c r="J179" s="144"/>
      <c r="K179" s="144"/>
      <c r="L179" s="144"/>
      <c r="M179" s="144"/>
      <c r="N179" s="144"/>
      <c r="O179" s="144"/>
      <c r="P179" s="144"/>
      <c r="Q179" s="144"/>
      <c r="R179" s="130"/>
      <c r="S179" s="130"/>
      <c r="T179" s="130"/>
      <c r="U179" s="130"/>
      <c r="V179" s="130"/>
      <c r="W179" s="130"/>
      <c r="X179" s="130"/>
      <c r="Y179" s="130"/>
      <c r="Z179" s="130"/>
      <c r="AA179" s="130"/>
      <c r="AB179" s="130"/>
      <c r="AC179" s="130"/>
      <c r="AD179" s="130"/>
      <c r="AE179" s="130"/>
      <c r="AF179" s="130"/>
      <c r="AG179" s="130"/>
      <c r="AH179" s="130"/>
      <c r="AI179" s="130"/>
      <c r="AJ179" s="130"/>
      <c r="AK179" s="143"/>
      <c r="AL179" s="143"/>
      <c r="AM179" s="193"/>
      <c r="AN179" s="194"/>
      <c r="AO179" s="194"/>
      <c r="AP179" s="194"/>
      <c r="AQ179" s="194"/>
      <c r="AR179" s="194"/>
      <c r="AS179" s="194"/>
      <c r="AT179" s="194"/>
      <c r="AU179" s="194"/>
      <c r="AV179" s="194"/>
      <c r="AW179" s="194"/>
      <c r="AX179" s="194"/>
      <c r="AY179" s="194"/>
      <c r="AZ179" s="194"/>
      <c r="BA179" s="194"/>
      <c r="BB179" s="194"/>
      <c r="BC179" s="194"/>
      <c r="BD179" s="194"/>
      <c r="BE179" s="194"/>
      <c r="BF179" s="194"/>
      <c r="BG179" s="194"/>
      <c r="BH179" s="194"/>
      <c r="BI179" s="194"/>
      <c r="BJ179" s="194"/>
      <c r="BK179" s="194"/>
      <c r="BL179" s="194"/>
      <c r="BM179" s="194"/>
      <c r="BN179" s="194"/>
      <c r="BO179" s="194"/>
      <c r="BP179" s="194"/>
      <c r="BQ179" s="195"/>
      <c r="BR179" s="129"/>
      <c r="BS179" s="116"/>
    </row>
    <row r="180" spans="1:71" ht="15.65" customHeight="1">
      <c r="A180" s="134"/>
      <c r="B180" s="134"/>
      <c r="C180" s="124"/>
      <c r="D180" s="144"/>
      <c r="E180" s="144"/>
      <c r="F180" s="144"/>
      <c r="G180" s="144"/>
      <c r="H180" s="144"/>
      <c r="I180" s="144"/>
      <c r="J180" s="144"/>
      <c r="K180" s="144"/>
      <c r="L180" s="144"/>
      <c r="M180" s="144"/>
      <c r="N180" s="144"/>
      <c r="O180" s="144"/>
      <c r="P180" s="144"/>
      <c r="Q180" s="144"/>
      <c r="R180" s="130"/>
      <c r="S180" s="130"/>
      <c r="T180" s="130"/>
      <c r="U180" s="130"/>
      <c r="V180" s="130"/>
      <c r="W180" s="130"/>
      <c r="X180" s="130"/>
      <c r="Y180" s="130"/>
      <c r="Z180" s="130"/>
      <c r="AA180" s="130"/>
      <c r="AB180" s="130"/>
      <c r="AC180" s="130"/>
      <c r="AD180" s="130"/>
      <c r="AE180" s="130"/>
      <c r="AF180" s="130"/>
      <c r="AG180" s="130"/>
      <c r="AH180" s="130"/>
      <c r="AI180" s="130"/>
      <c r="AJ180" s="130"/>
      <c r="AK180" s="143"/>
      <c r="AL180" s="143"/>
      <c r="AM180" s="193"/>
      <c r="AN180" s="194"/>
      <c r="AO180" s="194"/>
      <c r="AP180" s="194"/>
      <c r="AQ180" s="194"/>
      <c r="AR180" s="194"/>
      <c r="AS180" s="194"/>
      <c r="AT180" s="194"/>
      <c r="AU180" s="194"/>
      <c r="AV180" s="194"/>
      <c r="AW180" s="194"/>
      <c r="AX180" s="194"/>
      <c r="AY180" s="194"/>
      <c r="AZ180" s="194"/>
      <c r="BA180" s="194"/>
      <c r="BB180" s="194"/>
      <c r="BC180" s="194"/>
      <c r="BD180" s="194"/>
      <c r="BE180" s="194"/>
      <c r="BF180" s="194"/>
      <c r="BG180" s="194"/>
      <c r="BH180" s="194"/>
      <c r="BI180" s="194"/>
      <c r="BJ180" s="194"/>
      <c r="BK180" s="194"/>
      <c r="BL180" s="194"/>
      <c r="BM180" s="194"/>
      <c r="BN180" s="194"/>
      <c r="BO180" s="194"/>
      <c r="BP180" s="194"/>
      <c r="BQ180" s="195"/>
      <c r="BR180" s="129"/>
      <c r="BS180" s="116"/>
    </row>
    <row r="181" spans="1:71" ht="15.65" customHeight="1">
      <c r="A181" s="134"/>
      <c r="B181" s="134"/>
      <c r="C181" s="124"/>
      <c r="D181" s="144"/>
      <c r="E181" s="144"/>
      <c r="F181" s="144"/>
      <c r="G181" s="144"/>
      <c r="H181" s="144"/>
      <c r="I181" s="144"/>
      <c r="J181" s="144"/>
      <c r="K181" s="144"/>
      <c r="L181" s="144"/>
      <c r="M181" s="144"/>
      <c r="N181" s="144"/>
      <c r="O181" s="144"/>
      <c r="P181" s="144"/>
      <c r="Q181" s="144"/>
      <c r="R181" s="130"/>
      <c r="S181" s="130"/>
      <c r="T181" s="130"/>
      <c r="U181" s="130"/>
      <c r="V181" s="130"/>
      <c r="W181" s="130"/>
      <c r="X181" s="130"/>
      <c r="Y181" s="130"/>
      <c r="Z181" s="130"/>
      <c r="AA181" s="130"/>
      <c r="AB181" s="130"/>
      <c r="AC181" s="130"/>
      <c r="AD181" s="130"/>
      <c r="AE181" s="130"/>
      <c r="AF181" s="130"/>
      <c r="AG181" s="130"/>
      <c r="AH181" s="130"/>
      <c r="AI181" s="130"/>
      <c r="AJ181" s="130"/>
      <c r="AK181" s="143"/>
      <c r="AL181" s="143"/>
      <c r="AM181" s="196"/>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8"/>
      <c r="BR181" s="129"/>
      <c r="BS181" s="116"/>
    </row>
    <row r="182" spans="1:71" ht="15.65" customHeight="1">
      <c r="C182" s="124"/>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25"/>
      <c r="BD182" s="131"/>
      <c r="BE182" s="131"/>
      <c r="BF182" s="131"/>
      <c r="BG182" s="131"/>
      <c r="BH182" s="131"/>
      <c r="BI182" s="131"/>
      <c r="BJ182" s="131"/>
      <c r="BK182" s="131"/>
      <c r="BL182" s="131"/>
      <c r="BM182" s="131"/>
      <c r="BN182" s="131"/>
      <c r="BO182" s="131"/>
      <c r="BP182" s="131"/>
      <c r="BQ182" s="131"/>
      <c r="BR182" s="129"/>
    </row>
    <row r="183" spans="1:71" ht="18.649999999999999" customHeight="1">
      <c r="C183" s="124"/>
      <c r="D183" s="159"/>
      <c r="E183" s="144"/>
      <c r="F183" s="144"/>
      <c r="G183" s="144"/>
      <c r="H183" s="144"/>
      <c r="I183" s="144"/>
      <c r="J183" s="144"/>
      <c r="K183" s="144"/>
      <c r="L183" s="144"/>
      <c r="M183" s="144"/>
      <c r="N183" s="149"/>
      <c r="O183" s="149"/>
      <c r="P183" s="149"/>
      <c r="Q183" s="149"/>
      <c r="R183" s="130"/>
      <c r="S183" s="130"/>
      <c r="T183" s="130"/>
      <c r="U183" s="135" t="s">
        <v>27</v>
      </c>
      <c r="V183" s="130"/>
      <c r="W183" s="130"/>
      <c r="X183" s="136"/>
      <c r="Y183" s="136"/>
      <c r="Z183" s="136"/>
      <c r="AA183" s="127"/>
      <c r="AB183" s="137"/>
      <c r="AC183" s="127"/>
      <c r="AD183" s="127"/>
      <c r="AE183" s="127"/>
      <c r="AF183" s="127"/>
      <c r="AG183" s="127"/>
      <c r="AH183" s="127"/>
      <c r="AI183" s="127"/>
      <c r="AJ183" s="127"/>
      <c r="AK183" s="127"/>
      <c r="AL183" s="127"/>
      <c r="AM183" s="135" t="s">
        <v>12</v>
      </c>
      <c r="AN183" s="127"/>
      <c r="AO183" s="127"/>
      <c r="AP183" s="127"/>
      <c r="AQ183" s="127"/>
      <c r="AR183" s="127"/>
      <c r="AS183" s="127"/>
      <c r="AT183" s="127"/>
      <c r="AU183" s="127"/>
      <c r="AV183" s="127"/>
      <c r="AW183" s="127"/>
      <c r="AX183" s="127"/>
      <c r="AY183" s="126"/>
      <c r="AZ183" s="126"/>
      <c r="BA183" s="126"/>
      <c r="BB183" s="126"/>
      <c r="BC183" s="126"/>
      <c r="BD183" s="126"/>
      <c r="BE183" s="126"/>
      <c r="BF183" s="126"/>
      <c r="BG183" s="126"/>
      <c r="BH183" s="126"/>
      <c r="BI183" s="126"/>
      <c r="BJ183" s="126"/>
      <c r="BK183" s="126"/>
      <c r="BL183" s="126"/>
      <c r="BM183" s="126"/>
      <c r="BN183" s="126"/>
      <c r="BO183" s="126"/>
      <c r="BP183" s="126"/>
      <c r="BQ183" s="110"/>
      <c r="BR183" s="129"/>
    </row>
    <row r="184" spans="1:71" ht="15.65" customHeight="1">
      <c r="C184" s="124"/>
      <c r="D184" s="281" t="s">
        <v>13</v>
      </c>
      <c r="E184" s="281"/>
      <c r="F184" s="281"/>
      <c r="G184" s="281"/>
      <c r="H184" s="281"/>
      <c r="I184" s="281"/>
      <c r="J184" s="281"/>
      <c r="K184" s="281"/>
      <c r="L184" s="281"/>
      <c r="M184" s="282"/>
      <c r="N184" s="208" t="str">
        <f>IF([9]回答表!F18="簡易水道事業",IF([9]回答表!AD52="●","●",""),"")</f>
        <v/>
      </c>
      <c r="O184" s="209"/>
      <c r="P184" s="209"/>
      <c r="Q184" s="210"/>
      <c r="R184" s="130"/>
      <c r="S184" s="130"/>
      <c r="T184" s="130"/>
      <c r="U184" s="190" t="str">
        <f>IF([9]回答表!F18="簡易水道事業",IF([9]回答表!AD52="●",[9]回答表!B421,""),"")</f>
        <v/>
      </c>
      <c r="V184" s="191"/>
      <c r="W184" s="191"/>
      <c r="X184" s="191"/>
      <c r="Y184" s="191"/>
      <c r="Z184" s="191"/>
      <c r="AA184" s="191"/>
      <c r="AB184" s="191"/>
      <c r="AC184" s="191"/>
      <c r="AD184" s="191"/>
      <c r="AE184" s="191"/>
      <c r="AF184" s="191"/>
      <c r="AG184" s="191"/>
      <c r="AH184" s="191"/>
      <c r="AI184" s="191"/>
      <c r="AJ184" s="192"/>
      <c r="AK184" s="150"/>
      <c r="AL184" s="150"/>
      <c r="AM184" s="190" t="str">
        <f>IF([9]回答表!F18="簡易水道事業",IF([9]回答表!AD52="●",[9]回答表!B427,""),"")</f>
        <v/>
      </c>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2"/>
      <c r="BR184" s="129"/>
    </row>
    <row r="185" spans="1:71" ht="15.65" customHeight="1">
      <c r="C185" s="124"/>
      <c r="D185" s="281"/>
      <c r="E185" s="281"/>
      <c r="F185" s="281"/>
      <c r="G185" s="281"/>
      <c r="H185" s="281"/>
      <c r="I185" s="281"/>
      <c r="J185" s="281"/>
      <c r="K185" s="281"/>
      <c r="L185" s="281"/>
      <c r="M185" s="282"/>
      <c r="N185" s="211"/>
      <c r="O185" s="212"/>
      <c r="P185" s="212"/>
      <c r="Q185" s="213"/>
      <c r="R185" s="130"/>
      <c r="S185" s="130"/>
      <c r="T185" s="130"/>
      <c r="U185" s="193"/>
      <c r="V185" s="194"/>
      <c r="W185" s="194"/>
      <c r="X185" s="194"/>
      <c r="Y185" s="194"/>
      <c r="Z185" s="194"/>
      <c r="AA185" s="194"/>
      <c r="AB185" s="194"/>
      <c r="AC185" s="194"/>
      <c r="AD185" s="194"/>
      <c r="AE185" s="194"/>
      <c r="AF185" s="194"/>
      <c r="AG185" s="194"/>
      <c r="AH185" s="194"/>
      <c r="AI185" s="194"/>
      <c r="AJ185" s="195"/>
      <c r="AK185" s="150"/>
      <c r="AL185" s="150"/>
      <c r="AM185" s="193"/>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c r="BJ185" s="194"/>
      <c r="BK185" s="194"/>
      <c r="BL185" s="194"/>
      <c r="BM185" s="194"/>
      <c r="BN185" s="194"/>
      <c r="BO185" s="194"/>
      <c r="BP185" s="194"/>
      <c r="BQ185" s="195"/>
      <c r="BR185" s="129"/>
    </row>
    <row r="186" spans="1:71" ht="15.65" customHeight="1">
      <c r="C186" s="124"/>
      <c r="D186" s="281"/>
      <c r="E186" s="281"/>
      <c r="F186" s="281"/>
      <c r="G186" s="281"/>
      <c r="H186" s="281"/>
      <c r="I186" s="281"/>
      <c r="J186" s="281"/>
      <c r="K186" s="281"/>
      <c r="L186" s="281"/>
      <c r="M186" s="282"/>
      <c r="N186" s="211"/>
      <c r="O186" s="212"/>
      <c r="P186" s="212"/>
      <c r="Q186" s="213"/>
      <c r="R186" s="130"/>
      <c r="S186" s="130"/>
      <c r="T186" s="130"/>
      <c r="U186" s="193"/>
      <c r="V186" s="194"/>
      <c r="W186" s="194"/>
      <c r="X186" s="194"/>
      <c r="Y186" s="194"/>
      <c r="Z186" s="194"/>
      <c r="AA186" s="194"/>
      <c r="AB186" s="194"/>
      <c r="AC186" s="194"/>
      <c r="AD186" s="194"/>
      <c r="AE186" s="194"/>
      <c r="AF186" s="194"/>
      <c r="AG186" s="194"/>
      <c r="AH186" s="194"/>
      <c r="AI186" s="194"/>
      <c r="AJ186" s="195"/>
      <c r="AK186" s="150"/>
      <c r="AL186" s="150"/>
      <c r="AM186" s="193"/>
      <c r="AN186" s="194"/>
      <c r="AO186" s="194"/>
      <c r="AP186" s="194"/>
      <c r="AQ186" s="194"/>
      <c r="AR186" s="194"/>
      <c r="AS186" s="194"/>
      <c r="AT186" s="194"/>
      <c r="AU186" s="194"/>
      <c r="AV186" s="194"/>
      <c r="AW186" s="194"/>
      <c r="AX186" s="194"/>
      <c r="AY186" s="194"/>
      <c r="AZ186" s="194"/>
      <c r="BA186" s="194"/>
      <c r="BB186" s="194"/>
      <c r="BC186" s="194"/>
      <c r="BD186" s="194"/>
      <c r="BE186" s="194"/>
      <c r="BF186" s="194"/>
      <c r="BG186" s="194"/>
      <c r="BH186" s="194"/>
      <c r="BI186" s="194"/>
      <c r="BJ186" s="194"/>
      <c r="BK186" s="194"/>
      <c r="BL186" s="194"/>
      <c r="BM186" s="194"/>
      <c r="BN186" s="194"/>
      <c r="BO186" s="194"/>
      <c r="BP186" s="194"/>
      <c r="BQ186" s="195"/>
      <c r="BR186" s="129"/>
    </row>
    <row r="187" spans="1:71" ht="15.65" customHeight="1">
      <c r="C187" s="124"/>
      <c r="D187" s="281"/>
      <c r="E187" s="281"/>
      <c r="F187" s="281"/>
      <c r="G187" s="281"/>
      <c r="H187" s="281"/>
      <c r="I187" s="281"/>
      <c r="J187" s="281"/>
      <c r="K187" s="281"/>
      <c r="L187" s="281"/>
      <c r="M187" s="282"/>
      <c r="N187" s="214"/>
      <c r="O187" s="215"/>
      <c r="P187" s="215"/>
      <c r="Q187" s="216"/>
      <c r="R187" s="130"/>
      <c r="S187" s="130"/>
      <c r="T187" s="130"/>
      <c r="U187" s="196"/>
      <c r="V187" s="197"/>
      <c r="W187" s="197"/>
      <c r="X187" s="197"/>
      <c r="Y187" s="197"/>
      <c r="Z187" s="197"/>
      <c r="AA187" s="197"/>
      <c r="AB187" s="197"/>
      <c r="AC187" s="197"/>
      <c r="AD187" s="197"/>
      <c r="AE187" s="197"/>
      <c r="AF187" s="197"/>
      <c r="AG187" s="197"/>
      <c r="AH187" s="197"/>
      <c r="AI187" s="197"/>
      <c r="AJ187" s="198"/>
      <c r="AK187" s="150"/>
      <c r="AL187" s="150"/>
      <c r="AM187" s="196"/>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8"/>
      <c r="BR187" s="129"/>
    </row>
    <row r="188" spans="1:71" ht="15.65" customHeight="1">
      <c r="C188" s="151"/>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3"/>
    </row>
    <row r="189" spans="1:71" s="97" customFormat="1" ht="15.65" customHeight="1">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row>
    <row r="190" spans="1:71" ht="15.65" customHeight="1">
      <c r="C190" s="118"/>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256"/>
      <c r="AS190" s="256"/>
      <c r="AT190" s="256"/>
      <c r="AU190" s="256"/>
      <c r="AV190" s="256"/>
      <c r="AW190" s="256"/>
      <c r="AX190" s="256"/>
      <c r="AY190" s="256"/>
      <c r="AZ190" s="256"/>
      <c r="BA190" s="256"/>
      <c r="BB190" s="256"/>
      <c r="BC190" s="120"/>
      <c r="BD190" s="121"/>
      <c r="BE190" s="121"/>
      <c r="BF190" s="121"/>
      <c r="BG190" s="121"/>
      <c r="BH190" s="121"/>
      <c r="BI190" s="121"/>
      <c r="BJ190" s="121"/>
      <c r="BK190" s="121"/>
      <c r="BL190" s="121"/>
      <c r="BM190" s="121"/>
      <c r="BN190" s="121"/>
      <c r="BO190" s="121"/>
      <c r="BP190" s="121"/>
      <c r="BQ190" s="121"/>
      <c r="BR190" s="122"/>
    </row>
    <row r="191" spans="1:71" ht="15.65" customHeight="1">
      <c r="C191" s="124"/>
      <c r="D191" s="130"/>
      <c r="E191" s="130"/>
      <c r="F191" s="130"/>
      <c r="G191" s="130"/>
      <c r="H191" s="130"/>
      <c r="I191" s="130"/>
      <c r="J191" s="130"/>
      <c r="K191" s="130"/>
      <c r="L191" s="130"/>
      <c r="M191" s="130"/>
      <c r="N191" s="130"/>
      <c r="O191" s="130"/>
      <c r="P191" s="130"/>
      <c r="Q191" s="130"/>
      <c r="R191" s="130"/>
      <c r="S191" s="130"/>
      <c r="T191" s="130"/>
      <c r="U191" s="130"/>
      <c r="V191" s="130"/>
      <c r="W191" s="130"/>
      <c r="X191" s="110"/>
      <c r="Y191" s="110"/>
      <c r="Z191" s="110"/>
      <c r="AA191" s="126"/>
      <c r="AB191" s="131"/>
      <c r="AC191" s="131"/>
      <c r="AD191" s="131"/>
      <c r="AE191" s="131"/>
      <c r="AF191" s="131"/>
      <c r="AG191" s="131"/>
      <c r="AH191" s="131"/>
      <c r="AI191" s="131"/>
      <c r="AJ191" s="131"/>
      <c r="AK191" s="131"/>
      <c r="AL191" s="131"/>
      <c r="AM191" s="131"/>
      <c r="AN191" s="128"/>
      <c r="AO191" s="131"/>
      <c r="AP191" s="132"/>
      <c r="AQ191" s="132"/>
      <c r="AR191" s="292"/>
      <c r="AS191" s="292"/>
      <c r="AT191" s="292"/>
      <c r="AU191" s="292"/>
      <c r="AV191" s="292"/>
      <c r="AW191" s="292"/>
      <c r="AX191" s="292"/>
      <c r="AY191" s="292"/>
      <c r="AZ191" s="292"/>
      <c r="BA191" s="292"/>
      <c r="BB191" s="292"/>
      <c r="BC191" s="125"/>
      <c r="BD191" s="126"/>
      <c r="BE191" s="126"/>
      <c r="BF191" s="126"/>
      <c r="BG191" s="126"/>
      <c r="BH191" s="126"/>
      <c r="BI191" s="126"/>
      <c r="BJ191" s="126"/>
      <c r="BK191" s="126"/>
      <c r="BL191" s="126"/>
      <c r="BM191" s="126"/>
      <c r="BN191" s="127"/>
      <c r="BO191" s="127"/>
      <c r="BP191" s="127"/>
      <c r="BQ191" s="128"/>
      <c r="BR191" s="129"/>
    </row>
    <row r="192" spans="1:71" ht="15.65" customHeight="1">
      <c r="C192" s="124"/>
      <c r="D192" s="258" t="s">
        <v>4</v>
      </c>
      <c r="E192" s="259"/>
      <c r="F192" s="259"/>
      <c r="G192" s="259"/>
      <c r="H192" s="259"/>
      <c r="I192" s="259"/>
      <c r="J192" s="259"/>
      <c r="K192" s="259"/>
      <c r="L192" s="259"/>
      <c r="M192" s="259"/>
      <c r="N192" s="259"/>
      <c r="O192" s="259"/>
      <c r="P192" s="259"/>
      <c r="Q192" s="260"/>
      <c r="R192" s="199" t="s">
        <v>60</v>
      </c>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1"/>
      <c r="BC192" s="125"/>
      <c r="BD192" s="126"/>
      <c r="BE192" s="126"/>
      <c r="BF192" s="126"/>
      <c r="BG192" s="126"/>
      <c r="BH192" s="126"/>
      <c r="BI192" s="126"/>
      <c r="BJ192" s="126"/>
      <c r="BK192" s="126"/>
      <c r="BL192" s="126"/>
      <c r="BM192" s="126"/>
      <c r="BN192" s="127"/>
      <c r="BO192" s="127"/>
      <c r="BP192" s="127"/>
      <c r="BQ192" s="128"/>
      <c r="BR192" s="129"/>
    </row>
    <row r="193" spans="3:100" ht="15.65" customHeight="1">
      <c r="C193" s="124"/>
      <c r="D193" s="261"/>
      <c r="E193" s="262"/>
      <c r="F193" s="262"/>
      <c r="G193" s="262"/>
      <c r="H193" s="262"/>
      <c r="I193" s="262"/>
      <c r="J193" s="262"/>
      <c r="K193" s="262"/>
      <c r="L193" s="262"/>
      <c r="M193" s="262"/>
      <c r="N193" s="262"/>
      <c r="O193" s="262"/>
      <c r="P193" s="262"/>
      <c r="Q193" s="263"/>
      <c r="R193" s="205"/>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7"/>
      <c r="BC193" s="125"/>
      <c r="BD193" s="126"/>
      <c r="BE193" s="126"/>
      <c r="BF193" s="126"/>
      <c r="BG193" s="126"/>
      <c r="BH193" s="126"/>
      <c r="BI193" s="126"/>
      <c r="BJ193" s="126"/>
      <c r="BK193" s="126"/>
      <c r="BL193" s="126"/>
      <c r="BM193" s="126"/>
      <c r="BN193" s="127"/>
      <c r="BO193" s="127"/>
      <c r="BP193" s="127"/>
      <c r="BQ193" s="128"/>
      <c r="BR193" s="129"/>
    </row>
    <row r="194" spans="3:100" ht="15.65" customHeight="1">
      <c r="C194" s="124"/>
      <c r="D194" s="130"/>
      <c r="E194" s="130"/>
      <c r="F194" s="130"/>
      <c r="G194" s="130"/>
      <c r="H194" s="130"/>
      <c r="I194" s="130"/>
      <c r="J194" s="130"/>
      <c r="K194" s="130"/>
      <c r="L194" s="130"/>
      <c r="M194" s="130"/>
      <c r="N194" s="130"/>
      <c r="O194" s="130"/>
      <c r="P194" s="130"/>
      <c r="Q194" s="130"/>
      <c r="R194" s="130"/>
      <c r="S194" s="130"/>
      <c r="T194" s="130"/>
      <c r="U194" s="130"/>
      <c r="V194" s="130"/>
      <c r="W194" s="130"/>
      <c r="X194" s="110"/>
      <c r="Y194" s="110"/>
      <c r="Z194" s="110"/>
      <c r="AA194" s="126"/>
      <c r="AB194" s="131"/>
      <c r="AC194" s="131"/>
      <c r="AD194" s="131"/>
      <c r="AE194" s="131"/>
      <c r="AF194" s="131"/>
      <c r="AG194" s="131"/>
      <c r="AH194" s="131"/>
      <c r="AI194" s="131"/>
      <c r="AJ194" s="131"/>
      <c r="AK194" s="131"/>
      <c r="AL194" s="131"/>
      <c r="AM194" s="131"/>
      <c r="AN194" s="128"/>
      <c r="AO194" s="131"/>
      <c r="AP194" s="132"/>
      <c r="AQ194" s="132"/>
      <c r="AR194" s="133"/>
      <c r="AS194" s="133"/>
      <c r="AT194" s="133"/>
      <c r="AU194" s="133"/>
      <c r="AV194" s="133"/>
      <c r="AW194" s="133"/>
      <c r="AX194" s="133"/>
      <c r="AY194" s="133"/>
      <c r="AZ194" s="133"/>
      <c r="BA194" s="133"/>
      <c r="BB194" s="133"/>
      <c r="BC194" s="125"/>
      <c r="BD194" s="126"/>
      <c r="BE194" s="126"/>
      <c r="BF194" s="126"/>
      <c r="BG194" s="126"/>
      <c r="BH194" s="126"/>
      <c r="BI194" s="126"/>
      <c r="BJ194" s="126"/>
      <c r="BK194" s="126"/>
      <c r="BL194" s="126"/>
      <c r="BM194" s="126"/>
      <c r="BN194" s="127"/>
      <c r="BO194" s="127"/>
      <c r="BP194" s="127"/>
      <c r="BQ194" s="128"/>
      <c r="BR194" s="129"/>
    </row>
    <row r="195" spans="3:100" ht="19">
      <c r="C195" s="124"/>
      <c r="D195" s="130"/>
      <c r="E195" s="130"/>
      <c r="F195" s="130"/>
      <c r="G195" s="130"/>
      <c r="H195" s="130"/>
      <c r="I195" s="130"/>
      <c r="J195" s="130"/>
      <c r="K195" s="130"/>
      <c r="L195" s="130"/>
      <c r="M195" s="130"/>
      <c r="N195" s="130"/>
      <c r="O195" s="130"/>
      <c r="P195" s="130"/>
      <c r="Q195" s="130"/>
      <c r="R195" s="130"/>
      <c r="S195" s="130"/>
      <c r="T195" s="130"/>
      <c r="U195" s="135" t="s">
        <v>31</v>
      </c>
      <c r="V195" s="138"/>
      <c r="W195" s="137"/>
      <c r="X195" s="139"/>
      <c r="Y195" s="139"/>
      <c r="Z195" s="140"/>
      <c r="AA195" s="140"/>
      <c r="AB195" s="140"/>
      <c r="AC195" s="141"/>
      <c r="AD195" s="141"/>
      <c r="AE195" s="141"/>
      <c r="AF195" s="141"/>
      <c r="AG195" s="141"/>
      <c r="AH195" s="141"/>
      <c r="AI195" s="141"/>
      <c r="AJ195" s="141"/>
      <c r="AK195" s="137"/>
      <c r="AL195" s="137"/>
      <c r="AM195" s="135" t="s">
        <v>27</v>
      </c>
      <c r="AN195" s="130"/>
      <c r="AO195" s="130"/>
      <c r="AP195" s="136"/>
      <c r="AQ195" s="136"/>
      <c r="AR195" s="136"/>
      <c r="AS195" s="127"/>
      <c r="AT195" s="137"/>
      <c r="AU195" s="137"/>
      <c r="AV195" s="137"/>
      <c r="AW195" s="137"/>
      <c r="AX195" s="137"/>
      <c r="AY195" s="137"/>
      <c r="AZ195" s="137"/>
      <c r="BA195" s="137"/>
      <c r="BB195" s="137"/>
      <c r="BC195" s="141"/>
      <c r="BD195" s="127"/>
      <c r="BE195" s="127"/>
      <c r="BF195" s="142" t="s">
        <v>6</v>
      </c>
      <c r="BG195" s="155"/>
      <c r="BH195" s="155"/>
      <c r="BI195" s="155"/>
      <c r="BJ195" s="155"/>
      <c r="BK195" s="155"/>
      <c r="BL195" s="155"/>
      <c r="BM195" s="127"/>
      <c r="BN195" s="127"/>
      <c r="BO195" s="127"/>
      <c r="BP195" s="127"/>
      <c r="BQ195" s="128"/>
      <c r="BR195" s="129"/>
    </row>
    <row r="196" spans="3:100" ht="19.399999999999999" customHeight="1">
      <c r="C196" s="124"/>
      <c r="D196" s="281" t="s">
        <v>7</v>
      </c>
      <c r="E196" s="281"/>
      <c r="F196" s="281"/>
      <c r="G196" s="281"/>
      <c r="H196" s="281"/>
      <c r="I196" s="281"/>
      <c r="J196" s="281"/>
      <c r="K196" s="281"/>
      <c r="L196" s="281"/>
      <c r="M196" s="281"/>
      <c r="N196" s="208" t="str">
        <f>IF([9]回答表!F18="下水道事業",IF([9]回答表!X52="●","●",""),"")</f>
        <v/>
      </c>
      <c r="O196" s="209"/>
      <c r="P196" s="209"/>
      <c r="Q196" s="210"/>
      <c r="R196" s="130"/>
      <c r="S196" s="130"/>
      <c r="T196" s="130"/>
      <c r="U196" s="318" t="s">
        <v>61</v>
      </c>
      <c r="V196" s="319"/>
      <c r="W196" s="319"/>
      <c r="X196" s="319"/>
      <c r="Y196" s="319"/>
      <c r="Z196" s="319"/>
      <c r="AA196" s="319"/>
      <c r="AB196" s="319"/>
      <c r="AC196" s="124"/>
      <c r="AD196" s="110"/>
      <c r="AE196" s="110"/>
      <c r="AF196" s="110"/>
      <c r="AG196" s="110"/>
      <c r="AH196" s="110"/>
      <c r="AI196" s="110"/>
      <c r="AJ196" s="110"/>
      <c r="AK196" s="143"/>
      <c r="AL196" s="110"/>
      <c r="AM196" s="190" t="str">
        <f>IF([9]回答表!F18="下水道事業",IF([9]回答表!X52="●",[9]回答表!B282,IF([9]回答表!AA52="●",[9]回答表!B352,"")),"")</f>
        <v/>
      </c>
      <c r="AN196" s="191"/>
      <c r="AO196" s="191"/>
      <c r="AP196" s="191"/>
      <c r="AQ196" s="191"/>
      <c r="AR196" s="191"/>
      <c r="AS196" s="191"/>
      <c r="AT196" s="191"/>
      <c r="AU196" s="191"/>
      <c r="AV196" s="191"/>
      <c r="AW196" s="191"/>
      <c r="AX196" s="191"/>
      <c r="AY196" s="191"/>
      <c r="AZ196" s="191"/>
      <c r="BA196" s="191"/>
      <c r="BB196" s="191"/>
      <c r="BC196" s="192"/>
      <c r="BD196" s="126"/>
      <c r="BE196" s="126"/>
      <c r="BF196" s="253" t="str">
        <f>IF([9]回答表!F18="下水道事業",IF([9]回答表!X52="●",[9]回答表!B330,IF([9]回答表!AA52="●",[9]回答表!B399,"")),"")</f>
        <v/>
      </c>
      <c r="BG196" s="254"/>
      <c r="BH196" s="254"/>
      <c r="BI196" s="254"/>
      <c r="BJ196" s="253"/>
      <c r="BK196" s="254"/>
      <c r="BL196" s="254"/>
      <c r="BM196" s="254"/>
      <c r="BN196" s="253"/>
      <c r="BO196" s="254"/>
      <c r="BP196" s="254"/>
      <c r="BQ196" s="255"/>
      <c r="BR196" s="129"/>
      <c r="BW196" s="92"/>
      <c r="BX196" s="92"/>
      <c r="BY196" s="92"/>
      <c r="BZ196" s="92"/>
      <c r="CA196" s="92"/>
      <c r="CB196" s="92"/>
      <c r="CC196" s="92"/>
      <c r="CD196" s="92"/>
      <c r="CE196" s="92"/>
      <c r="CF196" s="92"/>
      <c r="CG196" s="92"/>
      <c r="CH196" s="92"/>
      <c r="CI196" s="92"/>
      <c r="CJ196" s="92"/>
      <c r="CK196" s="92"/>
      <c r="CL196" s="92"/>
      <c r="CM196" s="92"/>
      <c r="CN196" s="92"/>
      <c r="CO196" s="92"/>
      <c r="CP196" s="92"/>
      <c r="CV196" s="92"/>
    </row>
    <row r="197" spans="3:100" ht="19.399999999999999" customHeight="1">
      <c r="C197" s="124"/>
      <c r="D197" s="281"/>
      <c r="E197" s="281"/>
      <c r="F197" s="281"/>
      <c r="G197" s="281"/>
      <c r="H197" s="281"/>
      <c r="I197" s="281"/>
      <c r="J197" s="281"/>
      <c r="K197" s="281"/>
      <c r="L197" s="281"/>
      <c r="M197" s="281"/>
      <c r="N197" s="211"/>
      <c r="O197" s="212"/>
      <c r="P197" s="212"/>
      <c r="Q197" s="213"/>
      <c r="R197" s="130"/>
      <c r="S197" s="130"/>
      <c r="T197" s="130"/>
      <c r="U197" s="320"/>
      <c r="V197" s="321"/>
      <c r="W197" s="321"/>
      <c r="X197" s="321"/>
      <c r="Y197" s="321"/>
      <c r="Z197" s="321"/>
      <c r="AA197" s="321"/>
      <c r="AB197" s="321"/>
      <c r="AC197" s="124"/>
      <c r="AD197" s="110"/>
      <c r="AE197" s="110"/>
      <c r="AF197" s="110"/>
      <c r="AG197" s="110"/>
      <c r="AH197" s="110"/>
      <c r="AI197" s="110"/>
      <c r="AJ197" s="110"/>
      <c r="AK197" s="143"/>
      <c r="AL197" s="110"/>
      <c r="AM197" s="193"/>
      <c r="AN197" s="194"/>
      <c r="AO197" s="194"/>
      <c r="AP197" s="194"/>
      <c r="AQ197" s="194"/>
      <c r="AR197" s="194"/>
      <c r="AS197" s="194"/>
      <c r="AT197" s="194"/>
      <c r="AU197" s="194"/>
      <c r="AV197" s="194"/>
      <c r="AW197" s="194"/>
      <c r="AX197" s="194"/>
      <c r="AY197" s="194"/>
      <c r="AZ197" s="194"/>
      <c r="BA197" s="194"/>
      <c r="BB197" s="194"/>
      <c r="BC197" s="195"/>
      <c r="BD197" s="126"/>
      <c r="BE197" s="126"/>
      <c r="BF197" s="217"/>
      <c r="BG197" s="218"/>
      <c r="BH197" s="218"/>
      <c r="BI197" s="218"/>
      <c r="BJ197" s="217"/>
      <c r="BK197" s="218"/>
      <c r="BL197" s="218"/>
      <c r="BM197" s="218"/>
      <c r="BN197" s="217"/>
      <c r="BO197" s="218"/>
      <c r="BP197" s="218"/>
      <c r="BQ197" s="221"/>
      <c r="BR197" s="129"/>
      <c r="BW197" s="92"/>
      <c r="BX197" s="92"/>
      <c r="BY197" s="92"/>
      <c r="BZ197" s="92"/>
      <c r="CA197" s="92"/>
      <c r="CB197" s="92"/>
      <c r="CC197" s="92"/>
      <c r="CD197" s="92"/>
      <c r="CE197" s="92"/>
      <c r="CF197" s="92"/>
      <c r="CG197" s="92"/>
      <c r="CH197" s="92"/>
      <c r="CI197" s="92"/>
      <c r="CJ197" s="92"/>
      <c r="CK197" s="92"/>
      <c r="CL197" s="92"/>
      <c r="CM197" s="92"/>
      <c r="CN197" s="92"/>
      <c r="CO197" s="92"/>
      <c r="CP197" s="92"/>
    </row>
    <row r="198" spans="3:100" ht="15.65" customHeight="1">
      <c r="C198" s="124"/>
      <c r="D198" s="281"/>
      <c r="E198" s="281"/>
      <c r="F198" s="281"/>
      <c r="G198" s="281"/>
      <c r="H198" s="281"/>
      <c r="I198" s="281"/>
      <c r="J198" s="281"/>
      <c r="K198" s="281"/>
      <c r="L198" s="281"/>
      <c r="M198" s="281"/>
      <c r="N198" s="211"/>
      <c r="O198" s="212"/>
      <c r="P198" s="212"/>
      <c r="Q198" s="213"/>
      <c r="R198" s="130"/>
      <c r="S198" s="130"/>
      <c r="T198" s="130"/>
      <c r="U198" s="283" t="str">
        <f>IF([9]回答表!F18="下水道事業",IF([9]回答表!X52="●",[9]回答表!N311,IF([9]回答表!AA52="●",[9]回答表!N381,"")),"")</f>
        <v/>
      </c>
      <c r="V198" s="284"/>
      <c r="W198" s="284"/>
      <c r="X198" s="284"/>
      <c r="Y198" s="284"/>
      <c r="Z198" s="284"/>
      <c r="AA198" s="284"/>
      <c r="AB198" s="285"/>
      <c r="AC198" s="110"/>
      <c r="AD198" s="110"/>
      <c r="AE198" s="110"/>
      <c r="AF198" s="110"/>
      <c r="AG198" s="110"/>
      <c r="AH198" s="110"/>
      <c r="AI198" s="110"/>
      <c r="AJ198" s="110"/>
      <c r="AK198" s="143"/>
      <c r="AL198" s="110"/>
      <c r="AM198" s="193"/>
      <c r="AN198" s="194"/>
      <c r="AO198" s="194"/>
      <c r="AP198" s="194"/>
      <c r="AQ198" s="194"/>
      <c r="AR198" s="194"/>
      <c r="AS198" s="194"/>
      <c r="AT198" s="194"/>
      <c r="AU198" s="194"/>
      <c r="AV198" s="194"/>
      <c r="AW198" s="194"/>
      <c r="AX198" s="194"/>
      <c r="AY198" s="194"/>
      <c r="AZ198" s="194"/>
      <c r="BA198" s="194"/>
      <c r="BB198" s="194"/>
      <c r="BC198" s="195"/>
      <c r="BD198" s="126"/>
      <c r="BE198" s="126"/>
      <c r="BF198" s="217"/>
      <c r="BG198" s="218"/>
      <c r="BH198" s="218"/>
      <c r="BI198" s="218"/>
      <c r="BJ198" s="217"/>
      <c r="BK198" s="218"/>
      <c r="BL198" s="218"/>
      <c r="BM198" s="218"/>
      <c r="BN198" s="217"/>
      <c r="BO198" s="218"/>
      <c r="BP198" s="218"/>
      <c r="BQ198" s="221"/>
      <c r="BR198" s="129"/>
      <c r="BW198" s="92"/>
      <c r="BX198" s="92"/>
      <c r="BY198" s="92"/>
      <c r="BZ198" s="92"/>
      <c r="CA198" s="92"/>
      <c r="CB198" s="92"/>
      <c r="CC198" s="92"/>
      <c r="CD198" s="92"/>
      <c r="CE198" s="92"/>
      <c r="CF198" s="92"/>
      <c r="CG198" s="92"/>
      <c r="CH198" s="92"/>
      <c r="CI198" s="92"/>
      <c r="CJ198" s="92"/>
      <c r="CK198" s="92"/>
      <c r="CL198" s="92"/>
      <c r="CM198" s="92"/>
      <c r="CN198" s="92"/>
      <c r="CO198" s="92"/>
      <c r="CP198" s="92"/>
    </row>
    <row r="199" spans="3:100" ht="15.65" customHeight="1">
      <c r="C199" s="124"/>
      <c r="D199" s="281"/>
      <c r="E199" s="281"/>
      <c r="F199" s="281"/>
      <c r="G199" s="281"/>
      <c r="H199" s="281"/>
      <c r="I199" s="281"/>
      <c r="J199" s="281"/>
      <c r="K199" s="281"/>
      <c r="L199" s="281"/>
      <c r="M199" s="281"/>
      <c r="N199" s="214"/>
      <c r="O199" s="215"/>
      <c r="P199" s="215"/>
      <c r="Q199" s="216"/>
      <c r="R199" s="130"/>
      <c r="S199" s="130"/>
      <c r="T199" s="130"/>
      <c r="U199" s="286"/>
      <c r="V199" s="287"/>
      <c r="W199" s="287"/>
      <c r="X199" s="287"/>
      <c r="Y199" s="287"/>
      <c r="Z199" s="287"/>
      <c r="AA199" s="287"/>
      <c r="AB199" s="288"/>
      <c r="AC199" s="126"/>
      <c r="AD199" s="126"/>
      <c r="AE199" s="126"/>
      <c r="AF199" s="126"/>
      <c r="AG199" s="126"/>
      <c r="AH199" s="126"/>
      <c r="AI199" s="126"/>
      <c r="AJ199" s="127"/>
      <c r="AK199" s="143"/>
      <c r="AL199" s="110"/>
      <c r="AM199" s="193"/>
      <c r="AN199" s="194"/>
      <c r="AO199" s="194"/>
      <c r="AP199" s="194"/>
      <c r="AQ199" s="194"/>
      <c r="AR199" s="194"/>
      <c r="AS199" s="194"/>
      <c r="AT199" s="194"/>
      <c r="AU199" s="194"/>
      <c r="AV199" s="194"/>
      <c r="AW199" s="194"/>
      <c r="AX199" s="194"/>
      <c r="AY199" s="194"/>
      <c r="AZ199" s="194"/>
      <c r="BA199" s="194"/>
      <c r="BB199" s="194"/>
      <c r="BC199" s="195"/>
      <c r="BD199" s="126"/>
      <c r="BE199" s="126"/>
      <c r="BF199" s="217" t="str">
        <f>IF([9]回答表!F18="下水道事業",IF([9]回答表!X52="●",[9]回答表!E330,IF([9]回答表!AA52="●",[9]回答表!E399,"")),"")</f>
        <v/>
      </c>
      <c r="BG199" s="218"/>
      <c r="BH199" s="218"/>
      <c r="BI199" s="218"/>
      <c r="BJ199" s="217" t="str">
        <f>IF([9]回答表!F18="下水道事業",IF([9]回答表!X52="●",[9]回答表!E331,IF([9]回答表!AA52="●",[9]回答表!E400,"")),"")</f>
        <v/>
      </c>
      <c r="BK199" s="218"/>
      <c r="BL199" s="218"/>
      <c r="BM199" s="218"/>
      <c r="BN199" s="217" t="str">
        <f>IF([9]回答表!F18="下水道事業",IF([9]回答表!X52="●",[9]回答表!E332,IF([9]回答表!AA52="●",[9]回答表!E401,"")),"")</f>
        <v/>
      </c>
      <c r="BO199" s="218"/>
      <c r="BP199" s="218"/>
      <c r="BQ199" s="221"/>
      <c r="BR199" s="129"/>
      <c r="BW199" s="92"/>
      <c r="BX199" s="317" t="str">
        <f>IF([9]回答表!AQ21="下水道事業",IF([9]回答表!BI54="○",[9]回答表!AM285,IF([9]回答表!BL54="○",[9]回答表!AM355,"")),"")</f>
        <v/>
      </c>
      <c r="BY199" s="317"/>
      <c r="BZ199" s="317"/>
      <c r="CA199" s="317"/>
      <c r="CB199" s="317"/>
      <c r="CC199" s="317"/>
      <c r="CD199" s="317"/>
      <c r="CE199" s="317"/>
      <c r="CF199" s="317"/>
      <c r="CG199" s="317"/>
      <c r="CH199" s="317"/>
      <c r="CI199" s="317"/>
      <c r="CJ199" s="317"/>
      <c r="CK199" s="317"/>
      <c r="CL199" s="317"/>
      <c r="CM199" s="317"/>
      <c r="CN199" s="317"/>
      <c r="CO199" s="92"/>
      <c r="CP199" s="92"/>
    </row>
    <row r="200" spans="3:100" ht="15.65" customHeight="1">
      <c r="C200" s="124"/>
      <c r="D200" s="144"/>
      <c r="E200" s="144"/>
      <c r="F200" s="144"/>
      <c r="G200" s="144"/>
      <c r="H200" s="144"/>
      <c r="I200" s="144"/>
      <c r="J200" s="144"/>
      <c r="K200" s="144"/>
      <c r="L200" s="144"/>
      <c r="M200" s="144"/>
      <c r="N200" s="145"/>
      <c r="O200" s="145"/>
      <c r="P200" s="145"/>
      <c r="Q200" s="145"/>
      <c r="R200" s="146"/>
      <c r="S200" s="146"/>
      <c r="T200" s="146"/>
      <c r="U200" s="289"/>
      <c r="V200" s="290"/>
      <c r="W200" s="290"/>
      <c r="X200" s="290"/>
      <c r="Y200" s="290"/>
      <c r="Z200" s="290"/>
      <c r="AA200" s="290"/>
      <c r="AB200" s="291"/>
      <c r="AC200" s="126"/>
      <c r="AD200" s="126"/>
      <c r="AE200" s="126"/>
      <c r="AF200" s="126"/>
      <c r="AG200" s="126"/>
      <c r="AH200" s="126"/>
      <c r="AI200" s="126"/>
      <c r="AJ200" s="127"/>
      <c r="AK200" s="143"/>
      <c r="AL200" s="126"/>
      <c r="AM200" s="193"/>
      <c r="AN200" s="194"/>
      <c r="AO200" s="194"/>
      <c r="AP200" s="194"/>
      <c r="AQ200" s="194"/>
      <c r="AR200" s="194"/>
      <c r="AS200" s="194"/>
      <c r="AT200" s="194"/>
      <c r="AU200" s="194"/>
      <c r="AV200" s="194"/>
      <c r="AW200" s="194"/>
      <c r="AX200" s="194"/>
      <c r="AY200" s="194"/>
      <c r="AZ200" s="194"/>
      <c r="BA200" s="194"/>
      <c r="BB200" s="194"/>
      <c r="BC200" s="195"/>
      <c r="BD200" s="131"/>
      <c r="BE200" s="131"/>
      <c r="BF200" s="217"/>
      <c r="BG200" s="218"/>
      <c r="BH200" s="218"/>
      <c r="BI200" s="218"/>
      <c r="BJ200" s="217"/>
      <c r="BK200" s="218"/>
      <c r="BL200" s="218"/>
      <c r="BM200" s="218"/>
      <c r="BN200" s="217"/>
      <c r="BO200" s="218"/>
      <c r="BP200" s="218"/>
      <c r="BQ200" s="221"/>
      <c r="BR200" s="129"/>
      <c r="BW200" s="92"/>
      <c r="BX200" s="317"/>
      <c r="BY200" s="317"/>
      <c r="BZ200" s="317"/>
      <c r="CA200" s="317"/>
      <c r="CB200" s="317"/>
      <c r="CC200" s="317"/>
      <c r="CD200" s="317"/>
      <c r="CE200" s="317"/>
      <c r="CF200" s="317"/>
      <c r="CG200" s="317"/>
      <c r="CH200" s="317"/>
      <c r="CI200" s="317"/>
      <c r="CJ200" s="317"/>
      <c r="CK200" s="317"/>
      <c r="CL200" s="317"/>
      <c r="CM200" s="317"/>
      <c r="CN200" s="317"/>
      <c r="CO200" s="92"/>
      <c r="CP200" s="92"/>
    </row>
    <row r="201" spans="3:100" ht="18" customHeight="1">
      <c r="C201" s="124"/>
      <c r="D201" s="110"/>
      <c r="E201" s="110"/>
      <c r="F201" s="110"/>
      <c r="G201" s="110"/>
      <c r="H201" s="110"/>
      <c r="I201" s="110"/>
      <c r="J201" s="110"/>
      <c r="K201" s="110"/>
      <c r="L201" s="110"/>
      <c r="M201" s="110"/>
      <c r="N201" s="110"/>
      <c r="O201" s="110"/>
      <c r="P201" s="126"/>
      <c r="Q201" s="126"/>
      <c r="R201" s="130"/>
      <c r="S201" s="130"/>
      <c r="T201" s="130"/>
      <c r="U201" s="110"/>
      <c r="V201" s="110"/>
      <c r="W201" s="110"/>
      <c r="X201" s="110"/>
      <c r="Y201" s="110"/>
      <c r="Z201" s="110"/>
      <c r="AA201" s="110"/>
      <c r="AB201" s="110"/>
      <c r="AC201" s="110"/>
      <c r="AD201" s="125"/>
      <c r="AE201" s="126"/>
      <c r="AF201" s="126"/>
      <c r="AG201" s="126"/>
      <c r="AH201" s="126"/>
      <c r="AI201" s="126"/>
      <c r="AJ201" s="126"/>
      <c r="AK201" s="126"/>
      <c r="AL201" s="126"/>
      <c r="AM201" s="193"/>
      <c r="AN201" s="194"/>
      <c r="AO201" s="194"/>
      <c r="AP201" s="194"/>
      <c r="AQ201" s="194"/>
      <c r="AR201" s="194"/>
      <c r="AS201" s="194"/>
      <c r="AT201" s="194"/>
      <c r="AU201" s="194"/>
      <c r="AV201" s="194"/>
      <c r="AW201" s="194"/>
      <c r="AX201" s="194"/>
      <c r="AY201" s="194"/>
      <c r="AZ201" s="194"/>
      <c r="BA201" s="194"/>
      <c r="BB201" s="194"/>
      <c r="BC201" s="195"/>
      <c r="BD201" s="110"/>
      <c r="BE201" s="110"/>
      <c r="BF201" s="217"/>
      <c r="BG201" s="218"/>
      <c r="BH201" s="218"/>
      <c r="BI201" s="218"/>
      <c r="BJ201" s="217"/>
      <c r="BK201" s="218"/>
      <c r="BL201" s="218"/>
      <c r="BM201" s="218"/>
      <c r="BN201" s="217"/>
      <c r="BO201" s="218"/>
      <c r="BP201" s="218"/>
      <c r="BQ201" s="221"/>
      <c r="BR201" s="129"/>
      <c r="BS201" s="154"/>
      <c r="BT201" s="110"/>
      <c r="BU201" s="110"/>
      <c r="BV201" s="110"/>
      <c r="BW201" s="110"/>
      <c r="BX201" s="317"/>
      <c r="BY201" s="317"/>
      <c r="BZ201" s="317"/>
      <c r="CA201" s="317"/>
      <c r="CB201" s="317"/>
      <c r="CC201" s="317"/>
      <c r="CD201" s="317"/>
      <c r="CE201" s="317"/>
      <c r="CF201" s="317"/>
      <c r="CG201" s="317"/>
      <c r="CH201" s="317"/>
      <c r="CI201" s="317"/>
      <c r="CJ201" s="317"/>
      <c r="CK201" s="317"/>
      <c r="CL201" s="317"/>
      <c r="CM201" s="317"/>
      <c r="CN201" s="317"/>
      <c r="CO201" s="92"/>
      <c r="CP201" s="92"/>
    </row>
    <row r="202" spans="3:100" ht="19.399999999999999" customHeight="1">
      <c r="C202" s="124"/>
      <c r="D202" s="144"/>
      <c r="E202" s="144"/>
      <c r="F202" s="144"/>
      <c r="G202" s="144"/>
      <c r="H202" s="144"/>
      <c r="I202" s="144"/>
      <c r="J202" s="144"/>
      <c r="K202" s="144"/>
      <c r="L202" s="144"/>
      <c r="M202" s="144"/>
      <c r="N202" s="145"/>
      <c r="O202" s="145"/>
      <c r="P202" s="145"/>
      <c r="Q202" s="145"/>
      <c r="R202" s="146"/>
      <c r="S202" s="146"/>
      <c r="T202" s="146"/>
      <c r="U202" s="318" t="s">
        <v>62</v>
      </c>
      <c r="V202" s="319"/>
      <c r="W202" s="319"/>
      <c r="X202" s="319"/>
      <c r="Y202" s="319"/>
      <c r="Z202" s="319"/>
      <c r="AA202" s="319"/>
      <c r="AB202" s="319"/>
      <c r="AC202" s="318" t="s">
        <v>63</v>
      </c>
      <c r="AD202" s="319"/>
      <c r="AE202" s="319"/>
      <c r="AF202" s="319"/>
      <c r="AG202" s="319"/>
      <c r="AH202" s="319"/>
      <c r="AI202" s="319"/>
      <c r="AJ202" s="322"/>
      <c r="AK202" s="143"/>
      <c r="AL202" s="126"/>
      <c r="AM202" s="193"/>
      <c r="AN202" s="194"/>
      <c r="AO202" s="194"/>
      <c r="AP202" s="194"/>
      <c r="AQ202" s="194"/>
      <c r="AR202" s="194"/>
      <c r="AS202" s="194"/>
      <c r="AT202" s="194"/>
      <c r="AU202" s="194"/>
      <c r="AV202" s="194"/>
      <c r="AW202" s="194"/>
      <c r="AX202" s="194"/>
      <c r="AY202" s="194"/>
      <c r="AZ202" s="194"/>
      <c r="BA202" s="194"/>
      <c r="BB202" s="194"/>
      <c r="BC202" s="195"/>
      <c r="BD202" s="126"/>
      <c r="BE202" s="126"/>
      <c r="BF202" s="217"/>
      <c r="BG202" s="218"/>
      <c r="BH202" s="218"/>
      <c r="BI202" s="218"/>
      <c r="BJ202" s="217"/>
      <c r="BK202" s="218"/>
      <c r="BL202" s="218"/>
      <c r="BM202" s="218"/>
      <c r="BN202" s="217"/>
      <c r="BO202" s="218"/>
      <c r="BP202" s="218"/>
      <c r="BQ202" s="221"/>
      <c r="BR202" s="129"/>
      <c r="BW202" s="92"/>
      <c r="BX202" s="317"/>
      <c r="BY202" s="317"/>
      <c r="BZ202" s="317"/>
      <c r="CA202" s="317"/>
      <c r="CB202" s="317"/>
      <c r="CC202" s="317"/>
      <c r="CD202" s="317"/>
      <c r="CE202" s="317"/>
      <c r="CF202" s="317"/>
      <c r="CG202" s="317"/>
      <c r="CH202" s="317"/>
      <c r="CI202" s="317"/>
      <c r="CJ202" s="317"/>
      <c r="CK202" s="317"/>
      <c r="CL202" s="317"/>
      <c r="CM202" s="317"/>
      <c r="CN202" s="317"/>
      <c r="CO202" s="92"/>
      <c r="CP202" s="92"/>
    </row>
    <row r="203" spans="3:100" ht="19.399999999999999" customHeight="1">
      <c r="C203" s="124"/>
      <c r="D203" s="110"/>
      <c r="E203" s="110"/>
      <c r="F203" s="110"/>
      <c r="G203" s="110"/>
      <c r="H203" s="110"/>
      <c r="I203" s="110"/>
      <c r="J203" s="110"/>
      <c r="K203" s="110"/>
      <c r="L203" s="110"/>
      <c r="M203" s="110"/>
      <c r="N203" s="110"/>
      <c r="O203" s="110"/>
      <c r="P203" s="126"/>
      <c r="Q203" s="126"/>
      <c r="R203" s="126"/>
      <c r="S203" s="130"/>
      <c r="T203" s="130"/>
      <c r="U203" s="320"/>
      <c r="V203" s="321"/>
      <c r="W203" s="321"/>
      <c r="X203" s="321"/>
      <c r="Y203" s="321"/>
      <c r="Z203" s="321"/>
      <c r="AA203" s="321"/>
      <c r="AB203" s="321"/>
      <c r="AC203" s="323"/>
      <c r="AD203" s="324"/>
      <c r="AE203" s="324"/>
      <c r="AF203" s="324"/>
      <c r="AG203" s="324"/>
      <c r="AH203" s="324"/>
      <c r="AI203" s="324"/>
      <c r="AJ203" s="325"/>
      <c r="AK203" s="143"/>
      <c r="AL203" s="126"/>
      <c r="AM203" s="193"/>
      <c r="AN203" s="194"/>
      <c r="AO203" s="194"/>
      <c r="AP203" s="194"/>
      <c r="AQ203" s="194"/>
      <c r="AR203" s="194"/>
      <c r="AS203" s="194"/>
      <c r="AT203" s="194"/>
      <c r="AU203" s="194"/>
      <c r="AV203" s="194"/>
      <c r="AW203" s="194"/>
      <c r="AX203" s="194"/>
      <c r="AY203" s="194"/>
      <c r="AZ203" s="194"/>
      <c r="BA203" s="194"/>
      <c r="BB203" s="194"/>
      <c r="BC203" s="195"/>
      <c r="BD203" s="147"/>
      <c r="BE203" s="147"/>
      <c r="BF203" s="217"/>
      <c r="BG203" s="218"/>
      <c r="BH203" s="218"/>
      <c r="BI203" s="218"/>
      <c r="BJ203" s="217"/>
      <c r="BK203" s="218"/>
      <c r="BL203" s="218"/>
      <c r="BM203" s="218"/>
      <c r="BN203" s="217"/>
      <c r="BO203" s="218"/>
      <c r="BP203" s="218"/>
      <c r="BQ203" s="221"/>
      <c r="BR203" s="129"/>
      <c r="BW203" s="92"/>
      <c r="BX203" s="317"/>
      <c r="BY203" s="317"/>
      <c r="BZ203" s="317"/>
      <c r="CA203" s="317"/>
      <c r="CB203" s="317"/>
      <c r="CC203" s="317"/>
      <c r="CD203" s="317"/>
      <c r="CE203" s="317"/>
      <c r="CF203" s="317"/>
      <c r="CG203" s="317"/>
      <c r="CH203" s="317"/>
      <c r="CI203" s="317"/>
      <c r="CJ203" s="317"/>
      <c r="CK203" s="317"/>
      <c r="CL203" s="317"/>
      <c r="CM203" s="317"/>
      <c r="CN203" s="317"/>
      <c r="CO203" s="92"/>
      <c r="CP203" s="92"/>
    </row>
    <row r="204" spans="3:100" ht="15.65" customHeight="1">
      <c r="C204" s="124"/>
      <c r="D204" s="110"/>
      <c r="E204" s="110"/>
      <c r="F204" s="110"/>
      <c r="G204" s="110"/>
      <c r="H204" s="110"/>
      <c r="I204" s="110"/>
      <c r="J204" s="110"/>
      <c r="K204" s="110"/>
      <c r="L204" s="110"/>
      <c r="M204" s="110"/>
      <c r="N204" s="110"/>
      <c r="O204" s="110"/>
      <c r="P204" s="126"/>
      <c r="Q204" s="126"/>
      <c r="R204" s="126"/>
      <c r="S204" s="130"/>
      <c r="T204" s="130"/>
      <c r="U204" s="283" t="str">
        <f>IF([9]回答表!F18="下水道事業",IF([9]回答表!X52="●",[9]回答表!Y313,IF([9]回答表!AA52="●",[9]回答表!Y383,"")),"")</f>
        <v/>
      </c>
      <c r="V204" s="284"/>
      <c r="W204" s="284"/>
      <c r="X204" s="284"/>
      <c r="Y204" s="284"/>
      <c r="Z204" s="284"/>
      <c r="AA204" s="284"/>
      <c r="AB204" s="285"/>
      <c r="AC204" s="283" t="str">
        <f>IF([9]回答表!F18="下水道事業",IF([9]回答表!X52="●",[9]回答表!Y314,IF([9]回答表!AA52="●",[9]回答表!Y384,"")),"")</f>
        <v/>
      </c>
      <c r="AD204" s="284"/>
      <c r="AE204" s="284"/>
      <c r="AF204" s="284"/>
      <c r="AG204" s="284"/>
      <c r="AH204" s="284"/>
      <c r="AI204" s="284"/>
      <c r="AJ204" s="285"/>
      <c r="AK204" s="143"/>
      <c r="AL204" s="126"/>
      <c r="AM204" s="193"/>
      <c r="AN204" s="194"/>
      <c r="AO204" s="194"/>
      <c r="AP204" s="194"/>
      <c r="AQ204" s="194"/>
      <c r="AR204" s="194"/>
      <c r="AS204" s="194"/>
      <c r="AT204" s="194"/>
      <c r="AU204" s="194"/>
      <c r="AV204" s="194"/>
      <c r="AW204" s="194"/>
      <c r="AX204" s="194"/>
      <c r="AY204" s="194"/>
      <c r="AZ204" s="194"/>
      <c r="BA204" s="194"/>
      <c r="BB204" s="194"/>
      <c r="BC204" s="195"/>
      <c r="BD204" s="147"/>
      <c r="BE204" s="147"/>
      <c r="BF204" s="217" t="s">
        <v>9</v>
      </c>
      <c r="BG204" s="218"/>
      <c r="BH204" s="218"/>
      <c r="BI204" s="218"/>
      <c r="BJ204" s="217" t="s">
        <v>10</v>
      </c>
      <c r="BK204" s="218"/>
      <c r="BL204" s="218"/>
      <c r="BM204" s="218"/>
      <c r="BN204" s="217" t="s">
        <v>11</v>
      </c>
      <c r="BO204" s="218"/>
      <c r="BP204" s="218"/>
      <c r="BQ204" s="221"/>
      <c r="BR204" s="129"/>
      <c r="BW204" s="92"/>
      <c r="BX204" s="317"/>
      <c r="BY204" s="317"/>
      <c r="BZ204" s="317"/>
      <c r="CA204" s="317"/>
      <c r="CB204" s="317"/>
      <c r="CC204" s="317"/>
      <c r="CD204" s="317"/>
      <c r="CE204" s="317"/>
      <c r="CF204" s="317"/>
      <c r="CG204" s="317"/>
      <c r="CH204" s="317"/>
      <c r="CI204" s="317"/>
      <c r="CJ204" s="317"/>
      <c r="CK204" s="317"/>
      <c r="CL204" s="317"/>
      <c r="CM204" s="317"/>
      <c r="CN204" s="317"/>
      <c r="CO204" s="92"/>
      <c r="CP204" s="92"/>
    </row>
    <row r="205" spans="3:100" ht="15.65" customHeight="1">
      <c r="C205" s="124"/>
      <c r="D205" s="110"/>
      <c r="E205" s="110"/>
      <c r="F205" s="110"/>
      <c r="G205" s="110"/>
      <c r="H205" s="110"/>
      <c r="I205" s="110"/>
      <c r="J205" s="110"/>
      <c r="K205" s="110"/>
      <c r="L205" s="110"/>
      <c r="M205" s="110"/>
      <c r="N205" s="110"/>
      <c r="O205" s="110"/>
      <c r="P205" s="126"/>
      <c r="Q205" s="126"/>
      <c r="R205" s="126"/>
      <c r="S205" s="130"/>
      <c r="T205" s="130"/>
      <c r="U205" s="286"/>
      <c r="V205" s="287"/>
      <c r="W205" s="287"/>
      <c r="X205" s="287"/>
      <c r="Y205" s="287"/>
      <c r="Z205" s="287"/>
      <c r="AA205" s="287"/>
      <c r="AB205" s="288"/>
      <c r="AC205" s="286"/>
      <c r="AD205" s="287"/>
      <c r="AE205" s="287"/>
      <c r="AF205" s="287"/>
      <c r="AG205" s="287"/>
      <c r="AH205" s="287"/>
      <c r="AI205" s="287"/>
      <c r="AJ205" s="288"/>
      <c r="AK205" s="143"/>
      <c r="AL205" s="126"/>
      <c r="AM205" s="196"/>
      <c r="AN205" s="197"/>
      <c r="AO205" s="197"/>
      <c r="AP205" s="197"/>
      <c r="AQ205" s="197"/>
      <c r="AR205" s="197"/>
      <c r="AS205" s="197"/>
      <c r="AT205" s="197"/>
      <c r="AU205" s="197"/>
      <c r="AV205" s="197"/>
      <c r="AW205" s="197"/>
      <c r="AX205" s="197"/>
      <c r="AY205" s="197"/>
      <c r="AZ205" s="197"/>
      <c r="BA205" s="197"/>
      <c r="BB205" s="197"/>
      <c r="BC205" s="198"/>
      <c r="BD205" s="147"/>
      <c r="BE205" s="147"/>
      <c r="BF205" s="217"/>
      <c r="BG205" s="218"/>
      <c r="BH205" s="218"/>
      <c r="BI205" s="218"/>
      <c r="BJ205" s="217"/>
      <c r="BK205" s="218"/>
      <c r="BL205" s="218"/>
      <c r="BM205" s="218"/>
      <c r="BN205" s="217"/>
      <c r="BO205" s="218"/>
      <c r="BP205" s="218"/>
      <c r="BQ205" s="221"/>
      <c r="BR205" s="129"/>
      <c r="BW205" s="92"/>
      <c r="BX205" s="317"/>
      <c r="BY205" s="317"/>
      <c r="BZ205" s="317"/>
      <c r="CA205" s="317"/>
      <c r="CB205" s="317"/>
      <c r="CC205" s="317"/>
      <c r="CD205" s="317"/>
      <c r="CE205" s="317"/>
      <c r="CF205" s="317"/>
      <c r="CG205" s="317"/>
      <c r="CH205" s="317"/>
      <c r="CI205" s="317"/>
      <c r="CJ205" s="317"/>
      <c r="CK205" s="317"/>
      <c r="CL205" s="317"/>
      <c r="CM205" s="317"/>
      <c r="CN205" s="317"/>
      <c r="CO205" s="92"/>
      <c r="CP205" s="92"/>
    </row>
    <row r="206" spans="3:100" ht="15.65" customHeight="1">
      <c r="C206" s="124"/>
      <c r="D206" s="110"/>
      <c r="E206" s="110"/>
      <c r="F206" s="110"/>
      <c r="G206" s="110"/>
      <c r="H206" s="110"/>
      <c r="I206" s="110"/>
      <c r="J206" s="110"/>
      <c r="K206" s="110"/>
      <c r="L206" s="110"/>
      <c r="M206" s="110"/>
      <c r="N206" s="110"/>
      <c r="O206" s="110"/>
      <c r="P206" s="126"/>
      <c r="Q206" s="126"/>
      <c r="R206" s="126"/>
      <c r="S206" s="130"/>
      <c r="T206" s="130"/>
      <c r="U206" s="289"/>
      <c r="V206" s="290"/>
      <c r="W206" s="290"/>
      <c r="X206" s="290"/>
      <c r="Y206" s="290"/>
      <c r="Z206" s="290"/>
      <c r="AA206" s="290"/>
      <c r="AB206" s="291"/>
      <c r="AC206" s="289"/>
      <c r="AD206" s="290"/>
      <c r="AE206" s="290"/>
      <c r="AF206" s="290"/>
      <c r="AG206" s="290"/>
      <c r="AH206" s="290"/>
      <c r="AI206" s="290"/>
      <c r="AJ206" s="291"/>
      <c r="AK206" s="143"/>
      <c r="AL206" s="126"/>
      <c r="AM206" s="110"/>
      <c r="AN206" s="110"/>
      <c r="AO206" s="110"/>
      <c r="AP206" s="110"/>
      <c r="AQ206" s="110"/>
      <c r="AR206" s="110"/>
      <c r="AS206" s="110"/>
      <c r="AT206" s="110"/>
      <c r="AU206" s="110"/>
      <c r="AV206" s="110"/>
      <c r="AW206" s="110"/>
      <c r="AX206" s="110"/>
      <c r="AY206" s="110"/>
      <c r="AZ206" s="110"/>
      <c r="BA206" s="110"/>
      <c r="BB206" s="110"/>
      <c r="BC206" s="131"/>
      <c r="BD206" s="147"/>
      <c r="BE206" s="147"/>
      <c r="BF206" s="219"/>
      <c r="BG206" s="220"/>
      <c r="BH206" s="220"/>
      <c r="BI206" s="220"/>
      <c r="BJ206" s="219"/>
      <c r="BK206" s="220"/>
      <c r="BL206" s="220"/>
      <c r="BM206" s="220"/>
      <c r="BN206" s="219"/>
      <c r="BO206" s="220"/>
      <c r="BP206" s="220"/>
      <c r="BQ206" s="222"/>
      <c r="BR206" s="129"/>
      <c r="BW206" s="92"/>
      <c r="BX206" s="317"/>
      <c r="BY206" s="317"/>
      <c r="BZ206" s="317"/>
      <c r="CA206" s="317"/>
      <c r="CB206" s="317"/>
      <c r="CC206" s="317"/>
      <c r="CD206" s="317"/>
      <c r="CE206" s="317"/>
      <c r="CF206" s="317"/>
      <c r="CG206" s="317"/>
      <c r="CH206" s="317"/>
      <c r="CI206" s="317"/>
      <c r="CJ206" s="317"/>
      <c r="CK206" s="317"/>
      <c r="CL206" s="317"/>
      <c r="CM206" s="317"/>
      <c r="CN206" s="317"/>
      <c r="CO206" s="92"/>
      <c r="CP206" s="92"/>
    </row>
    <row r="207" spans="3:100" ht="18" customHeight="1">
      <c r="C207" s="124"/>
      <c r="D207" s="110"/>
      <c r="E207" s="110"/>
      <c r="F207" s="110"/>
      <c r="G207" s="110"/>
      <c r="H207" s="110"/>
      <c r="I207" s="110"/>
      <c r="J207" s="110"/>
      <c r="K207" s="110"/>
      <c r="L207" s="110"/>
      <c r="M207" s="110"/>
      <c r="N207" s="110"/>
      <c r="O207" s="110"/>
      <c r="P207" s="126"/>
      <c r="Q207" s="126"/>
      <c r="R207" s="130"/>
      <c r="S207" s="130"/>
      <c r="T207" s="130"/>
      <c r="U207" s="110"/>
      <c r="V207" s="110"/>
      <c r="W207" s="110"/>
      <c r="X207" s="110"/>
      <c r="Y207" s="110"/>
      <c r="Z207" s="110"/>
      <c r="AA207" s="110"/>
      <c r="AB207" s="110"/>
      <c r="AC207" s="110"/>
      <c r="AD207" s="125"/>
      <c r="AE207" s="126"/>
      <c r="AF207" s="126"/>
      <c r="AG207" s="126"/>
      <c r="AH207" s="126"/>
      <c r="AI207" s="126"/>
      <c r="AJ207" s="126"/>
      <c r="AK207" s="126"/>
      <c r="AL207" s="126"/>
      <c r="AM207" s="126"/>
      <c r="AN207" s="127"/>
      <c r="AO207" s="127"/>
      <c r="AP207" s="127"/>
      <c r="AQ207" s="128"/>
      <c r="AR207" s="110"/>
      <c r="AS207" s="152"/>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29"/>
      <c r="BS207" s="154"/>
      <c r="BT207" s="110"/>
      <c r="BU207" s="110"/>
      <c r="BV207" s="110"/>
      <c r="BW207" s="110"/>
      <c r="BX207" s="317"/>
      <c r="BY207" s="317"/>
      <c r="BZ207" s="317"/>
      <c r="CA207" s="317"/>
      <c r="CB207" s="317"/>
      <c r="CC207" s="317"/>
      <c r="CD207" s="317"/>
      <c r="CE207" s="317"/>
      <c r="CF207" s="317"/>
      <c r="CG207" s="317"/>
      <c r="CH207" s="317"/>
      <c r="CI207" s="317"/>
      <c r="CJ207" s="317"/>
      <c r="CK207" s="317"/>
      <c r="CL207" s="317"/>
      <c r="CM207" s="317"/>
      <c r="CN207" s="317"/>
      <c r="CO207" s="92"/>
      <c r="CP207" s="92"/>
    </row>
    <row r="208" spans="3:100" ht="19" customHeight="1">
      <c r="C208" s="124"/>
      <c r="D208" s="144"/>
      <c r="E208" s="144"/>
      <c r="F208" s="144"/>
      <c r="G208" s="144"/>
      <c r="H208" s="144"/>
      <c r="I208" s="144"/>
      <c r="J208" s="144"/>
      <c r="K208" s="144"/>
      <c r="L208" s="144"/>
      <c r="M208" s="144"/>
      <c r="N208" s="145"/>
      <c r="O208" s="145"/>
      <c r="P208" s="145"/>
      <c r="Q208" s="145"/>
      <c r="R208" s="130"/>
      <c r="S208" s="130"/>
      <c r="T208" s="130"/>
      <c r="U208" s="311" t="s">
        <v>64</v>
      </c>
      <c r="V208" s="312"/>
      <c r="W208" s="312"/>
      <c r="X208" s="312"/>
      <c r="Y208" s="312"/>
      <c r="Z208" s="312"/>
      <c r="AA208" s="312"/>
      <c r="AB208" s="312"/>
      <c r="AC208" s="311" t="s">
        <v>65</v>
      </c>
      <c r="AD208" s="312"/>
      <c r="AE208" s="312"/>
      <c r="AF208" s="312"/>
      <c r="AG208" s="312"/>
      <c r="AH208" s="312"/>
      <c r="AI208" s="312"/>
      <c r="AJ208" s="315"/>
      <c r="AK208" s="311" t="s">
        <v>66</v>
      </c>
      <c r="AL208" s="312"/>
      <c r="AM208" s="312"/>
      <c r="AN208" s="312"/>
      <c r="AO208" s="312"/>
      <c r="AP208" s="312"/>
      <c r="AQ208" s="312"/>
      <c r="AR208" s="312"/>
      <c r="AS208" s="311" t="s">
        <v>107</v>
      </c>
      <c r="AT208" s="312"/>
      <c r="AU208" s="312"/>
      <c r="AV208" s="312"/>
      <c r="AW208" s="312"/>
      <c r="AX208" s="312"/>
      <c r="AY208" s="312"/>
      <c r="AZ208" s="315"/>
      <c r="BA208" s="311" t="s">
        <v>67</v>
      </c>
      <c r="BB208" s="312"/>
      <c r="BC208" s="312"/>
      <c r="BD208" s="312"/>
      <c r="BE208" s="312"/>
      <c r="BF208" s="312"/>
      <c r="BG208" s="312"/>
      <c r="BH208" s="315"/>
      <c r="BI208" s="110"/>
      <c r="BJ208" s="110"/>
      <c r="BK208" s="110"/>
      <c r="BL208" s="110"/>
      <c r="BM208" s="110"/>
      <c r="BN208" s="110"/>
      <c r="BO208" s="110"/>
      <c r="BP208" s="110"/>
      <c r="BQ208" s="110"/>
      <c r="BR208" s="129"/>
      <c r="BS208" s="154"/>
      <c r="BT208" s="110"/>
      <c r="BU208" s="110"/>
      <c r="BV208" s="110"/>
      <c r="BW208" s="110"/>
      <c r="BX208" s="317"/>
      <c r="BY208" s="317"/>
      <c r="BZ208" s="317"/>
      <c r="CA208" s="317"/>
      <c r="CB208" s="317"/>
      <c r="CC208" s="317"/>
      <c r="CD208" s="317"/>
      <c r="CE208" s="317"/>
      <c r="CF208" s="317"/>
      <c r="CG208" s="317"/>
      <c r="CH208" s="317"/>
      <c r="CI208" s="317"/>
      <c r="CJ208" s="317"/>
      <c r="CK208" s="317"/>
      <c r="CL208" s="317"/>
      <c r="CM208" s="317"/>
      <c r="CN208" s="317"/>
      <c r="CO208" s="92"/>
      <c r="CP208" s="92"/>
    </row>
    <row r="209" spans="1:94" ht="15.65" customHeight="1">
      <c r="C209" s="124"/>
      <c r="D209" s="110"/>
      <c r="E209" s="110"/>
      <c r="F209" s="110"/>
      <c r="G209" s="110"/>
      <c r="H209" s="110"/>
      <c r="I209" s="110"/>
      <c r="J209" s="110"/>
      <c r="K209" s="110"/>
      <c r="L209" s="110"/>
      <c r="M209" s="110"/>
      <c r="N209" s="110"/>
      <c r="O209" s="110"/>
      <c r="P209" s="126"/>
      <c r="Q209" s="126"/>
      <c r="R209" s="130"/>
      <c r="S209" s="130"/>
      <c r="T209" s="130"/>
      <c r="U209" s="313"/>
      <c r="V209" s="314"/>
      <c r="W209" s="314"/>
      <c r="X209" s="314"/>
      <c r="Y209" s="314"/>
      <c r="Z209" s="314"/>
      <c r="AA209" s="314"/>
      <c r="AB209" s="314"/>
      <c r="AC209" s="313"/>
      <c r="AD209" s="314"/>
      <c r="AE209" s="314"/>
      <c r="AF209" s="314"/>
      <c r="AG209" s="314"/>
      <c r="AH209" s="314"/>
      <c r="AI209" s="314"/>
      <c r="AJ209" s="316"/>
      <c r="AK209" s="313"/>
      <c r="AL209" s="314"/>
      <c r="AM209" s="314"/>
      <c r="AN209" s="314"/>
      <c r="AO209" s="314"/>
      <c r="AP209" s="314"/>
      <c r="AQ209" s="314"/>
      <c r="AR209" s="314"/>
      <c r="AS209" s="313"/>
      <c r="AT209" s="314"/>
      <c r="AU209" s="314"/>
      <c r="AV209" s="314"/>
      <c r="AW209" s="314"/>
      <c r="AX209" s="314"/>
      <c r="AY209" s="314"/>
      <c r="AZ209" s="316"/>
      <c r="BA209" s="313"/>
      <c r="BB209" s="314"/>
      <c r="BC209" s="314"/>
      <c r="BD209" s="314"/>
      <c r="BE209" s="314"/>
      <c r="BF209" s="314"/>
      <c r="BG209" s="314"/>
      <c r="BH209" s="316"/>
      <c r="BI209" s="110"/>
      <c r="BJ209" s="110"/>
      <c r="BK209" s="110"/>
      <c r="BL209" s="110"/>
      <c r="BM209" s="110"/>
      <c r="BN209" s="110"/>
      <c r="BO209" s="110"/>
      <c r="BP209" s="110"/>
      <c r="BQ209" s="110"/>
      <c r="BR209" s="129"/>
      <c r="BS209" s="154"/>
      <c r="BT209" s="110"/>
      <c r="BU209" s="110"/>
      <c r="BV209" s="110"/>
      <c r="BW209" s="110"/>
      <c r="BX209" s="110"/>
      <c r="BY209" s="110"/>
      <c r="BZ209" s="110"/>
      <c r="CA209" s="110"/>
      <c r="CB209" s="110"/>
      <c r="CC209" s="110"/>
      <c r="CD209" s="110"/>
      <c r="CE209" s="110"/>
      <c r="CF209" s="110"/>
      <c r="CG209" s="110"/>
      <c r="CH209" s="110"/>
      <c r="CI209" s="92"/>
      <c r="CJ209" s="92"/>
      <c r="CK209" s="92"/>
      <c r="CL209" s="92"/>
      <c r="CM209" s="92"/>
      <c r="CN209" s="92"/>
      <c r="CO209" s="92"/>
      <c r="CP209" s="92"/>
    </row>
    <row r="210" spans="1:94" ht="15.65" customHeight="1">
      <c r="C210" s="124"/>
      <c r="D210" s="110"/>
      <c r="E210" s="110"/>
      <c r="F210" s="110"/>
      <c r="G210" s="110"/>
      <c r="H210" s="110"/>
      <c r="I210" s="110"/>
      <c r="J210" s="110"/>
      <c r="K210" s="110"/>
      <c r="L210" s="110"/>
      <c r="M210" s="110"/>
      <c r="N210" s="110"/>
      <c r="O210" s="110"/>
      <c r="P210" s="126"/>
      <c r="Q210" s="126"/>
      <c r="R210" s="130"/>
      <c r="S210" s="130"/>
      <c r="T210" s="130"/>
      <c r="U210" s="283" t="str">
        <f>IF([9]回答表!F18="下水道事業",IF([9]回答表!X52="●",[9]回答表!Y316,IF([9]回答表!AA52="●",[9]回答表!Y386,"")),"")</f>
        <v/>
      </c>
      <c r="V210" s="284"/>
      <c r="W210" s="284"/>
      <c r="X210" s="284"/>
      <c r="Y210" s="284"/>
      <c r="Z210" s="284"/>
      <c r="AA210" s="284"/>
      <c r="AB210" s="285"/>
      <c r="AC210" s="283" t="str">
        <f>IF([9]回答表!F18="下水道事業",IF([9]回答表!X52="●",[9]回答表!Y317,IF([9]回答表!AA52="●",[9]回答表!Y387,"")),"")</f>
        <v/>
      </c>
      <c r="AD210" s="284"/>
      <c r="AE210" s="284"/>
      <c r="AF210" s="284"/>
      <c r="AG210" s="284"/>
      <c r="AH210" s="284"/>
      <c r="AI210" s="284"/>
      <c r="AJ210" s="285"/>
      <c r="AK210" s="283" t="str">
        <f>IF([9]回答表!F18="下水道事業",IF([9]回答表!X52="●",[9]回答表!Y318,IF([9]回答表!AA52="●",[9]回答表!Y388,"")),"")</f>
        <v/>
      </c>
      <c r="AL210" s="284"/>
      <c r="AM210" s="284"/>
      <c r="AN210" s="284"/>
      <c r="AO210" s="284"/>
      <c r="AP210" s="284"/>
      <c r="AQ210" s="284"/>
      <c r="AR210" s="285"/>
      <c r="AS210" s="283" t="str">
        <f>IF([9]回答表!F18="下水道事業",IF([9]回答表!X52="●",[9]回答表!Y319,IF([9]回答表!AA52="●",[9]回答表!Y389,"")),"")</f>
        <v/>
      </c>
      <c r="AT210" s="284"/>
      <c r="AU210" s="284"/>
      <c r="AV210" s="284"/>
      <c r="AW210" s="284"/>
      <c r="AX210" s="284"/>
      <c r="AY210" s="284"/>
      <c r="AZ210" s="285"/>
      <c r="BA210" s="283" t="str">
        <f>IF([9]回答表!F18="下水道事業",IF([9]回答表!X52="●",[9]回答表!Y320,IF([9]回答表!AA52="●",[9]回答表!Y390,"")),"")</f>
        <v/>
      </c>
      <c r="BB210" s="284"/>
      <c r="BC210" s="284"/>
      <c r="BD210" s="284"/>
      <c r="BE210" s="284"/>
      <c r="BF210" s="284"/>
      <c r="BG210" s="284"/>
      <c r="BH210" s="285"/>
      <c r="BI210" s="110"/>
      <c r="BJ210" s="110"/>
      <c r="BK210" s="110"/>
      <c r="BL210" s="110"/>
      <c r="BM210" s="110"/>
      <c r="BN210" s="110"/>
      <c r="BO210" s="110"/>
      <c r="BP210" s="110"/>
      <c r="BQ210" s="110"/>
      <c r="BR210" s="129"/>
      <c r="BS210" s="154"/>
      <c r="BT210" s="110"/>
      <c r="BU210" s="110"/>
      <c r="BV210" s="110"/>
      <c r="BW210" s="110"/>
      <c r="BX210" s="110"/>
      <c r="BY210" s="110"/>
      <c r="BZ210" s="110"/>
      <c r="CA210" s="110"/>
      <c r="CB210" s="110"/>
      <c r="CC210" s="110"/>
      <c r="CD210" s="110"/>
      <c r="CE210" s="110"/>
      <c r="CF210" s="110"/>
      <c r="CG210" s="110"/>
      <c r="CH210" s="110"/>
      <c r="CI210" s="92"/>
      <c r="CJ210" s="92"/>
      <c r="CK210" s="92"/>
      <c r="CL210" s="92"/>
      <c r="CM210" s="92"/>
      <c r="CN210" s="92"/>
      <c r="CO210" s="92"/>
      <c r="CP210" s="92"/>
    </row>
    <row r="211" spans="1:94" ht="15.65" customHeight="1">
      <c r="C211" s="124"/>
      <c r="D211" s="110"/>
      <c r="E211" s="110"/>
      <c r="F211" s="110"/>
      <c r="G211" s="110"/>
      <c r="H211" s="110"/>
      <c r="I211" s="110"/>
      <c r="J211" s="110"/>
      <c r="K211" s="110"/>
      <c r="L211" s="110"/>
      <c r="M211" s="110"/>
      <c r="N211" s="110"/>
      <c r="O211" s="110"/>
      <c r="P211" s="126"/>
      <c r="Q211" s="126"/>
      <c r="R211" s="130"/>
      <c r="S211" s="130"/>
      <c r="T211" s="130"/>
      <c r="U211" s="286"/>
      <c r="V211" s="287"/>
      <c r="W211" s="287"/>
      <c r="X211" s="287"/>
      <c r="Y211" s="287"/>
      <c r="Z211" s="287"/>
      <c r="AA211" s="287"/>
      <c r="AB211" s="288"/>
      <c r="AC211" s="286"/>
      <c r="AD211" s="287"/>
      <c r="AE211" s="287"/>
      <c r="AF211" s="287"/>
      <c r="AG211" s="287"/>
      <c r="AH211" s="287"/>
      <c r="AI211" s="287"/>
      <c r="AJ211" s="288"/>
      <c r="AK211" s="286"/>
      <c r="AL211" s="287"/>
      <c r="AM211" s="287"/>
      <c r="AN211" s="287"/>
      <c r="AO211" s="287"/>
      <c r="AP211" s="287"/>
      <c r="AQ211" s="287"/>
      <c r="AR211" s="288"/>
      <c r="AS211" s="286"/>
      <c r="AT211" s="287"/>
      <c r="AU211" s="287"/>
      <c r="AV211" s="287"/>
      <c r="AW211" s="287"/>
      <c r="AX211" s="287"/>
      <c r="AY211" s="287"/>
      <c r="AZ211" s="288"/>
      <c r="BA211" s="286"/>
      <c r="BB211" s="287"/>
      <c r="BC211" s="287"/>
      <c r="BD211" s="287"/>
      <c r="BE211" s="287"/>
      <c r="BF211" s="287"/>
      <c r="BG211" s="287"/>
      <c r="BH211" s="288"/>
      <c r="BI211" s="110"/>
      <c r="BJ211" s="110"/>
      <c r="BK211" s="110"/>
      <c r="BL211" s="110"/>
      <c r="BM211" s="110"/>
      <c r="BN211" s="110"/>
      <c r="BO211" s="110"/>
      <c r="BP211" s="110"/>
      <c r="BQ211" s="110"/>
      <c r="BR211" s="129"/>
      <c r="BS211" s="154"/>
      <c r="BT211" s="110"/>
      <c r="BU211" s="110"/>
      <c r="BV211" s="110"/>
      <c r="BW211" s="110"/>
      <c r="BX211" s="110"/>
      <c r="BY211" s="110"/>
      <c r="BZ211" s="110"/>
      <c r="CA211" s="110"/>
      <c r="CB211" s="110"/>
      <c r="CC211" s="110"/>
      <c r="CD211" s="110"/>
      <c r="CE211" s="110"/>
      <c r="CF211" s="110"/>
      <c r="CG211" s="110"/>
      <c r="CH211" s="110"/>
      <c r="CI211" s="92"/>
      <c r="CJ211" s="92"/>
      <c r="CK211" s="92"/>
      <c r="CL211" s="92"/>
      <c r="CM211" s="92"/>
      <c r="CN211" s="92"/>
      <c r="CO211" s="92"/>
      <c r="CP211" s="92"/>
    </row>
    <row r="212" spans="1:94" ht="15.65" customHeight="1">
      <c r="C212" s="124"/>
      <c r="D212" s="110"/>
      <c r="E212" s="110"/>
      <c r="F212" s="110"/>
      <c r="G212" s="110"/>
      <c r="H212" s="110"/>
      <c r="I212" s="110"/>
      <c r="J212" s="110"/>
      <c r="K212" s="110"/>
      <c r="L212" s="110"/>
      <c r="M212" s="110"/>
      <c r="N212" s="110"/>
      <c r="O212" s="110"/>
      <c r="P212" s="126"/>
      <c r="Q212" s="126"/>
      <c r="R212" s="130"/>
      <c r="S212" s="130"/>
      <c r="T212" s="130"/>
      <c r="U212" s="289"/>
      <c r="V212" s="290"/>
      <c r="W212" s="290"/>
      <c r="X212" s="290"/>
      <c r="Y212" s="290"/>
      <c r="Z212" s="290"/>
      <c r="AA212" s="290"/>
      <c r="AB212" s="291"/>
      <c r="AC212" s="289"/>
      <c r="AD212" s="290"/>
      <c r="AE212" s="290"/>
      <c r="AF212" s="290"/>
      <c r="AG212" s="290"/>
      <c r="AH212" s="290"/>
      <c r="AI212" s="290"/>
      <c r="AJ212" s="291"/>
      <c r="AK212" s="289"/>
      <c r="AL212" s="290"/>
      <c r="AM212" s="290"/>
      <c r="AN212" s="290"/>
      <c r="AO212" s="290"/>
      <c r="AP212" s="290"/>
      <c r="AQ212" s="290"/>
      <c r="AR212" s="291"/>
      <c r="AS212" s="289"/>
      <c r="AT212" s="290"/>
      <c r="AU212" s="290"/>
      <c r="AV212" s="290"/>
      <c r="AW212" s="290"/>
      <c r="AX212" s="290"/>
      <c r="AY212" s="290"/>
      <c r="AZ212" s="291"/>
      <c r="BA212" s="289"/>
      <c r="BB212" s="290"/>
      <c r="BC212" s="290"/>
      <c r="BD212" s="290"/>
      <c r="BE212" s="290"/>
      <c r="BF212" s="290"/>
      <c r="BG212" s="290"/>
      <c r="BH212" s="291"/>
      <c r="BI212" s="110"/>
      <c r="BJ212" s="110"/>
      <c r="BK212" s="110"/>
      <c r="BL212" s="110"/>
      <c r="BM212" s="110"/>
      <c r="BN212" s="110"/>
      <c r="BO212" s="110"/>
      <c r="BP212" s="110"/>
      <c r="BQ212" s="110"/>
      <c r="BR212" s="129"/>
      <c r="BS212" s="154"/>
      <c r="BT212" s="110"/>
      <c r="BU212" s="110"/>
      <c r="BV212" s="110"/>
      <c r="BW212" s="110"/>
      <c r="BX212" s="110"/>
      <c r="BY212" s="110"/>
      <c r="BZ212" s="110"/>
      <c r="CA212" s="110"/>
      <c r="CB212" s="110"/>
      <c r="CC212" s="110"/>
      <c r="CD212" s="110"/>
      <c r="CE212" s="110"/>
      <c r="CF212" s="110"/>
      <c r="CG212" s="110"/>
      <c r="CH212" s="110"/>
      <c r="CI212" s="92"/>
      <c r="CJ212" s="92"/>
      <c r="CK212" s="92"/>
      <c r="CL212" s="92"/>
      <c r="CM212" s="92"/>
      <c r="CN212" s="92"/>
      <c r="CO212" s="92"/>
      <c r="CP212" s="92"/>
    </row>
    <row r="213" spans="1:94" ht="29.5" customHeight="1">
      <c r="C213" s="124"/>
      <c r="D213" s="110"/>
      <c r="E213" s="110"/>
      <c r="F213" s="110"/>
      <c r="G213" s="110"/>
      <c r="H213" s="110"/>
      <c r="I213" s="110"/>
      <c r="J213" s="110"/>
      <c r="K213" s="110"/>
      <c r="L213" s="110"/>
      <c r="M213" s="110"/>
      <c r="N213" s="110"/>
      <c r="O213" s="110"/>
      <c r="P213" s="126"/>
      <c r="Q213" s="126"/>
      <c r="R213" s="130"/>
      <c r="S213" s="130"/>
      <c r="T213" s="130"/>
      <c r="U213" s="110"/>
      <c r="V213" s="110"/>
      <c r="W213" s="110"/>
      <c r="X213" s="110"/>
      <c r="Y213" s="110"/>
      <c r="Z213" s="110"/>
      <c r="AA213" s="110"/>
      <c r="AB213" s="110"/>
      <c r="AC213" s="110"/>
      <c r="AD213" s="125"/>
      <c r="AE213" s="126"/>
      <c r="AF213" s="126"/>
      <c r="AG213" s="126"/>
      <c r="AH213" s="126"/>
      <c r="AI213" s="126"/>
      <c r="AJ213" s="126"/>
      <c r="AK213" s="126"/>
      <c r="AL213" s="126"/>
      <c r="AM213" s="126"/>
      <c r="AN213" s="127"/>
      <c r="AO213" s="127"/>
      <c r="AP213" s="127"/>
      <c r="AQ213" s="128"/>
      <c r="AR213" s="110"/>
      <c r="AS213" s="119"/>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29"/>
      <c r="BS213" s="154"/>
      <c r="BT213" s="110"/>
      <c r="BU213" s="110"/>
      <c r="BV213" s="110"/>
      <c r="BW213" s="110"/>
      <c r="BX213" s="110"/>
      <c r="BY213" s="110"/>
      <c r="BZ213" s="110"/>
      <c r="CA213" s="110"/>
      <c r="CB213" s="110"/>
      <c r="CC213" s="110"/>
      <c r="CD213" s="110"/>
      <c r="CE213" s="110"/>
      <c r="CF213" s="110"/>
      <c r="CG213" s="110"/>
      <c r="CH213" s="110"/>
    </row>
    <row r="214" spans="1:94" ht="15.65" customHeight="1">
      <c r="C214" s="124"/>
      <c r="D214" s="126"/>
      <c r="E214" s="126"/>
      <c r="F214" s="126"/>
      <c r="G214" s="126"/>
      <c r="H214" s="126"/>
      <c r="I214" s="126"/>
      <c r="J214" s="126"/>
      <c r="K214" s="126"/>
      <c r="L214" s="127"/>
      <c r="M214" s="127"/>
      <c r="N214" s="127"/>
      <c r="O214" s="128"/>
      <c r="P214" s="149"/>
      <c r="Q214" s="149"/>
      <c r="R214" s="130"/>
      <c r="S214" s="130"/>
      <c r="T214" s="130"/>
      <c r="U214" s="303" t="s">
        <v>68</v>
      </c>
      <c r="V214" s="304"/>
      <c r="W214" s="304"/>
      <c r="X214" s="304"/>
      <c r="Y214" s="304"/>
      <c r="Z214" s="304"/>
      <c r="AA214" s="304"/>
      <c r="AB214" s="304"/>
      <c r="AC214" s="303" t="s">
        <v>69</v>
      </c>
      <c r="AD214" s="304"/>
      <c r="AE214" s="304"/>
      <c r="AF214" s="304"/>
      <c r="AG214" s="304"/>
      <c r="AH214" s="304"/>
      <c r="AI214" s="304"/>
      <c r="AJ214" s="304"/>
      <c r="AK214" s="303" t="s">
        <v>70</v>
      </c>
      <c r="AL214" s="304"/>
      <c r="AM214" s="304"/>
      <c r="AN214" s="304"/>
      <c r="AO214" s="304"/>
      <c r="AP214" s="304"/>
      <c r="AQ214" s="304"/>
      <c r="AR214" s="307"/>
      <c r="AS214" s="110"/>
      <c r="AT214" s="110"/>
      <c r="AU214" s="110"/>
      <c r="AV214" s="110"/>
      <c r="AW214" s="110"/>
      <c r="AX214" s="110"/>
      <c r="AY214" s="110"/>
      <c r="AZ214" s="110"/>
      <c r="BA214" s="110"/>
      <c r="BB214" s="110"/>
      <c r="BC214" s="125"/>
      <c r="BD214" s="126"/>
      <c r="BE214" s="126"/>
      <c r="BF214" s="126"/>
      <c r="BG214" s="126"/>
      <c r="BH214" s="126"/>
      <c r="BI214" s="126"/>
      <c r="BJ214" s="126"/>
      <c r="BK214" s="126"/>
      <c r="BL214" s="126"/>
      <c r="BM214" s="126"/>
      <c r="BN214" s="127"/>
      <c r="BO214" s="127"/>
      <c r="BP214" s="127"/>
      <c r="BQ214" s="128"/>
      <c r="BR214" s="129"/>
      <c r="BS214" s="97"/>
    </row>
    <row r="215" spans="1:94" ht="15.65" customHeight="1">
      <c r="C215" s="124"/>
      <c r="D215" s="302" t="s">
        <v>8</v>
      </c>
      <c r="E215" s="281"/>
      <c r="F215" s="281"/>
      <c r="G215" s="281"/>
      <c r="H215" s="281"/>
      <c r="I215" s="281"/>
      <c r="J215" s="281"/>
      <c r="K215" s="281"/>
      <c r="L215" s="281"/>
      <c r="M215" s="282"/>
      <c r="N215" s="208" t="str">
        <f>IF([9]回答表!F18="下水道事業",IF([9]回答表!AA52="●","●",""),"")</f>
        <v/>
      </c>
      <c r="O215" s="209"/>
      <c r="P215" s="209"/>
      <c r="Q215" s="210"/>
      <c r="R215" s="130"/>
      <c r="S215" s="130"/>
      <c r="T215" s="130"/>
      <c r="U215" s="305"/>
      <c r="V215" s="306"/>
      <c r="W215" s="306"/>
      <c r="X215" s="306"/>
      <c r="Y215" s="306"/>
      <c r="Z215" s="306"/>
      <c r="AA215" s="306"/>
      <c r="AB215" s="306"/>
      <c r="AC215" s="305"/>
      <c r="AD215" s="306"/>
      <c r="AE215" s="306"/>
      <c r="AF215" s="306"/>
      <c r="AG215" s="306"/>
      <c r="AH215" s="306"/>
      <c r="AI215" s="306"/>
      <c r="AJ215" s="306"/>
      <c r="AK215" s="308"/>
      <c r="AL215" s="309"/>
      <c r="AM215" s="309"/>
      <c r="AN215" s="309"/>
      <c r="AO215" s="309"/>
      <c r="AP215" s="309"/>
      <c r="AQ215" s="309"/>
      <c r="AR215" s="310"/>
      <c r="AS215" s="110"/>
      <c r="AT215" s="110"/>
      <c r="AU215" s="110"/>
      <c r="AV215" s="110"/>
      <c r="AW215" s="110"/>
      <c r="AX215" s="110"/>
      <c r="AY215" s="110"/>
      <c r="AZ215" s="110"/>
      <c r="BA215" s="110"/>
      <c r="BB215" s="110"/>
      <c r="BC215" s="125"/>
      <c r="BD215" s="126"/>
      <c r="BE215" s="126"/>
      <c r="BF215" s="126"/>
      <c r="BG215" s="126"/>
      <c r="BH215" s="126"/>
      <c r="BI215" s="126"/>
      <c r="BJ215" s="126"/>
      <c r="BK215" s="126"/>
      <c r="BL215" s="126"/>
      <c r="BM215" s="126"/>
      <c r="BN215" s="127"/>
      <c r="BO215" s="127"/>
      <c r="BP215" s="127"/>
      <c r="BQ215" s="128"/>
      <c r="BR215" s="129"/>
    </row>
    <row r="216" spans="1:94" ht="15.65" customHeight="1">
      <c r="C216" s="124"/>
      <c r="D216" s="281"/>
      <c r="E216" s="281"/>
      <c r="F216" s="281"/>
      <c r="G216" s="281"/>
      <c r="H216" s="281"/>
      <c r="I216" s="281"/>
      <c r="J216" s="281"/>
      <c r="K216" s="281"/>
      <c r="L216" s="281"/>
      <c r="M216" s="282"/>
      <c r="N216" s="211"/>
      <c r="O216" s="212"/>
      <c r="P216" s="212"/>
      <c r="Q216" s="213"/>
      <c r="R216" s="130"/>
      <c r="S216" s="130"/>
      <c r="T216" s="130"/>
      <c r="U216" s="283" t="str">
        <f>IF([9]回答表!F18="下水道事業",IF([9]回答表!X52="●",[9]回答表!N322,IF([9]回答表!AA52="●",[9]回答表!N392,"")),"")</f>
        <v/>
      </c>
      <c r="V216" s="284"/>
      <c r="W216" s="284"/>
      <c r="X216" s="284"/>
      <c r="Y216" s="284"/>
      <c r="Z216" s="284"/>
      <c r="AA216" s="284"/>
      <c r="AB216" s="285"/>
      <c r="AC216" s="283" t="str">
        <f>IF([9]回答表!F18="下水道事業",IF([9]回答表!X52="●",[9]回答表!N323,IF([9]回答表!AA52="●",[9]回答表!N393,"")),"")</f>
        <v/>
      </c>
      <c r="AD216" s="284"/>
      <c r="AE216" s="284"/>
      <c r="AF216" s="284"/>
      <c r="AG216" s="284"/>
      <c r="AH216" s="284"/>
      <c r="AI216" s="284"/>
      <c r="AJ216" s="285"/>
      <c r="AK216" s="283" t="str">
        <f>IF([9]回答表!F18="下水道事業",IF([9]回答表!X52="●",[9]回答表!N324,IF([9]回答表!AA52="●",[9]回答表!N394,"")),"")</f>
        <v/>
      </c>
      <c r="AL216" s="284"/>
      <c r="AM216" s="284"/>
      <c r="AN216" s="284"/>
      <c r="AO216" s="284"/>
      <c r="AP216" s="284"/>
      <c r="AQ216" s="284"/>
      <c r="AR216" s="285"/>
      <c r="AS216" s="110"/>
      <c r="AT216" s="110"/>
      <c r="AU216" s="110"/>
      <c r="AV216" s="110"/>
      <c r="AW216" s="110"/>
      <c r="AX216" s="110"/>
      <c r="AY216" s="110"/>
      <c r="AZ216" s="110"/>
      <c r="BA216" s="110"/>
      <c r="BB216" s="110"/>
      <c r="BC216" s="125"/>
      <c r="BD216" s="126"/>
      <c r="BE216" s="126"/>
      <c r="BF216" s="126"/>
      <c r="BG216" s="126"/>
      <c r="BH216" s="126"/>
      <c r="BI216" s="126"/>
      <c r="BJ216" s="126"/>
      <c r="BK216" s="126"/>
      <c r="BL216" s="126"/>
      <c r="BM216" s="126"/>
      <c r="BN216" s="127"/>
      <c r="BO216" s="127"/>
      <c r="BP216" s="127"/>
      <c r="BQ216" s="128"/>
      <c r="BR216" s="129"/>
    </row>
    <row r="217" spans="1:94" ht="15.65" customHeight="1">
      <c r="C217" s="124"/>
      <c r="D217" s="281"/>
      <c r="E217" s="281"/>
      <c r="F217" s="281"/>
      <c r="G217" s="281"/>
      <c r="H217" s="281"/>
      <c r="I217" s="281"/>
      <c r="J217" s="281"/>
      <c r="K217" s="281"/>
      <c r="L217" s="281"/>
      <c r="M217" s="282"/>
      <c r="N217" s="211"/>
      <c r="O217" s="212"/>
      <c r="P217" s="212"/>
      <c r="Q217" s="213"/>
      <c r="R217" s="130"/>
      <c r="S217" s="130"/>
      <c r="T217" s="130"/>
      <c r="U217" s="286"/>
      <c r="V217" s="287"/>
      <c r="W217" s="287"/>
      <c r="X217" s="287"/>
      <c r="Y217" s="287"/>
      <c r="Z217" s="287"/>
      <c r="AA217" s="287"/>
      <c r="AB217" s="288"/>
      <c r="AC217" s="286"/>
      <c r="AD217" s="287"/>
      <c r="AE217" s="287"/>
      <c r="AF217" s="287"/>
      <c r="AG217" s="287"/>
      <c r="AH217" s="287"/>
      <c r="AI217" s="287"/>
      <c r="AJ217" s="288"/>
      <c r="AK217" s="286"/>
      <c r="AL217" s="287"/>
      <c r="AM217" s="287"/>
      <c r="AN217" s="287"/>
      <c r="AO217" s="287"/>
      <c r="AP217" s="287"/>
      <c r="AQ217" s="287"/>
      <c r="AR217" s="288"/>
      <c r="AS217" s="110"/>
      <c r="AT217" s="110"/>
      <c r="AU217" s="110"/>
      <c r="AV217" s="110"/>
      <c r="AW217" s="110"/>
      <c r="AX217" s="110"/>
      <c r="AY217" s="110"/>
      <c r="AZ217" s="110"/>
      <c r="BA217" s="110"/>
      <c r="BB217" s="110"/>
      <c r="BC217" s="125"/>
      <c r="BD217" s="126"/>
      <c r="BE217" s="126"/>
      <c r="BF217" s="126"/>
      <c r="BG217" s="126"/>
      <c r="BH217" s="126"/>
      <c r="BI217" s="126"/>
      <c r="BJ217" s="126"/>
      <c r="BK217" s="126"/>
      <c r="BL217" s="126"/>
      <c r="BM217" s="126"/>
      <c r="BN217" s="127"/>
      <c r="BO217" s="127"/>
      <c r="BP217" s="127"/>
      <c r="BQ217" s="128"/>
      <c r="BR217" s="129"/>
    </row>
    <row r="218" spans="1:94" ht="15.65" customHeight="1">
      <c r="C218" s="124"/>
      <c r="D218" s="281"/>
      <c r="E218" s="281"/>
      <c r="F218" s="281"/>
      <c r="G218" s="281"/>
      <c r="H218" s="281"/>
      <c r="I218" s="281"/>
      <c r="J218" s="281"/>
      <c r="K218" s="281"/>
      <c r="L218" s="281"/>
      <c r="M218" s="282"/>
      <c r="N218" s="214"/>
      <c r="O218" s="215"/>
      <c r="P218" s="215"/>
      <c r="Q218" s="216"/>
      <c r="R218" s="130"/>
      <c r="S218" s="130"/>
      <c r="T218" s="130"/>
      <c r="U218" s="289"/>
      <c r="V218" s="290"/>
      <c r="W218" s="290"/>
      <c r="X218" s="290"/>
      <c r="Y218" s="290"/>
      <c r="Z218" s="290"/>
      <c r="AA218" s="290"/>
      <c r="AB218" s="291"/>
      <c r="AC218" s="289"/>
      <c r="AD218" s="290"/>
      <c r="AE218" s="290"/>
      <c r="AF218" s="290"/>
      <c r="AG218" s="290"/>
      <c r="AH218" s="290"/>
      <c r="AI218" s="290"/>
      <c r="AJ218" s="291"/>
      <c r="AK218" s="289"/>
      <c r="AL218" s="290"/>
      <c r="AM218" s="290"/>
      <c r="AN218" s="290"/>
      <c r="AO218" s="290"/>
      <c r="AP218" s="290"/>
      <c r="AQ218" s="290"/>
      <c r="AR218" s="291"/>
      <c r="AS218" s="110"/>
      <c r="AT218" s="110"/>
      <c r="AU218" s="110"/>
      <c r="AV218" s="110"/>
      <c r="AW218" s="110"/>
      <c r="AX218" s="110"/>
      <c r="AY218" s="110"/>
      <c r="AZ218" s="110"/>
      <c r="BA218" s="110"/>
      <c r="BB218" s="110"/>
      <c r="BC218" s="125"/>
      <c r="BD218" s="126"/>
      <c r="BE218" s="126"/>
      <c r="BF218" s="126"/>
      <c r="BG218" s="126"/>
      <c r="BH218" s="126"/>
      <c r="BI218" s="126"/>
      <c r="BJ218" s="126"/>
      <c r="BK218" s="126"/>
      <c r="BL218" s="126"/>
      <c r="BM218" s="126"/>
      <c r="BN218" s="127"/>
      <c r="BO218" s="127"/>
      <c r="BP218" s="127"/>
      <c r="BQ218" s="128"/>
      <c r="BR218" s="129"/>
    </row>
    <row r="219" spans="1:94" ht="15.65" customHeight="1">
      <c r="A219" s="134"/>
      <c r="B219" s="134"/>
      <c r="C219" s="124"/>
      <c r="D219" s="144"/>
      <c r="E219" s="144"/>
      <c r="F219" s="144"/>
      <c r="G219" s="144"/>
      <c r="H219" s="144"/>
      <c r="I219" s="144"/>
      <c r="J219" s="144"/>
      <c r="K219" s="144"/>
      <c r="L219" s="144"/>
      <c r="M219" s="144"/>
      <c r="N219" s="144"/>
      <c r="O219" s="144"/>
      <c r="P219" s="144"/>
      <c r="Q219" s="144"/>
      <c r="R219" s="130"/>
      <c r="S219" s="130"/>
      <c r="T219" s="130"/>
      <c r="U219" s="130"/>
      <c r="V219" s="130"/>
      <c r="W219" s="130"/>
      <c r="X219" s="130"/>
      <c r="Y219" s="130"/>
      <c r="Z219" s="130"/>
      <c r="AA219" s="130"/>
      <c r="AB219" s="130"/>
      <c r="AC219" s="130"/>
      <c r="AD219" s="130"/>
      <c r="AE219" s="130"/>
      <c r="AF219" s="130"/>
      <c r="AG219" s="130"/>
      <c r="AH219" s="130"/>
      <c r="AI219" s="130"/>
      <c r="AJ219" s="130"/>
      <c r="AK219" s="143"/>
      <c r="AL219" s="143"/>
      <c r="AM219" s="156"/>
      <c r="AN219" s="156"/>
      <c r="AO219" s="156"/>
      <c r="AP219" s="156"/>
      <c r="AQ219" s="156"/>
      <c r="AR219" s="156"/>
      <c r="AS219" s="156"/>
      <c r="AT219" s="156"/>
      <c r="AU219" s="156"/>
      <c r="AV219" s="156"/>
      <c r="AW219" s="156"/>
      <c r="AX219" s="156"/>
      <c r="AY219" s="156"/>
      <c r="AZ219" s="156"/>
      <c r="BA219" s="156"/>
      <c r="BB219" s="156"/>
      <c r="BC219" s="131"/>
      <c r="BD219" s="147"/>
      <c r="BE219" s="147"/>
      <c r="BF219" s="110"/>
      <c r="BG219" s="110"/>
      <c r="BH219" s="110"/>
      <c r="BI219" s="110"/>
      <c r="BJ219" s="110"/>
      <c r="BK219" s="110"/>
      <c r="BL219" s="110"/>
      <c r="BM219" s="110"/>
      <c r="BN219" s="110"/>
      <c r="BO219" s="110"/>
      <c r="BP219" s="110"/>
      <c r="BQ219" s="110"/>
      <c r="BR219" s="129"/>
      <c r="BS219" s="116"/>
    </row>
    <row r="220" spans="1:94" ht="15.65" customHeight="1">
      <c r="A220" s="134"/>
      <c r="B220" s="134"/>
      <c r="C220" s="124"/>
      <c r="D220" s="144"/>
      <c r="E220" s="144"/>
      <c r="F220" s="144"/>
      <c r="G220" s="144"/>
      <c r="H220" s="144"/>
      <c r="I220" s="144"/>
      <c r="J220" s="144"/>
      <c r="K220" s="144"/>
      <c r="L220" s="144"/>
      <c r="M220" s="144"/>
      <c r="N220" s="144"/>
      <c r="O220" s="144"/>
      <c r="P220" s="144"/>
      <c r="Q220" s="144"/>
      <c r="R220" s="130"/>
      <c r="S220" s="130"/>
      <c r="T220" s="130"/>
      <c r="U220" s="135" t="s">
        <v>91</v>
      </c>
      <c r="V220" s="130"/>
      <c r="W220" s="130"/>
      <c r="X220" s="130"/>
      <c r="Y220" s="130"/>
      <c r="Z220" s="130"/>
      <c r="AA220" s="130"/>
      <c r="AB220" s="130"/>
      <c r="AC220" s="130"/>
      <c r="AD220" s="130"/>
      <c r="AE220" s="130"/>
      <c r="AF220" s="130"/>
      <c r="AG220" s="130"/>
      <c r="AH220" s="130"/>
      <c r="AI220" s="130"/>
      <c r="AJ220" s="130"/>
      <c r="AK220" s="143"/>
      <c r="AL220" s="143"/>
      <c r="AM220" s="135" t="s">
        <v>92</v>
      </c>
      <c r="AN220" s="127"/>
      <c r="AO220" s="127"/>
      <c r="AP220" s="127"/>
      <c r="AQ220" s="127"/>
      <c r="AR220" s="127"/>
      <c r="AS220" s="127"/>
      <c r="AT220" s="127"/>
      <c r="AU220" s="127"/>
      <c r="AV220" s="127"/>
      <c r="AW220" s="127"/>
      <c r="AX220" s="126"/>
      <c r="AY220" s="126"/>
      <c r="AZ220" s="126"/>
      <c r="BA220" s="126"/>
      <c r="BB220" s="126"/>
      <c r="BC220" s="126"/>
      <c r="BD220" s="126"/>
      <c r="BE220" s="126"/>
      <c r="BF220" s="126"/>
      <c r="BG220" s="126"/>
      <c r="BH220" s="126"/>
      <c r="BI220" s="126"/>
      <c r="BJ220" s="126"/>
      <c r="BK220" s="126"/>
      <c r="BL220" s="126"/>
      <c r="BM220" s="126"/>
      <c r="BN220" s="126"/>
      <c r="BO220" s="126"/>
      <c r="BP220" s="126"/>
      <c r="BQ220" s="110"/>
      <c r="BR220" s="129"/>
      <c r="BS220" s="116"/>
    </row>
    <row r="221" spans="1:94" ht="15.65" customHeight="1">
      <c r="A221" s="134"/>
      <c r="B221" s="134"/>
      <c r="C221" s="124"/>
      <c r="D221" s="144"/>
      <c r="E221" s="144"/>
      <c r="F221" s="144"/>
      <c r="G221" s="144"/>
      <c r="H221" s="144"/>
      <c r="I221" s="144"/>
      <c r="J221" s="144"/>
      <c r="K221" s="144"/>
      <c r="L221" s="144"/>
      <c r="M221" s="144"/>
      <c r="N221" s="144"/>
      <c r="O221" s="144"/>
      <c r="P221" s="144"/>
      <c r="Q221" s="144"/>
      <c r="R221" s="130"/>
      <c r="S221" s="130"/>
      <c r="T221" s="130"/>
      <c r="U221" s="182" t="str">
        <f>IF([9]回答表!F18="下水道事業",IF([9]回答表!X52="●",[9]回答表!E339,IF([9]回答表!AA52="●",[9]回答表!E408,"")),"")</f>
        <v/>
      </c>
      <c r="V221" s="183"/>
      <c r="W221" s="183"/>
      <c r="X221" s="183"/>
      <c r="Y221" s="183"/>
      <c r="Z221" s="183"/>
      <c r="AA221" s="183"/>
      <c r="AB221" s="183"/>
      <c r="AC221" s="183"/>
      <c r="AD221" s="183"/>
      <c r="AE221" s="186" t="s">
        <v>93</v>
      </c>
      <c r="AF221" s="186"/>
      <c r="AG221" s="186"/>
      <c r="AH221" s="186"/>
      <c r="AI221" s="186"/>
      <c r="AJ221" s="187"/>
      <c r="AK221" s="143"/>
      <c r="AL221" s="143"/>
      <c r="AM221" s="190" t="str">
        <f>IF([9]回答表!F18="下水道事業",IF([9]回答表!X52="●",[9]回答表!B341,IF([9]回答表!AA52="●",[9]回答表!B410,"")),"")</f>
        <v/>
      </c>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2"/>
      <c r="BR221" s="129"/>
      <c r="BS221" s="116"/>
    </row>
    <row r="222" spans="1:94" ht="15.65" customHeight="1">
      <c r="A222" s="134"/>
      <c r="B222" s="134"/>
      <c r="C222" s="124"/>
      <c r="D222" s="144"/>
      <c r="E222" s="144"/>
      <c r="F222" s="144"/>
      <c r="G222" s="144"/>
      <c r="H222" s="144"/>
      <c r="I222" s="144"/>
      <c r="J222" s="144"/>
      <c r="K222" s="144"/>
      <c r="L222" s="144"/>
      <c r="M222" s="144"/>
      <c r="N222" s="144"/>
      <c r="O222" s="144"/>
      <c r="P222" s="144"/>
      <c r="Q222" s="144"/>
      <c r="R222" s="130"/>
      <c r="S222" s="130"/>
      <c r="T222" s="130"/>
      <c r="U222" s="184"/>
      <c r="V222" s="185"/>
      <c r="W222" s="185"/>
      <c r="X222" s="185"/>
      <c r="Y222" s="185"/>
      <c r="Z222" s="185"/>
      <c r="AA222" s="185"/>
      <c r="AB222" s="185"/>
      <c r="AC222" s="185"/>
      <c r="AD222" s="185"/>
      <c r="AE222" s="188"/>
      <c r="AF222" s="188"/>
      <c r="AG222" s="188"/>
      <c r="AH222" s="188"/>
      <c r="AI222" s="188"/>
      <c r="AJ222" s="189"/>
      <c r="AK222" s="143"/>
      <c r="AL222" s="143"/>
      <c r="AM222" s="193"/>
      <c r="AN222" s="194"/>
      <c r="AO222" s="194"/>
      <c r="AP222" s="194"/>
      <c r="AQ222" s="194"/>
      <c r="AR222" s="194"/>
      <c r="AS222" s="194"/>
      <c r="AT222" s="194"/>
      <c r="AU222" s="194"/>
      <c r="AV222" s="194"/>
      <c r="AW222" s="194"/>
      <c r="AX222" s="194"/>
      <c r="AY222" s="194"/>
      <c r="AZ222" s="194"/>
      <c r="BA222" s="194"/>
      <c r="BB222" s="194"/>
      <c r="BC222" s="194"/>
      <c r="BD222" s="194"/>
      <c r="BE222" s="194"/>
      <c r="BF222" s="194"/>
      <c r="BG222" s="194"/>
      <c r="BH222" s="194"/>
      <c r="BI222" s="194"/>
      <c r="BJ222" s="194"/>
      <c r="BK222" s="194"/>
      <c r="BL222" s="194"/>
      <c r="BM222" s="194"/>
      <c r="BN222" s="194"/>
      <c r="BO222" s="194"/>
      <c r="BP222" s="194"/>
      <c r="BQ222" s="195"/>
      <c r="BR222" s="129"/>
      <c r="BS222" s="116"/>
    </row>
    <row r="223" spans="1:94" ht="15.65" customHeight="1">
      <c r="A223" s="134"/>
      <c r="B223" s="134"/>
      <c r="C223" s="124"/>
      <c r="D223" s="144"/>
      <c r="E223" s="144"/>
      <c r="F223" s="144"/>
      <c r="G223" s="144"/>
      <c r="H223" s="144"/>
      <c r="I223" s="144"/>
      <c r="J223" s="144"/>
      <c r="K223" s="144"/>
      <c r="L223" s="144"/>
      <c r="M223" s="144"/>
      <c r="N223" s="144"/>
      <c r="O223" s="144"/>
      <c r="P223" s="144"/>
      <c r="Q223" s="144"/>
      <c r="R223" s="130"/>
      <c r="S223" s="130"/>
      <c r="T223" s="130"/>
      <c r="U223" s="130"/>
      <c r="V223" s="130"/>
      <c r="W223" s="130"/>
      <c r="X223" s="130"/>
      <c r="Y223" s="130"/>
      <c r="Z223" s="130"/>
      <c r="AA223" s="130"/>
      <c r="AB223" s="130"/>
      <c r="AC223" s="130"/>
      <c r="AD223" s="130"/>
      <c r="AE223" s="130"/>
      <c r="AF223" s="130"/>
      <c r="AG223" s="130"/>
      <c r="AH223" s="130"/>
      <c r="AI223" s="130"/>
      <c r="AJ223" s="130"/>
      <c r="AK223" s="143"/>
      <c r="AL223" s="143"/>
      <c r="AM223" s="193"/>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c r="BJ223" s="194"/>
      <c r="BK223" s="194"/>
      <c r="BL223" s="194"/>
      <c r="BM223" s="194"/>
      <c r="BN223" s="194"/>
      <c r="BO223" s="194"/>
      <c r="BP223" s="194"/>
      <c r="BQ223" s="195"/>
      <c r="BR223" s="129"/>
      <c r="BS223" s="116"/>
    </row>
    <row r="224" spans="1:94" ht="15.65" customHeight="1">
      <c r="A224" s="134"/>
      <c r="B224" s="134"/>
      <c r="C224" s="124"/>
      <c r="D224" s="144"/>
      <c r="E224" s="144"/>
      <c r="F224" s="144"/>
      <c r="G224" s="144"/>
      <c r="H224" s="144"/>
      <c r="I224" s="144"/>
      <c r="J224" s="144"/>
      <c r="K224" s="144"/>
      <c r="L224" s="144"/>
      <c r="M224" s="144"/>
      <c r="N224" s="144"/>
      <c r="O224" s="144"/>
      <c r="P224" s="144"/>
      <c r="Q224" s="144"/>
      <c r="R224" s="130"/>
      <c r="S224" s="130"/>
      <c r="T224" s="130"/>
      <c r="U224" s="130"/>
      <c r="V224" s="130"/>
      <c r="W224" s="130"/>
      <c r="X224" s="130"/>
      <c r="Y224" s="130"/>
      <c r="Z224" s="130"/>
      <c r="AA224" s="130"/>
      <c r="AB224" s="130"/>
      <c r="AC224" s="130"/>
      <c r="AD224" s="130"/>
      <c r="AE224" s="130"/>
      <c r="AF224" s="130"/>
      <c r="AG224" s="130"/>
      <c r="AH224" s="130"/>
      <c r="AI224" s="130"/>
      <c r="AJ224" s="130"/>
      <c r="AK224" s="143"/>
      <c r="AL224" s="143"/>
      <c r="AM224" s="193"/>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5"/>
      <c r="BR224" s="129"/>
      <c r="BS224" s="116"/>
    </row>
    <row r="225" spans="1:71" ht="15.65" customHeight="1">
      <c r="A225" s="134"/>
      <c r="B225" s="134"/>
      <c r="C225" s="124"/>
      <c r="D225" s="144"/>
      <c r="E225" s="144"/>
      <c r="F225" s="144"/>
      <c r="G225" s="144"/>
      <c r="H225" s="144"/>
      <c r="I225" s="144"/>
      <c r="J225" s="144"/>
      <c r="K225" s="144"/>
      <c r="L225" s="144"/>
      <c r="M225" s="144"/>
      <c r="N225" s="144"/>
      <c r="O225" s="144"/>
      <c r="P225" s="144"/>
      <c r="Q225" s="144"/>
      <c r="R225" s="130"/>
      <c r="S225" s="130"/>
      <c r="T225" s="130"/>
      <c r="U225" s="130"/>
      <c r="V225" s="130"/>
      <c r="W225" s="130"/>
      <c r="X225" s="130"/>
      <c r="Y225" s="130"/>
      <c r="Z225" s="130"/>
      <c r="AA225" s="130"/>
      <c r="AB225" s="130"/>
      <c r="AC225" s="130"/>
      <c r="AD225" s="130"/>
      <c r="AE225" s="130"/>
      <c r="AF225" s="130"/>
      <c r="AG225" s="130"/>
      <c r="AH225" s="130"/>
      <c r="AI225" s="130"/>
      <c r="AJ225" s="130"/>
      <c r="AK225" s="143"/>
      <c r="AL225" s="143"/>
      <c r="AM225" s="196"/>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8"/>
      <c r="BR225" s="129"/>
      <c r="BS225" s="116"/>
    </row>
    <row r="226" spans="1:71" ht="15.65" customHeight="1">
      <c r="C226" s="124"/>
      <c r="D226" s="130"/>
      <c r="E226" s="130"/>
      <c r="F226" s="130"/>
      <c r="G226" s="130"/>
      <c r="H226" s="130"/>
      <c r="I226" s="130"/>
      <c r="J226" s="130"/>
      <c r="K226" s="130"/>
      <c r="L226" s="130"/>
      <c r="M226" s="130"/>
      <c r="N226" s="130"/>
      <c r="O226" s="130"/>
      <c r="P226" s="130"/>
      <c r="Q226" s="130"/>
      <c r="R226" s="130"/>
      <c r="S226" s="130"/>
      <c r="T226" s="130"/>
      <c r="U226" s="110"/>
      <c r="V226" s="110"/>
      <c r="W226" s="110"/>
      <c r="X226" s="110"/>
      <c r="Y226" s="110"/>
      <c r="Z226" s="125"/>
      <c r="AA226" s="126"/>
      <c r="AB226" s="126"/>
      <c r="AC226" s="126"/>
      <c r="AD226" s="126"/>
      <c r="AE226" s="126"/>
      <c r="AF226" s="126"/>
      <c r="AG226" s="126"/>
      <c r="AH226" s="126"/>
      <c r="AI226" s="126"/>
      <c r="AJ226" s="132"/>
      <c r="AK226" s="110"/>
      <c r="AL226" s="131"/>
      <c r="AM226" s="131"/>
      <c r="AN226" s="128"/>
      <c r="AO226" s="131"/>
      <c r="AP226" s="132"/>
      <c r="AQ226" s="132"/>
      <c r="AR226" s="110"/>
      <c r="AS226" s="110"/>
      <c r="AT226" s="110"/>
      <c r="AU226" s="110"/>
      <c r="AV226" s="110"/>
      <c r="AW226" s="110"/>
      <c r="AX226" s="110"/>
      <c r="AY226" s="110"/>
      <c r="AZ226" s="110"/>
      <c r="BA226" s="110"/>
      <c r="BB226" s="110"/>
      <c r="BC226" s="125"/>
      <c r="BD226" s="126"/>
      <c r="BE226" s="126"/>
      <c r="BF226" s="126"/>
      <c r="BG226" s="126"/>
      <c r="BH226" s="126"/>
      <c r="BI226" s="126"/>
      <c r="BJ226" s="126"/>
      <c r="BK226" s="126"/>
      <c r="BL226" s="126"/>
      <c r="BM226" s="126"/>
      <c r="BN226" s="127"/>
      <c r="BO226" s="127"/>
      <c r="BP226" s="127"/>
      <c r="BQ226" s="128"/>
      <c r="BR226" s="129"/>
    </row>
    <row r="227" spans="1:71" ht="33.65" customHeight="1">
      <c r="C227" s="124"/>
      <c r="D227" s="144"/>
      <c r="E227" s="144"/>
      <c r="F227" s="144"/>
      <c r="G227" s="144"/>
      <c r="H227" s="144"/>
      <c r="I227" s="144"/>
      <c r="J227" s="144"/>
      <c r="K227" s="144"/>
      <c r="L227" s="144"/>
      <c r="M227" s="144"/>
      <c r="N227" s="149"/>
      <c r="O227" s="149"/>
      <c r="P227" s="149"/>
      <c r="Q227" s="149"/>
      <c r="R227" s="130"/>
      <c r="S227" s="130"/>
      <c r="T227" s="130"/>
      <c r="U227" s="135" t="s">
        <v>27</v>
      </c>
      <c r="V227" s="130"/>
      <c r="W227" s="130"/>
      <c r="X227" s="136"/>
      <c r="Y227" s="136"/>
      <c r="Z227" s="136"/>
      <c r="AA227" s="127"/>
      <c r="AB227" s="137"/>
      <c r="AC227" s="127"/>
      <c r="AD227" s="127"/>
      <c r="AE227" s="127"/>
      <c r="AF227" s="127"/>
      <c r="AG227" s="127"/>
      <c r="AH227" s="127"/>
      <c r="AI227" s="127"/>
      <c r="AJ227" s="127"/>
      <c r="AK227" s="127"/>
      <c r="AL227" s="127"/>
      <c r="AM227" s="135" t="s">
        <v>12</v>
      </c>
      <c r="AN227" s="127"/>
      <c r="AO227" s="127"/>
      <c r="AP227" s="127"/>
      <c r="AQ227" s="127"/>
      <c r="AR227" s="127"/>
      <c r="AS227" s="127"/>
      <c r="AT227" s="127"/>
      <c r="AU227" s="127"/>
      <c r="AV227" s="127"/>
      <c r="AW227" s="127"/>
      <c r="AX227" s="127"/>
      <c r="AY227" s="126"/>
      <c r="AZ227" s="126"/>
      <c r="BA227" s="126"/>
      <c r="BB227" s="126"/>
      <c r="BC227" s="126"/>
      <c r="BD227" s="126"/>
      <c r="BE227" s="126"/>
      <c r="BF227" s="126"/>
      <c r="BG227" s="126"/>
      <c r="BH227" s="126"/>
      <c r="BI227" s="126"/>
      <c r="BJ227" s="126"/>
      <c r="BK227" s="126"/>
      <c r="BL227" s="126"/>
      <c r="BM227" s="126"/>
      <c r="BN227" s="126"/>
      <c r="BO227" s="126"/>
      <c r="BP227" s="126"/>
      <c r="BQ227" s="110"/>
      <c r="BR227" s="129"/>
    </row>
    <row r="228" spans="1:71" ht="15.65" customHeight="1">
      <c r="C228" s="124"/>
      <c r="D228" s="281" t="s">
        <v>13</v>
      </c>
      <c r="E228" s="281"/>
      <c r="F228" s="281"/>
      <c r="G228" s="281"/>
      <c r="H228" s="281"/>
      <c r="I228" s="281"/>
      <c r="J228" s="281"/>
      <c r="K228" s="281"/>
      <c r="L228" s="281"/>
      <c r="M228" s="282"/>
      <c r="N228" s="208" t="str">
        <f>IF([9]回答表!F18="下水道事業",IF([9]回答表!AD52="●","●",""),"")</f>
        <v/>
      </c>
      <c r="O228" s="209"/>
      <c r="P228" s="209"/>
      <c r="Q228" s="210"/>
      <c r="R228" s="130"/>
      <c r="S228" s="130"/>
      <c r="T228" s="130"/>
      <c r="U228" s="190" t="str">
        <f>IF([9]回答表!F18="下水道事業",IF([9]回答表!AD52="●",[9]回答表!B421,""),"")</f>
        <v/>
      </c>
      <c r="V228" s="191"/>
      <c r="W228" s="191"/>
      <c r="X228" s="191"/>
      <c r="Y228" s="191"/>
      <c r="Z228" s="191"/>
      <c r="AA228" s="191"/>
      <c r="AB228" s="191"/>
      <c r="AC228" s="191"/>
      <c r="AD228" s="191"/>
      <c r="AE228" s="191"/>
      <c r="AF228" s="191"/>
      <c r="AG228" s="191"/>
      <c r="AH228" s="191"/>
      <c r="AI228" s="191"/>
      <c r="AJ228" s="192"/>
      <c r="AK228" s="150"/>
      <c r="AL228" s="150"/>
      <c r="AM228" s="190" t="str">
        <f>IF([9]回答表!F18="下水道事業",IF([9]回答表!AD52="●",[9]回答表!B427,""),"")</f>
        <v/>
      </c>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2"/>
      <c r="BR228" s="129"/>
    </row>
    <row r="229" spans="1:71" ht="15.65" customHeight="1">
      <c r="C229" s="124"/>
      <c r="D229" s="281"/>
      <c r="E229" s="281"/>
      <c r="F229" s="281"/>
      <c r="G229" s="281"/>
      <c r="H229" s="281"/>
      <c r="I229" s="281"/>
      <c r="J229" s="281"/>
      <c r="K229" s="281"/>
      <c r="L229" s="281"/>
      <c r="M229" s="282"/>
      <c r="N229" s="211"/>
      <c r="O229" s="212"/>
      <c r="P229" s="212"/>
      <c r="Q229" s="213"/>
      <c r="R229" s="130"/>
      <c r="S229" s="130"/>
      <c r="T229" s="130"/>
      <c r="U229" s="193"/>
      <c r="V229" s="194"/>
      <c r="W229" s="194"/>
      <c r="X229" s="194"/>
      <c r="Y229" s="194"/>
      <c r="Z229" s="194"/>
      <c r="AA229" s="194"/>
      <c r="AB229" s="194"/>
      <c r="AC229" s="194"/>
      <c r="AD229" s="194"/>
      <c r="AE229" s="194"/>
      <c r="AF229" s="194"/>
      <c r="AG229" s="194"/>
      <c r="AH229" s="194"/>
      <c r="AI229" s="194"/>
      <c r="AJ229" s="195"/>
      <c r="AK229" s="150"/>
      <c r="AL229" s="150"/>
      <c r="AM229" s="193"/>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c r="BK229" s="194"/>
      <c r="BL229" s="194"/>
      <c r="BM229" s="194"/>
      <c r="BN229" s="194"/>
      <c r="BO229" s="194"/>
      <c r="BP229" s="194"/>
      <c r="BQ229" s="195"/>
      <c r="BR229" s="129"/>
    </row>
    <row r="230" spans="1:71" ht="15.65" customHeight="1">
      <c r="C230" s="124"/>
      <c r="D230" s="281"/>
      <c r="E230" s="281"/>
      <c r="F230" s="281"/>
      <c r="G230" s="281"/>
      <c r="H230" s="281"/>
      <c r="I230" s="281"/>
      <c r="J230" s="281"/>
      <c r="K230" s="281"/>
      <c r="L230" s="281"/>
      <c r="M230" s="282"/>
      <c r="N230" s="211"/>
      <c r="O230" s="212"/>
      <c r="P230" s="212"/>
      <c r="Q230" s="213"/>
      <c r="R230" s="130"/>
      <c r="S230" s="130"/>
      <c r="T230" s="130"/>
      <c r="U230" s="193"/>
      <c r="V230" s="194"/>
      <c r="W230" s="194"/>
      <c r="X230" s="194"/>
      <c r="Y230" s="194"/>
      <c r="Z230" s="194"/>
      <c r="AA230" s="194"/>
      <c r="AB230" s="194"/>
      <c r="AC230" s="194"/>
      <c r="AD230" s="194"/>
      <c r="AE230" s="194"/>
      <c r="AF230" s="194"/>
      <c r="AG230" s="194"/>
      <c r="AH230" s="194"/>
      <c r="AI230" s="194"/>
      <c r="AJ230" s="195"/>
      <c r="AK230" s="150"/>
      <c r="AL230" s="150"/>
      <c r="AM230" s="193"/>
      <c r="AN230" s="194"/>
      <c r="AO230" s="194"/>
      <c r="AP230" s="194"/>
      <c r="AQ230" s="194"/>
      <c r="AR230" s="194"/>
      <c r="AS230" s="194"/>
      <c r="AT230" s="194"/>
      <c r="AU230" s="194"/>
      <c r="AV230" s="194"/>
      <c r="AW230" s="194"/>
      <c r="AX230" s="194"/>
      <c r="AY230" s="194"/>
      <c r="AZ230" s="194"/>
      <c r="BA230" s="194"/>
      <c r="BB230" s="194"/>
      <c r="BC230" s="194"/>
      <c r="BD230" s="194"/>
      <c r="BE230" s="194"/>
      <c r="BF230" s="194"/>
      <c r="BG230" s="194"/>
      <c r="BH230" s="194"/>
      <c r="BI230" s="194"/>
      <c r="BJ230" s="194"/>
      <c r="BK230" s="194"/>
      <c r="BL230" s="194"/>
      <c r="BM230" s="194"/>
      <c r="BN230" s="194"/>
      <c r="BO230" s="194"/>
      <c r="BP230" s="194"/>
      <c r="BQ230" s="195"/>
      <c r="BR230" s="129"/>
    </row>
    <row r="231" spans="1:71" ht="15.65" customHeight="1">
      <c r="C231" s="124"/>
      <c r="D231" s="281"/>
      <c r="E231" s="281"/>
      <c r="F231" s="281"/>
      <c r="G231" s="281"/>
      <c r="H231" s="281"/>
      <c r="I231" s="281"/>
      <c r="J231" s="281"/>
      <c r="K231" s="281"/>
      <c r="L231" s="281"/>
      <c r="M231" s="282"/>
      <c r="N231" s="214"/>
      <c r="O231" s="215"/>
      <c r="P231" s="215"/>
      <c r="Q231" s="216"/>
      <c r="R231" s="130"/>
      <c r="S231" s="130"/>
      <c r="T231" s="130"/>
      <c r="U231" s="196"/>
      <c r="V231" s="197"/>
      <c r="W231" s="197"/>
      <c r="X231" s="197"/>
      <c r="Y231" s="197"/>
      <c r="Z231" s="197"/>
      <c r="AA231" s="197"/>
      <c r="AB231" s="197"/>
      <c r="AC231" s="197"/>
      <c r="AD231" s="197"/>
      <c r="AE231" s="197"/>
      <c r="AF231" s="197"/>
      <c r="AG231" s="197"/>
      <c r="AH231" s="197"/>
      <c r="AI231" s="197"/>
      <c r="AJ231" s="198"/>
      <c r="AK231" s="150"/>
      <c r="AL231" s="150"/>
      <c r="AM231" s="196"/>
      <c r="AN231" s="197"/>
      <c r="AO231" s="197"/>
      <c r="AP231" s="197"/>
      <c r="AQ231" s="197"/>
      <c r="AR231" s="197"/>
      <c r="AS231" s="197"/>
      <c r="AT231" s="197"/>
      <c r="AU231" s="197"/>
      <c r="AV231" s="197"/>
      <c r="AW231" s="197"/>
      <c r="AX231" s="197"/>
      <c r="AY231" s="197"/>
      <c r="AZ231" s="197"/>
      <c r="BA231" s="197"/>
      <c r="BB231" s="197"/>
      <c r="BC231" s="197"/>
      <c r="BD231" s="197"/>
      <c r="BE231" s="197"/>
      <c r="BF231" s="197"/>
      <c r="BG231" s="197"/>
      <c r="BH231" s="197"/>
      <c r="BI231" s="197"/>
      <c r="BJ231" s="197"/>
      <c r="BK231" s="197"/>
      <c r="BL231" s="197"/>
      <c r="BM231" s="197"/>
      <c r="BN231" s="197"/>
      <c r="BO231" s="197"/>
      <c r="BP231" s="197"/>
      <c r="BQ231" s="198"/>
      <c r="BR231" s="129"/>
    </row>
    <row r="232" spans="1:71" ht="15.65" customHeight="1">
      <c r="C232" s="151"/>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c r="BI232" s="152"/>
      <c r="BJ232" s="152"/>
      <c r="BK232" s="152"/>
      <c r="BL232" s="152"/>
      <c r="BM232" s="152"/>
      <c r="BN232" s="152"/>
      <c r="BO232" s="152"/>
      <c r="BP232" s="152"/>
      <c r="BQ232" s="152"/>
      <c r="BR232" s="153"/>
    </row>
    <row r="233" spans="1:71" s="97" customFormat="1" ht="15.65" customHeight="1">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row>
    <row r="234" spans="1:71" ht="15.65" customHeight="1">
      <c r="C234" s="118"/>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256"/>
      <c r="AS234" s="256"/>
      <c r="AT234" s="256"/>
      <c r="AU234" s="256"/>
      <c r="AV234" s="256"/>
      <c r="AW234" s="256"/>
      <c r="AX234" s="256"/>
      <c r="AY234" s="256"/>
      <c r="AZ234" s="256"/>
      <c r="BA234" s="256"/>
      <c r="BB234" s="256"/>
      <c r="BC234" s="120"/>
      <c r="BD234" s="121"/>
      <c r="BE234" s="121"/>
      <c r="BF234" s="121"/>
      <c r="BG234" s="121"/>
      <c r="BH234" s="121"/>
      <c r="BI234" s="121"/>
      <c r="BJ234" s="121"/>
      <c r="BK234" s="121"/>
      <c r="BL234" s="121"/>
      <c r="BM234" s="121"/>
      <c r="BN234" s="121"/>
      <c r="BO234" s="121"/>
      <c r="BP234" s="121"/>
      <c r="BQ234" s="121"/>
      <c r="BR234" s="122"/>
    </row>
    <row r="235" spans="1:71" ht="15.65" customHeight="1">
      <c r="C235" s="124"/>
      <c r="D235" s="130"/>
      <c r="E235" s="130"/>
      <c r="F235" s="130"/>
      <c r="G235" s="130"/>
      <c r="H235" s="130"/>
      <c r="I235" s="130"/>
      <c r="J235" s="130"/>
      <c r="K235" s="130"/>
      <c r="L235" s="130"/>
      <c r="M235" s="130"/>
      <c r="N235" s="130"/>
      <c r="O235" s="130"/>
      <c r="P235" s="130"/>
      <c r="Q235" s="130"/>
      <c r="R235" s="130"/>
      <c r="S235" s="130"/>
      <c r="T235" s="130"/>
      <c r="U235" s="130"/>
      <c r="V235" s="130"/>
      <c r="W235" s="130"/>
      <c r="X235" s="110"/>
      <c r="Y235" s="110"/>
      <c r="Z235" s="110"/>
      <c r="AA235" s="126"/>
      <c r="AB235" s="131"/>
      <c r="AC235" s="131"/>
      <c r="AD235" s="131"/>
      <c r="AE235" s="131"/>
      <c r="AF235" s="131"/>
      <c r="AG235" s="131"/>
      <c r="AH235" s="131"/>
      <c r="AI235" s="131"/>
      <c r="AJ235" s="131"/>
      <c r="AK235" s="131"/>
      <c r="AL235" s="131"/>
      <c r="AM235" s="131"/>
      <c r="AN235" s="128"/>
      <c r="AO235" s="131"/>
      <c r="AP235" s="132"/>
      <c r="AQ235" s="132"/>
      <c r="AR235" s="292"/>
      <c r="AS235" s="292"/>
      <c r="AT235" s="292"/>
      <c r="AU235" s="292"/>
      <c r="AV235" s="292"/>
      <c r="AW235" s="292"/>
      <c r="AX235" s="292"/>
      <c r="AY235" s="292"/>
      <c r="AZ235" s="292"/>
      <c r="BA235" s="292"/>
      <c r="BB235" s="292"/>
      <c r="BC235" s="125"/>
      <c r="BD235" s="126"/>
      <c r="BE235" s="126"/>
      <c r="BF235" s="126"/>
      <c r="BG235" s="126"/>
      <c r="BH235" s="126"/>
      <c r="BI235" s="126"/>
      <c r="BJ235" s="126"/>
      <c r="BK235" s="126"/>
      <c r="BL235" s="126"/>
      <c r="BM235" s="126"/>
      <c r="BN235" s="127"/>
      <c r="BO235" s="127"/>
      <c r="BP235" s="127"/>
      <c r="BQ235" s="128"/>
      <c r="BR235" s="129"/>
    </row>
    <row r="236" spans="1:71" ht="15.65" customHeight="1">
      <c r="C236" s="124"/>
      <c r="D236" s="258" t="s">
        <v>4</v>
      </c>
      <c r="E236" s="259"/>
      <c r="F236" s="259"/>
      <c r="G236" s="259"/>
      <c r="H236" s="259"/>
      <c r="I236" s="259"/>
      <c r="J236" s="259"/>
      <c r="K236" s="259"/>
      <c r="L236" s="259"/>
      <c r="M236" s="259"/>
      <c r="N236" s="259"/>
      <c r="O236" s="259"/>
      <c r="P236" s="259"/>
      <c r="Q236" s="260"/>
      <c r="R236" s="199" t="s">
        <v>71</v>
      </c>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1"/>
      <c r="BC236" s="125"/>
      <c r="BD236" s="126"/>
      <c r="BE236" s="126"/>
      <c r="BF236" s="126"/>
      <c r="BG236" s="126"/>
      <c r="BH236" s="126"/>
      <c r="BI236" s="126"/>
      <c r="BJ236" s="126"/>
      <c r="BK236" s="126"/>
      <c r="BL236" s="126"/>
      <c r="BM236" s="126"/>
      <c r="BN236" s="127"/>
      <c r="BO236" s="127"/>
      <c r="BP236" s="127"/>
      <c r="BQ236" s="128"/>
      <c r="BR236" s="129"/>
    </row>
    <row r="237" spans="1:71" ht="15.65" customHeight="1">
      <c r="C237" s="124"/>
      <c r="D237" s="261"/>
      <c r="E237" s="262"/>
      <c r="F237" s="262"/>
      <c r="G237" s="262"/>
      <c r="H237" s="262"/>
      <c r="I237" s="262"/>
      <c r="J237" s="262"/>
      <c r="K237" s="262"/>
      <c r="L237" s="262"/>
      <c r="M237" s="262"/>
      <c r="N237" s="262"/>
      <c r="O237" s="262"/>
      <c r="P237" s="262"/>
      <c r="Q237" s="263"/>
      <c r="R237" s="205"/>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7"/>
      <c r="BC237" s="125"/>
      <c r="BD237" s="126"/>
      <c r="BE237" s="126"/>
      <c r="BF237" s="126"/>
      <c r="BG237" s="126"/>
      <c r="BH237" s="126"/>
      <c r="BI237" s="126"/>
      <c r="BJ237" s="126"/>
      <c r="BK237" s="126"/>
      <c r="BL237" s="126"/>
      <c r="BM237" s="126"/>
      <c r="BN237" s="127"/>
      <c r="BO237" s="127"/>
      <c r="BP237" s="127"/>
      <c r="BQ237" s="128"/>
      <c r="BR237" s="129"/>
    </row>
    <row r="238" spans="1:71" ht="15.65" customHeight="1">
      <c r="C238" s="124"/>
      <c r="D238" s="130"/>
      <c r="E238" s="130"/>
      <c r="F238" s="130"/>
      <c r="G238" s="130"/>
      <c r="H238" s="130"/>
      <c r="I238" s="130"/>
      <c r="J238" s="130"/>
      <c r="K238" s="130"/>
      <c r="L238" s="130"/>
      <c r="M238" s="130"/>
      <c r="N238" s="130"/>
      <c r="O238" s="130"/>
      <c r="P238" s="130"/>
      <c r="Q238" s="130"/>
      <c r="R238" s="130"/>
      <c r="S238" s="130"/>
      <c r="T238" s="130"/>
      <c r="U238" s="130"/>
      <c r="V238" s="130"/>
      <c r="W238" s="130"/>
      <c r="X238" s="110"/>
      <c r="Y238" s="110"/>
      <c r="Z238" s="110"/>
      <c r="AA238" s="126"/>
      <c r="AB238" s="131"/>
      <c r="AC238" s="131"/>
      <c r="AD238" s="131"/>
      <c r="AE238" s="131"/>
      <c r="AF238" s="131"/>
      <c r="AG238" s="131"/>
      <c r="AH238" s="131"/>
      <c r="AI238" s="131"/>
      <c r="AJ238" s="131"/>
      <c r="AK238" s="131"/>
      <c r="AL238" s="131"/>
      <c r="AM238" s="131"/>
      <c r="AN238" s="128"/>
      <c r="AO238" s="131"/>
      <c r="AP238" s="132"/>
      <c r="AQ238" s="132"/>
      <c r="AR238" s="133"/>
      <c r="AS238" s="133"/>
      <c r="AT238" s="133"/>
      <c r="AU238" s="133"/>
      <c r="AV238" s="133"/>
      <c r="AW238" s="133"/>
      <c r="AX238" s="133"/>
      <c r="AY238" s="133"/>
      <c r="AZ238" s="133"/>
      <c r="BA238" s="133"/>
      <c r="BB238" s="133"/>
      <c r="BC238" s="125"/>
      <c r="BD238" s="126"/>
      <c r="BE238" s="126"/>
      <c r="BF238" s="126"/>
      <c r="BG238" s="126"/>
      <c r="BH238" s="126"/>
      <c r="BI238" s="126"/>
      <c r="BJ238" s="126"/>
      <c r="BK238" s="126"/>
      <c r="BL238" s="126"/>
      <c r="BM238" s="126"/>
      <c r="BN238" s="127"/>
      <c r="BO238" s="127"/>
      <c r="BP238" s="127"/>
      <c r="BQ238" s="128"/>
      <c r="BR238" s="129"/>
    </row>
    <row r="239" spans="1:71" ht="19">
      <c r="C239" s="124"/>
      <c r="D239" s="130"/>
      <c r="E239" s="130"/>
      <c r="F239" s="130"/>
      <c r="G239" s="130"/>
      <c r="H239" s="130"/>
      <c r="I239" s="130"/>
      <c r="J239" s="130"/>
      <c r="K239" s="130"/>
      <c r="L239" s="130"/>
      <c r="M239" s="130"/>
      <c r="N239" s="130"/>
      <c r="O239" s="130"/>
      <c r="P239" s="130"/>
      <c r="Q239" s="130"/>
      <c r="R239" s="130"/>
      <c r="S239" s="130"/>
      <c r="T239" s="130"/>
      <c r="U239" s="135" t="s">
        <v>27</v>
      </c>
      <c r="V239" s="130"/>
      <c r="W239" s="130"/>
      <c r="X239" s="136"/>
      <c r="Y239" s="136"/>
      <c r="Z239" s="136"/>
      <c r="AA239" s="127"/>
      <c r="AB239" s="137"/>
      <c r="AC239" s="137"/>
      <c r="AD239" s="137"/>
      <c r="AE239" s="137"/>
      <c r="AF239" s="137"/>
      <c r="AG239" s="137"/>
      <c r="AH239" s="137"/>
      <c r="AI239" s="137"/>
      <c r="AJ239" s="137"/>
      <c r="AK239" s="137"/>
      <c r="AL239" s="137"/>
      <c r="AM239" s="142" t="s">
        <v>6</v>
      </c>
      <c r="AN239" s="155"/>
      <c r="AO239" s="155"/>
      <c r="AP239" s="155"/>
      <c r="AQ239" s="155"/>
      <c r="AR239" s="155"/>
      <c r="AS239" s="155"/>
      <c r="AT239" s="127"/>
      <c r="AU239" s="127"/>
      <c r="AV239" s="127"/>
      <c r="AW239" s="127"/>
      <c r="AX239" s="128"/>
      <c r="AY239" s="141"/>
      <c r="AZ239" s="141"/>
      <c r="BA239" s="141"/>
      <c r="BB239" s="141"/>
      <c r="BC239" s="141"/>
      <c r="BD239" s="127"/>
      <c r="BE239" s="127"/>
      <c r="BF239" s="142"/>
      <c r="BG239" s="127"/>
      <c r="BH239" s="127"/>
      <c r="BI239" s="127"/>
      <c r="BJ239" s="127"/>
      <c r="BK239" s="127"/>
      <c r="BL239" s="127"/>
      <c r="BM239" s="127"/>
      <c r="BN239" s="127"/>
      <c r="BO239" s="127"/>
      <c r="BP239" s="127"/>
      <c r="BQ239" s="128"/>
      <c r="BR239" s="129"/>
    </row>
    <row r="240" spans="1:71" ht="19.399999999999999" customHeight="1">
      <c r="C240" s="124"/>
      <c r="D240" s="281" t="s">
        <v>7</v>
      </c>
      <c r="E240" s="281"/>
      <c r="F240" s="281"/>
      <c r="G240" s="281"/>
      <c r="H240" s="281"/>
      <c r="I240" s="281"/>
      <c r="J240" s="281"/>
      <c r="K240" s="281"/>
      <c r="L240" s="281"/>
      <c r="M240" s="281"/>
      <c r="N240" s="208" t="str">
        <f>IF([9]回答表!BD18="●",IF([9]回答表!X52="●","●",""),"")</f>
        <v/>
      </c>
      <c r="O240" s="209"/>
      <c r="P240" s="209"/>
      <c r="Q240" s="210"/>
      <c r="R240" s="130"/>
      <c r="S240" s="130"/>
      <c r="T240" s="130"/>
      <c r="U240" s="190" t="str">
        <f>IF([9]回答表!BD18="●",IF([9]回答表!X52="●",[9]回答表!B282,IF([9]回答表!AA52="●",[9]回答表!B352,"")),"")</f>
        <v/>
      </c>
      <c r="V240" s="191"/>
      <c r="W240" s="191"/>
      <c r="X240" s="191"/>
      <c r="Y240" s="191"/>
      <c r="Z240" s="191"/>
      <c r="AA240" s="191"/>
      <c r="AB240" s="191"/>
      <c r="AC240" s="191"/>
      <c r="AD240" s="191"/>
      <c r="AE240" s="191"/>
      <c r="AF240" s="191"/>
      <c r="AG240" s="191"/>
      <c r="AH240" s="191"/>
      <c r="AI240" s="191"/>
      <c r="AJ240" s="192"/>
      <c r="AK240" s="143"/>
      <c r="AL240" s="143"/>
      <c r="AM240" s="253" t="str">
        <f>IF([9]回答表!BD18="●",IF([9]回答表!X52="●",[9]回答表!B330,IF([9]回答表!AA52="●",[9]回答表!B399,"")),"")</f>
        <v/>
      </c>
      <c r="AN240" s="254"/>
      <c r="AO240" s="254"/>
      <c r="AP240" s="254"/>
      <c r="AQ240" s="253"/>
      <c r="AR240" s="254"/>
      <c r="AS240" s="254"/>
      <c r="AT240" s="254"/>
      <c r="AU240" s="253"/>
      <c r="AV240" s="254"/>
      <c r="AW240" s="254"/>
      <c r="AX240" s="255"/>
      <c r="AY240" s="141"/>
      <c r="AZ240" s="141"/>
      <c r="BA240" s="141"/>
      <c r="BB240" s="141"/>
      <c r="BC240" s="141"/>
      <c r="BD240" s="126"/>
      <c r="BE240" s="126"/>
      <c r="BF240" s="126"/>
      <c r="BG240" s="126"/>
      <c r="BH240" s="126"/>
      <c r="BI240" s="126"/>
      <c r="BJ240" s="126"/>
      <c r="BK240" s="126"/>
      <c r="BL240" s="126"/>
      <c r="BM240" s="126"/>
      <c r="BN240" s="126"/>
      <c r="BO240" s="126"/>
      <c r="BP240" s="126"/>
      <c r="BQ240" s="126"/>
      <c r="BR240" s="129"/>
    </row>
    <row r="241" spans="1:71" ht="19.399999999999999" customHeight="1">
      <c r="C241" s="124"/>
      <c r="D241" s="281"/>
      <c r="E241" s="281"/>
      <c r="F241" s="281"/>
      <c r="G241" s="281"/>
      <c r="H241" s="281"/>
      <c r="I241" s="281"/>
      <c r="J241" s="281"/>
      <c r="K241" s="281"/>
      <c r="L241" s="281"/>
      <c r="M241" s="281"/>
      <c r="N241" s="211"/>
      <c r="O241" s="212"/>
      <c r="P241" s="212"/>
      <c r="Q241" s="213"/>
      <c r="R241" s="130"/>
      <c r="S241" s="130"/>
      <c r="T241" s="130"/>
      <c r="U241" s="193"/>
      <c r="V241" s="194"/>
      <c r="W241" s="194"/>
      <c r="X241" s="194"/>
      <c r="Y241" s="194"/>
      <c r="Z241" s="194"/>
      <c r="AA241" s="194"/>
      <c r="AB241" s="194"/>
      <c r="AC241" s="194"/>
      <c r="AD241" s="194"/>
      <c r="AE241" s="194"/>
      <c r="AF241" s="194"/>
      <c r="AG241" s="194"/>
      <c r="AH241" s="194"/>
      <c r="AI241" s="194"/>
      <c r="AJ241" s="195"/>
      <c r="AK241" s="143"/>
      <c r="AL241" s="143"/>
      <c r="AM241" s="217"/>
      <c r="AN241" s="218"/>
      <c r="AO241" s="218"/>
      <c r="AP241" s="218"/>
      <c r="AQ241" s="217"/>
      <c r="AR241" s="218"/>
      <c r="AS241" s="218"/>
      <c r="AT241" s="218"/>
      <c r="AU241" s="217"/>
      <c r="AV241" s="218"/>
      <c r="AW241" s="218"/>
      <c r="AX241" s="221"/>
      <c r="AY241" s="141"/>
      <c r="AZ241" s="141"/>
      <c r="BA241" s="141"/>
      <c r="BB241" s="141"/>
      <c r="BC241" s="141"/>
      <c r="BD241" s="126"/>
      <c r="BE241" s="126"/>
      <c r="BF241" s="126"/>
      <c r="BG241" s="126"/>
      <c r="BH241" s="126"/>
      <c r="BI241" s="126"/>
      <c r="BJ241" s="126"/>
      <c r="BK241" s="126"/>
      <c r="BL241" s="126"/>
      <c r="BM241" s="126"/>
      <c r="BN241" s="126"/>
      <c r="BO241" s="126"/>
      <c r="BP241" s="126"/>
      <c r="BQ241" s="126"/>
      <c r="BR241" s="129"/>
    </row>
    <row r="242" spans="1:71" ht="15.65" customHeight="1">
      <c r="C242" s="124"/>
      <c r="D242" s="281"/>
      <c r="E242" s="281"/>
      <c r="F242" s="281"/>
      <c r="G242" s="281"/>
      <c r="H242" s="281"/>
      <c r="I242" s="281"/>
      <c r="J242" s="281"/>
      <c r="K242" s="281"/>
      <c r="L242" s="281"/>
      <c r="M242" s="281"/>
      <c r="N242" s="211"/>
      <c r="O242" s="212"/>
      <c r="P242" s="212"/>
      <c r="Q242" s="213"/>
      <c r="R242" s="130"/>
      <c r="S242" s="130"/>
      <c r="T242" s="130"/>
      <c r="U242" s="193"/>
      <c r="V242" s="194"/>
      <c r="W242" s="194"/>
      <c r="X242" s="194"/>
      <c r="Y242" s="194"/>
      <c r="Z242" s="194"/>
      <c r="AA242" s="194"/>
      <c r="AB242" s="194"/>
      <c r="AC242" s="194"/>
      <c r="AD242" s="194"/>
      <c r="AE242" s="194"/>
      <c r="AF242" s="194"/>
      <c r="AG242" s="194"/>
      <c r="AH242" s="194"/>
      <c r="AI242" s="194"/>
      <c r="AJ242" s="195"/>
      <c r="AK242" s="143"/>
      <c r="AL242" s="143"/>
      <c r="AM242" s="217"/>
      <c r="AN242" s="218"/>
      <c r="AO242" s="218"/>
      <c r="AP242" s="218"/>
      <c r="AQ242" s="217"/>
      <c r="AR242" s="218"/>
      <c r="AS242" s="218"/>
      <c r="AT242" s="218"/>
      <c r="AU242" s="217"/>
      <c r="AV242" s="218"/>
      <c r="AW242" s="218"/>
      <c r="AX242" s="221"/>
      <c r="AY242" s="141"/>
      <c r="AZ242" s="141"/>
      <c r="BA242" s="141"/>
      <c r="BB242" s="141"/>
      <c r="BC242" s="141"/>
      <c r="BD242" s="126"/>
      <c r="BE242" s="126"/>
      <c r="BF242" s="126"/>
      <c r="BG242" s="126"/>
      <c r="BH242" s="126"/>
      <c r="BI242" s="126"/>
      <c r="BJ242" s="126"/>
      <c r="BK242" s="126"/>
      <c r="BL242" s="126"/>
      <c r="BM242" s="126"/>
      <c r="BN242" s="126"/>
      <c r="BO242" s="126"/>
      <c r="BP242" s="126"/>
      <c r="BQ242" s="126"/>
      <c r="BR242" s="129"/>
    </row>
    <row r="243" spans="1:71" ht="15.65" customHeight="1">
      <c r="C243" s="124"/>
      <c r="D243" s="281"/>
      <c r="E243" s="281"/>
      <c r="F243" s="281"/>
      <c r="G243" s="281"/>
      <c r="H243" s="281"/>
      <c r="I243" s="281"/>
      <c r="J243" s="281"/>
      <c r="K243" s="281"/>
      <c r="L243" s="281"/>
      <c r="M243" s="281"/>
      <c r="N243" s="214"/>
      <c r="O243" s="215"/>
      <c r="P243" s="215"/>
      <c r="Q243" s="216"/>
      <c r="R243" s="130"/>
      <c r="S243" s="130"/>
      <c r="T243" s="130"/>
      <c r="U243" s="193"/>
      <c r="V243" s="194"/>
      <c r="W243" s="194"/>
      <c r="X243" s="194"/>
      <c r="Y243" s="194"/>
      <c r="Z243" s="194"/>
      <c r="AA243" s="194"/>
      <c r="AB243" s="194"/>
      <c r="AC243" s="194"/>
      <c r="AD243" s="194"/>
      <c r="AE243" s="194"/>
      <c r="AF243" s="194"/>
      <c r="AG243" s="194"/>
      <c r="AH243" s="194"/>
      <c r="AI243" s="194"/>
      <c r="AJ243" s="195"/>
      <c r="AK243" s="143"/>
      <c r="AL243" s="143"/>
      <c r="AM243" s="217" t="str">
        <f>IF([9]回答表!BD18="●",IF([9]回答表!X52="●",[9]回答表!E330,IF([9]回答表!AA52="●",[9]回答表!E399,"")),"")</f>
        <v/>
      </c>
      <c r="AN243" s="218"/>
      <c r="AO243" s="218"/>
      <c r="AP243" s="218"/>
      <c r="AQ243" s="217" t="str">
        <f>IF([9]回答表!BD18="●",IF([9]回答表!X52="●",[9]回答表!E331,IF([9]回答表!AA52="●",[9]回答表!E400,"")),"")</f>
        <v/>
      </c>
      <c r="AR243" s="218"/>
      <c r="AS243" s="218"/>
      <c r="AT243" s="218"/>
      <c r="AU243" s="217" t="str">
        <f>IF([9]回答表!BD18="●",IF([9]回答表!X52="●",[9]回答表!E332,IF([9]回答表!AA52="●",[9]回答表!E401,"")),"")</f>
        <v/>
      </c>
      <c r="AV243" s="218"/>
      <c r="AW243" s="218"/>
      <c r="AX243" s="221"/>
      <c r="AY243" s="141"/>
      <c r="AZ243" s="141"/>
      <c r="BA243" s="141"/>
      <c r="BB243" s="141"/>
      <c r="BC243" s="141"/>
      <c r="BD243" s="126"/>
      <c r="BE243" s="126"/>
      <c r="BF243" s="126"/>
      <c r="BG243" s="126"/>
      <c r="BH243" s="126"/>
      <c r="BI243" s="126"/>
      <c r="BJ243" s="126"/>
      <c r="BK243" s="126"/>
      <c r="BL243" s="126"/>
      <c r="BM243" s="126"/>
      <c r="BN243" s="126"/>
      <c r="BO243" s="126"/>
      <c r="BP243" s="126"/>
      <c r="BQ243" s="126"/>
      <c r="BR243" s="129"/>
    </row>
    <row r="244" spans="1:71" ht="15.65" customHeight="1">
      <c r="C244" s="124"/>
      <c r="D244" s="144"/>
      <c r="E244" s="144"/>
      <c r="F244" s="144"/>
      <c r="G244" s="144"/>
      <c r="H244" s="144"/>
      <c r="I244" s="144"/>
      <c r="J244" s="144"/>
      <c r="K244" s="144"/>
      <c r="L244" s="144"/>
      <c r="M244" s="144"/>
      <c r="N244" s="145"/>
      <c r="O244" s="145"/>
      <c r="P244" s="145"/>
      <c r="Q244" s="145"/>
      <c r="R244" s="146"/>
      <c r="S244" s="146"/>
      <c r="T244" s="146"/>
      <c r="U244" s="193"/>
      <c r="V244" s="194"/>
      <c r="W244" s="194"/>
      <c r="X244" s="194"/>
      <c r="Y244" s="194"/>
      <c r="Z244" s="194"/>
      <c r="AA244" s="194"/>
      <c r="AB244" s="194"/>
      <c r="AC244" s="194"/>
      <c r="AD244" s="194"/>
      <c r="AE244" s="194"/>
      <c r="AF244" s="194"/>
      <c r="AG244" s="194"/>
      <c r="AH244" s="194"/>
      <c r="AI244" s="194"/>
      <c r="AJ244" s="195"/>
      <c r="AK244" s="143"/>
      <c r="AL244" s="143"/>
      <c r="AM244" s="217"/>
      <c r="AN244" s="218"/>
      <c r="AO244" s="218"/>
      <c r="AP244" s="218"/>
      <c r="AQ244" s="217"/>
      <c r="AR244" s="218"/>
      <c r="AS244" s="218"/>
      <c r="AT244" s="218"/>
      <c r="AU244" s="217"/>
      <c r="AV244" s="218"/>
      <c r="AW244" s="218"/>
      <c r="AX244" s="221"/>
      <c r="AY244" s="141"/>
      <c r="AZ244" s="141"/>
      <c r="BA244" s="141"/>
      <c r="BB244" s="141"/>
      <c r="BC244" s="141"/>
      <c r="BD244" s="131"/>
      <c r="BE244" s="131"/>
      <c r="BF244" s="126"/>
      <c r="BG244" s="126"/>
      <c r="BH244" s="126"/>
      <c r="BI244" s="126"/>
      <c r="BJ244" s="126"/>
      <c r="BK244" s="126"/>
      <c r="BL244" s="126"/>
      <c r="BM244" s="126"/>
      <c r="BN244" s="126"/>
      <c r="BO244" s="126"/>
      <c r="BP244" s="126"/>
      <c r="BQ244" s="126"/>
      <c r="BR244" s="129"/>
    </row>
    <row r="245" spans="1:71" ht="19.399999999999999" customHeight="1">
      <c r="C245" s="124"/>
      <c r="D245" s="144"/>
      <c r="E245" s="144"/>
      <c r="F245" s="144"/>
      <c r="G245" s="144"/>
      <c r="H245" s="144"/>
      <c r="I245" s="144"/>
      <c r="J245" s="144"/>
      <c r="K245" s="144"/>
      <c r="L245" s="144"/>
      <c r="M245" s="144"/>
      <c r="N245" s="145"/>
      <c r="O245" s="145"/>
      <c r="P245" s="145"/>
      <c r="Q245" s="145"/>
      <c r="R245" s="146"/>
      <c r="S245" s="146"/>
      <c r="T245" s="146"/>
      <c r="U245" s="193"/>
      <c r="V245" s="194"/>
      <c r="W245" s="194"/>
      <c r="X245" s="194"/>
      <c r="Y245" s="194"/>
      <c r="Z245" s="194"/>
      <c r="AA245" s="194"/>
      <c r="AB245" s="194"/>
      <c r="AC245" s="194"/>
      <c r="AD245" s="194"/>
      <c r="AE245" s="194"/>
      <c r="AF245" s="194"/>
      <c r="AG245" s="194"/>
      <c r="AH245" s="194"/>
      <c r="AI245" s="194"/>
      <c r="AJ245" s="195"/>
      <c r="AK245" s="143"/>
      <c r="AL245" s="143"/>
      <c r="AM245" s="217"/>
      <c r="AN245" s="218"/>
      <c r="AO245" s="218"/>
      <c r="AP245" s="218"/>
      <c r="AQ245" s="217"/>
      <c r="AR245" s="218"/>
      <c r="AS245" s="218"/>
      <c r="AT245" s="218"/>
      <c r="AU245" s="217"/>
      <c r="AV245" s="218"/>
      <c r="AW245" s="218"/>
      <c r="AX245" s="221"/>
      <c r="AY245" s="141"/>
      <c r="AZ245" s="141"/>
      <c r="BA245" s="141"/>
      <c r="BB245" s="141"/>
      <c r="BC245" s="141"/>
      <c r="BD245" s="126"/>
      <c r="BE245" s="126"/>
      <c r="BF245" s="126"/>
      <c r="BG245" s="126"/>
      <c r="BH245" s="126"/>
      <c r="BI245" s="126"/>
      <c r="BJ245" s="126"/>
      <c r="BK245" s="126"/>
      <c r="BL245" s="126"/>
      <c r="BM245" s="126"/>
      <c r="BN245" s="126"/>
      <c r="BO245" s="126"/>
      <c r="BP245" s="126"/>
      <c r="BQ245" s="126"/>
      <c r="BR245" s="129"/>
    </row>
    <row r="246" spans="1:71" ht="19.399999999999999" customHeight="1">
      <c r="C246" s="124"/>
      <c r="D246" s="302" t="s">
        <v>8</v>
      </c>
      <c r="E246" s="281"/>
      <c r="F246" s="281"/>
      <c r="G246" s="281"/>
      <c r="H246" s="281"/>
      <c r="I246" s="281"/>
      <c r="J246" s="281"/>
      <c r="K246" s="281"/>
      <c r="L246" s="281"/>
      <c r="M246" s="282"/>
      <c r="N246" s="208" t="str">
        <f>IF([9]回答表!BD18="●",IF([9]回答表!AA52="●","●",""),"")</f>
        <v/>
      </c>
      <c r="O246" s="209"/>
      <c r="P246" s="209"/>
      <c r="Q246" s="210"/>
      <c r="R246" s="130"/>
      <c r="S246" s="130"/>
      <c r="T246" s="130"/>
      <c r="U246" s="193"/>
      <c r="V246" s="194"/>
      <c r="W246" s="194"/>
      <c r="X246" s="194"/>
      <c r="Y246" s="194"/>
      <c r="Z246" s="194"/>
      <c r="AA246" s="194"/>
      <c r="AB246" s="194"/>
      <c r="AC246" s="194"/>
      <c r="AD246" s="194"/>
      <c r="AE246" s="194"/>
      <c r="AF246" s="194"/>
      <c r="AG246" s="194"/>
      <c r="AH246" s="194"/>
      <c r="AI246" s="194"/>
      <c r="AJ246" s="195"/>
      <c r="AK246" s="143"/>
      <c r="AL246" s="143"/>
      <c r="AM246" s="217"/>
      <c r="AN246" s="218"/>
      <c r="AO246" s="218"/>
      <c r="AP246" s="218"/>
      <c r="AQ246" s="217"/>
      <c r="AR246" s="218"/>
      <c r="AS246" s="218"/>
      <c r="AT246" s="218"/>
      <c r="AU246" s="217"/>
      <c r="AV246" s="218"/>
      <c r="AW246" s="218"/>
      <c r="AX246" s="221"/>
      <c r="AY246" s="141"/>
      <c r="AZ246" s="141"/>
      <c r="BA246" s="141"/>
      <c r="BB246" s="141"/>
      <c r="BC246" s="141"/>
      <c r="BD246" s="147"/>
      <c r="BE246" s="147"/>
      <c r="BF246" s="126"/>
      <c r="BG246" s="126"/>
      <c r="BH246" s="126"/>
      <c r="BI246" s="126"/>
      <c r="BJ246" s="126"/>
      <c r="BK246" s="126"/>
      <c r="BL246" s="126"/>
      <c r="BM246" s="126"/>
      <c r="BN246" s="126"/>
      <c r="BO246" s="126"/>
      <c r="BP246" s="126"/>
      <c r="BQ246" s="126"/>
      <c r="BR246" s="129"/>
    </row>
    <row r="247" spans="1:71" ht="15.65" customHeight="1">
      <c r="C247" s="124"/>
      <c r="D247" s="281"/>
      <c r="E247" s="281"/>
      <c r="F247" s="281"/>
      <c r="G247" s="281"/>
      <c r="H247" s="281"/>
      <c r="I247" s="281"/>
      <c r="J247" s="281"/>
      <c r="K247" s="281"/>
      <c r="L247" s="281"/>
      <c r="M247" s="282"/>
      <c r="N247" s="211"/>
      <c r="O247" s="212"/>
      <c r="P247" s="212"/>
      <c r="Q247" s="213"/>
      <c r="R247" s="130"/>
      <c r="S247" s="130"/>
      <c r="T247" s="130"/>
      <c r="U247" s="193"/>
      <c r="V247" s="194"/>
      <c r="W247" s="194"/>
      <c r="X247" s="194"/>
      <c r="Y247" s="194"/>
      <c r="Z247" s="194"/>
      <c r="AA247" s="194"/>
      <c r="AB247" s="194"/>
      <c r="AC247" s="194"/>
      <c r="AD247" s="194"/>
      <c r="AE247" s="194"/>
      <c r="AF247" s="194"/>
      <c r="AG247" s="194"/>
      <c r="AH247" s="194"/>
      <c r="AI247" s="194"/>
      <c r="AJ247" s="195"/>
      <c r="AK247" s="143"/>
      <c r="AL247" s="143"/>
      <c r="AM247" s="217" t="s">
        <v>9</v>
      </c>
      <c r="AN247" s="218"/>
      <c r="AO247" s="218"/>
      <c r="AP247" s="218"/>
      <c r="AQ247" s="217" t="s">
        <v>10</v>
      </c>
      <c r="AR247" s="218"/>
      <c r="AS247" s="218"/>
      <c r="AT247" s="218"/>
      <c r="AU247" s="217" t="s">
        <v>11</v>
      </c>
      <c r="AV247" s="218"/>
      <c r="AW247" s="218"/>
      <c r="AX247" s="221"/>
      <c r="AY247" s="141"/>
      <c r="AZ247" s="141"/>
      <c r="BA247" s="141"/>
      <c r="BB247" s="141"/>
      <c r="BC247" s="141"/>
      <c r="BD247" s="147"/>
      <c r="BE247" s="147"/>
      <c r="BF247" s="126"/>
      <c r="BG247" s="126"/>
      <c r="BH247" s="126"/>
      <c r="BI247" s="126"/>
      <c r="BJ247" s="126"/>
      <c r="BK247" s="126"/>
      <c r="BL247" s="126"/>
      <c r="BM247" s="126"/>
      <c r="BN247" s="126"/>
      <c r="BO247" s="126"/>
      <c r="BP247" s="126"/>
      <c r="BQ247" s="126"/>
      <c r="BR247" s="129"/>
    </row>
    <row r="248" spans="1:71" ht="15.65" customHeight="1">
      <c r="C248" s="124"/>
      <c r="D248" s="281"/>
      <c r="E248" s="281"/>
      <c r="F248" s="281"/>
      <c r="G248" s="281"/>
      <c r="H248" s="281"/>
      <c r="I248" s="281"/>
      <c r="J248" s="281"/>
      <c r="K248" s="281"/>
      <c r="L248" s="281"/>
      <c r="M248" s="282"/>
      <c r="N248" s="211"/>
      <c r="O248" s="212"/>
      <c r="P248" s="212"/>
      <c r="Q248" s="213"/>
      <c r="R248" s="130"/>
      <c r="S248" s="130"/>
      <c r="T248" s="130"/>
      <c r="U248" s="193"/>
      <c r="V248" s="194"/>
      <c r="W248" s="194"/>
      <c r="X248" s="194"/>
      <c r="Y248" s="194"/>
      <c r="Z248" s="194"/>
      <c r="AA248" s="194"/>
      <c r="AB248" s="194"/>
      <c r="AC248" s="194"/>
      <c r="AD248" s="194"/>
      <c r="AE248" s="194"/>
      <c r="AF248" s="194"/>
      <c r="AG248" s="194"/>
      <c r="AH248" s="194"/>
      <c r="AI248" s="194"/>
      <c r="AJ248" s="195"/>
      <c r="AK248" s="143"/>
      <c r="AL248" s="143"/>
      <c r="AM248" s="217"/>
      <c r="AN248" s="218"/>
      <c r="AO248" s="218"/>
      <c r="AP248" s="218"/>
      <c r="AQ248" s="217"/>
      <c r="AR248" s="218"/>
      <c r="AS248" s="218"/>
      <c r="AT248" s="218"/>
      <c r="AU248" s="217"/>
      <c r="AV248" s="218"/>
      <c r="AW248" s="218"/>
      <c r="AX248" s="221"/>
      <c r="AY248" s="141"/>
      <c r="AZ248" s="141"/>
      <c r="BA248" s="141"/>
      <c r="BB248" s="141"/>
      <c r="BC248" s="141"/>
      <c r="BD248" s="147"/>
      <c r="BE248" s="147"/>
      <c r="BF248" s="126"/>
      <c r="BG248" s="126"/>
      <c r="BH248" s="126"/>
      <c r="BI248" s="126"/>
      <c r="BJ248" s="126"/>
      <c r="BK248" s="126"/>
      <c r="BL248" s="126"/>
      <c r="BM248" s="126"/>
      <c r="BN248" s="126"/>
      <c r="BO248" s="126"/>
      <c r="BP248" s="126"/>
      <c r="BQ248" s="126"/>
      <c r="BR248" s="129"/>
    </row>
    <row r="249" spans="1:71" ht="15.65" customHeight="1">
      <c r="C249" s="124"/>
      <c r="D249" s="281"/>
      <c r="E249" s="281"/>
      <c r="F249" s="281"/>
      <c r="G249" s="281"/>
      <c r="H249" s="281"/>
      <c r="I249" s="281"/>
      <c r="J249" s="281"/>
      <c r="K249" s="281"/>
      <c r="L249" s="281"/>
      <c r="M249" s="282"/>
      <c r="N249" s="214"/>
      <c r="O249" s="215"/>
      <c r="P249" s="215"/>
      <c r="Q249" s="216"/>
      <c r="R249" s="130"/>
      <c r="S249" s="130"/>
      <c r="T249" s="130"/>
      <c r="U249" s="196"/>
      <c r="V249" s="197"/>
      <c r="W249" s="197"/>
      <c r="X249" s="197"/>
      <c r="Y249" s="197"/>
      <c r="Z249" s="197"/>
      <c r="AA249" s="197"/>
      <c r="AB249" s="197"/>
      <c r="AC249" s="197"/>
      <c r="AD249" s="197"/>
      <c r="AE249" s="197"/>
      <c r="AF249" s="197"/>
      <c r="AG249" s="197"/>
      <c r="AH249" s="197"/>
      <c r="AI249" s="197"/>
      <c r="AJ249" s="198"/>
      <c r="AK249" s="143"/>
      <c r="AL249" s="143"/>
      <c r="AM249" s="219"/>
      <c r="AN249" s="220"/>
      <c r="AO249" s="220"/>
      <c r="AP249" s="220"/>
      <c r="AQ249" s="219"/>
      <c r="AR249" s="220"/>
      <c r="AS249" s="220"/>
      <c r="AT249" s="220"/>
      <c r="AU249" s="219"/>
      <c r="AV249" s="220"/>
      <c r="AW249" s="220"/>
      <c r="AX249" s="222"/>
      <c r="AY249" s="141"/>
      <c r="AZ249" s="141"/>
      <c r="BA249" s="141"/>
      <c r="BB249" s="141"/>
      <c r="BC249" s="141"/>
      <c r="BD249" s="147"/>
      <c r="BE249" s="147"/>
      <c r="BF249" s="126"/>
      <c r="BG249" s="126"/>
      <c r="BH249" s="126"/>
      <c r="BI249" s="126"/>
      <c r="BJ249" s="126"/>
      <c r="BK249" s="126"/>
      <c r="BL249" s="126"/>
      <c r="BM249" s="126"/>
      <c r="BN249" s="126"/>
      <c r="BO249" s="126"/>
      <c r="BP249" s="126"/>
      <c r="BQ249" s="126"/>
      <c r="BR249" s="129"/>
    </row>
    <row r="250" spans="1:71" ht="15.65" customHeight="1">
      <c r="A250" s="134"/>
      <c r="B250" s="134"/>
      <c r="C250" s="124"/>
      <c r="D250" s="144"/>
      <c r="E250" s="144"/>
      <c r="F250" s="144"/>
      <c r="G250" s="144"/>
      <c r="H250" s="144"/>
      <c r="I250" s="144"/>
      <c r="J250" s="144"/>
      <c r="K250" s="144"/>
      <c r="L250" s="144"/>
      <c r="M250" s="144"/>
      <c r="N250" s="144"/>
      <c r="O250" s="144"/>
      <c r="P250" s="144"/>
      <c r="Q250" s="144"/>
      <c r="R250" s="130"/>
      <c r="S250" s="130"/>
      <c r="T250" s="130"/>
      <c r="U250" s="130"/>
      <c r="V250" s="130"/>
      <c r="W250" s="130"/>
      <c r="X250" s="130"/>
      <c r="Y250" s="130"/>
      <c r="Z250" s="130"/>
      <c r="AA250" s="130"/>
      <c r="AB250" s="130"/>
      <c r="AC250" s="130"/>
      <c r="AD250" s="130"/>
      <c r="AE250" s="130"/>
      <c r="AF250" s="130"/>
      <c r="AG250" s="130"/>
      <c r="AH250" s="130"/>
      <c r="AI250" s="130"/>
      <c r="AJ250" s="130"/>
      <c r="AK250" s="143"/>
      <c r="AL250" s="143"/>
      <c r="AM250" s="156"/>
      <c r="AN250" s="156"/>
      <c r="AO250" s="156"/>
      <c r="AP250" s="156"/>
      <c r="AQ250" s="156"/>
      <c r="AR250" s="156"/>
      <c r="AS250" s="156"/>
      <c r="AT250" s="156"/>
      <c r="AU250" s="156"/>
      <c r="AV250" s="156"/>
      <c r="AW250" s="156"/>
      <c r="AX250" s="156"/>
      <c r="AY250" s="156"/>
      <c r="AZ250" s="156"/>
      <c r="BA250" s="156"/>
      <c r="BB250" s="156"/>
      <c r="BC250" s="131"/>
      <c r="BD250" s="147"/>
      <c r="BE250" s="147"/>
      <c r="BF250" s="110"/>
      <c r="BG250" s="110"/>
      <c r="BH250" s="110"/>
      <c r="BI250" s="110"/>
      <c r="BJ250" s="110"/>
      <c r="BK250" s="110"/>
      <c r="BL250" s="110"/>
      <c r="BM250" s="110"/>
      <c r="BN250" s="110"/>
      <c r="BO250" s="110"/>
      <c r="BP250" s="110"/>
      <c r="BQ250" s="110"/>
      <c r="BR250" s="129"/>
      <c r="BS250" s="116"/>
    </row>
    <row r="251" spans="1:71" ht="15.65" customHeight="1">
      <c r="A251" s="134"/>
      <c r="B251" s="134"/>
      <c r="C251" s="124"/>
      <c r="D251" s="144"/>
      <c r="E251" s="144"/>
      <c r="F251" s="144"/>
      <c r="G251" s="144"/>
      <c r="H251" s="144"/>
      <c r="I251" s="144"/>
      <c r="J251" s="144"/>
      <c r="K251" s="144"/>
      <c r="L251" s="144"/>
      <c r="M251" s="144"/>
      <c r="N251" s="144"/>
      <c r="O251" s="144"/>
      <c r="P251" s="144"/>
      <c r="Q251" s="144"/>
      <c r="R251" s="130"/>
      <c r="S251" s="130"/>
      <c r="T251" s="130"/>
      <c r="U251" s="135" t="s">
        <v>91</v>
      </c>
      <c r="V251" s="130"/>
      <c r="W251" s="130"/>
      <c r="X251" s="130"/>
      <c r="Y251" s="130"/>
      <c r="Z251" s="130"/>
      <c r="AA251" s="130"/>
      <c r="AB251" s="130"/>
      <c r="AC251" s="130"/>
      <c r="AD251" s="130"/>
      <c r="AE251" s="130"/>
      <c r="AF251" s="130"/>
      <c r="AG251" s="130"/>
      <c r="AH251" s="130"/>
      <c r="AI251" s="130"/>
      <c r="AJ251" s="130"/>
      <c r="AK251" s="143"/>
      <c r="AL251" s="143"/>
      <c r="AM251" s="135" t="s">
        <v>92</v>
      </c>
      <c r="AN251" s="127"/>
      <c r="AO251" s="127"/>
      <c r="AP251" s="127"/>
      <c r="AQ251" s="127"/>
      <c r="AR251" s="127"/>
      <c r="AS251" s="127"/>
      <c r="AT251" s="127"/>
      <c r="AU251" s="127"/>
      <c r="AV251" s="127"/>
      <c r="AW251" s="127"/>
      <c r="AX251" s="126"/>
      <c r="AY251" s="126"/>
      <c r="AZ251" s="126"/>
      <c r="BA251" s="126"/>
      <c r="BB251" s="126"/>
      <c r="BC251" s="126"/>
      <c r="BD251" s="126"/>
      <c r="BE251" s="126"/>
      <c r="BF251" s="126"/>
      <c r="BG251" s="126"/>
      <c r="BH251" s="126"/>
      <c r="BI251" s="126"/>
      <c r="BJ251" s="126"/>
      <c r="BK251" s="126"/>
      <c r="BL251" s="126"/>
      <c r="BM251" s="126"/>
      <c r="BN251" s="126"/>
      <c r="BO251" s="126"/>
      <c r="BP251" s="126"/>
      <c r="BQ251" s="110"/>
      <c r="BR251" s="129"/>
      <c r="BS251" s="116"/>
    </row>
    <row r="252" spans="1:71" ht="15.65" customHeight="1">
      <c r="A252" s="134"/>
      <c r="B252" s="134"/>
      <c r="C252" s="124"/>
      <c r="D252" s="144"/>
      <c r="E252" s="144"/>
      <c r="F252" s="144"/>
      <c r="G252" s="144"/>
      <c r="H252" s="144"/>
      <c r="I252" s="144"/>
      <c r="J252" s="144"/>
      <c r="K252" s="144"/>
      <c r="L252" s="144"/>
      <c r="M252" s="144"/>
      <c r="N252" s="144"/>
      <c r="O252" s="144"/>
      <c r="P252" s="144"/>
      <c r="Q252" s="144"/>
      <c r="R252" s="130"/>
      <c r="S252" s="130"/>
      <c r="T252" s="130"/>
      <c r="U252" s="182" t="str">
        <f>IF([9]回答表!BD18="●",IF([9]回答表!X52="●",[9]回答表!E339,IF([9]回答表!AA52="●",[9]回答表!E408,"")),"")</f>
        <v/>
      </c>
      <c r="V252" s="183"/>
      <c r="W252" s="183"/>
      <c r="X252" s="183"/>
      <c r="Y252" s="183"/>
      <c r="Z252" s="183"/>
      <c r="AA252" s="183"/>
      <c r="AB252" s="183"/>
      <c r="AC252" s="183"/>
      <c r="AD252" s="183"/>
      <c r="AE252" s="186" t="s">
        <v>93</v>
      </c>
      <c r="AF252" s="186"/>
      <c r="AG252" s="186"/>
      <c r="AH252" s="186"/>
      <c r="AI252" s="186"/>
      <c r="AJ252" s="187"/>
      <c r="AK252" s="143"/>
      <c r="AL252" s="143"/>
      <c r="AM252" s="190" t="str">
        <f>IF([9]回答表!BD18="●",IF([9]回答表!X52="●",[9]回答表!B341,IF([9]回答表!AA52="●",[9]回答表!B410,"")),"")</f>
        <v/>
      </c>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2"/>
      <c r="BR252" s="129"/>
      <c r="BS252" s="116"/>
    </row>
    <row r="253" spans="1:71" ht="15.65" customHeight="1">
      <c r="A253" s="134"/>
      <c r="B253" s="134"/>
      <c r="C253" s="124"/>
      <c r="D253" s="144"/>
      <c r="E253" s="144"/>
      <c r="F253" s="144"/>
      <c r="G253" s="144"/>
      <c r="H253" s="144"/>
      <c r="I253" s="144"/>
      <c r="J253" s="144"/>
      <c r="K253" s="144"/>
      <c r="L253" s="144"/>
      <c r="M253" s="144"/>
      <c r="N253" s="144"/>
      <c r="O253" s="144"/>
      <c r="P253" s="144"/>
      <c r="Q253" s="144"/>
      <c r="R253" s="130"/>
      <c r="S253" s="130"/>
      <c r="T253" s="130"/>
      <c r="U253" s="184"/>
      <c r="V253" s="185"/>
      <c r="W253" s="185"/>
      <c r="X253" s="185"/>
      <c r="Y253" s="185"/>
      <c r="Z253" s="185"/>
      <c r="AA253" s="185"/>
      <c r="AB253" s="185"/>
      <c r="AC253" s="185"/>
      <c r="AD253" s="185"/>
      <c r="AE253" s="188"/>
      <c r="AF253" s="188"/>
      <c r="AG253" s="188"/>
      <c r="AH253" s="188"/>
      <c r="AI253" s="188"/>
      <c r="AJ253" s="189"/>
      <c r="AK253" s="143"/>
      <c r="AL253" s="143"/>
      <c r="AM253" s="193"/>
      <c r="AN253" s="194"/>
      <c r="AO253" s="194"/>
      <c r="AP253" s="194"/>
      <c r="AQ253" s="194"/>
      <c r="AR253" s="194"/>
      <c r="AS253" s="194"/>
      <c r="AT253" s="194"/>
      <c r="AU253" s="194"/>
      <c r="AV253" s="194"/>
      <c r="AW253" s="194"/>
      <c r="AX253" s="194"/>
      <c r="AY253" s="194"/>
      <c r="AZ253" s="194"/>
      <c r="BA253" s="194"/>
      <c r="BB253" s="194"/>
      <c r="BC253" s="194"/>
      <c r="BD253" s="194"/>
      <c r="BE253" s="194"/>
      <c r="BF253" s="194"/>
      <c r="BG253" s="194"/>
      <c r="BH253" s="194"/>
      <c r="BI253" s="194"/>
      <c r="BJ253" s="194"/>
      <c r="BK253" s="194"/>
      <c r="BL253" s="194"/>
      <c r="BM253" s="194"/>
      <c r="BN253" s="194"/>
      <c r="BO253" s="194"/>
      <c r="BP253" s="194"/>
      <c r="BQ253" s="195"/>
      <c r="BR253" s="129"/>
      <c r="BS253" s="116"/>
    </row>
    <row r="254" spans="1:71" ht="15.65" customHeight="1">
      <c r="A254" s="134"/>
      <c r="B254" s="134"/>
      <c r="C254" s="124"/>
      <c r="D254" s="144"/>
      <c r="E254" s="144"/>
      <c r="F254" s="144"/>
      <c r="G254" s="144"/>
      <c r="H254" s="144"/>
      <c r="I254" s="144"/>
      <c r="J254" s="144"/>
      <c r="K254" s="144"/>
      <c r="L254" s="144"/>
      <c r="M254" s="144"/>
      <c r="N254" s="144"/>
      <c r="O254" s="144"/>
      <c r="P254" s="144"/>
      <c r="Q254" s="144"/>
      <c r="R254" s="130"/>
      <c r="S254" s="130"/>
      <c r="T254" s="130"/>
      <c r="U254" s="130"/>
      <c r="V254" s="130"/>
      <c r="W254" s="130"/>
      <c r="X254" s="130"/>
      <c r="Y254" s="130"/>
      <c r="Z254" s="130"/>
      <c r="AA254" s="130"/>
      <c r="AB254" s="130"/>
      <c r="AC254" s="130"/>
      <c r="AD254" s="130"/>
      <c r="AE254" s="130"/>
      <c r="AF254" s="130"/>
      <c r="AG254" s="130"/>
      <c r="AH254" s="130"/>
      <c r="AI254" s="130"/>
      <c r="AJ254" s="130"/>
      <c r="AK254" s="143"/>
      <c r="AL254" s="143"/>
      <c r="AM254" s="193"/>
      <c r="AN254" s="194"/>
      <c r="AO254" s="194"/>
      <c r="AP254" s="194"/>
      <c r="AQ254" s="194"/>
      <c r="AR254" s="194"/>
      <c r="AS254" s="194"/>
      <c r="AT254" s="194"/>
      <c r="AU254" s="194"/>
      <c r="AV254" s="194"/>
      <c r="AW254" s="194"/>
      <c r="AX254" s="194"/>
      <c r="AY254" s="194"/>
      <c r="AZ254" s="194"/>
      <c r="BA254" s="194"/>
      <c r="BB254" s="194"/>
      <c r="BC254" s="194"/>
      <c r="BD254" s="194"/>
      <c r="BE254" s="194"/>
      <c r="BF254" s="194"/>
      <c r="BG254" s="194"/>
      <c r="BH254" s="194"/>
      <c r="BI254" s="194"/>
      <c r="BJ254" s="194"/>
      <c r="BK254" s="194"/>
      <c r="BL254" s="194"/>
      <c r="BM254" s="194"/>
      <c r="BN254" s="194"/>
      <c r="BO254" s="194"/>
      <c r="BP254" s="194"/>
      <c r="BQ254" s="195"/>
      <c r="BR254" s="129"/>
      <c r="BS254" s="116"/>
    </row>
    <row r="255" spans="1:71" ht="15.65" customHeight="1">
      <c r="A255" s="134"/>
      <c r="B255" s="134"/>
      <c r="C255" s="124"/>
      <c r="D255" s="144"/>
      <c r="E255" s="144"/>
      <c r="F255" s="144"/>
      <c r="G255" s="144"/>
      <c r="H255" s="144"/>
      <c r="I255" s="144"/>
      <c r="J255" s="144"/>
      <c r="K255" s="144"/>
      <c r="L255" s="144"/>
      <c r="M255" s="144"/>
      <c r="N255" s="144"/>
      <c r="O255" s="144"/>
      <c r="P255" s="144"/>
      <c r="Q255" s="144"/>
      <c r="R255" s="130"/>
      <c r="S255" s="130"/>
      <c r="T255" s="130"/>
      <c r="U255" s="130"/>
      <c r="V255" s="130"/>
      <c r="W255" s="130"/>
      <c r="X255" s="130"/>
      <c r="Y255" s="130"/>
      <c r="Z255" s="130"/>
      <c r="AA255" s="130"/>
      <c r="AB255" s="130"/>
      <c r="AC255" s="130"/>
      <c r="AD255" s="130"/>
      <c r="AE255" s="130"/>
      <c r="AF255" s="130"/>
      <c r="AG255" s="130"/>
      <c r="AH255" s="130"/>
      <c r="AI255" s="130"/>
      <c r="AJ255" s="130"/>
      <c r="AK255" s="143"/>
      <c r="AL255" s="143"/>
      <c r="AM255" s="193"/>
      <c r="AN255" s="194"/>
      <c r="AO255" s="194"/>
      <c r="AP255" s="194"/>
      <c r="AQ255" s="194"/>
      <c r="AR255" s="194"/>
      <c r="AS255" s="194"/>
      <c r="AT255" s="194"/>
      <c r="AU255" s="194"/>
      <c r="AV255" s="194"/>
      <c r="AW255" s="194"/>
      <c r="AX255" s="194"/>
      <c r="AY255" s="194"/>
      <c r="AZ255" s="194"/>
      <c r="BA255" s="194"/>
      <c r="BB255" s="194"/>
      <c r="BC255" s="194"/>
      <c r="BD255" s="194"/>
      <c r="BE255" s="194"/>
      <c r="BF255" s="194"/>
      <c r="BG255" s="194"/>
      <c r="BH255" s="194"/>
      <c r="BI255" s="194"/>
      <c r="BJ255" s="194"/>
      <c r="BK255" s="194"/>
      <c r="BL255" s="194"/>
      <c r="BM255" s="194"/>
      <c r="BN255" s="194"/>
      <c r="BO255" s="194"/>
      <c r="BP255" s="194"/>
      <c r="BQ255" s="195"/>
      <c r="BR255" s="129"/>
      <c r="BS255" s="116"/>
    </row>
    <row r="256" spans="1:71" ht="15.65" customHeight="1">
      <c r="A256" s="134"/>
      <c r="B256" s="134"/>
      <c r="C256" s="124"/>
      <c r="D256" s="144"/>
      <c r="E256" s="144"/>
      <c r="F256" s="144"/>
      <c r="G256" s="144"/>
      <c r="H256" s="144"/>
      <c r="I256" s="144"/>
      <c r="J256" s="144"/>
      <c r="K256" s="144"/>
      <c r="L256" s="144"/>
      <c r="M256" s="144"/>
      <c r="N256" s="144"/>
      <c r="O256" s="144"/>
      <c r="P256" s="144"/>
      <c r="Q256" s="144"/>
      <c r="R256" s="130"/>
      <c r="S256" s="130"/>
      <c r="T256" s="130"/>
      <c r="U256" s="130"/>
      <c r="V256" s="130"/>
      <c r="W256" s="130"/>
      <c r="X256" s="130"/>
      <c r="Y256" s="130"/>
      <c r="Z256" s="130"/>
      <c r="AA256" s="130"/>
      <c r="AB256" s="130"/>
      <c r="AC256" s="130"/>
      <c r="AD256" s="130"/>
      <c r="AE256" s="130"/>
      <c r="AF256" s="130"/>
      <c r="AG256" s="130"/>
      <c r="AH256" s="130"/>
      <c r="AI256" s="130"/>
      <c r="AJ256" s="130"/>
      <c r="AK256" s="143"/>
      <c r="AL256" s="143"/>
      <c r="AM256" s="196"/>
      <c r="AN256" s="197"/>
      <c r="AO256" s="197"/>
      <c r="AP256" s="197"/>
      <c r="AQ256" s="197"/>
      <c r="AR256" s="197"/>
      <c r="AS256" s="197"/>
      <c r="AT256" s="197"/>
      <c r="AU256" s="197"/>
      <c r="AV256" s="197"/>
      <c r="AW256" s="197"/>
      <c r="AX256" s="197"/>
      <c r="AY256" s="197"/>
      <c r="AZ256" s="197"/>
      <c r="BA256" s="197"/>
      <c r="BB256" s="197"/>
      <c r="BC256" s="197"/>
      <c r="BD256" s="197"/>
      <c r="BE256" s="197"/>
      <c r="BF256" s="197"/>
      <c r="BG256" s="197"/>
      <c r="BH256" s="197"/>
      <c r="BI256" s="197"/>
      <c r="BJ256" s="197"/>
      <c r="BK256" s="197"/>
      <c r="BL256" s="197"/>
      <c r="BM256" s="197"/>
      <c r="BN256" s="197"/>
      <c r="BO256" s="197"/>
      <c r="BP256" s="197"/>
      <c r="BQ256" s="198"/>
      <c r="BR256" s="129"/>
      <c r="BS256" s="116"/>
    </row>
    <row r="257" spans="1:144" ht="15.65" customHeight="1">
      <c r="C257" s="124"/>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29"/>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row>
    <row r="258" spans="1:144" ht="18.649999999999999" customHeight="1">
      <c r="C258" s="124"/>
      <c r="D258" s="144"/>
      <c r="E258" s="144"/>
      <c r="F258" s="144"/>
      <c r="G258" s="144"/>
      <c r="H258" s="144"/>
      <c r="I258" s="144"/>
      <c r="J258" s="144"/>
      <c r="K258" s="144"/>
      <c r="L258" s="144"/>
      <c r="M258" s="144"/>
      <c r="N258" s="130"/>
      <c r="O258" s="130"/>
      <c r="P258" s="130"/>
      <c r="Q258" s="130"/>
      <c r="R258" s="130"/>
      <c r="S258" s="130"/>
      <c r="T258" s="130"/>
      <c r="U258" s="135" t="s">
        <v>27</v>
      </c>
      <c r="V258" s="130"/>
      <c r="W258" s="130"/>
      <c r="X258" s="136"/>
      <c r="Y258" s="136"/>
      <c r="Z258" s="136"/>
      <c r="AA258" s="127"/>
      <c r="AB258" s="137"/>
      <c r="AC258" s="127"/>
      <c r="AD258" s="127"/>
      <c r="AE258" s="127"/>
      <c r="AF258" s="127"/>
      <c r="AG258" s="127"/>
      <c r="AH258" s="127"/>
      <c r="AI258" s="127"/>
      <c r="AJ258" s="127"/>
      <c r="AK258" s="127"/>
      <c r="AL258" s="127"/>
      <c r="AM258" s="135" t="s">
        <v>12</v>
      </c>
      <c r="AN258" s="127"/>
      <c r="AO258" s="127"/>
      <c r="AP258" s="127"/>
      <c r="AQ258" s="127"/>
      <c r="AR258" s="127"/>
      <c r="AS258" s="127"/>
      <c r="AT258" s="127"/>
      <c r="AU258" s="127"/>
      <c r="AV258" s="127"/>
      <c r="AW258" s="127"/>
      <c r="AX258" s="127"/>
      <c r="AY258" s="127"/>
      <c r="AZ258" s="126"/>
      <c r="BA258" s="126"/>
      <c r="BB258" s="126"/>
      <c r="BC258" s="126"/>
      <c r="BD258" s="126"/>
      <c r="BE258" s="126"/>
      <c r="BF258" s="126"/>
      <c r="BG258" s="126"/>
      <c r="BH258" s="126"/>
      <c r="BI258" s="126"/>
      <c r="BJ258" s="126"/>
      <c r="BK258" s="126"/>
      <c r="BL258" s="126"/>
      <c r="BM258" s="126"/>
      <c r="BN258" s="126"/>
      <c r="BO258" s="126"/>
      <c r="BP258" s="126"/>
      <c r="BQ258" s="110"/>
      <c r="BR258" s="129"/>
      <c r="BS258" s="116"/>
    </row>
    <row r="259" spans="1:144" ht="15.65" customHeight="1">
      <c r="C259" s="124"/>
      <c r="D259" s="281" t="s">
        <v>13</v>
      </c>
      <c r="E259" s="281"/>
      <c r="F259" s="281"/>
      <c r="G259" s="281"/>
      <c r="H259" s="281"/>
      <c r="I259" s="281"/>
      <c r="J259" s="281"/>
      <c r="K259" s="281"/>
      <c r="L259" s="281"/>
      <c r="M259" s="282"/>
      <c r="N259" s="208" t="str">
        <f>IF([9]回答表!BD18="●",IF([9]回答表!AD52="●","●",""),"")</f>
        <v/>
      </c>
      <c r="O259" s="209"/>
      <c r="P259" s="209"/>
      <c r="Q259" s="210"/>
      <c r="R259" s="130"/>
      <c r="S259" s="130"/>
      <c r="T259" s="130"/>
      <c r="U259" s="190" t="str">
        <f>IF([9]回答表!BD18="●",IF([9]回答表!AD52="●",[9]回答表!B421,""),"")</f>
        <v/>
      </c>
      <c r="V259" s="191"/>
      <c r="W259" s="191"/>
      <c r="X259" s="191"/>
      <c r="Y259" s="191"/>
      <c r="Z259" s="191"/>
      <c r="AA259" s="191"/>
      <c r="AB259" s="191"/>
      <c r="AC259" s="191"/>
      <c r="AD259" s="191"/>
      <c r="AE259" s="191"/>
      <c r="AF259" s="191"/>
      <c r="AG259" s="191"/>
      <c r="AH259" s="191"/>
      <c r="AI259" s="191"/>
      <c r="AJ259" s="192"/>
      <c r="AK259" s="160"/>
      <c r="AL259" s="160"/>
      <c r="AM259" s="190" t="str">
        <f>IF([9]回答表!BD18="●",IF([9]回答表!AD52="●",[9]回答表!B427,""),"")</f>
        <v/>
      </c>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2"/>
      <c r="BR259" s="129"/>
      <c r="BS259" s="116"/>
    </row>
    <row r="260" spans="1:144" ht="15.65" customHeight="1">
      <c r="C260" s="124"/>
      <c r="D260" s="281"/>
      <c r="E260" s="281"/>
      <c r="F260" s="281"/>
      <c r="G260" s="281"/>
      <c r="H260" s="281"/>
      <c r="I260" s="281"/>
      <c r="J260" s="281"/>
      <c r="K260" s="281"/>
      <c r="L260" s="281"/>
      <c r="M260" s="282"/>
      <c r="N260" s="211"/>
      <c r="O260" s="212"/>
      <c r="P260" s="212"/>
      <c r="Q260" s="213"/>
      <c r="R260" s="130"/>
      <c r="S260" s="130"/>
      <c r="T260" s="130"/>
      <c r="U260" s="193"/>
      <c r="V260" s="194"/>
      <c r="W260" s="194"/>
      <c r="X260" s="194"/>
      <c r="Y260" s="194"/>
      <c r="Z260" s="194"/>
      <c r="AA260" s="194"/>
      <c r="AB260" s="194"/>
      <c r="AC260" s="194"/>
      <c r="AD260" s="194"/>
      <c r="AE260" s="194"/>
      <c r="AF260" s="194"/>
      <c r="AG260" s="194"/>
      <c r="AH260" s="194"/>
      <c r="AI260" s="194"/>
      <c r="AJ260" s="195"/>
      <c r="AK260" s="160"/>
      <c r="AL260" s="160"/>
      <c r="AM260" s="193"/>
      <c r="AN260" s="194"/>
      <c r="AO260" s="194"/>
      <c r="AP260" s="194"/>
      <c r="AQ260" s="194"/>
      <c r="AR260" s="194"/>
      <c r="AS260" s="194"/>
      <c r="AT260" s="194"/>
      <c r="AU260" s="194"/>
      <c r="AV260" s="194"/>
      <c r="AW260" s="194"/>
      <c r="AX260" s="194"/>
      <c r="AY260" s="194"/>
      <c r="AZ260" s="194"/>
      <c r="BA260" s="194"/>
      <c r="BB260" s="194"/>
      <c r="BC260" s="194"/>
      <c r="BD260" s="194"/>
      <c r="BE260" s="194"/>
      <c r="BF260" s="194"/>
      <c r="BG260" s="194"/>
      <c r="BH260" s="194"/>
      <c r="BI260" s="194"/>
      <c r="BJ260" s="194"/>
      <c r="BK260" s="194"/>
      <c r="BL260" s="194"/>
      <c r="BM260" s="194"/>
      <c r="BN260" s="194"/>
      <c r="BO260" s="194"/>
      <c r="BP260" s="194"/>
      <c r="BQ260" s="195"/>
      <c r="BR260" s="129"/>
      <c r="BS260" s="116"/>
    </row>
    <row r="261" spans="1:144" ht="15.65" customHeight="1">
      <c r="C261" s="124"/>
      <c r="D261" s="281"/>
      <c r="E261" s="281"/>
      <c r="F261" s="281"/>
      <c r="G261" s="281"/>
      <c r="H261" s="281"/>
      <c r="I261" s="281"/>
      <c r="J261" s="281"/>
      <c r="K261" s="281"/>
      <c r="L261" s="281"/>
      <c r="M261" s="282"/>
      <c r="N261" s="211"/>
      <c r="O261" s="212"/>
      <c r="P261" s="212"/>
      <c r="Q261" s="213"/>
      <c r="R261" s="130"/>
      <c r="S261" s="130"/>
      <c r="T261" s="130"/>
      <c r="U261" s="193"/>
      <c r="V261" s="194"/>
      <c r="W261" s="194"/>
      <c r="X261" s="194"/>
      <c r="Y261" s="194"/>
      <c r="Z261" s="194"/>
      <c r="AA261" s="194"/>
      <c r="AB261" s="194"/>
      <c r="AC261" s="194"/>
      <c r="AD261" s="194"/>
      <c r="AE261" s="194"/>
      <c r="AF261" s="194"/>
      <c r="AG261" s="194"/>
      <c r="AH261" s="194"/>
      <c r="AI261" s="194"/>
      <c r="AJ261" s="195"/>
      <c r="AK261" s="160"/>
      <c r="AL261" s="160"/>
      <c r="AM261" s="193"/>
      <c r="AN261" s="194"/>
      <c r="AO261" s="194"/>
      <c r="AP261" s="194"/>
      <c r="AQ261" s="194"/>
      <c r="AR261" s="194"/>
      <c r="AS261" s="194"/>
      <c r="AT261" s="194"/>
      <c r="AU261" s="194"/>
      <c r="AV261" s="194"/>
      <c r="AW261" s="194"/>
      <c r="AX261" s="194"/>
      <c r="AY261" s="194"/>
      <c r="AZ261" s="194"/>
      <c r="BA261" s="194"/>
      <c r="BB261" s="194"/>
      <c r="BC261" s="194"/>
      <c r="BD261" s="194"/>
      <c r="BE261" s="194"/>
      <c r="BF261" s="194"/>
      <c r="BG261" s="194"/>
      <c r="BH261" s="194"/>
      <c r="BI261" s="194"/>
      <c r="BJ261" s="194"/>
      <c r="BK261" s="194"/>
      <c r="BL261" s="194"/>
      <c r="BM261" s="194"/>
      <c r="BN261" s="194"/>
      <c r="BO261" s="194"/>
      <c r="BP261" s="194"/>
      <c r="BQ261" s="195"/>
      <c r="BR261" s="129"/>
      <c r="BS261" s="116"/>
    </row>
    <row r="262" spans="1:144" ht="15.65" customHeight="1">
      <c r="C262" s="124"/>
      <c r="D262" s="281"/>
      <c r="E262" s="281"/>
      <c r="F262" s="281"/>
      <c r="G262" s="281"/>
      <c r="H262" s="281"/>
      <c r="I262" s="281"/>
      <c r="J262" s="281"/>
      <c r="K262" s="281"/>
      <c r="L262" s="281"/>
      <c r="M262" s="282"/>
      <c r="N262" s="214"/>
      <c r="O262" s="215"/>
      <c r="P262" s="215"/>
      <c r="Q262" s="216"/>
      <c r="R262" s="130"/>
      <c r="S262" s="130"/>
      <c r="T262" s="130"/>
      <c r="U262" s="196"/>
      <c r="V262" s="197"/>
      <c r="W262" s="197"/>
      <c r="X262" s="197"/>
      <c r="Y262" s="197"/>
      <c r="Z262" s="197"/>
      <c r="AA262" s="197"/>
      <c r="AB262" s="197"/>
      <c r="AC262" s="197"/>
      <c r="AD262" s="197"/>
      <c r="AE262" s="197"/>
      <c r="AF262" s="197"/>
      <c r="AG262" s="197"/>
      <c r="AH262" s="197"/>
      <c r="AI262" s="197"/>
      <c r="AJ262" s="198"/>
      <c r="AK262" s="160"/>
      <c r="AL262" s="160"/>
      <c r="AM262" s="196"/>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c r="BM262" s="197"/>
      <c r="BN262" s="197"/>
      <c r="BO262" s="197"/>
      <c r="BP262" s="197"/>
      <c r="BQ262" s="198"/>
      <c r="BR262" s="129"/>
      <c r="BS262" s="116"/>
    </row>
    <row r="263" spans="1:144" ht="15.65" customHeight="1">
      <c r="C263" s="151"/>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c r="BI263" s="152"/>
      <c r="BJ263" s="152"/>
      <c r="BK263" s="152"/>
      <c r="BL263" s="152"/>
      <c r="BM263" s="152"/>
      <c r="BN263" s="152"/>
      <c r="BO263" s="152"/>
      <c r="BP263" s="152"/>
      <c r="BQ263" s="152"/>
      <c r="BR263" s="153"/>
      <c r="BS263" s="116"/>
    </row>
    <row r="264" spans="1:144" s="97" customFormat="1" ht="15.65" customHeight="1">
      <c r="A264" s="116"/>
      <c r="B264" s="116"/>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16"/>
    </row>
    <row r="265" spans="1:144" ht="15.65" customHeight="1">
      <c r="C265" s="118"/>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256"/>
      <c r="AS265" s="256"/>
      <c r="AT265" s="256"/>
      <c r="AU265" s="256"/>
      <c r="AV265" s="256"/>
      <c r="AW265" s="256"/>
      <c r="AX265" s="256"/>
      <c r="AY265" s="256"/>
      <c r="AZ265" s="256"/>
      <c r="BA265" s="256"/>
      <c r="BB265" s="256"/>
      <c r="BC265" s="120"/>
      <c r="BD265" s="121"/>
      <c r="BE265" s="121"/>
      <c r="BF265" s="121"/>
      <c r="BG265" s="121"/>
      <c r="BH265" s="121"/>
      <c r="BI265" s="121"/>
      <c r="BJ265" s="121"/>
      <c r="BK265" s="121"/>
      <c r="BL265" s="121"/>
      <c r="BM265" s="121"/>
      <c r="BN265" s="121"/>
      <c r="BO265" s="121"/>
      <c r="BP265" s="121"/>
      <c r="BQ265" s="121"/>
      <c r="BR265" s="122"/>
      <c r="BS265" s="116"/>
    </row>
    <row r="266" spans="1:144" ht="15.65" customHeight="1">
      <c r="C266" s="124"/>
      <c r="D266" s="130"/>
      <c r="E266" s="130"/>
      <c r="F266" s="130"/>
      <c r="G266" s="130"/>
      <c r="H266" s="130"/>
      <c r="I266" s="130"/>
      <c r="J266" s="130"/>
      <c r="K266" s="130"/>
      <c r="L266" s="130"/>
      <c r="M266" s="130"/>
      <c r="N266" s="130"/>
      <c r="O266" s="130"/>
      <c r="P266" s="130"/>
      <c r="Q266" s="130"/>
      <c r="R266" s="130"/>
      <c r="S266" s="130"/>
      <c r="T266" s="130"/>
      <c r="U266" s="130"/>
      <c r="V266" s="130"/>
      <c r="W266" s="130"/>
      <c r="X266" s="110"/>
      <c r="Y266" s="110"/>
      <c r="Z266" s="110"/>
      <c r="AA266" s="126"/>
      <c r="AB266" s="131"/>
      <c r="AC266" s="131"/>
      <c r="AD266" s="131"/>
      <c r="AE266" s="131"/>
      <c r="AF266" s="131"/>
      <c r="AG266" s="131"/>
      <c r="AH266" s="131"/>
      <c r="AI266" s="131"/>
      <c r="AJ266" s="131"/>
      <c r="AK266" s="131"/>
      <c r="AL266" s="131"/>
      <c r="AM266" s="131"/>
      <c r="AN266" s="128"/>
      <c r="AO266" s="131"/>
      <c r="AP266" s="132"/>
      <c r="AQ266" s="132"/>
      <c r="AR266" s="292"/>
      <c r="AS266" s="292"/>
      <c r="AT266" s="292"/>
      <c r="AU266" s="292"/>
      <c r="AV266" s="292"/>
      <c r="AW266" s="292"/>
      <c r="AX266" s="292"/>
      <c r="AY266" s="292"/>
      <c r="AZ266" s="292"/>
      <c r="BA266" s="292"/>
      <c r="BB266" s="292"/>
      <c r="BC266" s="125"/>
      <c r="BD266" s="126"/>
      <c r="BE266" s="126"/>
      <c r="BF266" s="126"/>
      <c r="BG266" s="126"/>
      <c r="BH266" s="126"/>
      <c r="BI266" s="126"/>
      <c r="BJ266" s="126"/>
      <c r="BK266" s="126"/>
      <c r="BL266" s="126"/>
      <c r="BM266" s="126"/>
      <c r="BN266" s="127"/>
      <c r="BO266" s="127"/>
      <c r="BP266" s="127"/>
      <c r="BQ266" s="128"/>
      <c r="BR266" s="129"/>
      <c r="BS266" s="116"/>
    </row>
    <row r="267" spans="1:144" ht="15.65" customHeight="1">
      <c r="C267" s="124"/>
      <c r="D267" s="258" t="s">
        <v>4</v>
      </c>
      <c r="E267" s="259"/>
      <c r="F267" s="259"/>
      <c r="G267" s="259"/>
      <c r="H267" s="259"/>
      <c r="I267" s="259"/>
      <c r="J267" s="259"/>
      <c r="K267" s="259"/>
      <c r="L267" s="259"/>
      <c r="M267" s="259"/>
      <c r="N267" s="259"/>
      <c r="O267" s="259"/>
      <c r="P267" s="259"/>
      <c r="Q267" s="260"/>
      <c r="R267" s="199" t="s">
        <v>34</v>
      </c>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1"/>
      <c r="BC267" s="125"/>
      <c r="BD267" s="126"/>
      <c r="BE267" s="126"/>
      <c r="BF267" s="126"/>
      <c r="BG267" s="126"/>
      <c r="BH267" s="126"/>
      <c r="BI267" s="126"/>
      <c r="BJ267" s="126"/>
      <c r="BK267" s="126"/>
      <c r="BL267" s="126"/>
      <c r="BM267" s="126"/>
      <c r="BN267" s="127"/>
      <c r="BO267" s="127"/>
      <c r="BP267" s="127"/>
      <c r="BQ267" s="128"/>
      <c r="BR267" s="129"/>
      <c r="BS267" s="116"/>
    </row>
    <row r="268" spans="1:144" ht="15.65" customHeight="1">
      <c r="C268" s="124"/>
      <c r="D268" s="261"/>
      <c r="E268" s="262"/>
      <c r="F268" s="262"/>
      <c r="G268" s="262"/>
      <c r="H268" s="262"/>
      <c r="I268" s="262"/>
      <c r="J268" s="262"/>
      <c r="K268" s="262"/>
      <c r="L268" s="262"/>
      <c r="M268" s="262"/>
      <c r="N268" s="262"/>
      <c r="O268" s="262"/>
      <c r="P268" s="262"/>
      <c r="Q268" s="263"/>
      <c r="R268" s="205"/>
      <c r="S268" s="206"/>
      <c r="T268" s="206"/>
      <c r="U268" s="206"/>
      <c r="V268" s="206"/>
      <c r="W268" s="206"/>
      <c r="X268" s="206"/>
      <c r="Y268" s="206"/>
      <c r="Z268" s="206"/>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7"/>
      <c r="BC268" s="125"/>
      <c r="BD268" s="126"/>
      <c r="BE268" s="126"/>
      <c r="BF268" s="126"/>
      <c r="BG268" s="126"/>
      <c r="BH268" s="126"/>
      <c r="BI268" s="126"/>
      <c r="BJ268" s="126"/>
      <c r="BK268" s="126"/>
      <c r="BL268" s="126"/>
      <c r="BM268" s="126"/>
      <c r="BN268" s="127"/>
      <c r="BO268" s="127"/>
      <c r="BP268" s="127"/>
      <c r="BQ268" s="128"/>
      <c r="BR268" s="129"/>
      <c r="BS268" s="116"/>
    </row>
    <row r="269" spans="1:144" ht="15.65" customHeight="1">
      <c r="C269" s="124"/>
      <c r="D269" s="130"/>
      <c r="E269" s="130"/>
      <c r="F269" s="130"/>
      <c r="G269" s="130"/>
      <c r="H269" s="130"/>
      <c r="I269" s="130"/>
      <c r="J269" s="130"/>
      <c r="K269" s="130"/>
      <c r="L269" s="130"/>
      <c r="M269" s="130"/>
      <c r="N269" s="130"/>
      <c r="O269" s="130"/>
      <c r="P269" s="130"/>
      <c r="Q269" s="130"/>
      <c r="R269" s="130"/>
      <c r="S269" s="130"/>
      <c r="T269" s="130"/>
      <c r="U269" s="130"/>
      <c r="V269" s="130"/>
      <c r="W269" s="130"/>
      <c r="X269" s="110"/>
      <c r="Y269" s="110"/>
      <c r="Z269" s="110"/>
      <c r="AA269" s="126"/>
      <c r="AB269" s="131"/>
      <c r="AC269" s="131"/>
      <c r="AD269" s="131"/>
      <c r="AE269" s="131"/>
      <c r="AF269" s="131"/>
      <c r="AG269" s="131"/>
      <c r="AH269" s="131"/>
      <c r="AI269" s="131"/>
      <c r="AJ269" s="131"/>
      <c r="AK269" s="131"/>
      <c r="AL269" s="131"/>
      <c r="AM269" s="131"/>
      <c r="AN269" s="128"/>
      <c r="AO269" s="131"/>
      <c r="AP269" s="132"/>
      <c r="AQ269" s="132"/>
      <c r="AR269" s="133"/>
      <c r="AS269" s="133"/>
      <c r="AT269" s="133"/>
      <c r="AU269" s="133"/>
      <c r="AV269" s="133"/>
      <c r="AW269" s="133"/>
      <c r="AX269" s="133"/>
      <c r="AY269" s="133"/>
      <c r="AZ269" s="133"/>
      <c r="BA269" s="133"/>
      <c r="BB269" s="133"/>
      <c r="BC269" s="125"/>
      <c r="BD269" s="126"/>
      <c r="BE269" s="126"/>
      <c r="BF269" s="126"/>
      <c r="BG269" s="126"/>
      <c r="BH269" s="126"/>
      <c r="BI269" s="126"/>
      <c r="BJ269" s="126"/>
      <c r="BK269" s="126"/>
      <c r="BL269" s="126"/>
      <c r="BM269" s="126"/>
      <c r="BN269" s="127"/>
      <c r="BO269" s="127"/>
      <c r="BP269" s="127"/>
      <c r="BQ269" s="128"/>
      <c r="BR269" s="129"/>
      <c r="BS269" s="116"/>
    </row>
    <row r="270" spans="1:144" ht="19">
      <c r="C270" s="124"/>
      <c r="D270" s="130"/>
      <c r="E270" s="130"/>
      <c r="F270" s="130"/>
      <c r="G270" s="130"/>
      <c r="H270" s="130"/>
      <c r="I270" s="130"/>
      <c r="J270" s="130"/>
      <c r="K270" s="130"/>
      <c r="L270" s="130"/>
      <c r="M270" s="130"/>
      <c r="N270" s="130"/>
      <c r="O270" s="130"/>
      <c r="P270" s="130"/>
      <c r="Q270" s="130"/>
      <c r="R270" s="130"/>
      <c r="S270" s="130"/>
      <c r="T270" s="130"/>
      <c r="U270" s="135" t="s">
        <v>27</v>
      </c>
      <c r="V270" s="130"/>
      <c r="W270" s="130"/>
      <c r="X270" s="136"/>
      <c r="Y270" s="136"/>
      <c r="Z270" s="136"/>
      <c r="AA270" s="127"/>
      <c r="AB270" s="137"/>
      <c r="AC270" s="137"/>
      <c r="AD270" s="137"/>
      <c r="AE270" s="137"/>
      <c r="AF270" s="137"/>
      <c r="AG270" s="137"/>
      <c r="AH270" s="137"/>
      <c r="AI270" s="137"/>
      <c r="AJ270" s="137"/>
      <c r="AK270" s="137"/>
      <c r="AL270" s="137"/>
      <c r="AM270" s="135" t="s">
        <v>14</v>
      </c>
      <c r="AN270" s="138"/>
      <c r="AO270" s="137"/>
      <c r="AP270" s="139"/>
      <c r="AQ270" s="139"/>
      <c r="AR270" s="140"/>
      <c r="AS270" s="140"/>
      <c r="AT270" s="140"/>
      <c r="AU270" s="140"/>
      <c r="AV270" s="140"/>
      <c r="AW270" s="140"/>
      <c r="AX270" s="140"/>
      <c r="AY270" s="140"/>
      <c r="AZ270" s="140"/>
      <c r="BA270" s="140"/>
      <c r="BB270" s="140"/>
      <c r="BC270" s="141"/>
      <c r="BD270" s="127"/>
      <c r="BE270" s="127"/>
      <c r="BF270" s="142" t="s">
        <v>6</v>
      </c>
      <c r="BG270" s="155"/>
      <c r="BH270" s="155"/>
      <c r="BI270" s="155"/>
      <c r="BJ270" s="155"/>
      <c r="BK270" s="155"/>
      <c r="BL270" s="155"/>
      <c r="BM270" s="127"/>
      <c r="BN270" s="127"/>
      <c r="BO270" s="127"/>
      <c r="BP270" s="127"/>
      <c r="BQ270" s="138"/>
      <c r="BR270" s="129"/>
      <c r="BS270" s="116"/>
    </row>
    <row r="271" spans="1:144" ht="15.65" customHeight="1">
      <c r="C271" s="124"/>
      <c r="D271" s="281" t="s">
        <v>7</v>
      </c>
      <c r="E271" s="281"/>
      <c r="F271" s="281"/>
      <c r="G271" s="281"/>
      <c r="H271" s="281"/>
      <c r="I271" s="281"/>
      <c r="J271" s="281"/>
      <c r="K271" s="281"/>
      <c r="L271" s="281"/>
      <c r="M271" s="281"/>
      <c r="N271" s="208" t="str">
        <f>IF([9]回答表!X53="●","●","")</f>
        <v/>
      </c>
      <c r="O271" s="209"/>
      <c r="P271" s="209"/>
      <c r="Q271" s="210"/>
      <c r="R271" s="130"/>
      <c r="S271" s="130"/>
      <c r="T271" s="130"/>
      <c r="U271" s="190" t="str">
        <f>IF([9]回答表!X53="●",[9]回答表!B438,IF([9]回答表!AA53="●",[9]回答表!B466,""))</f>
        <v/>
      </c>
      <c r="V271" s="191"/>
      <c r="W271" s="191"/>
      <c r="X271" s="191"/>
      <c r="Y271" s="191"/>
      <c r="Z271" s="191"/>
      <c r="AA271" s="191"/>
      <c r="AB271" s="191"/>
      <c r="AC271" s="191"/>
      <c r="AD271" s="191"/>
      <c r="AE271" s="191"/>
      <c r="AF271" s="191"/>
      <c r="AG271" s="191"/>
      <c r="AH271" s="191"/>
      <c r="AI271" s="191"/>
      <c r="AJ271" s="192"/>
      <c r="AK271" s="143"/>
      <c r="AL271" s="143"/>
      <c r="AM271" s="293" t="s">
        <v>35</v>
      </c>
      <c r="AN271" s="294"/>
      <c r="AO271" s="294"/>
      <c r="AP271" s="294"/>
      <c r="AQ271" s="294"/>
      <c r="AR271" s="294"/>
      <c r="AS271" s="294"/>
      <c r="AT271" s="295"/>
      <c r="AU271" s="293" t="s">
        <v>36</v>
      </c>
      <c r="AV271" s="294"/>
      <c r="AW271" s="294"/>
      <c r="AX271" s="294"/>
      <c r="AY271" s="294"/>
      <c r="AZ271" s="294"/>
      <c r="BA271" s="294"/>
      <c r="BB271" s="295"/>
      <c r="BC271" s="131"/>
      <c r="BD271" s="126"/>
      <c r="BE271" s="126"/>
      <c r="BF271" s="253" t="str">
        <f>IF([9]回答表!X53="●",[9]回答表!U444,IF([9]回答表!AA53="●",[9]回答表!U472,""))</f>
        <v/>
      </c>
      <c r="BG271" s="254"/>
      <c r="BH271" s="254"/>
      <c r="BI271" s="254"/>
      <c r="BJ271" s="253"/>
      <c r="BK271" s="254"/>
      <c r="BL271" s="254"/>
      <c r="BM271" s="254"/>
      <c r="BN271" s="253"/>
      <c r="BO271" s="254"/>
      <c r="BP271" s="254"/>
      <c r="BQ271" s="255"/>
      <c r="BR271" s="129"/>
      <c r="BS271" s="116"/>
    </row>
    <row r="272" spans="1:144" ht="15.65" customHeight="1">
      <c r="C272" s="124"/>
      <c r="D272" s="281"/>
      <c r="E272" s="281"/>
      <c r="F272" s="281"/>
      <c r="G272" s="281"/>
      <c r="H272" s="281"/>
      <c r="I272" s="281"/>
      <c r="J272" s="281"/>
      <c r="K272" s="281"/>
      <c r="L272" s="281"/>
      <c r="M272" s="281"/>
      <c r="N272" s="211"/>
      <c r="O272" s="212"/>
      <c r="P272" s="212"/>
      <c r="Q272" s="213"/>
      <c r="R272" s="130"/>
      <c r="S272" s="130"/>
      <c r="T272" s="130"/>
      <c r="U272" s="193"/>
      <c r="V272" s="194"/>
      <c r="W272" s="194"/>
      <c r="X272" s="194"/>
      <c r="Y272" s="194"/>
      <c r="Z272" s="194"/>
      <c r="AA272" s="194"/>
      <c r="AB272" s="194"/>
      <c r="AC272" s="194"/>
      <c r="AD272" s="194"/>
      <c r="AE272" s="194"/>
      <c r="AF272" s="194"/>
      <c r="AG272" s="194"/>
      <c r="AH272" s="194"/>
      <c r="AI272" s="194"/>
      <c r="AJ272" s="195"/>
      <c r="AK272" s="143"/>
      <c r="AL272" s="143"/>
      <c r="AM272" s="296"/>
      <c r="AN272" s="297"/>
      <c r="AO272" s="297"/>
      <c r="AP272" s="297"/>
      <c r="AQ272" s="297"/>
      <c r="AR272" s="297"/>
      <c r="AS272" s="297"/>
      <c r="AT272" s="298"/>
      <c r="AU272" s="296"/>
      <c r="AV272" s="297"/>
      <c r="AW272" s="297"/>
      <c r="AX272" s="297"/>
      <c r="AY272" s="297"/>
      <c r="AZ272" s="297"/>
      <c r="BA272" s="297"/>
      <c r="BB272" s="298"/>
      <c r="BC272" s="131"/>
      <c r="BD272" s="126"/>
      <c r="BE272" s="126"/>
      <c r="BF272" s="217"/>
      <c r="BG272" s="218"/>
      <c r="BH272" s="218"/>
      <c r="BI272" s="218"/>
      <c r="BJ272" s="217"/>
      <c r="BK272" s="218"/>
      <c r="BL272" s="218"/>
      <c r="BM272" s="218"/>
      <c r="BN272" s="217"/>
      <c r="BO272" s="218"/>
      <c r="BP272" s="218"/>
      <c r="BQ272" s="221"/>
      <c r="BR272" s="129"/>
      <c r="BS272" s="116"/>
    </row>
    <row r="273" spans="1:71" ht="15.65" customHeight="1">
      <c r="C273" s="124"/>
      <c r="D273" s="281"/>
      <c r="E273" s="281"/>
      <c r="F273" s="281"/>
      <c r="G273" s="281"/>
      <c r="H273" s="281"/>
      <c r="I273" s="281"/>
      <c r="J273" s="281"/>
      <c r="K273" s="281"/>
      <c r="L273" s="281"/>
      <c r="M273" s="281"/>
      <c r="N273" s="211"/>
      <c r="O273" s="212"/>
      <c r="P273" s="212"/>
      <c r="Q273" s="213"/>
      <c r="R273" s="130"/>
      <c r="S273" s="130"/>
      <c r="T273" s="130"/>
      <c r="U273" s="193"/>
      <c r="V273" s="194"/>
      <c r="W273" s="194"/>
      <c r="X273" s="194"/>
      <c r="Y273" s="194"/>
      <c r="Z273" s="194"/>
      <c r="AA273" s="194"/>
      <c r="AB273" s="194"/>
      <c r="AC273" s="194"/>
      <c r="AD273" s="194"/>
      <c r="AE273" s="194"/>
      <c r="AF273" s="194"/>
      <c r="AG273" s="194"/>
      <c r="AH273" s="194"/>
      <c r="AI273" s="194"/>
      <c r="AJ273" s="195"/>
      <c r="AK273" s="143"/>
      <c r="AL273" s="143"/>
      <c r="AM273" s="299"/>
      <c r="AN273" s="300"/>
      <c r="AO273" s="300"/>
      <c r="AP273" s="300"/>
      <c r="AQ273" s="300"/>
      <c r="AR273" s="300"/>
      <c r="AS273" s="300"/>
      <c r="AT273" s="301"/>
      <c r="AU273" s="299"/>
      <c r="AV273" s="300"/>
      <c r="AW273" s="300"/>
      <c r="AX273" s="300"/>
      <c r="AY273" s="300"/>
      <c r="AZ273" s="300"/>
      <c r="BA273" s="300"/>
      <c r="BB273" s="301"/>
      <c r="BC273" s="131"/>
      <c r="BD273" s="126"/>
      <c r="BE273" s="126"/>
      <c r="BF273" s="217"/>
      <c r="BG273" s="218"/>
      <c r="BH273" s="218"/>
      <c r="BI273" s="218"/>
      <c r="BJ273" s="217"/>
      <c r="BK273" s="218"/>
      <c r="BL273" s="218"/>
      <c r="BM273" s="218"/>
      <c r="BN273" s="217"/>
      <c r="BO273" s="218"/>
      <c r="BP273" s="218"/>
      <c r="BQ273" s="221"/>
      <c r="BR273" s="129"/>
      <c r="BS273" s="116"/>
    </row>
    <row r="274" spans="1:71" ht="15.65" customHeight="1">
      <c r="C274" s="124"/>
      <c r="D274" s="281"/>
      <c r="E274" s="281"/>
      <c r="F274" s="281"/>
      <c r="G274" s="281"/>
      <c r="H274" s="281"/>
      <c r="I274" s="281"/>
      <c r="J274" s="281"/>
      <c r="K274" s="281"/>
      <c r="L274" s="281"/>
      <c r="M274" s="281"/>
      <c r="N274" s="214"/>
      <c r="O274" s="215"/>
      <c r="P274" s="215"/>
      <c r="Q274" s="216"/>
      <c r="R274" s="130"/>
      <c r="S274" s="130"/>
      <c r="T274" s="130"/>
      <c r="U274" s="193"/>
      <c r="V274" s="194"/>
      <c r="W274" s="194"/>
      <c r="X274" s="194"/>
      <c r="Y274" s="194"/>
      <c r="Z274" s="194"/>
      <c r="AA274" s="194"/>
      <c r="AB274" s="194"/>
      <c r="AC274" s="194"/>
      <c r="AD274" s="194"/>
      <c r="AE274" s="194"/>
      <c r="AF274" s="194"/>
      <c r="AG274" s="194"/>
      <c r="AH274" s="194"/>
      <c r="AI274" s="194"/>
      <c r="AJ274" s="195"/>
      <c r="AK274" s="143"/>
      <c r="AL274" s="143"/>
      <c r="AM274" s="283" t="str">
        <f>IF([9]回答表!X53="●",[9]回答表!G444,IF([9]回答表!AA53="●",[9]回答表!G472,""))</f>
        <v/>
      </c>
      <c r="AN274" s="284"/>
      <c r="AO274" s="284"/>
      <c r="AP274" s="284"/>
      <c r="AQ274" s="284"/>
      <c r="AR274" s="284"/>
      <c r="AS274" s="284"/>
      <c r="AT274" s="285"/>
      <c r="AU274" s="283" t="str">
        <f>IF([9]回答表!X53="●",[9]回答表!G445,IF([9]回答表!AA53="●",[9]回答表!G473,""))</f>
        <v/>
      </c>
      <c r="AV274" s="284"/>
      <c r="AW274" s="284"/>
      <c r="AX274" s="284"/>
      <c r="AY274" s="284"/>
      <c r="AZ274" s="284"/>
      <c r="BA274" s="284"/>
      <c r="BB274" s="285"/>
      <c r="BC274" s="131"/>
      <c r="BD274" s="126"/>
      <c r="BE274" s="126"/>
      <c r="BF274" s="217" t="str">
        <f>IF([9]回答表!X53="●",[9]回答表!X444,IF([9]回答表!AA53="●",[9]回答表!X472,""))</f>
        <v/>
      </c>
      <c r="BG274" s="218"/>
      <c r="BH274" s="218"/>
      <c r="BI274" s="218"/>
      <c r="BJ274" s="217" t="str">
        <f>IF([9]回答表!X53="●",[9]回答表!X445,IF([9]回答表!AA53="●",[9]回答表!X473,""))</f>
        <v/>
      </c>
      <c r="BK274" s="218"/>
      <c r="BL274" s="218"/>
      <c r="BM274" s="221"/>
      <c r="BN274" s="217" t="str">
        <f>IF([9]回答表!X53="●",[9]回答表!X446,IF([9]回答表!AA53="●",[9]回答表!X474,""))</f>
        <v/>
      </c>
      <c r="BO274" s="218"/>
      <c r="BP274" s="218"/>
      <c r="BQ274" s="221"/>
      <c r="BR274" s="129"/>
      <c r="BS274" s="116"/>
    </row>
    <row r="275" spans="1:71" ht="15.65" customHeight="1">
      <c r="C275" s="124"/>
      <c r="D275" s="144"/>
      <c r="E275" s="144"/>
      <c r="F275" s="144"/>
      <c r="G275" s="144"/>
      <c r="H275" s="144"/>
      <c r="I275" s="144"/>
      <c r="J275" s="144"/>
      <c r="K275" s="144"/>
      <c r="L275" s="144"/>
      <c r="M275" s="144"/>
      <c r="N275" s="146"/>
      <c r="O275" s="146"/>
      <c r="P275" s="146"/>
      <c r="Q275" s="146"/>
      <c r="R275" s="146"/>
      <c r="S275" s="146"/>
      <c r="T275" s="146"/>
      <c r="U275" s="193"/>
      <c r="V275" s="194"/>
      <c r="W275" s="194"/>
      <c r="X275" s="194"/>
      <c r="Y275" s="194"/>
      <c r="Z275" s="194"/>
      <c r="AA275" s="194"/>
      <c r="AB275" s="194"/>
      <c r="AC275" s="194"/>
      <c r="AD275" s="194"/>
      <c r="AE275" s="194"/>
      <c r="AF275" s="194"/>
      <c r="AG275" s="194"/>
      <c r="AH275" s="194"/>
      <c r="AI275" s="194"/>
      <c r="AJ275" s="195"/>
      <c r="AK275" s="143"/>
      <c r="AL275" s="143"/>
      <c r="AM275" s="286"/>
      <c r="AN275" s="287"/>
      <c r="AO275" s="287"/>
      <c r="AP275" s="287"/>
      <c r="AQ275" s="287"/>
      <c r="AR275" s="287"/>
      <c r="AS275" s="287"/>
      <c r="AT275" s="288"/>
      <c r="AU275" s="286"/>
      <c r="AV275" s="287"/>
      <c r="AW275" s="287"/>
      <c r="AX275" s="287"/>
      <c r="AY275" s="287"/>
      <c r="AZ275" s="287"/>
      <c r="BA275" s="287"/>
      <c r="BB275" s="288"/>
      <c r="BC275" s="131"/>
      <c r="BD275" s="131"/>
      <c r="BE275" s="131"/>
      <c r="BF275" s="217"/>
      <c r="BG275" s="218"/>
      <c r="BH275" s="218"/>
      <c r="BI275" s="218"/>
      <c r="BJ275" s="217"/>
      <c r="BK275" s="218"/>
      <c r="BL275" s="218"/>
      <c r="BM275" s="221"/>
      <c r="BN275" s="217"/>
      <c r="BO275" s="218"/>
      <c r="BP275" s="218"/>
      <c r="BQ275" s="221"/>
      <c r="BR275" s="129"/>
      <c r="BS275" s="116"/>
    </row>
    <row r="276" spans="1:71" ht="15.65" customHeight="1">
      <c r="C276" s="124"/>
      <c r="D276" s="144"/>
      <c r="E276" s="144"/>
      <c r="F276" s="144"/>
      <c r="G276" s="144"/>
      <c r="H276" s="144"/>
      <c r="I276" s="144"/>
      <c r="J276" s="144"/>
      <c r="K276" s="144"/>
      <c r="L276" s="144"/>
      <c r="M276" s="144"/>
      <c r="N276" s="146"/>
      <c r="O276" s="146"/>
      <c r="P276" s="146"/>
      <c r="Q276" s="146"/>
      <c r="R276" s="146"/>
      <c r="S276" s="146"/>
      <c r="T276" s="146"/>
      <c r="U276" s="193"/>
      <c r="V276" s="194"/>
      <c r="W276" s="194"/>
      <c r="X276" s="194"/>
      <c r="Y276" s="194"/>
      <c r="Z276" s="194"/>
      <c r="AA276" s="194"/>
      <c r="AB276" s="194"/>
      <c r="AC276" s="194"/>
      <c r="AD276" s="194"/>
      <c r="AE276" s="194"/>
      <c r="AF276" s="194"/>
      <c r="AG276" s="194"/>
      <c r="AH276" s="194"/>
      <c r="AI276" s="194"/>
      <c r="AJ276" s="195"/>
      <c r="AK276" s="143"/>
      <c r="AL276" s="143"/>
      <c r="AM276" s="289"/>
      <c r="AN276" s="290"/>
      <c r="AO276" s="290"/>
      <c r="AP276" s="290"/>
      <c r="AQ276" s="290"/>
      <c r="AR276" s="290"/>
      <c r="AS276" s="290"/>
      <c r="AT276" s="291"/>
      <c r="AU276" s="289"/>
      <c r="AV276" s="290"/>
      <c r="AW276" s="290"/>
      <c r="AX276" s="290"/>
      <c r="AY276" s="290"/>
      <c r="AZ276" s="290"/>
      <c r="BA276" s="290"/>
      <c r="BB276" s="291"/>
      <c r="BC276" s="131"/>
      <c r="BD276" s="126"/>
      <c r="BE276" s="126"/>
      <c r="BF276" s="217"/>
      <c r="BG276" s="218"/>
      <c r="BH276" s="218"/>
      <c r="BI276" s="218"/>
      <c r="BJ276" s="217"/>
      <c r="BK276" s="218"/>
      <c r="BL276" s="218"/>
      <c r="BM276" s="221"/>
      <c r="BN276" s="217"/>
      <c r="BO276" s="218"/>
      <c r="BP276" s="218"/>
      <c r="BQ276" s="221"/>
      <c r="BR276" s="129"/>
      <c r="BS276" s="116"/>
    </row>
    <row r="277" spans="1:71" ht="15.65" customHeight="1">
      <c r="C277" s="124"/>
      <c r="D277" s="302" t="s">
        <v>8</v>
      </c>
      <c r="E277" s="281"/>
      <c r="F277" s="281"/>
      <c r="G277" s="281"/>
      <c r="H277" s="281"/>
      <c r="I277" s="281"/>
      <c r="J277" s="281"/>
      <c r="K277" s="281"/>
      <c r="L277" s="281"/>
      <c r="M277" s="282"/>
      <c r="N277" s="208" t="str">
        <f>IF([9]回答表!AA53="●","●","")</f>
        <v/>
      </c>
      <c r="O277" s="209"/>
      <c r="P277" s="209"/>
      <c r="Q277" s="210"/>
      <c r="R277" s="130"/>
      <c r="S277" s="130"/>
      <c r="T277" s="130"/>
      <c r="U277" s="193"/>
      <c r="V277" s="194"/>
      <c r="W277" s="194"/>
      <c r="X277" s="194"/>
      <c r="Y277" s="194"/>
      <c r="Z277" s="194"/>
      <c r="AA277" s="194"/>
      <c r="AB277" s="194"/>
      <c r="AC277" s="194"/>
      <c r="AD277" s="194"/>
      <c r="AE277" s="194"/>
      <c r="AF277" s="194"/>
      <c r="AG277" s="194"/>
      <c r="AH277" s="194"/>
      <c r="AI277" s="194"/>
      <c r="AJ277" s="195"/>
      <c r="AK277" s="143"/>
      <c r="AL277" s="143"/>
      <c r="AM277" s="126"/>
      <c r="AN277" s="126"/>
      <c r="AO277" s="126"/>
      <c r="AP277" s="126"/>
      <c r="AQ277" s="126"/>
      <c r="AR277" s="126"/>
      <c r="AS277" s="126"/>
      <c r="AT277" s="126"/>
      <c r="AU277" s="126"/>
      <c r="AV277" s="126"/>
      <c r="AW277" s="126"/>
      <c r="AX277" s="126"/>
      <c r="AY277" s="126"/>
      <c r="AZ277" s="126"/>
      <c r="BA277" s="126"/>
      <c r="BB277" s="126"/>
      <c r="BC277" s="131"/>
      <c r="BD277" s="147"/>
      <c r="BE277" s="147"/>
      <c r="BF277" s="217"/>
      <c r="BG277" s="218"/>
      <c r="BH277" s="218"/>
      <c r="BI277" s="218"/>
      <c r="BJ277" s="217"/>
      <c r="BK277" s="218"/>
      <c r="BL277" s="218"/>
      <c r="BM277" s="221"/>
      <c r="BN277" s="217"/>
      <c r="BO277" s="218"/>
      <c r="BP277" s="218"/>
      <c r="BQ277" s="221"/>
      <c r="BR277" s="129"/>
      <c r="BS277" s="116"/>
    </row>
    <row r="278" spans="1:71" ht="15.65" customHeight="1">
      <c r="C278" s="124"/>
      <c r="D278" s="281"/>
      <c r="E278" s="281"/>
      <c r="F278" s="281"/>
      <c r="G278" s="281"/>
      <c r="H278" s="281"/>
      <c r="I278" s="281"/>
      <c r="J278" s="281"/>
      <c r="K278" s="281"/>
      <c r="L278" s="281"/>
      <c r="M278" s="282"/>
      <c r="N278" s="211"/>
      <c r="O278" s="212"/>
      <c r="P278" s="212"/>
      <c r="Q278" s="213"/>
      <c r="R278" s="130"/>
      <c r="S278" s="130"/>
      <c r="T278" s="130"/>
      <c r="U278" s="193"/>
      <c r="V278" s="194"/>
      <c r="W278" s="194"/>
      <c r="X278" s="194"/>
      <c r="Y278" s="194"/>
      <c r="Z278" s="194"/>
      <c r="AA278" s="194"/>
      <c r="AB278" s="194"/>
      <c r="AC278" s="194"/>
      <c r="AD278" s="194"/>
      <c r="AE278" s="194"/>
      <c r="AF278" s="194"/>
      <c r="AG278" s="194"/>
      <c r="AH278" s="194"/>
      <c r="AI278" s="194"/>
      <c r="AJ278" s="195"/>
      <c r="AK278" s="143"/>
      <c r="AL278" s="143"/>
      <c r="AM278" s="126"/>
      <c r="AN278" s="126"/>
      <c r="AO278" s="126"/>
      <c r="AP278" s="126"/>
      <c r="AQ278" s="126"/>
      <c r="AR278" s="126"/>
      <c r="AS278" s="126"/>
      <c r="AT278" s="126"/>
      <c r="AU278" s="126"/>
      <c r="AV278" s="126"/>
      <c r="AW278" s="126"/>
      <c r="AX278" s="126"/>
      <c r="AY278" s="126"/>
      <c r="AZ278" s="126"/>
      <c r="BA278" s="126"/>
      <c r="BB278" s="126"/>
      <c r="BC278" s="131"/>
      <c r="BD278" s="147"/>
      <c r="BE278" s="147"/>
      <c r="BF278" s="217" t="s">
        <v>9</v>
      </c>
      <c r="BG278" s="218"/>
      <c r="BH278" s="218"/>
      <c r="BI278" s="218"/>
      <c r="BJ278" s="217" t="s">
        <v>10</v>
      </c>
      <c r="BK278" s="218"/>
      <c r="BL278" s="218"/>
      <c r="BM278" s="218"/>
      <c r="BN278" s="217" t="s">
        <v>11</v>
      </c>
      <c r="BO278" s="218"/>
      <c r="BP278" s="218"/>
      <c r="BQ278" s="221"/>
      <c r="BR278" s="129"/>
      <c r="BS278" s="116"/>
    </row>
    <row r="279" spans="1:71" ht="15.65" customHeight="1">
      <c r="C279" s="124"/>
      <c r="D279" s="281"/>
      <c r="E279" s="281"/>
      <c r="F279" s="281"/>
      <c r="G279" s="281"/>
      <c r="H279" s="281"/>
      <c r="I279" s="281"/>
      <c r="J279" s="281"/>
      <c r="K279" s="281"/>
      <c r="L279" s="281"/>
      <c r="M279" s="282"/>
      <c r="N279" s="211"/>
      <c r="O279" s="212"/>
      <c r="P279" s="212"/>
      <c r="Q279" s="213"/>
      <c r="R279" s="130"/>
      <c r="S279" s="130"/>
      <c r="T279" s="130"/>
      <c r="U279" s="193"/>
      <c r="V279" s="194"/>
      <c r="W279" s="194"/>
      <c r="X279" s="194"/>
      <c r="Y279" s="194"/>
      <c r="Z279" s="194"/>
      <c r="AA279" s="194"/>
      <c r="AB279" s="194"/>
      <c r="AC279" s="194"/>
      <c r="AD279" s="194"/>
      <c r="AE279" s="194"/>
      <c r="AF279" s="194"/>
      <c r="AG279" s="194"/>
      <c r="AH279" s="194"/>
      <c r="AI279" s="194"/>
      <c r="AJ279" s="195"/>
      <c r="AK279" s="143"/>
      <c r="AL279" s="143"/>
      <c r="AM279" s="126"/>
      <c r="AN279" s="126"/>
      <c r="AO279" s="126"/>
      <c r="AP279" s="126"/>
      <c r="AQ279" s="126"/>
      <c r="AR279" s="126"/>
      <c r="AS279" s="126"/>
      <c r="AT279" s="126"/>
      <c r="AU279" s="126"/>
      <c r="AV279" s="126"/>
      <c r="AW279" s="126"/>
      <c r="AX279" s="126"/>
      <c r="AY279" s="126"/>
      <c r="AZ279" s="126"/>
      <c r="BA279" s="126"/>
      <c r="BB279" s="126"/>
      <c r="BC279" s="131"/>
      <c r="BD279" s="147"/>
      <c r="BE279" s="147"/>
      <c r="BF279" s="217"/>
      <c r="BG279" s="218"/>
      <c r="BH279" s="218"/>
      <c r="BI279" s="218"/>
      <c r="BJ279" s="217"/>
      <c r="BK279" s="218"/>
      <c r="BL279" s="218"/>
      <c r="BM279" s="218"/>
      <c r="BN279" s="217"/>
      <c r="BO279" s="218"/>
      <c r="BP279" s="218"/>
      <c r="BQ279" s="221"/>
      <c r="BR279" s="129"/>
      <c r="BS279" s="116"/>
    </row>
    <row r="280" spans="1:71" ht="15.65" customHeight="1">
      <c r="C280" s="124"/>
      <c r="D280" s="281"/>
      <c r="E280" s="281"/>
      <c r="F280" s="281"/>
      <c r="G280" s="281"/>
      <c r="H280" s="281"/>
      <c r="I280" s="281"/>
      <c r="J280" s="281"/>
      <c r="K280" s="281"/>
      <c r="L280" s="281"/>
      <c r="M280" s="282"/>
      <c r="N280" s="214"/>
      <c r="O280" s="215"/>
      <c r="P280" s="215"/>
      <c r="Q280" s="216"/>
      <c r="R280" s="130"/>
      <c r="S280" s="130"/>
      <c r="T280" s="130"/>
      <c r="U280" s="196"/>
      <c r="V280" s="197"/>
      <c r="W280" s="197"/>
      <c r="X280" s="197"/>
      <c r="Y280" s="197"/>
      <c r="Z280" s="197"/>
      <c r="AA280" s="197"/>
      <c r="AB280" s="197"/>
      <c r="AC280" s="197"/>
      <c r="AD280" s="197"/>
      <c r="AE280" s="197"/>
      <c r="AF280" s="197"/>
      <c r="AG280" s="197"/>
      <c r="AH280" s="197"/>
      <c r="AI280" s="197"/>
      <c r="AJ280" s="198"/>
      <c r="AK280" s="143"/>
      <c r="AL280" s="143"/>
      <c r="AM280" s="126"/>
      <c r="AN280" s="126"/>
      <c r="AO280" s="126"/>
      <c r="AP280" s="126"/>
      <c r="AQ280" s="126"/>
      <c r="AR280" s="126"/>
      <c r="AS280" s="126"/>
      <c r="AT280" s="126"/>
      <c r="AU280" s="126"/>
      <c r="AV280" s="126"/>
      <c r="AW280" s="126"/>
      <c r="AX280" s="126"/>
      <c r="AY280" s="126"/>
      <c r="AZ280" s="126"/>
      <c r="BA280" s="126"/>
      <c r="BB280" s="126"/>
      <c r="BC280" s="131"/>
      <c r="BD280" s="147"/>
      <c r="BE280" s="147"/>
      <c r="BF280" s="219"/>
      <c r="BG280" s="220"/>
      <c r="BH280" s="220"/>
      <c r="BI280" s="220"/>
      <c r="BJ280" s="219"/>
      <c r="BK280" s="220"/>
      <c r="BL280" s="220"/>
      <c r="BM280" s="220"/>
      <c r="BN280" s="219"/>
      <c r="BO280" s="220"/>
      <c r="BP280" s="220"/>
      <c r="BQ280" s="222"/>
      <c r="BR280" s="129"/>
      <c r="BS280" s="116"/>
    </row>
    <row r="281" spans="1:71" ht="15.65" customHeight="1">
      <c r="A281" s="134"/>
      <c r="B281" s="134"/>
      <c r="C281" s="124"/>
      <c r="D281" s="144"/>
      <c r="E281" s="144"/>
      <c r="F281" s="144"/>
      <c r="G281" s="144"/>
      <c r="H281" s="144"/>
      <c r="I281" s="144"/>
      <c r="J281" s="144"/>
      <c r="K281" s="144"/>
      <c r="L281" s="144"/>
      <c r="M281" s="144"/>
      <c r="N281" s="144"/>
      <c r="O281" s="144"/>
      <c r="P281" s="144"/>
      <c r="Q281" s="144"/>
      <c r="R281" s="130"/>
      <c r="S281" s="130"/>
      <c r="T281" s="130"/>
      <c r="U281" s="130"/>
      <c r="V281" s="130"/>
      <c r="W281" s="130"/>
      <c r="X281" s="130"/>
      <c r="Y281" s="130"/>
      <c r="Z281" s="130"/>
      <c r="AA281" s="130"/>
      <c r="AB281" s="130"/>
      <c r="AC281" s="130"/>
      <c r="AD281" s="130"/>
      <c r="AE281" s="130"/>
      <c r="AF281" s="130"/>
      <c r="AG281" s="130"/>
      <c r="AH281" s="130"/>
      <c r="AI281" s="130"/>
      <c r="AJ281" s="130"/>
      <c r="AK281" s="143"/>
      <c r="AL281" s="143"/>
      <c r="AM281" s="156"/>
      <c r="AN281" s="156"/>
      <c r="AO281" s="156"/>
      <c r="AP281" s="156"/>
      <c r="AQ281" s="156"/>
      <c r="AR281" s="156"/>
      <c r="AS281" s="156"/>
      <c r="AT281" s="156"/>
      <c r="AU281" s="156"/>
      <c r="AV281" s="156"/>
      <c r="AW281" s="156"/>
      <c r="AX281" s="156"/>
      <c r="AY281" s="156"/>
      <c r="AZ281" s="156"/>
      <c r="BA281" s="156"/>
      <c r="BB281" s="156"/>
      <c r="BC281" s="131"/>
      <c r="BD281" s="147"/>
      <c r="BE281" s="147"/>
      <c r="BF281" s="110"/>
      <c r="BG281" s="110"/>
      <c r="BH281" s="110"/>
      <c r="BI281" s="110"/>
      <c r="BJ281" s="110"/>
      <c r="BK281" s="110"/>
      <c r="BL281" s="110"/>
      <c r="BM281" s="110"/>
      <c r="BN281" s="110"/>
      <c r="BO281" s="110"/>
      <c r="BP281" s="110"/>
      <c r="BQ281" s="110"/>
      <c r="BR281" s="129"/>
      <c r="BS281" s="116"/>
    </row>
    <row r="282" spans="1:71" ht="15.65" customHeight="1">
      <c r="A282" s="134"/>
      <c r="B282" s="134"/>
      <c r="C282" s="124"/>
      <c r="D282" s="144"/>
      <c r="E282" s="144"/>
      <c r="F282" s="144"/>
      <c r="G282" s="144"/>
      <c r="H282" s="144"/>
      <c r="I282" s="144"/>
      <c r="J282" s="144"/>
      <c r="K282" s="144"/>
      <c r="L282" s="144"/>
      <c r="M282" s="144"/>
      <c r="N282" s="144"/>
      <c r="O282" s="144"/>
      <c r="P282" s="144"/>
      <c r="Q282" s="144"/>
      <c r="R282" s="130"/>
      <c r="S282" s="130"/>
      <c r="T282" s="130"/>
      <c r="U282" s="135" t="s">
        <v>91</v>
      </c>
      <c r="V282" s="130"/>
      <c r="W282" s="130"/>
      <c r="X282" s="130"/>
      <c r="Y282" s="130"/>
      <c r="Z282" s="130"/>
      <c r="AA282" s="130"/>
      <c r="AB282" s="130"/>
      <c r="AC282" s="130"/>
      <c r="AD282" s="130"/>
      <c r="AE282" s="130"/>
      <c r="AF282" s="130"/>
      <c r="AG282" s="130"/>
      <c r="AH282" s="130"/>
      <c r="AI282" s="130"/>
      <c r="AJ282" s="130"/>
      <c r="AK282" s="143"/>
      <c r="AL282" s="143"/>
      <c r="AM282" s="135" t="s">
        <v>92</v>
      </c>
      <c r="AN282" s="127"/>
      <c r="AO282" s="127"/>
      <c r="AP282" s="127"/>
      <c r="AQ282" s="127"/>
      <c r="AR282" s="127"/>
      <c r="AS282" s="127"/>
      <c r="AT282" s="127"/>
      <c r="AU282" s="127"/>
      <c r="AV282" s="127"/>
      <c r="AW282" s="127"/>
      <c r="AX282" s="126"/>
      <c r="AY282" s="126"/>
      <c r="AZ282" s="126"/>
      <c r="BA282" s="126"/>
      <c r="BB282" s="126"/>
      <c r="BC282" s="126"/>
      <c r="BD282" s="126"/>
      <c r="BE282" s="126"/>
      <c r="BF282" s="126"/>
      <c r="BG282" s="126"/>
      <c r="BH282" s="126"/>
      <c r="BI282" s="126"/>
      <c r="BJ282" s="126"/>
      <c r="BK282" s="126"/>
      <c r="BL282" s="126"/>
      <c r="BM282" s="126"/>
      <c r="BN282" s="126"/>
      <c r="BO282" s="126"/>
      <c r="BP282" s="126"/>
      <c r="BQ282" s="110"/>
      <c r="BR282" s="129"/>
      <c r="BS282" s="116"/>
    </row>
    <row r="283" spans="1:71" ht="15.65" customHeight="1">
      <c r="A283" s="134"/>
      <c r="B283" s="134"/>
      <c r="C283" s="124"/>
      <c r="D283" s="144"/>
      <c r="E283" s="144"/>
      <c r="F283" s="144"/>
      <c r="G283" s="144"/>
      <c r="H283" s="144"/>
      <c r="I283" s="144"/>
      <c r="J283" s="144"/>
      <c r="K283" s="144"/>
      <c r="L283" s="144"/>
      <c r="M283" s="144"/>
      <c r="N283" s="144"/>
      <c r="O283" s="144"/>
      <c r="P283" s="144"/>
      <c r="Q283" s="144"/>
      <c r="R283" s="130"/>
      <c r="S283" s="130"/>
      <c r="T283" s="130"/>
      <c r="U283" s="182" t="str">
        <f>IF([9]回答表!X53="●",[9]回答表!E453,IF([9]回答表!AA53="●",[9]回答表!E477,""))</f>
        <v/>
      </c>
      <c r="V283" s="183"/>
      <c r="W283" s="183"/>
      <c r="X283" s="183"/>
      <c r="Y283" s="183"/>
      <c r="Z283" s="183"/>
      <c r="AA283" s="183"/>
      <c r="AB283" s="183"/>
      <c r="AC283" s="183"/>
      <c r="AD283" s="183"/>
      <c r="AE283" s="186" t="s">
        <v>93</v>
      </c>
      <c r="AF283" s="186"/>
      <c r="AG283" s="186"/>
      <c r="AH283" s="186"/>
      <c r="AI283" s="186"/>
      <c r="AJ283" s="187"/>
      <c r="AK283" s="143"/>
      <c r="AL283" s="143"/>
      <c r="AM283" s="190" t="str">
        <f>IF([9]回答表!X53="●",[9]回答表!B455,IF([9]回答表!AA53="●",[9]回答表!B479,""))</f>
        <v/>
      </c>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2"/>
      <c r="BR283" s="129"/>
      <c r="BS283" s="116"/>
    </row>
    <row r="284" spans="1:71" ht="15.65" customHeight="1">
      <c r="A284" s="134"/>
      <c r="B284" s="134"/>
      <c r="C284" s="124"/>
      <c r="D284" s="144"/>
      <c r="E284" s="144"/>
      <c r="F284" s="144"/>
      <c r="G284" s="144"/>
      <c r="H284" s="144"/>
      <c r="I284" s="144"/>
      <c r="J284" s="144"/>
      <c r="K284" s="144"/>
      <c r="L284" s="144"/>
      <c r="M284" s="144"/>
      <c r="N284" s="144"/>
      <c r="O284" s="144"/>
      <c r="P284" s="144"/>
      <c r="Q284" s="144"/>
      <c r="R284" s="130"/>
      <c r="S284" s="130"/>
      <c r="T284" s="130"/>
      <c r="U284" s="184"/>
      <c r="V284" s="185"/>
      <c r="W284" s="185"/>
      <c r="X284" s="185"/>
      <c r="Y284" s="185"/>
      <c r="Z284" s="185"/>
      <c r="AA284" s="185"/>
      <c r="AB284" s="185"/>
      <c r="AC284" s="185"/>
      <c r="AD284" s="185"/>
      <c r="AE284" s="188"/>
      <c r="AF284" s="188"/>
      <c r="AG284" s="188"/>
      <c r="AH284" s="188"/>
      <c r="AI284" s="188"/>
      <c r="AJ284" s="189"/>
      <c r="AK284" s="143"/>
      <c r="AL284" s="143"/>
      <c r="AM284" s="193"/>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c r="BM284" s="194"/>
      <c r="BN284" s="194"/>
      <c r="BO284" s="194"/>
      <c r="BP284" s="194"/>
      <c r="BQ284" s="195"/>
      <c r="BR284" s="129"/>
      <c r="BS284" s="116"/>
    </row>
    <row r="285" spans="1:71" ht="15.65" customHeight="1">
      <c r="A285" s="134"/>
      <c r="B285" s="134"/>
      <c r="C285" s="124"/>
      <c r="D285" s="144"/>
      <c r="E285" s="144"/>
      <c r="F285" s="144"/>
      <c r="G285" s="144"/>
      <c r="H285" s="144"/>
      <c r="I285" s="144"/>
      <c r="J285" s="144"/>
      <c r="K285" s="144"/>
      <c r="L285" s="144"/>
      <c r="M285" s="144"/>
      <c r="N285" s="144"/>
      <c r="O285" s="144"/>
      <c r="P285" s="144"/>
      <c r="Q285" s="144"/>
      <c r="R285" s="130"/>
      <c r="S285" s="130"/>
      <c r="T285" s="130"/>
      <c r="U285" s="130"/>
      <c r="V285" s="130"/>
      <c r="W285" s="130"/>
      <c r="X285" s="130"/>
      <c r="Y285" s="130"/>
      <c r="Z285" s="130"/>
      <c r="AA285" s="130"/>
      <c r="AB285" s="130"/>
      <c r="AC285" s="130"/>
      <c r="AD285" s="130"/>
      <c r="AE285" s="130"/>
      <c r="AF285" s="130"/>
      <c r="AG285" s="130"/>
      <c r="AH285" s="130"/>
      <c r="AI285" s="130"/>
      <c r="AJ285" s="130"/>
      <c r="AK285" s="143"/>
      <c r="AL285" s="143"/>
      <c r="AM285" s="193"/>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c r="BM285" s="194"/>
      <c r="BN285" s="194"/>
      <c r="BO285" s="194"/>
      <c r="BP285" s="194"/>
      <c r="BQ285" s="195"/>
      <c r="BR285" s="129"/>
      <c r="BS285" s="116"/>
    </row>
    <row r="286" spans="1:71" ht="15.65" customHeight="1">
      <c r="A286" s="134"/>
      <c r="B286" s="134"/>
      <c r="C286" s="124"/>
      <c r="D286" s="144"/>
      <c r="E286" s="144"/>
      <c r="F286" s="144"/>
      <c r="G286" s="144"/>
      <c r="H286" s="144"/>
      <c r="I286" s="144"/>
      <c r="J286" s="144"/>
      <c r="K286" s="144"/>
      <c r="L286" s="144"/>
      <c r="M286" s="144"/>
      <c r="N286" s="144"/>
      <c r="O286" s="144"/>
      <c r="P286" s="144"/>
      <c r="Q286" s="144"/>
      <c r="R286" s="130"/>
      <c r="S286" s="130"/>
      <c r="T286" s="130"/>
      <c r="U286" s="130"/>
      <c r="V286" s="130"/>
      <c r="W286" s="130"/>
      <c r="X286" s="130"/>
      <c r="Y286" s="130"/>
      <c r="Z286" s="130"/>
      <c r="AA286" s="130"/>
      <c r="AB286" s="130"/>
      <c r="AC286" s="130"/>
      <c r="AD286" s="130"/>
      <c r="AE286" s="130"/>
      <c r="AF286" s="130"/>
      <c r="AG286" s="130"/>
      <c r="AH286" s="130"/>
      <c r="AI286" s="130"/>
      <c r="AJ286" s="130"/>
      <c r="AK286" s="143"/>
      <c r="AL286" s="143"/>
      <c r="AM286" s="193"/>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c r="BM286" s="194"/>
      <c r="BN286" s="194"/>
      <c r="BO286" s="194"/>
      <c r="BP286" s="194"/>
      <c r="BQ286" s="195"/>
      <c r="BR286" s="129"/>
      <c r="BS286" s="116"/>
    </row>
    <row r="287" spans="1:71" ht="15.65" customHeight="1">
      <c r="A287" s="134"/>
      <c r="B287" s="134"/>
      <c r="C287" s="124"/>
      <c r="D287" s="144"/>
      <c r="E287" s="144"/>
      <c r="F287" s="144"/>
      <c r="G287" s="144"/>
      <c r="H287" s="144"/>
      <c r="I287" s="144"/>
      <c r="J287" s="144"/>
      <c r="K287" s="144"/>
      <c r="L287" s="144"/>
      <c r="M287" s="144"/>
      <c r="N287" s="144"/>
      <c r="O287" s="144"/>
      <c r="P287" s="144"/>
      <c r="Q287" s="144"/>
      <c r="R287" s="130"/>
      <c r="S287" s="130"/>
      <c r="T287" s="130"/>
      <c r="U287" s="130"/>
      <c r="V287" s="130"/>
      <c r="W287" s="130"/>
      <c r="X287" s="130"/>
      <c r="Y287" s="130"/>
      <c r="Z287" s="130"/>
      <c r="AA287" s="130"/>
      <c r="AB287" s="130"/>
      <c r="AC287" s="130"/>
      <c r="AD287" s="130"/>
      <c r="AE287" s="130"/>
      <c r="AF287" s="130"/>
      <c r="AG287" s="130"/>
      <c r="AH287" s="130"/>
      <c r="AI287" s="130"/>
      <c r="AJ287" s="130"/>
      <c r="AK287" s="143"/>
      <c r="AL287" s="143"/>
      <c r="AM287" s="196"/>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8"/>
      <c r="BR287" s="129"/>
      <c r="BS287" s="116"/>
    </row>
    <row r="288" spans="1:71" ht="15.65" customHeight="1">
      <c r="C288" s="124"/>
      <c r="D288" s="144"/>
      <c r="E288" s="144"/>
      <c r="F288" s="144"/>
      <c r="G288" s="144"/>
      <c r="H288" s="144"/>
      <c r="I288" s="144"/>
      <c r="J288" s="144"/>
      <c r="K288" s="144"/>
      <c r="L288" s="144"/>
      <c r="M288" s="144"/>
      <c r="N288" s="130"/>
      <c r="O288" s="130"/>
      <c r="P288" s="130"/>
      <c r="Q288" s="130"/>
      <c r="R288" s="130"/>
      <c r="S288" s="130"/>
      <c r="T288" s="130"/>
      <c r="U288" s="130"/>
      <c r="V288" s="130"/>
      <c r="W288" s="130"/>
      <c r="X288" s="110"/>
      <c r="Y288" s="110"/>
      <c r="Z288" s="110"/>
      <c r="AA288" s="127"/>
      <c r="AB288" s="127"/>
      <c r="AC288" s="127"/>
      <c r="AD288" s="127"/>
      <c r="AE288" s="127"/>
      <c r="AF288" s="127"/>
      <c r="AG288" s="127"/>
      <c r="AH288" s="127"/>
      <c r="AI288" s="127"/>
      <c r="AJ288" s="110"/>
      <c r="AK288" s="110"/>
      <c r="AL288" s="110"/>
      <c r="AM288" s="126"/>
      <c r="AN288" s="126"/>
      <c r="AO288" s="126"/>
      <c r="AP288" s="126"/>
      <c r="AQ288" s="126"/>
      <c r="AR288" s="126"/>
      <c r="AS288" s="126"/>
      <c r="AT288" s="126"/>
      <c r="AU288" s="126"/>
      <c r="AV288" s="126"/>
      <c r="AW288" s="126"/>
      <c r="AX288" s="126"/>
      <c r="AY288" s="126"/>
      <c r="AZ288" s="126"/>
      <c r="BA288" s="126"/>
      <c r="BB288" s="126"/>
      <c r="BC288" s="110"/>
      <c r="BD288" s="110"/>
      <c r="BE288" s="110"/>
      <c r="BF288" s="110"/>
      <c r="BG288" s="110"/>
      <c r="BH288" s="110"/>
      <c r="BI288" s="110"/>
      <c r="BJ288" s="110"/>
      <c r="BK288" s="110"/>
      <c r="BL288" s="110"/>
      <c r="BM288" s="110"/>
      <c r="BN288" s="110"/>
      <c r="BO288" s="110"/>
      <c r="BP288" s="110"/>
      <c r="BQ288" s="110"/>
      <c r="BR288" s="129"/>
      <c r="BS288" s="116"/>
    </row>
    <row r="289" spans="1:71" ht="18.649999999999999" customHeight="1">
      <c r="C289" s="124"/>
      <c r="D289" s="144"/>
      <c r="E289" s="144"/>
      <c r="F289" s="144"/>
      <c r="G289" s="144"/>
      <c r="H289" s="144"/>
      <c r="I289" s="144"/>
      <c r="J289" s="144"/>
      <c r="K289" s="144"/>
      <c r="L289" s="144"/>
      <c r="M289" s="144"/>
      <c r="N289" s="130"/>
      <c r="O289" s="130"/>
      <c r="P289" s="130"/>
      <c r="Q289" s="130"/>
      <c r="R289" s="130"/>
      <c r="S289" s="130"/>
      <c r="T289" s="130"/>
      <c r="U289" s="135" t="s">
        <v>27</v>
      </c>
      <c r="V289" s="130"/>
      <c r="W289" s="130"/>
      <c r="X289" s="136"/>
      <c r="Y289" s="136"/>
      <c r="Z289" s="136"/>
      <c r="AA289" s="127"/>
      <c r="AB289" s="137"/>
      <c r="AC289" s="127"/>
      <c r="AD289" s="127"/>
      <c r="AE289" s="127"/>
      <c r="AF289" s="127"/>
      <c r="AG289" s="127"/>
      <c r="AH289" s="127"/>
      <c r="AI289" s="127"/>
      <c r="AJ289" s="127"/>
      <c r="AK289" s="127"/>
      <c r="AL289" s="127"/>
      <c r="AM289" s="135" t="s">
        <v>12</v>
      </c>
      <c r="AN289" s="127"/>
      <c r="AO289" s="127"/>
      <c r="AP289" s="127"/>
      <c r="AQ289" s="127"/>
      <c r="AR289" s="127"/>
      <c r="AS289" s="127"/>
      <c r="AT289" s="127"/>
      <c r="AU289" s="127"/>
      <c r="AV289" s="127"/>
      <c r="AW289" s="127"/>
      <c r="AX289" s="127"/>
      <c r="AY289" s="127"/>
      <c r="AZ289" s="126"/>
      <c r="BA289" s="126"/>
      <c r="BB289" s="126"/>
      <c r="BC289" s="126"/>
      <c r="BD289" s="126"/>
      <c r="BE289" s="126"/>
      <c r="BF289" s="126"/>
      <c r="BG289" s="126"/>
      <c r="BH289" s="126"/>
      <c r="BI289" s="126"/>
      <c r="BJ289" s="126"/>
      <c r="BK289" s="126"/>
      <c r="BL289" s="126"/>
      <c r="BM289" s="126"/>
      <c r="BN289" s="126"/>
      <c r="BO289" s="126"/>
      <c r="BP289" s="126"/>
      <c r="BQ289" s="110"/>
      <c r="BR289" s="129"/>
      <c r="BS289" s="116"/>
    </row>
    <row r="290" spans="1:71" ht="15.65" customHeight="1">
      <c r="C290" s="124"/>
      <c r="D290" s="281" t="s">
        <v>13</v>
      </c>
      <c r="E290" s="281"/>
      <c r="F290" s="281"/>
      <c r="G290" s="281"/>
      <c r="H290" s="281"/>
      <c r="I290" s="281"/>
      <c r="J290" s="281"/>
      <c r="K290" s="281"/>
      <c r="L290" s="281"/>
      <c r="M290" s="282"/>
      <c r="N290" s="208" t="str">
        <f>IF([9]回答表!AD53="●","●","")</f>
        <v/>
      </c>
      <c r="O290" s="209"/>
      <c r="P290" s="209"/>
      <c r="Q290" s="210"/>
      <c r="R290" s="130"/>
      <c r="S290" s="130"/>
      <c r="T290" s="130"/>
      <c r="U290" s="190" t="str">
        <f>IF([9]回答表!AD53="●",[9]回答表!B490,"")</f>
        <v/>
      </c>
      <c r="V290" s="191"/>
      <c r="W290" s="191"/>
      <c r="X290" s="191"/>
      <c r="Y290" s="191"/>
      <c r="Z290" s="191"/>
      <c r="AA290" s="191"/>
      <c r="AB290" s="191"/>
      <c r="AC290" s="191"/>
      <c r="AD290" s="191"/>
      <c r="AE290" s="191"/>
      <c r="AF290" s="191"/>
      <c r="AG290" s="191"/>
      <c r="AH290" s="191"/>
      <c r="AI290" s="191"/>
      <c r="AJ290" s="192"/>
      <c r="AK290" s="160"/>
      <c r="AL290" s="160"/>
      <c r="AM290" s="190" t="str">
        <f>IF([9]回答表!AD53="●",[9]回答表!B496,"")</f>
        <v/>
      </c>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2"/>
      <c r="BR290" s="129"/>
      <c r="BS290" s="116"/>
    </row>
    <row r="291" spans="1:71" ht="15.65" customHeight="1">
      <c r="C291" s="124"/>
      <c r="D291" s="281"/>
      <c r="E291" s="281"/>
      <c r="F291" s="281"/>
      <c r="G291" s="281"/>
      <c r="H291" s="281"/>
      <c r="I291" s="281"/>
      <c r="J291" s="281"/>
      <c r="K291" s="281"/>
      <c r="L291" s="281"/>
      <c r="M291" s="282"/>
      <c r="N291" s="211"/>
      <c r="O291" s="212"/>
      <c r="P291" s="212"/>
      <c r="Q291" s="213"/>
      <c r="R291" s="130"/>
      <c r="S291" s="130"/>
      <c r="T291" s="130"/>
      <c r="U291" s="193"/>
      <c r="V291" s="194"/>
      <c r="W291" s="194"/>
      <c r="X291" s="194"/>
      <c r="Y291" s="194"/>
      <c r="Z291" s="194"/>
      <c r="AA291" s="194"/>
      <c r="AB291" s="194"/>
      <c r="AC291" s="194"/>
      <c r="AD291" s="194"/>
      <c r="AE291" s="194"/>
      <c r="AF291" s="194"/>
      <c r="AG291" s="194"/>
      <c r="AH291" s="194"/>
      <c r="AI291" s="194"/>
      <c r="AJ291" s="195"/>
      <c r="AK291" s="160"/>
      <c r="AL291" s="160"/>
      <c r="AM291" s="193"/>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c r="BM291" s="194"/>
      <c r="BN291" s="194"/>
      <c r="BO291" s="194"/>
      <c r="BP291" s="194"/>
      <c r="BQ291" s="195"/>
      <c r="BR291" s="129"/>
      <c r="BS291" s="116"/>
    </row>
    <row r="292" spans="1:71" ht="15.65" customHeight="1">
      <c r="C292" s="124"/>
      <c r="D292" s="281"/>
      <c r="E292" s="281"/>
      <c r="F292" s="281"/>
      <c r="G292" s="281"/>
      <c r="H292" s="281"/>
      <c r="I292" s="281"/>
      <c r="J292" s="281"/>
      <c r="K292" s="281"/>
      <c r="L292" s="281"/>
      <c r="M292" s="282"/>
      <c r="N292" s="211"/>
      <c r="O292" s="212"/>
      <c r="P292" s="212"/>
      <c r="Q292" s="213"/>
      <c r="R292" s="130"/>
      <c r="S292" s="130"/>
      <c r="T292" s="130"/>
      <c r="U292" s="193"/>
      <c r="V292" s="194"/>
      <c r="W292" s="194"/>
      <c r="X292" s="194"/>
      <c r="Y292" s="194"/>
      <c r="Z292" s="194"/>
      <c r="AA292" s="194"/>
      <c r="AB292" s="194"/>
      <c r="AC292" s="194"/>
      <c r="AD292" s="194"/>
      <c r="AE292" s="194"/>
      <c r="AF292" s="194"/>
      <c r="AG292" s="194"/>
      <c r="AH292" s="194"/>
      <c r="AI292" s="194"/>
      <c r="AJ292" s="195"/>
      <c r="AK292" s="160"/>
      <c r="AL292" s="160"/>
      <c r="AM292" s="193"/>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c r="BM292" s="194"/>
      <c r="BN292" s="194"/>
      <c r="BO292" s="194"/>
      <c r="BP292" s="194"/>
      <c r="BQ292" s="195"/>
      <c r="BR292" s="129"/>
      <c r="BS292" s="116"/>
    </row>
    <row r="293" spans="1:71" ht="15.65" customHeight="1">
      <c r="C293" s="124"/>
      <c r="D293" s="281"/>
      <c r="E293" s="281"/>
      <c r="F293" s="281"/>
      <c r="G293" s="281"/>
      <c r="H293" s="281"/>
      <c r="I293" s="281"/>
      <c r="J293" s="281"/>
      <c r="K293" s="281"/>
      <c r="L293" s="281"/>
      <c r="M293" s="282"/>
      <c r="N293" s="214"/>
      <c r="O293" s="215"/>
      <c r="P293" s="215"/>
      <c r="Q293" s="216"/>
      <c r="R293" s="130"/>
      <c r="S293" s="130"/>
      <c r="T293" s="130"/>
      <c r="U293" s="196"/>
      <c r="V293" s="197"/>
      <c r="W293" s="197"/>
      <c r="X293" s="197"/>
      <c r="Y293" s="197"/>
      <c r="Z293" s="197"/>
      <c r="AA293" s="197"/>
      <c r="AB293" s="197"/>
      <c r="AC293" s="197"/>
      <c r="AD293" s="197"/>
      <c r="AE293" s="197"/>
      <c r="AF293" s="197"/>
      <c r="AG293" s="197"/>
      <c r="AH293" s="197"/>
      <c r="AI293" s="197"/>
      <c r="AJ293" s="198"/>
      <c r="AK293" s="160"/>
      <c r="AL293" s="160"/>
      <c r="AM293" s="196"/>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8"/>
      <c r="BR293" s="129"/>
      <c r="BS293" s="116"/>
    </row>
    <row r="294" spans="1:71" ht="15.65" customHeight="1">
      <c r="C294" s="151"/>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3"/>
      <c r="BS294" s="116"/>
    </row>
    <row r="295" spans="1:71" s="97" customFormat="1" ht="15.65" customHeight="1">
      <c r="A295" s="116"/>
      <c r="B295" s="116"/>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16"/>
    </row>
    <row r="296" spans="1:71" ht="15.65" customHeight="1">
      <c r="C296" s="118"/>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256"/>
      <c r="AS296" s="256"/>
      <c r="AT296" s="256"/>
      <c r="AU296" s="256"/>
      <c r="AV296" s="256"/>
      <c r="AW296" s="256"/>
      <c r="AX296" s="256"/>
      <c r="AY296" s="256"/>
      <c r="AZ296" s="256"/>
      <c r="BA296" s="256"/>
      <c r="BB296" s="256"/>
      <c r="BC296" s="120"/>
      <c r="BD296" s="121"/>
      <c r="BE296" s="121"/>
      <c r="BF296" s="121"/>
      <c r="BG296" s="121"/>
      <c r="BH296" s="121"/>
      <c r="BI296" s="121"/>
      <c r="BJ296" s="121"/>
      <c r="BK296" s="121"/>
      <c r="BL296" s="121"/>
      <c r="BM296" s="121"/>
      <c r="BN296" s="121"/>
      <c r="BO296" s="121"/>
      <c r="BP296" s="121"/>
      <c r="BQ296" s="121"/>
      <c r="BR296" s="122"/>
      <c r="BS296" s="116"/>
    </row>
    <row r="297" spans="1:71" ht="15.65" customHeight="1">
      <c r="A297" s="134"/>
      <c r="B297" s="134"/>
      <c r="C297" s="124"/>
      <c r="D297" s="130"/>
      <c r="E297" s="130"/>
      <c r="F297" s="130"/>
      <c r="G297" s="130"/>
      <c r="H297" s="130"/>
      <c r="I297" s="130"/>
      <c r="J297" s="130"/>
      <c r="K297" s="130"/>
      <c r="L297" s="130"/>
      <c r="M297" s="130"/>
      <c r="N297" s="130"/>
      <c r="O297" s="130"/>
      <c r="P297" s="130"/>
      <c r="Q297" s="130"/>
      <c r="R297" s="130"/>
      <c r="S297" s="130"/>
      <c r="T297" s="130"/>
      <c r="U297" s="130"/>
      <c r="V297" s="130"/>
      <c r="W297" s="130"/>
      <c r="X297" s="110"/>
      <c r="Y297" s="110"/>
      <c r="Z297" s="110"/>
      <c r="AA297" s="126"/>
      <c r="AB297" s="131"/>
      <c r="AC297" s="131"/>
      <c r="AD297" s="131"/>
      <c r="AE297" s="131"/>
      <c r="AF297" s="131"/>
      <c r="AG297" s="131"/>
      <c r="AH297" s="131"/>
      <c r="AI297" s="131"/>
      <c r="AJ297" s="131"/>
      <c r="AK297" s="131"/>
      <c r="AL297" s="131"/>
      <c r="AM297" s="131"/>
      <c r="AN297" s="128"/>
      <c r="AO297" s="131"/>
      <c r="AP297" s="132"/>
      <c r="AQ297" s="132"/>
      <c r="AR297" s="257"/>
      <c r="AS297" s="257"/>
      <c r="AT297" s="257"/>
      <c r="AU297" s="257"/>
      <c r="AV297" s="257"/>
      <c r="AW297" s="257"/>
      <c r="AX297" s="257"/>
      <c r="AY297" s="257"/>
      <c r="AZ297" s="257"/>
      <c r="BA297" s="257"/>
      <c r="BB297" s="257"/>
      <c r="BC297" s="125"/>
      <c r="BD297" s="126"/>
      <c r="BE297" s="126"/>
      <c r="BF297" s="126"/>
      <c r="BG297" s="126"/>
      <c r="BH297" s="126"/>
      <c r="BI297" s="126"/>
      <c r="BJ297" s="126"/>
      <c r="BK297" s="126"/>
      <c r="BL297" s="126"/>
      <c r="BM297" s="126"/>
      <c r="BN297" s="127"/>
      <c r="BO297" s="127"/>
      <c r="BP297" s="127"/>
      <c r="BQ297" s="128"/>
      <c r="BR297" s="129"/>
      <c r="BS297" s="116"/>
    </row>
    <row r="298" spans="1:71" ht="15.65" customHeight="1">
      <c r="A298" s="134"/>
      <c r="B298" s="134"/>
      <c r="C298" s="124"/>
      <c r="D298" s="258" t="s">
        <v>4</v>
      </c>
      <c r="E298" s="259"/>
      <c r="F298" s="259"/>
      <c r="G298" s="259"/>
      <c r="H298" s="259"/>
      <c r="I298" s="259"/>
      <c r="J298" s="259"/>
      <c r="K298" s="259"/>
      <c r="L298" s="259"/>
      <c r="M298" s="259"/>
      <c r="N298" s="259"/>
      <c r="O298" s="259"/>
      <c r="P298" s="259"/>
      <c r="Q298" s="260"/>
      <c r="R298" s="199" t="s">
        <v>72</v>
      </c>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1"/>
      <c r="BC298" s="125"/>
      <c r="BD298" s="126"/>
      <c r="BE298" s="126"/>
      <c r="BF298" s="126"/>
      <c r="BG298" s="126"/>
      <c r="BH298" s="126"/>
      <c r="BI298" s="126"/>
      <c r="BJ298" s="126"/>
      <c r="BK298" s="126"/>
      <c r="BL298" s="126"/>
      <c r="BM298" s="126"/>
      <c r="BN298" s="127"/>
      <c r="BO298" s="127"/>
      <c r="BP298" s="127"/>
      <c r="BQ298" s="128"/>
      <c r="BR298" s="129"/>
      <c r="BS298" s="116"/>
    </row>
    <row r="299" spans="1:71" ht="15.65" customHeight="1">
      <c r="A299" s="134"/>
      <c r="B299" s="134"/>
      <c r="C299" s="124"/>
      <c r="D299" s="261"/>
      <c r="E299" s="262"/>
      <c r="F299" s="262"/>
      <c r="G299" s="262"/>
      <c r="H299" s="262"/>
      <c r="I299" s="262"/>
      <c r="J299" s="262"/>
      <c r="K299" s="262"/>
      <c r="L299" s="262"/>
      <c r="M299" s="262"/>
      <c r="N299" s="262"/>
      <c r="O299" s="262"/>
      <c r="P299" s="262"/>
      <c r="Q299" s="263"/>
      <c r="R299" s="205"/>
      <c r="S299" s="206"/>
      <c r="T299" s="206"/>
      <c r="U299" s="206"/>
      <c r="V299" s="206"/>
      <c r="W299" s="206"/>
      <c r="X299" s="206"/>
      <c r="Y299" s="206"/>
      <c r="Z299" s="206"/>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7"/>
      <c r="BC299" s="125"/>
      <c r="BD299" s="126"/>
      <c r="BE299" s="126"/>
      <c r="BF299" s="126"/>
      <c r="BG299" s="126"/>
      <c r="BH299" s="126"/>
      <c r="BI299" s="126"/>
      <c r="BJ299" s="126"/>
      <c r="BK299" s="126"/>
      <c r="BL299" s="126"/>
      <c r="BM299" s="126"/>
      <c r="BN299" s="127"/>
      <c r="BO299" s="127"/>
      <c r="BP299" s="127"/>
      <c r="BQ299" s="128"/>
      <c r="BR299" s="129"/>
      <c r="BS299" s="116"/>
    </row>
    <row r="300" spans="1:71" ht="15.65" customHeight="1">
      <c r="A300" s="134"/>
      <c r="B300" s="134"/>
      <c r="C300" s="124"/>
      <c r="D300" s="130"/>
      <c r="E300" s="130"/>
      <c r="F300" s="130"/>
      <c r="G300" s="130"/>
      <c r="H300" s="130"/>
      <c r="I300" s="130"/>
      <c r="J300" s="130"/>
      <c r="K300" s="130"/>
      <c r="L300" s="130"/>
      <c r="M300" s="130"/>
      <c r="N300" s="130"/>
      <c r="O300" s="130"/>
      <c r="P300" s="130"/>
      <c r="Q300" s="130"/>
      <c r="R300" s="130"/>
      <c r="S300" s="130"/>
      <c r="T300" s="130"/>
      <c r="U300" s="130"/>
      <c r="V300" s="130"/>
      <c r="W300" s="130"/>
      <c r="X300" s="110"/>
      <c r="Y300" s="110"/>
      <c r="Z300" s="110"/>
      <c r="AA300" s="126"/>
      <c r="AB300" s="131"/>
      <c r="AC300" s="131"/>
      <c r="AD300" s="131"/>
      <c r="AE300" s="131"/>
      <c r="AF300" s="131"/>
      <c r="AG300" s="131"/>
      <c r="AH300" s="131"/>
      <c r="AI300" s="131"/>
      <c r="AJ300" s="131"/>
      <c r="AK300" s="131"/>
      <c r="AL300" s="131"/>
      <c r="AM300" s="131"/>
      <c r="AN300" s="128"/>
      <c r="AO300" s="131"/>
      <c r="AP300" s="132"/>
      <c r="AQ300" s="132"/>
      <c r="AR300" s="133"/>
      <c r="AS300" s="133"/>
      <c r="AT300" s="133"/>
      <c r="AU300" s="133"/>
      <c r="AV300" s="133"/>
      <c r="AW300" s="133"/>
      <c r="AX300" s="133"/>
      <c r="AY300" s="133"/>
      <c r="AZ300" s="133"/>
      <c r="BA300" s="133"/>
      <c r="BB300" s="133"/>
      <c r="BC300" s="125"/>
      <c r="BD300" s="126"/>
      <c r="BE300" s="126"/>
      <c r="BF300" s="126"/>
      <c r="BG300" s="126"/>
      <c r="BH300" s="126"/>
      <c r="BI300" s="126"/>
      <c r="BJ300" s="126"/>
      <c r="BK300" s="126"/>
      <c r="BL300" s="126"/>
      <c r="BM300" s="126"/>
      <c r="BN300" s="127"/>
      <c r="BO300" s="127"/>
      <c r="BP300" s="127"/>
      <c r="BQ300" s="128"/>
      <c r="BR300" s="129"/>
      <c r="BS300" s="116"/>
    </row>
    <row r="301" spans="1:71" ht="19.399999999999999" customHeight="1">
      <c r="A301" s="134"/>
      <c r="B301" s="134"/>
      <c r="C301" s="124"/>
      <c r="D301" s="130"/>
      <c r="E301" s="130"/>
      <c r="F301" s="130"/>
      <c r="G301" s="130"/>
      <c r="H301" s="130"/>
      <c r="I301" s="130"/>
      <c r="J301" s="130"/>
      <c r="K301" s="130"/>
      <c r="L301" s="130"/>
      <c r="M301" s="130"/>
      <c r="N301" s="130"/>
      <c r="O301" s="130"/>
      <c r="P301" s="130"/>
      <c r="Q301" s="130"/>
      <c r="R301" s="130"/>
      <c r="S301" s="130"/>
      <c r="T301" s="130"/>
      <c r="U301" s="135" t="s">
        <v>27</v>
      </c>
      <c r="V301" s="130"/>
      <c r="W301" s="130"/>
      <c r="X301" s="136"/>
      <c r="Y301" s="136"/>
      <c r="Z301" s="136"/>
      <c r="AA301" s="127"/>
      <c r="AB301" s="137"/>
      <c r="AC301" s="137"/>
      <c r="AD301" s="137"/>
      <c r="AE301" s="137"/>
      <c r="AF301" s="137"/>
      <c r="AG301" s="137"/>
      <c r="AH301" s="137"/>
      <c r="AI301" s="137"/>
      <c r="AJ301" s="137"/>
      <c r="AK301" s="137"/>
      <c r="AL301" s="137"/>
      <c r="AM301" s="137"/>
      <c r="AN301" s="161" t="s">
        <v>73</v>
      </c>
      <c r="AO301" s="127"/>
      <c r="AP301" s="127"/>
      <c r="AQ301" s="127"/>
      <c r="AR301" s="127"/>
      <c r="AS301" s="127"/>
      <c r="AT301" s="127"/>
      <c r="AU301" s="127"/>
      <c r="AV301" s="127"/>
      <c r="AW301" s="127"/>
      <c r="AX301" s="138"/>
      <c r="AY301" s="135"/>
      <c r="AZ301" s="135"/>
      <c r="BA301" s="162"/>
      <c r="BB301" s="162"/>
      <c r="BC301" s="125"/>
      <c r="BD301" s="126"/>
      <c r="BE301" s="126"/>
      <c r="BF301" s="142" t="s">
        <v>6</v>
      </c>
      <c r="BG301" s="155"/>
      <c r="BH301" s="155"/>
      <c r="BI301" s="155"/>
      <c r="BJ301" s="155"/>
      <c r="BK301" s="155"/>
      <c r="BL301" s="155"/>
      <c r="BM301" s="127"/>
      <c r="BN301" s="127"/>
      <c r="BO301" s="127"/>
      <c r="BP301" s="127"/>
      <c r="BQ301" s="138"/>
      <c r="BR301" s="129"/>
      <c r="BS301" s="116"/>
    </row>
    <row r="302" spans="1:71" ht="15.65" customHeight="1">
      <c r="A302" s="134"/>
      <c r="B302" s="134"/>
      <c r="C302" s="124"/>
      <c r="D302" s="199" t="s">
        <v>7</v>
      </c>
      <c r="E302" s="200"/>
      <c r="F302" s="200"/>
      <c r="G302" s="200"/>
      <c r="H302" s="200"/>
      <c r="I302" s="200"/>
      <c r="J302" s="200"/>
      <c r="K302" s="200"/>
      <c r="L302" s="200"/>
      <c r="M302" s="201"/>
      <c r="N302" s="208" t="str">
        <f>IF([9]回答表!X54="●","●","")</f>
        <v/>
      </c>
      <c r="O302" s="209"/>
      <c r="P302" s="209"/>
      <c r="Q302" s="210"/>
      <c r="R302" s="130"/>
      <c r="S302" s="130"/>
      <c r="T302" s="130"/>
      <c r="U302" s="190" t="str">
        <f>IF([9]回答表!X54="●",[9]回答表!B507,IF([9]回答表!AA54="●",[9]回答表!B537,""))</f>
        <v/>
      </c>
      <c r="V302" s="191"/>
      <c r="W302" s="191"/>
      <c r="X302" s="191"/>
      <c r="Y302" s="191"/>
      <c r="Z302" s="191"/>
      <c r="AA302" s="191"/>
      <c r="AB302" s="191"/>
      <c r="AC302" s="191"/>
      <c r="AD302" s="191"/>
      <c r="AE302" s="191"/>
      <c r="AF302" s="191"/>
      <c r="AG302" s="191"/>
      <c r="AH302" s="191"/>
      <c r="AI302" s="191"/>
      <c r="AJ302" s="192"/>
      <c r="AK302" s="143"/>
      <c r="AL302" s="143"/>
      <c r="AM302" s="143"/>
      <c r="AN302" s="190" t="str">
        <f>IF([9]回答表!X54="●",[9]回答表!B513,"")</f>
        <v/>
      </c>
      <c r="AO302" s="273"/>
      <c r="AP302" s="273"/>
      <c r="AQ302" s="273"/>
      <c r="AR302" s="273"/>
      <c r="AS302" s="273"/>
      <c r="AT302" s="273"/>
      <c r="AU302" s="273"/>
      <c r="AV302" s="273"/>
      <c r="AW302" s="273"/>
      <c r="AX302" s="273"/>
      <c r="AY302" s="273"/>
      <c r="AZ302" s="273"/>
      <c r="BA302" s="273"/>
      <c r="BB302" s="274"/>
      <c r="BC302" s="131"/>
      <c r="BD302" s="126"/>
      <c r="BE302" s="126"/>
      <c r="BF302" s="253" t="str">
        <f>IF([9]回答表!X54="●",[9]回答表!B519,IF([9]回答表!AA54="●",[9]回答表!B543,""))</f>
        <v/>
      </c>
      <c r="BG302" s="254"/>
      <c r="BH302" s="254"/>
      <c r="BI302" s="254"/>
      <c r="BJ302" s="253"/>
      <c r="BK302" s="254"/>
      <c r="BL302" s="254"/>
      <c r="BM302" s="254"/>
      <c r="BN302" s="253"/>
      <c r="BO302" s="254"/>
      <c r="BP302" s="254"/>
      <c r="BQ302" s="255"/>
      <c r="BR302" s="129"/>
      <c r="BS302" s="116"/>
    </row>
    <row r="303" spans="1:71" ht="15.65" customHeight="1">
      <c r="A303" s="134"/>
      <c r="B303" s="134"/>
      <c r="C303" s="124"/>
      <c r="D303" s="202"/>
      <c r="E303" s="203"/>
      <c r="F303" s="203"/>
      <c r="G303" s="203"/>
      <c r="H303" s="203"/>
      <c r="I303" s="203"/>
      <c r="J303" s="203"/>
      <c r="K303" s="203"/>
      <c r="L303" s="203"/>
      <c r="M303" s="204"/>
      <c r="N303" s="211"/>
      <c r="O303" s="212"/>
      <c r="P303" s="212"/>
      <c r="Q303" s="213"/>
      <c r="R303" s="130"/>
      <c r="S303" s="130"/>
      <c r="T303" s="130"/>
      <c r="U303" s="193"/>
      <c r="V303" s="194"/>
      <c r="W303" s="194"/>
      <c r="X303" s="194"/>
      <c r="Y303" s="194"/>
      <c r="Z303" s="194"/>
      <c r="AA303" s="194"/>
      <c r="AB303" s="194"/>
      <c r="AC303" s="194"/>
      <c r="AD303" s="194"/>
      <c r="AE303" s="194"/>
      <c r="AF303" s="194"/>
      <c r="AG303" s="194"/>
      <c r="AH303" s="194"/>
      <c r="AI303" s="194"/>
      <c r="AJ303" s="195"/>
      <c r="AK303" s="143"/>
      <c r="AL303" s="143"/>
      <c r="AM303" s="143"/>
      <c r="AN303" s="275"/>
      <c r="AO303" s="276"/>
      <c r="AP303" s="276"/>
      <c r="AQ303" s="276"/>
      <c r="AR303" s="276"/>
      <c r="AS303" s="276"/>
      <c r="AT303" s="276"/>
      <c r="AU303" s="276"/>
      <c r="AV303" s="276"/>
      <c r="AW303" s="276"/>
      <c r="AX303" s="276"/>
      <c r="AY303" s="276"/>
      <c r="AZ303" s="276"/>
      <c r="BA303" s="276"/>
      <c r="BB303" s="277"/>
      <c r="BC303" s="131"/>
      <c r="BD303" s="126"/>
      <c r="BE303" s="126"/>
      <c r="BF303" s="217"/>
      <c r="BG303" s="218"/>
      <c r="BH303" s="218"/>
      <c r="BI303" s="218"/>
      <c r="BJ303" s="217"/>
      <c r="BK303" s="218"/>
      <c r="BL303" s="218"/>
      <c r="BM303" s="218"/>
      <c r="BN303" s="217"/>
      <c r="BO303" s="218"/>
      <c r="BP303" s="218"/>
      <c r="BQ303" s="221"/>
      <c r="BR303" s="129"/>
      <c r="BS303" s="116"/>
    </row>
    <row r="304" spans="1:71" ht="15.65" customHeight="1">
      <c r="A304" s="134"/>
      <c r="B304" s="134"/>
      <c r="C304" s="124"/>
      <c r="D304" s="202"/>
      <c r="E304" s="203"/>
      <c r="F304" s="203"/>
      <c r="G304" s="203"/>
      <c r="H304" s="203"/>
      <c r="I304" s="203"/>
      <c r="J304" s="203"/>
      <c r="K304" s="203"/>
      <c r="L304" s="203"/>
      <c r="M304" s="204"/>
      <c r="N304" s="211"/>
      <c r="O304" s="212"/>
      <c r="P304" s="212"/>
      <c r="Q304" s="213"/>
      <c r="R304" s="130"/>
      <c r="S304" s="130"/>
      <c r="T304" s="130"/>
      <c r="U304" s="193"/>
      <c r="V304" s="194"/>
      <c r="W304" s="194"/>
      <c r="X304" s="194"/>
      <c r="Y304" s="194"/>
      <c r="Z304" s="194"/>
      <c r="AA304" s="194"/>
      <c r="AB304" s="194"/>
      <c r="AC304" s="194"/>
      <c r="AD304" s="194"/>
      <c r="AE304" s="194"/>
      <c r="AF304" s="194"/>
      <c r="AG304" s="194"/>
      <c r="AH304" s="194"/>
      <c r="AI304" s="194"/>
      <c r="AJ304" s="195"/>
      <c r="AK304" s="143"/>
      <c r="AL304" s="143"/>
      <c r="AM304" s="143"/>
      <c r="AN304" s="275"/>
      <c r="AO304" s="276"/>
      <c r="AP304" s="276"/>
      <c r="AQ304" s="276"/>
      <c r="AR304" s="276"/>
      <c r="AS304" s="276"/>
      <c r="AT304" s="276"/>
      <c r="AU304" s="276"/>
      <c r="AV304" s="276"/>
      <c r="AW304" s="276"/>
      <c r="AX304" s="276"/>
      <c r="AY304" s="276"/>
      <c r="AZ304" s="276"/>
      <c r="BA304" s="276"/>
      <c r="BB304" s="277"/>
      <c r="BC304" s="131"/>
      <c r="BD304" s="126"/>
      <c r="BE304" s="126"/>
      <c r="BF304" s="217"/>
      <c r="BG304" s="218"/>
      <c r="BH304" s="218"/>
      <c r="BI304" s="218"/>
      <c r="BJ304" s="217"/>
      <c r="BK304" s="218"/>
      <c r="BL304" s="218"/>
      <c r="BM304" s="218"/>
      <c r="BN304" s="217"/>
      <c r="BO304" s="218"/>
      <c r="BP304" s="218"/>
      <c r="BQ304" s="221"/>
      <c r="BR304" s="129"/>
      <c r="BS304" s="116"/>
    </row>
    <row r="305" spans="1:71" ht="15.65" customHeight="1">
      <c r="A305" s="134"/>
      <c r="B305" s="134"/>
      <c r="C305" s="124"/>
      <c r="D305" s="205"/>
      <c r="E305" s="206"/>
      <c r="F305" s="206"/>
      <c r="G305" s="206"/>
      <c r="H305" s="206"/>
      <c r="I305" s="206"/>
      <c r="J305" s="206"/>
      <c r="K305" s="206"/>
      <c r="L305" s="206"/>
      <c r="M305" s="207"/>
      <c r="N305" s="214"/>
      <c r="O305" s="215"/>
      <c r="P305" s="215"/>
      <c r="Q305" s="216"/>
      <c r="R305" s="130"/>
      <c r="S305" s="130"/>
      <c r="T305" s="130"/>
      <c r="U305" s="193"/>
      <c r="V305" s="194"/>
      <c r="W305" s="194"/>
      <c r="X305" s="194"/>
      <c r="Y305" s="194"/>
      <c r="Z305" s="194"/>
      <c r="AA305" s="194"/>
      <c r="AB305" s="194"/>
      <c r="AC305" s="194"/>
      <c r="AD305" s="194"/>
      <c r="AE305" s="194"/>
      <c r="AF305" s="194"/>
      <c r="AG305" s="194"/>
      <c r="AH305" s="194"/>
      <c r="AI305" s="194"/>
      <c r="AJ305" s="195"/>
      <c r="AK305" s="143"/>
      <c r="AL305" s="143"/>
      <c r="AM305" s="143"/>
      <c r="AN305" s="275"/>
      <c r="AO305" s="276"/>
      <c r="AP305" s="276"/>
      <c r="AQ305" s="276"/>
      <c r="AR305" s="276"/>
      <c r="AS305" s="276"/>
      <c r="AT305" s="276"/>
      <c r="AU305" s="276"/>
      <c r="AV305" s="276"/>
      <c r="AW305" s="276"/>
      <c r="AX305" s="276"/>
      <c r="AY305" s="276"/>
      <c r="AZ305" s="276"/>
      <c r="BA305" s="276"/>
      <c r="BB305" s="277"/>
      <c r="BC305" s="131"/>
      <c r="BD305" s="126"/>
      <c r="BE305" s="126"/>
      <c r="BF305" s="217" t="str">
        <f>IF([9]回答表!X54="●",[9]回答表!E519,IF([9]回答表!AA54="●",[9]回答表!E543,""))</f>
        <v/>
      </c>
      <c r="BG305" s="218"/>
      <c r="BH305" s="218"/>
      <c r="BI305" s="218"/>
      <c r="BJ305" s="217" t="str">
        <f>IF([9]回答表!X54="●",[9]回答表!E520,IF([9]回答表!AA54="●",[9]回答表!E544,""))</f>
        <v/>
      </c>
      <c r="BK305" s="218"/>
      <c r="BL305" s="218"/>
      <c r="BM305" s="221"/>
      <c r="BN305" s="217" t="str">
        <f>IF([9]回答表!X54="●",[9]回答表!E521,IF([9]回答表!AA54="●",[9]回答表!E545,""))</f>
        <v/>
      </c>
      <c r="BO305" s="218"/>
      <c r="BP305" s="218"/>
      <c r="BQ305" s="221"/>
      <c r="BR305" s="129"/>
      <c r="BS305" s="116"/>
    </row>
    <row r="306" spans="1:71" ht="15.65" customHeight="1">
      <c r="A306" s="134"/>
      <c r="B306" s="134"/>
      <c r="C306" s="124"/>
      <c r="D306" s="144"/>
      <c r="E306" s="144"/>
      <c r="F306" s="144"/>
      <c r="G306" s="144"/>
      <c r="H306" s="144"/>
      <c r="I306" s="144"/>
      <c r="J306" s="144"/>
      <c r="K306" s="144"/>
      <c r="L306" s="144"/>
      <c r="M306" s="144"/>
      <c r="N306" s="146"/>
      <c r="O306" s="146"/>
      <c r="P306" s="146"/>
      <c r="Q306" s="146"/>
      <c r="R306" s="146"/>
      <c r="S306" s="146"/>
      <c r="T306" s="146"/>
      <c r="U306" s="193"/>
      <c r="V306" s="194"/>
      <c r="W306" s="194"/>
      <c r="X306" s="194"/>
      <c r="Y306" s="194"/>
      <c r="Z306" s="194"/>
      <c r="AA306" s="194"/>
      <c r="AB306" s="194"/>
      <c r="AC306" s="194"/>
      <c r="AD306" s="194"/>
      <c r="AE306" s="194"/>
      <c r="AF306" s="194"/>
      <c r="AG306" s="194"/>
      <c r="AH306" s="194"/>
      <c r="AI306" s="194"/>
      <c r="AJ306" s="195"/>
      <c r="AK306" s="143"/>
      <c r="AL306" s="143"/>
      <c r="AM306" s="143"/>
      <c r="AN306" s="275"/>
      <c r="AO306" s="276"/>
      <c r="AP306" s="276"/>
      <c r="AQ306" s="276"/>
      <c r="AR306" s="276"/>
      <c r="AS306" s="276"/>
      <c r="AT306" s="276"/>
      <c r="AU306" s="276"/>
      <c r="AV306" s="276"/>
      <c r="AW306" s="276"/>
      <c r="AX306" s="276"/>
      <c r="AY306" s="276"/>
      <c r="AZ306" s="276"/>
      <c r="BA306" s="276"/>
      <c r="BB306" s="277"/>
      <c r="BC306" s="131"/>
      <c r="BD306" s="131"/>
      <c r="BE306" s="131"/>
      <c r="BF306" s="217"/>
      <c r="BG306" s="218"/>
      <c r="BH306" s="218"/>
      <c r="BI306" s="218"/>
      <c r="BJ306" s="217"/>
      <c r="BK306" s="218"/>
      <c r="BL306" s="218"/>
      <c r="BM306" s="221"/>
      <c r="BN306" s="217"/>
      <c r="BO306" s="218"/>
      <c r="BP306" s="218"/>
      <c r="BQ306" s="221"/>
      <c r="BR306" s="129"/>
      <c r="BS306" s="116"/>
    </row>
    <row r="307" spans="1:71" ht="15.65" customHeight="1">
      <c r="A307" s="134"/>
      <c r="B307" s="134"/>
      <c r="C307" s="124"/>
      <c r="D307" s="144"/>
      <c r="E307" s="144"/>
      <c r="F307" s="144"/>
      <c r="G307" s="144"/>
      <c r="H307" s="144"/>
      <c r="I307" s="144"/>
      <c r="J307" s="144"/>
      <c r="K307" s="144"/>
      <c r="L307" s="144"/>
      <c r="M307" s="144"/>
      <c r="N307" s="146"/>
      <c r="O307" s="146"/>
      <c r="P307" s="146"/>
      <c r="Q307" s="146"/>
      <c r="R307" s="146"/>
      <c r="S307" s="146"/>
      <c r="T307" s="146"/>
      <c r="U307" s="193"/>
      <c r="V307" s="194"/>
      <c r="W307" s="194"/>
      <c r="X307" s="194"/>
      <c r="Y307" s="194"/>
      <c r="Z307" s="194"/>
      <c r="AA307" s="194"/>
      <c r="AB307" s="194"/>
      <c r="AC307" s="194"/>
      <c r="AD307" s="194"/>
      <c r="AE307" s="194"/>
      <c r="AF307" s="194"/>
      <c r="AG307" s="194"/>
      <c r="AH307" s="194"/>
      <c r="AI307" s="194"/>
      <c r="AJ307" s="195"/>
      <c r="AK307" s="143"/>
      <c r="AL307" s="143"/>
      <c r="AM307" s="143"/>
      <c r="AN307" s="275"/>
      <c r="AO307" s="276"/>
      <c r="AP307" s="276"/>
      <c r="AQ307" s="276"/>
      <c r="AR307" s="276"/>
      <c r="AS307" s="276"/>
      <c r="AT307" s="276"/>
      <c r="AU307" s="276"/>
      <c r="AV307" s="276"/>
      <c r="AW307" s="276"/>
      <c r="AX307" s="276"/>
      <c r="AY307" s="276"/>
      <c r="AZ307" s="276"/>
      <c r="BA307" s="276"/>
      <c r="BB307" s="277"/>
      <c r="BC307" s="131"/>
      <c r="BD307" s="126"/>
      <c r="BE307" s="126"/>
      <c r="BF307" s="217"/>
      <c r="BG307" s="218"/>
      <c r="BH307" s="218"/>
      <c r="BI307" s="218"/>
      <c r="BJ307" s="217"/>
      <c r="BK307" s="218"/>
      <c r="BL307" s="218"/>
      <c r="BM307" s="221"/>
      <c r="BN307" s="217"/>
      <c r="BO307" s="218"/>
      <c r="BP307" s="218"/>
      <c r="BQ307" s="221"/>
      <c r="BR307" s="129"/>
      <c r="BS307" s="116"/>
    </row>
    <row r="308" spans="1:71" ht="15.65" customHeight="1">
      <c r="A308" s="134"/>
      <c r="B308" s="134"/>
      <c r="C308" s="124"/>
      <c r="D308" s="243" t="s">
        <v>8</v>
      </c>
      <c r="E308" s="244"/>
      <c r="F308" s="244"/>
      <c r="G308" s="244"/>
      <c r="H308" s="244"/>
      <c r="I308" s="244"/>
      <c r="J308" s="244"/>
      <c r="K308" s="244"/>
      <c r="L308" s="244"/>
      <c r="M308" s="245"/>
      <c r="N308" s="208" t="str">
        <f>IF([9]回答表!AA54="●","●","")</f>
        <v/>
      </c>
      <c r="O308" s="209"/>
      <c r="P308" s="209"/>
      <c r="Q308" s="210"/>
      <c r="R308" s="130"/>
      <c r="S308" s="130"/>
      <c r="T308" s="130"/>
      <c r="U308" s="193"/>
      <c r="V308" s="194"/>
      <c r="W308" s="194"/>
      <c r="X308" s="194"/>
      <c r="Y308" s="194"/>
      <c r="Z308" s="194"/>
      <c r="AA308" s="194"/>
      <c r="AB308" s="194"/>
      <c r="AC308" s="194"/>
      <c r="AD308" s="194"/>
      <c r="AE308" s="194"/>
      <c r="AF308" s="194"/>
      <c r="AG308" s="194"/>
      <c r="AH308" s="194"/>
      <c r="AI308" s="194"/>
      <c r="AJ308" s="195"/>
      <c r="AK308" s="143"/>
      <c r="AL308" s="143"/>
      <c r="AM308" s="143"/>
      <c r="AN308" s="275"/>
      <c r="AO308" s="276"/>
      <c r="AP308" s="276"/>
      <c r="AQ308" s="276"/>
      <c r="AR308" s="276"/>
      <c r="AS308" s="276"/>
      <c r="AT308" s="276"/>
      <c r="AU308" s="276"/>
      <c r="AV308" s="276"/>
      <c r="AW308" s="276"/>
      <c r="AX308" s="276"/>
      <c r="AY308" s="276"/>
      <c r="AZ308" s="276"/>
      <c r="BA308" s="276"/>
      <c r="BB308" s="277"/>
      <c r="BC308" s="131"/>
      <c r="BD308" s="147"/>
      <c r="BE308" s="147"/>
      <c r="BF308" s="217"/>
      <c r="BG308" s="218"/>
      <c r="BH308" s="218"/>
      <c r="BI308" s="218"/>
      <c r="BJ308" s="217"/>
      <c r="BK308" s="218"/>
      <c r="BL308" s="218"/>
      <c r="BM308" s="221"/>
      <c r="BN308" s="217"/>
      <c r="BO308" s="218"/>
      <c r="BP308" s="218"/>
      <c r="BQ308" s="221"/>
      <c r="BR308" s="129"/>
      <c r="BS308" s="116"/>
    </row>
    <row r="309" spans="1:71" ht="15.65" customHeight="1">
      <c r="A309" s="134"/>
      <c r="B309" s="134"/>
      <c r="C309" s="124"/>
      <c r="D309" s="246"/>
      <c r="E309" s="247"/>
      <c r="F309" s="247"/>
      <c r="G309" s="247"/>
      <c r="H309" s="247"/>
      <c r="I309" s="247"/>
      <c r="J309" s="247"/>
      <c r="K309" s="247"/>
      <c r="L309" s="247"/>
      <c r="M309" s="248"/>
      <c r="N309" s="211"/>
      <c r="O309" s="212"/>
      <c r="P309" s="212"/>
      <c r="Q309" s="213"/>
      <c r="R309" s="130"/>
      <c r="S309" s="130"/>
      <c r="T309" s="130"/>
      <c r="U309" s="193"/>
      <c r="V309" s="194"/>
      <c r="W309" s="194"/>
      <c r="X309" s="194"/>
      <c r="Y309" s="194"/>
      <c r="Z309" s="194"/>
      <c r="AA309" s="194"/>
      <c r="AB309" s="194"/>
      <c r="AC309" s="194"/>
      <c r="AD309" s="194"/>
      <c r="AE309" s="194"/>
      <c r="AF309" s="194"/>
      <c r="AG309" s="194"/>
      <c r="AH309" s="194"/>
      <c r="AI309" s="194"/>
      <c r="AJ309" s="195"/>
      <c r="AK309" s="143"/>
      <c r="AL309" s="143"/>
      <c r="AM309" s="143"/>
      <c r="AN309" s="275"/>
      <c r="AO309" s="276"/>
      <c r="AP309" s="276"/>
      <c r="AQ309" s="276"/>
      <c r="AR309" s="276"/>
      <c r="AS309" s="276"/>
      <c r="AT309" s="276"/>
      <c r="AU309" s="276"/>
      <c r="AV309" s="276"/>
      <c r="AW309" s="276"/>
      <c r="AX309" s="276"/>
      <c r="AY309" s="276"/>
      <c r="AZ309" s="276"/>
      <c r="BA309" s="276"/>
      <c r="BB309" s="277"/>
      <c r="BC309" s="131"/>
      <c r="BD309" s="147"/>
      <c r="BE309" s="147"/>
      <c r="BF309" s="217" t="s">
        <v>9</v>
      </c>
      <c r="BG309" s="218"/>
      <c r="BH309" s="218"/>
      <c r="BI309" s="218"/>
      <c r="BJ309" s="217" t="s">
        <v>10</v>
      </c>
      <c r="BK309" s="218"/>
      <c r="BL309" s="218"/>
      <c r="BM309" s="218"/>
      <c r="BN309" s="217" t="s">
        <v>11</v>
      </c>
      <c r="BO309" s="218"/>
      <c r="BP309" s="218"/>
      <c r="BQ309" s="221"/>
      <c r="BR309" s="129"/>
      <c r="BS309" s="116"/>
    </row>
    <row r="310" spans="1:71" ht="15.65" customHeight="1">
      <c r="A310" s="134"/>
      <c r="B310" s="134"/>
      <c r="C310" s="124"/>
      <c r="D310" s="246"/>
      <c r="E310" s="247"/>
      <c r="F310" s="247"/>
      <c r="G310" s="247"/>
      <c r="H310" s="247"/>
      <c r="I310" s="247"/>
      <c r="J310" s="247"/>
      <c r="K310" s="247"/>
      <c r="L310" s="247"/>
      <c r="M310" s="248"/>
      <c r="N310" s="211"/>
      <c r="O310" s="212"/>
      <c r="P310" s="212"/>
      <c r="Q310" s="213"/>
      <c r="R310" s="130"/>
      <c r="S310" s="130"/>
      <c r="T310" s="130"/>
      <c r="U310" s="193"/>
      <c r="V310" s="194"/>
      <c r="W310" s="194"/>
      <c r="X310" s="194"/>
      <c r="Y310" s="194"/>
      <c r="Z310" s="194"/>
      <c r="AA310" s="194"/>
      <c r="AB310" s="194"/>
      <c r="AC310" s="194"/>
      <c r="AD310" s="194"/>
      <c r="AE310" s="194"/>
      <c r="AF310" s="194"/>
      <c r="AG310" s="194"/>
      <c r="AH310" s="194"/>
      <c r="AI310" s="194"/>
      <c r="AJ310" s="195"/>
      <c r="AK310" s="143"/>
      <c r="AL310" s="143"/>
      <c r="AM310" s="143"/>
      <c r="AN310" s="275"/>
      <c r="AO310" s="276"/>
      <c r="AP310" s="276"/>
      <c r="AQ310" s="276"/>
      <c r="AR310" s="276"/>
      <c r="AS310" s="276"/>
      <c r="AT310" s="276"/>
      <c r="AU310" s="276"/>
      <c r="AV310" s="276"/>
      <c r="AW310" s="276"/>
      <c r="AX310" s="276"/>
      <c r="AY310" s="276"/>
      <c r="AZ310" s="276"/>
      <c r="BA310" s="276"/>
      <c r="BB310" s="277"/>
      <c r="BC310" s="131"/>
      <c r="BD310" s="147"/>
      <c r="BE310" s="147"/>
      <c r="BF310" s="217"/>
      <c r="BG310" s="218"/>
      <c r="BH310" s="218"/>
      <c r="BI310" s="218"/>
      <c r="BJ310" s="217"/>
      <c r="BK310" s="218"/>
      <c r="BL310" s="218"/>
      <c r="BM310" s="218"/>
      <c r="BN310" s="217"/>
      <c r="BO310" s="218"/>
      <c r="BP310" s="218"/>
      <c r="BQ310" s="221"/>
      <c r="BR310" s="129"/>
      <c r="BS310" s="116"/>
    </row>
    <row r="311" spans="1:71" ht="15.65" customHeight="1">
      <c r="A311" s="134"/>
      <c r="B311" s="134"/>
      <c r="C311" s="124"/>
      <c r="D311" s="249"/>
      <c r="E311" s="250"/>
      <c r="F311" s="250"/>
      <c r="G311" s="250"/>
      <c r="H311" s="250"/>
      <c r="I311" s="250"/>
      <c r="J311" s="250"/>
      <c r="K311" s="250"/>
      <c r="L311" s="250"/>
      <c r="M311" s="251"/>
      <c r="N311" s="214"/>
      <c r="O311" s="215"/>
      <c r="P311" s="215"/>
      <c r="Q311" s="216"/>
      <c r="R311" s="130"/>
      <c r="S311" s="130"/>
      <c r="T311" s="130"/>
      <c r="U311" s="196"/>
      <c r="V311" s="197"/>
      <c r="W311" s="197"/>
      <c r="X311" s="197"/>
      <c r="Y311" s="197"/>
      <c r="Z311" s="197"/>
      <c r="AA311" s="197"/>
      <c r="AB311" s="197"/>
      <c r="AC311" s="197"/>
      <c r="AD311" s="197"/>
      <c r="AE311" s="197"/>
      <c r="AF311" s="197"/>
      <c r="AG311" s="197"/>
      <c r="AH311" s="197"/>
      <c r="AI311" s="197"/>
      <c r="AJ311" s="198"/>
      <c r="AK311" s="143"/>
      <c r="AL311" s="143"/>
      <c r="AM311" s="143"/>
      <c r="AN311" s="278"/>
      <c r="AO311" s="279"/>
      <c r="AP311" s="279"/>
      <c r="AQ311" s="279"/>
      <c r="AR311" s="279"/>
      <c r="AS311" s="279"/>
      <c r="AT311" s="279"/>
      <c r="AU311" s="279"/>
      <c r="AV311" s="279"/>
      <c r="AW311" s="279"/>
      <c r="AX311" s="279"/>
      <c r="AY311" s="279"/>
      <c r="AZ311" s="279"/>
      <c r="BA311" s="279"/>
      <c r="BB311" s="280"/>
      <c r="BC311" s="131"/>
      <c r="BD311" s="147"/>
      <c r="BE311" s="147"/>
      <c r="BF311" s="219"/>
      <c r="BG311" s="220"/>
      <c r="BH311" s="220"/>
      <c r="BI311" s="220"/>
      <c r="BJ311" s="219"/>
      <c r="BK311" s="220"/>
      <c r="BL311" s="220"/>
      <c r="BM311" s="220"/>
      <c r="BN311" s="219"/>
      <c r="BO311" s="220"/>
      <c r="BP311" s="220"/>
      <c r="BQ311" s="222"/>
      <c r="BR311" s="129"/>
      <c r="BS311" s="116"/>
    </row>
    <row r="312" spans="1:71" ht="15.65" customHeight="1">
      <c r="A312" s="134"/>
      <c r="B312" s="134"/>
      <c r="C312" s="124"/>
      <c r="D312" s="144"/>
      <c r="E312" s="144"/>
      <c r="F312" s="144"/>
      <c r="G312" s="144"/>
      <c r="H312" s="144"/>
      <c r="I312" s="144"/>
      <c r="J312" s="144"/>
      <c r="K312" s="144"/>
      <c r="L312" s="144"/>
      <c r="M312" s="144"/>
      <c r="N312" s="144"/>
      <c r="O312" s="144"/>
      <c r="P312" s="144"/>
      <c r="Q312" s="144"/>
      <c r="R312" s="130"/>
      <c r="S312" s="130"/>
      <c r="T312" s="130"/>
      <c r="U312" s="130"/>
      <c r="V312" s="130"/>
      <c r="W312" s="130"/>
      <c r="X312" s="130"/>
      <c r="Y312" s="130"/>
      <c r="Z312" s="130"/>
      <c r="AA312" s="130"/>
      <c r="AB312" s="130"/>
      <c r="AC312" s="130"/>
      <c r="AD312" s="130"/>
      <c r="AE312" s="130"/>
      <c r="AF312" s="130"/>
      <c r="AG312" s="130"/>
      <c r="AH312" s="130"/>
      <c r="AI312" s="130"/>
      <c r="AJ312" s="130"/>
      <c r="AK312" s="143"/>
      <c r="AL312" s="143"/>
      <c r="AM312" s="156"/>
      <c r="AN312" s="156"/>
      <c r="AO312" s="156"/>
      <c r="AP312" s="156"/>
      <c r="AQ312" s="156"/>
      <c r="AR312" s="156"/>
      <c r="AS312" s="156"/>
      <c r="AT312" s="156"/>
      <c r="AU312" s="156"/>
      <c r="AV312" s="156"/>
      <c r="AW312" s="156"/>
      <c r="AX312" s="156"/>
      <c r="AY312" s="156"/>
      <c r="AZ312" s="156"/>
      <c r="BA312" s="156"/>
      <c r="BB312" s="156"/>
      <c r="BC312" s="131"/>
      <c r="BD312" s="147"/>
      <c r="BE312" s="147"/>
      <c r="BF312" s="110"/>
      <c r="BG312" s="110"/>
      <c r="BH312" s="110"/>
      <c r="BI312" s="110"/>
      <c r="BJ312" s="110"/>
      <c r="BK312" s="110"/>
      <c r="BL312" s="110"/>
      <c r="BM312" s="110"/>
      <c r="BN312" s="110"/>
      <c r="BO312" s="110"/>
      <c r="BP312" s="110"/>
      <c r="BQ312" s="110"/>
      <c r="BR312" s="129"/>
      <c r="BS312" s="116"/>
    </row>
    <row r="313" spans="1:71" ht="15.65" customHeight="1">
      <c r="A313" s="134"/>
      <c r="B313" s="134"/>
      <c r="C313" s="124"/>
      <c r="D313" s="144"/>
      <c r="E313" s="144"/>
      <c r="F313" s="144"/>
      <c r="G313" s="144"/>
      <c r="H313" s="144"/>
      <c r="I313" s="144"/>
      <c r="J313" s="144"/>
      <c r="K313" s="144"/>
      <c r="L313" s="144"/>
      <c r="M313" s="144"/>
      <c r="N313" s="144"/>
      <c r="O313" s="144"/>
      <c r="P313" s="144"/>
      <c r="Q313" s="144"/>
      <c r="R313" s="130"/>
      <c r="S313" s="130"/>
      <c r="T313" s="130"/>
      <c r="U313" s="135" t="s">
        <v>91</v>
      </c>
      <c r="V313" s="130"/>
      <c r="W313" s="130"/>
      <c r="X313" s="130"/>
      <c r="Y313" s="130"/>
      <c r="Z313" s="130"/>
      <c r="AA313" s="130"/>
      <c r="AB313" s="130"/>
      <c r="AC313" s="130"/>
      <c r="AD313" s="130"/>
      <c r="AE313" s="130"/>
      <c r="AF313" s="130"/>
      <c r="AG313" s="130"/>
      <c r="AH313" s="130"/>
      <c r="AI313" s="130"/>
      <c r="AJ313" s="130"/>
      <c r="AK313" s="143"/>
      <c r="AL313" s="143"/>
      <c r="AM313" s="135" t="s">
        <v>92</v>
      </c>
      <c r="AN313" s="127"/>
      <c r="AO313" s="127"/>
      <c r="AP313" s="127"/>
      <c r="AQ313" s="127"/>
      <c r="AR313" s="127"/>
      <c r="AS313" s="127"/>
      <c r="AT313" s="127"/>
      <c r="AU313" s="127"/>
      <c r="AV313" s="127"/>
      <c r="AW313" s="127"/>
      <c r="AX313" s="126"/>
      <c r="AY313" s="126"/>
      <c r="AZ313" s="126"/>
      <c r="BA313" s="126"/>
      <c r="BB313" s="126"/>
      <c r="BC313" s="126"/>
      <c r="BD313" s="126"/>
      <c r="BE313" s="126"/>
      <c r="BF313" s="126"/>
      <c r="BG313" s="126"/>
      <c r="BH313" s="126"/>
      <c r="BI313" s="126"/>
      <c r="BJ313" s="126"/>
      <c r="BK313" s="126"/>
      <c r="BL313" s="126"/>
      <c r="BM313" s="126"/>
      <c r="BN313" s="126"/>
      <c r="BO313" s="126"/>
      <c r="BP313" s="126"/>
      <c r="BQ313" s="110"/>
      <c r="BR313" s="129"/>
      <c r="BS313" s="116"/>
    </row>
    <row r="314" spans="1:71" ht="15.65" customHeight="1">
      <c r="A314" s="134"/>
      <c r="B314" s="134"/>
      <c r="C314" s="124"/>
      <c r="D314" s="144"/>
      <c r="E314" s="144"/>
      <c r="F314" s="144"/>
      <c r="G314" s="144"/>
      <c r="H314" s="144"/>
      <c r="I314" s="144"/>
      <c r="J314" s="144"/>
      <c r="K314" s="144"/>
      <c r="L314" s="144"/>
      <c r="M314" s="144"/>
      <c r="N314" s="144"/>
      <c r="O314" s="144"/>
      <c r="P314" s="144"/>
      <c r="Q314" s="144"/>
      <c r="R314" s="130"/>
      <c r="S314" s="130"/>
      <c r="T314" s="130"/>
      <c r="U314" s="182" t="str">
        <f>IF([9]回答表!X54="●",[9]回答表!E524,IF([9]回答表!AA54="●",[9]回答表!E548,""))</f>
        <v/>
      </c>
      <c r="V314" s="183"/>
      <c r="W314" s="183"/>
      <c r="X314" s="183"/>
      <c r="Y314" s="183"/>
      <c r="Z314" s="183"/>
      <c r="AA314" s="183"/>
      <c r="AB314" s="183"/>
      <c r="AC314" s="183"/>
      <c r="AD314" s="183"/>
      <c r="AE314" s="186" t="s">
        <v>93</v>
      </c>
      <c r="AF314" s="186"/>
      <c r="AG314" s="186"/>
      <c r="AH314" s="186"/>
      <c r="AI314" s="186"/>
      <c r="AJ314" s="187"/>
      <c r="AK314" s="143"/>
      <c r="AL314" s="143"/>
      <c r="AM314" s="190" t="str">
        <f>IF([9]回答表!X54="●",[9]回答表!B526,IF([9]回答表!AA54="●",[9]回答表!B550,""))</f>
        <v/>
      </c>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2"/>
      <c r="BR314" s="129"/>
      <c r="BS314" s="116"/>
    </row>
    <row r="315" spans="1:71" ht="15.65" customHeight="1">
      <c r="A315" s="134"/>
      <c r="B315" s="134"/>
      <c r="C315" s="124"/>
      <c r="D315" s="144"/>
      <c r="E315" s="144"/>
      <c r="F315" s="144"/>
      <c r="G315" s="144"/>
      <c r="H315" s="144"/>
      <c r="I315" s="144"/>
      <c r="J315" s="144"/>
      <c r="K315" s="144"/>
      <c r="L315" s="144"/>
      <c r="M315" s="144"/>
      <c r="N315" s="144"/>
      <c r="O315" s="144"/>
      <c r="P315" s="144"/>
      <c r="Q315" s="144"/>
      <c r="R315" s="130"/>
      <c r="S315" s="130"/>
      <c r="T315" s="130"/>
      <c r="U315" s="184"/>
      <c r="V315" s="185"/>
      <c r="W315" s="185"/>
      <c r="X315" s="185"/>
      <c r="Y315" s="185"/>
      <c r="Z315" s="185"/>
      <c r="AA315" s="185"/>
      <c r="AB315" s="185"/>
      <c r="AC315" s="185"/>
      <c r="AD315" s="185"/>
      <c r="AE315" s="188"/>
      <c r="AF315" s="188"/>
      <c r="AG315" s="188"/>
      <c r="AH315" s="188"/>
      <c r="AI315" s="188"/>
      <c r="AJ315" s="189"/>
      <c r="AK315" s="143"/>
      <c r="AL315" s="143"/>
      <c r="AM315" s="193"/>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c r="BM315" s="194"/>
      <c r="BN315" s="194"/>
      <c r="BO315" s="194"/>
      <c r="BP315" s="194"/>
      <c r="BQ315" s="195"/>
      <c r="BR315" s="129"/>
      <c r="BS315" s="116"/>
    </row>
    <row r="316" spans="1:71" ht="15.65" customHeight="1">
      <c r="A316" s="134"/>
      <c r="B316" s="134"/>
      <c r="C316" s="124"/>
      <c r="D316" s="144"/>
      <c r="E316" s="144"/>
      <c r="F316" s="144"/>
      <c r="G316" s="144"/>
      <c r="H316" s="144"/>
      <c r="I316" s="144"/>
      <c r="J316" s="144"/>
      <c r="K316" s="144"/>
      <c r="L316" s="144"/>
      <c r="M316" s="144"/>
      <c r="N316" s="144"/>
      <c r="O316" s="144"/>
      <c r="P316" s="144"/>
      <c r="Q316" s="144"/>
      <c r="R316" s="130"/>
      <c r="S316" s="130"/>
      <c r="T316" s="130"/>
      <c r="U316" s="130"/>
      <c r="V316" s="130"/>
      <c r="W316" s="130"/>
      <c r="X316" s="130"/>
      <c r="Y316" s="130"/>
      <c r="Z316" s="130"/>
      <c r="AA316" s="130"/>
      <c r="AB316" s="130"/>
      <c r="AC316" s="130"/>
      <c r="AD316" s="130"/>
      <c r="AE316" s="130"/>
      <c r="AF316" s="130"/>
      <c r="AG316" s="130"/>
      <c r="AH316" s="130"/>
      <c r="AI316" s="130"/>
      <c r="AJ316" s="130"/>
      <c r="AK316" s="143"/>
      <c r="AL316" s="143"/>
      <c r="AM316" s="193"/>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c r="BM316" s="194"/>
      <c r="BN316" s="194"/>
      <c r="BO316" s="194"/>
      <c r="BP316" s="194"/>
      <c r="BQ316" s="195"/>
      <c r="BR316" s="129"/>
      <c r="BS316" s="116"/>
    </row>
    <row r="317" spans="1:71" ht="15.65" customHeight="1">
      <c r="A317" s="134"/>
      <c r="B317" s="134"/>
      <c r="C317" s="124"/>
      <c r="D317" s="144"/>
      <c r="E317" s="144"/>
      <c r="F317" s="144"/>
      <c r="G317" s="144"/>
      <c r="H317" s="144"/>
      <c r="I317" s="144"/>
      <c r="J317" s="144"/>
      <c r="K317" s="144"/>
      <c r="L317" s="144"/>
      <c r="M317" s="144"/>
      <c r="N317" s="144"/>
      <c r="O317" s="144"/>
      <c r="P317" s="144"/>
      <c r="Q317" s="144"/>
      <c r="R317" s="130"/>
      <c r="S317" s="130"/>
      <c r="T317" s="130"/>
      <c r="U317" s="130"/>
      <c r="V317" s="130"/>
      <c r="W317" s="130"/>
      <c r="X317" s="130"/>
      <c r="Y317" s="130"/>
      <c r="Z317" s="130"/>
      <c r="AA317" s="130"/>
      <c r="AB317" s="130"/>
      <c r="AC317" s="130"/>
      <c r="AD317" s="130"/>
      <c r="AE317" s="130"/>
      <c r="AF317" s="130"/>
      <c r="AG317" s="130"/>
      <c r="AH317" s="130"/>
      <c r="AI317" s="130"/>
      <c r="AJ317" s="130"/>
      <c r="AK317" s="143"/>
      <c r="AL317" s="143"/>
      <c r="AM317" s="193"/>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c r="BM317" s="194"/>
      <c r="BN317" s="194"/>
      <c r="BO317" s="194"/>
      <c r="BP317" s="194"/>
      <c r="BQ317" s="195"/>
      <c r="BR317" s="129"/>
      <c r="BS317" s="116"/>
    </row>
    <row r="318" spans="1:71" ht="15.65" customHeight="1">
      <c r="A318" s="134"/>
      <c r="B318" s="134"/>
      <c r="C318" s="124"/>
      <c r="D318" s="144"/>
      <c r="E318" s="144"/>
      <c r="F318" s="144"/>
      <c r="G318" s="144"/>
      <c r="H318" s="144"/>
      <c r="I318" s="144"/>
      <c r="J318" s="144"/>
      <c r="K318" s="144"/>
      <c r="L318" s="144"/>
      <c r="M318" s="144"/>
      <c r="N318" s="144"/>
      <c r="O318" s="144"/>
      <c r="P318" s="144"/>
      <c r="Q318" s="144"/>
      <c r="R318" s="130"/>
      <c r="S318" s="130"/>
      <c r="T318" s="130"/>
      <c r="U318" s="130"/>
      <c r="V318" s="130"/>
      <c r="W318" s="130"/>
      <c r="X318" s="130"/>
      <c r="Y318" s="130"/>
      <c r="Z318" s="130"/>
      <c r="AA318" s="130"/>
      <c r="AB318" s="130"/>
      <c r="AC318" s="130"/>
      <c r="AD318" s="130"/>
      <c r="AE318" s="130"/>
      <c r="AF318" s="130"/>
      <c r="AG318" s="130"/>
      <c r="AH318" s="130"/>
      <c r="AI318" s="130"/>
      <c r="AJ318" s="130"/>
      <c r="AK318" s="143"/>
      <c r="AL318" s="143"/>
      <c r="AM318" s="196"/>
      <c r="AN318" s="197"/>
      <c r="AO318" s="197"/>
      <c r="AP318" s="197"/>
      <c r="AQ318" s="197"/>
      <c r="AR318" s="197"/>
      <c r="AS318" s="197"/>
      <c r="AT318" s="197"/>
      <c r="AU318" s="197"/>
      <c r="AV318" s="197"/>
      <c r="AW318" s="197"/>
      <c r="AX318" s="197"/>
      <c r="AY318" s="197"/>
      <c r="AZ318" s="197"/>
      <c r="BA318" s="197"/>
      <c r="BB318" s="197"/>
      <c r="BC318" s="197"/>
      <c r="BD318" s="197"/>
      <c r="BE318" s="197"/>
      <c r="BF318" s="197"/>
      <c r="BG318" s="197"/>
      <c r="BH318" s="197"/>
      <c r="BI318" s="197"/>
      <c r="BJ318" s="197"/>
      <c r="BK318" s="197"/>
      <c r="BL318" s="197"/>
      <c r="BM318" s="197"/>
      <c r="BN318" s="197"/>
      <c r="BO318" s="197"/>
      <c r="BP318" s="197"/>
      <c r="BQ318" s="198"/>
      <c r="BR318" s="129"/>
      <c r="BS318" s="116"/>
    </row>
    <row r="319" spans="1:71" ht="15.65" customHeight="1">
      <c r="A319" s="134"/>
      <c r="B319" s="134"/>
      <c r="C319" s="124"/>
      <c r="D319" s="144"/>
      <c r="E319" s="144"/>
      <c r="F319" s="144"/>
      <c r="G319" s="144"/>
      <c r="H319" s="144"/>
      <c r="I319" s="144"/>
      <c r="J319" s="144"/>
      <c r="K319" s="144"/>
      <c r="L319" s="144"/>
      <c r="M319" s="144"/>
      <c r="N319" s="130"/>
      <c r="O319" s="130"/>
      <c r="P319" s="130"/>
      <c r="Q319" s="130"/>
      <c r="R319" s="130"/>
      <c r="S319" s="130"/>
      <c r="T319" s="130"/>
      <c r="U319" s="130"/>
      <c r="V319" s="130"/>
      <c r="W319" s="130"/>
      <c r="X319" s="110"/>
      <c r="Y319" s="110"/>
      <c r="Z319" s="110"/>
      <c r="AA319" s="127"/>
      <c r="AB319" s="127"/>
      <c r="AC319" s="127"/>
      <c r="AD319" s="127"/>
      <c r="AE319" s="127"/>
      <c r="AF319" s="127"/>
      <c r="AG319" s="127"/>
      <c r="AH319" s="127"/>
      <c r="AI319" s="127"/>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29"/>
      <c r="BS319" s="116"/>
    </row>
    <row r="320" spans="1:71" ht="19.399999999999999" customHeight="1">
      <c r="C320" s="124"/>
      <c r="D320" s="144"/>
      <c r="E320" s="144"/>
      <c r="F320" s="144"/>
      <c r="G320" s="144"/>
      <c r="H320" s="144"/>
      <c r="I320" s="144"/>
      <c r="J320" s="144"/>
      <c r="K320" s="144"/>
      <c r="L320" s="144"/>
      <c r="M320" s="144"/>
      <c r="N320" s="130"/>
      <c r="O320" s="130"/>
      <c r="P320" s="130"/>
      <c r="Q320" s="130"/>
      <c r="R320" s="130"/>
      <c r="S320" s="130"/>
      <c r="T320" s="130"/>
      <c r="U320" s="135" t="s">
        <v>27</v>
      </c>
      <c r="V320" s="130"/>
      <c r="W320" s="130"/>
      <c r="X320" s="136"/>
      <c r="Y320" s="136"/>
      <c r="Z320" s="136"/>
      <c r="AA320" s="127"/>
      <c r="AB320" s="137"/>
      <c r="AC320" s="127"/>
      <c r="AD320" s="127"/>
      <c r="AE320" s="127"/>
      <c r="AF320" s="127"/>
      <c r="AG320" s="127"/>
      <c r="AH320" s="127"/>
      <c r="AI320" s="127"/>
      <c r="AJ320" s="127"/>
      <c r="AK320" s="127"/>
      <c r="AL320" s="127"/>
      <c r="AM320" s="135" t="s">
        <v>12</v>
      </c>
      <c r="AN320" s="127"/>
      <c r="AO320" s="127"/>
      <c r="AP320" s="127"/>
      <c r="AQ320" s="127"/>
      <c r="AR320" s="127"/>
      <c r="AS320" s="127"/>
      <c r="AT320" s="127"/>
      <c r="AU320" s="127"/>
      <c r="AV320" s="127"/>
      <c r="AW320" s="127"/>
      <c r="AX320" s="126"/>
      <c r="AY320" s="126"/>
      <c r="AZ320" s="126"/>
      <c r="BA320" s="126"/>
      <c r="BB320" s="126"/>
      <c r="BC320" s="126"/>
      <c r="BD320" s="126"/>
      <c r="BE320" s="126"/>
      <c r="BF320" s="126"/>
      <c r="BG320" s="126"/>
      <c r="BH320" s="126"/>
      <c r="BI320" s="126"/>
      <c r="BJ320" s="126"/>
      <c r="BK320" s="126"/>
      <c r="BL320" s="126"/>
      <c r="BM320" s="126"/>
      <c r="BN320" s="126"/>
      <c r="BO320" s="126"/>
      <c r="BP320" s="126"/>
      <c r="BQ320" s="110"/>
      <c r="BR320" s="129"/>
      <c r="BS320" s="116"/>
    </row>
    <row r="321" spans="1:71" ht="15.65" customHeight="1">
      <c r="C321" s="124"/>
      <c r="D321" s="199" t="s">
        <v>13</v>
      </c>
      <c r="E321" s="200"/>
      <c r="F321" s="200"/>
      <c r="G321" s="200"/>
      <c r="H321" s="200"/>
      <c r="I321" s="200"/>
      <c r="J321" s="200"/>
      <c r="K321" s="200"/>
      <c r="L321" s="200"/>
      <c r="M321" s="201"/>
      <c r="N321" s="208" t="str">
        <f>IF([9]回答表!AD54="●","●","")</f>
        <v/>
      </c>
      <c r="O321" s="209"/>
      <c r="P321" s="209"/>
      <c r="Q321" s="210"/>
      <c r="R321" s="130"/>
      <c r="S321" s="130"/>
      <c r="T321" s="130"/>
      <c r="U321" s="190" t="str">
        <f>IF([9]回答表!AD54="●",[9]回答表!B561,"")</f>
        <v/>
      </c>
      <c r="V321" s="191"/>
      <c r="W321" s="191"/>
      <c r="X321" s="191"/>
      <c r="Y321" s="191"/>
      <c r="Z321" s="191"/>
      <c r="AA321" s="191"/>
      <c r="AB321" s="191"/>
      <c r="AC321" s="191"/>
      <c r="AD321" s="191"/>
      <c r="AE321" s="191"/>
      <c r="AF321" s="191"/>
      <c r="AG321" s="191"/>
      <c r="AH321" s="191"/>
      <c r="AI321" s="191"/>
      <c r="AJ321" s="192"/>
      <c r="AK321" s="160"/>
      <c r="AL321" s="160"/>
      <c r="AM321" s="190" t="str">
        <f>IF([9]回答表!AD54="●",[9]回答表!B567,"")</f>
        <v/>
      </c>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2"/>
      <c r="BR321" s="129"/>
      <c r="BS321" s="116"/>
    </row>
    <row r="322" spans="1:71" ht="15.65" customHeight="1">
      <c r="C322" s="124"/>
      <c r="D322" s="202"/>
      <c r="E322" s="203"/>
      <c r="F322" s="203"/>
      <c r="G322" s="203"/>
      <c r="H322" s="203"/>
      <c r="I322" s="203"/>
      <c r="J322" s="203"/>
      <c r="K322" s="203"/>
      <c r="L322" s="203"/>
      <c r="M322" s="204"/>
      <c r="N322" s="211"/>
      <c r="O322" s="212"/>
      <c r="P322" s="212"/>
      <c r="Q322" s="213"/>
      <c r="R322" s="130"/>
      <c r="S322" s="130"/>
      <c r="T322" s="130"/>
      <c r="U322" s="193"/>
      <c r="V322" s="194"/>
      <c r="W322" s="194"/>
      <c r="X322" s="194"/>
      <c r="Y322" s="194"/>
      <c r="Z322" s="194"/>
      <c r="AA322" s="194"/>
      <c r="AB322" s="194"/>
      <c r="AC322" s="194"/>
      <c r="AD322" s="194"/>
      <c r="AE322" s="194"/>
      <c r="AF322" s="194"/>
      <c r="AG322" s="194"/>
      <c r="AH322" s="194"/>
      <c r="AI322" s="194"/>
      <c r="AJ322" s="195"/>
      <c r="AK322" s="160"/>
      <c r="AL322" s="160"/>
      <c r="AM322" s="193"/>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c r="BM322" s="194"/>
      <c r="BN322" s="194"/>
      <c r="BO322" s="194"/>
      <c r="BP322" s="194"/>
      <c r="BQ322" s="195"/>
      <c r="BR322" s="129"/>
      <c r="BS322" s="116"/>
    </row>
    <row r="323" spans="1:71" ht="15.65" customHeight="1">
      <c r="C323" s="124"/>
      <c r="D323" s="202"/>
      <c r="E323" s="203"/>
      <c r="F323" s="203"/>
      <c r="G323" s="203"/>
      <c r="H323" s="203"/>
      <c r="I323" s="203"/>
      <c r="J323" s="203"/>
      <c r="K323" s="203"/>
      <c r="L323" s="203"/>
      <c r="M323" s="204"/>
      <c r="N323" s="211"/>
      <c r="O323" s="212"/>
      <c r="P323" s="212"/>
      <c r="Q323" s="213"/>
      <c r="R323" s="130"/>
      <c r="S323" s="130"/>
      <c r="T323" s="130"/>
      <c r="U323" s="193"/>
      <c r="V323" s="194"/>
      <c r="W323" s="194"/>
      <c r="X323" s="194"/>
      <c r="Y323" s="194"/>
      <c r="Z323" s="194"/>
      <c r="AA323" s="194"/>
      <c r="AB323" s="194"/>
      <c r="AC323" s="194"/>
      <c r="AD323" s="194"/>
      <c r="AE323" s="194"/>
      <c r="AF323" s="194"/>
      <c r="AG323" s="194"/>
      <c r="AH323" s="194"/>
      <c r="AI323" s="194"/>
      <c r="AJ323" s="195"/>
      <c r="AK323" s="160"/>
      <c r="AL323" s="160"/>
      <c r="AM323" s="193"/>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c r="BM323" s="194"/>
      <c r="BN323" s="194"/>
      <c r="BO323" s="194"/>
      <c r="BP323" s="194"/>
      <c r="BQ323" s="195"/>
      <c r="BR323" s="129"/>
      <c r="BS323" s="116"/>
    </row>
    <row r="324" spans="1:71" ht="15.65" customHeight="1">
      <c r="C324" s="124"/>
      <c r="D324" s="205"/>
      <c r="E324" s="206"/>
      <c r="F324" s="206"/>
      <c r="G324" s="206"/>
      <c r="H324" s="206"/>
      <c r="I324" s="206"/>
      <c r="J324" s="206"/>
      <c r="K324" s="206"/>
      <c r="L324" s="206"/>
      <c r="M324" s="207"/>
      <c r="N324" s="214"/>
      <c r="O324" s="215"/>
      <c r="P324" s="215"/>
      <c r="Q324" s="216"/>
      <c r="R324" s="130"/>
      <c r="S324" s="130"/>
      <c r="T324" s="130"/>
      <c r="U324" s="196"/>
      <c r="V324" s="197"/>
      <c r="W324" s="197"/>
      <c r="X324" s="197"/>
      <c r="Y324" s="197"/>
      <c r="Z324" s="197"/>
      <c r="AA324" s="197"/>
      <c r="AB324" s="197"/>
      <c r="AC324" s="197"/>
      <c r="AD324" s="197"/>
      <c r="AE324" s="197"/>
      <c r="AF324" s="197"/>
      <c r="AG324" s="197"/>
      <c r="AH324" s="197"/>
      <c r="AI324" s="197"/>
      <c r="AJ324" s="198"/>
      <c r="AK324" s="160"/>
      <c r="AL324" s="160"/>
      <c r="AM324" s="196"/>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c r="BM324" s="197"/>
      <c r="BN324" s="197"/>
      <c r="BO324" s="197"/>
      <c r="BP324" s="197"/>
      <c r="BQ324" s="198"/>
      <c r="BR324" s="129"/>
      <c r="BS324" s="116"/>
    </row>
    <row r="325" spans="1:71" ht="15.65" customHeight="1">
      <c r="C325" s="151"/>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3"/>
      <c r="BS325" s="116"/>
    </row>
    <row r="326" spans="1:71" s="97" customFormat="1" ht="15.65" customHeight="1">
      <c r="A326" s="116"/>
      <c r="B326" s="116"/>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16"/>
    </row>
    <row r="327" spans="1:71" ht="15.65" customHeight="1">
      <c r="C327" s="118"/>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256"/>
      <c r="AS327" s="256"/>
      <c r="AT327" s="256"/>
      <c r="AU327" s="256"/>
      <c r="AV327" s="256"/>
      <c r="AW327" s="256"/>
      <c r="AX327" s="256"/>
      <c r="AY327" s="256"/>
      <c r="AZ327" s="256"/>
      <c r="BA327" s="256"/>
      <c r="BB327" s="256"/>
      <c r="BC327" s="120"/>
      <c r="BD327" s="121"/>
      <c r="BE327" s="121"/>
      <c r="BF327" s="121"/>
      <c r="BG327" s="121"/>
      <c r="BH327" s="121"/>
      <c r="BI327" s="121"/>
      <c r="BJ327" s="121"/>
      <c r="BK327" s="121"/>
      <c r="BL327" s="121"/>
      <c r="BM327" s="121"/>
      <c r="BN327" s="121"/>
      <c r="BO327" s="121"/>
      <c r="BP327" s="121"/>
      <c r="BQ327" s="121"/>
      <c r="BR327" s="122"/>
    </row>
    <row r="328" spans="1:71" ht="15.65" customHeight="1">
      <c r="C328" s="124"/>
      <c r="D328" s="130"/>
      <c r="E328" s="130"/>
      <c r="F328" s="130"/>
      <c r="G328" s="130"/>
      <c r="H328" s="130"/>
      <c r="I328" s="130"/>
      <c r="J328" s="130"/>
      <c r="K328" s="130"/>
      <c r="L328" s="130"/>
      <c r="M328" s="130"/>
      <c r="N328" s="130"/>
      <c r="O328" s="130"/>
      <c r="P328" s="130"/>
      <c r="Q328" s="130"/>
      <c r="R328" s="130"/>
      <c r="S328" s="130"/>
      <c r="T328" s="130"/>
      <c r="U328" s="130"/>
      <c r="V328" s="130"/>
      <c r="W328" s="130"/>
      <c r="X328" s="110"/>
      <c r="Y328" s="110"/>
      <c r="Z328" s="110"/>
      <c r="AA328" s="126"/>
      <c r="AB328" s="131"/>
      <c r="AC328" s="131"/>
      <c r="AD328" s="131"/>
      <c r="AE328" s="131"/>
      <c r="AF328" s="131"/>
      <c r="AG328" s="131"/>
      <c r="AH328" s="131"/>
      <c r="AI328" s="131"/>
      <c r="AJ328" s="131"/>
      <c r="AK328" s="131"/>
      <c r="AL328" s="131"/>
      <c r="AM328" s="131"/>
      <c r="AN328" s="128"/>
      <c r="AO328" s="131"/>
      <c r="AP328" s="132"/>
      <c r="AQ328" s="132"/>
      <c r="AR328" s="257"/>
      <c r="AS328" s="257"/>
      <c r="AT328" s="257"/>
      <c r="AU328" s="257"/>
      <c r="AV328" s="257"/>
      <c r="AW328" s="257"/>
      <c r="AX328" s="257"/>
      <c r="AY328" s="257"/>
      <c r="AZ328" s="257"/>
      <c r="BA328" s="257"/>
      <c r="BB328" s="257"/>
      <c r="BC328" s="125"/>
      <c r="BD328" s="126"/>
      <c r="BE328" s="126"/>
      <c r="BF328" s="126"/>
      <c r="BG328" s="126"/>
      <c r="BH328" s="126"/>
      <c r="BI328" s="126"/>
      <c r="BJ328" s="126"/>
      <c r="BK328" s="126"/>
      <c r="BL328" s="126"/>
      <c r="BM328" s="126"/>
      <c r="BN328" s="127"/>
      <c r="BO328" s="127"/>
      <c r="BP328" s="127"/>
      <c r="BQ328" s="128"/>
      <c r="BR328" s="129"/>
    </row>
    <row r="329" spans="1:71" ht="15.65" customHeight="1">
      <c r="C329" s="124"/>
      <c r="D329" s="258" t="s">
        <v>4</v>
      </c>
      <c r="E329" s="259"/>
      <c r="F329" s="259"/>
      <c r="G329" s="259"/>
      <c r="H329" s="259"/>
      <c r="I329" s="259"/>
      <c r="J329" s="259"/>
      <c r="K329" s="259"/>
      <c r="L329" s="259"/>
      <c r="M329" s="259"/>
      <c r="N329" s="259"/>
      <c r="O329" s="259"/>
      <c r="P329" s="259"/>
      <c r="Q329" s="260"/>
      <c r="R329" s="199" t="s">
        <v>74</v>
      </c>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1"/>
      <c r="BC329" s="125"/>
      <c r="BD329" s="126"/>
      <c r="BE329" s="126"/>
      <c r="BF329" s="126"/>
      <c r="BG329" s="126"/>
      <c r="BH329" s="126"/>
      <c r="BI329" s="126"/>
      <c r="BJ329" s="126"/>
      <c r="BK329" s="126"/>
      <c r="BL329" s="126"/>
      <c r="BM329" s="126"/>
      <c r="BN329" s="127"/>
      <c r="BO329" s="127"/>
      <c r="BP329" s="127"/>
      <c r="BQ329" s="128"/>
      <c r="BR329" s="129"/>
    </row>
    <row r="330" spans="1:71" ht="15.65" customHeight="1">
      <c r="A330" s="134"/>
      <c r="B330" s="134"/>
      <c r="C330" s="124"/>
      <c r="D330" s="261"/>
      <c r="E330" s="262"/>
      <c r="F330" s="262"/>
      <c r="G330" s="262"/>
      <c r="H330" s="262"/>
      <c r="I330" s="262"/>
      <c r="J330" s="262"/>
      <c r="K330" s="262"/>
      <c r="L330" s="262"/>
      <c r="M330" s="262"/>
      <c r="N330" s="262"/>
      <c r="O330" s="262"/>
      <c r="P330" s="262"/>
      <c r="Q330" s="263"/>
      <c r="R330" s="205"/>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7"/>
      <c r="BC330" s="125"/>
      <c r="BD330" s="126"/>
      <c r="BE330" s="126"/>
      <c r="BF330" s="126"/>
      <c r="BG330" s="126"/>
      <c r="BH330" s="126"/>
      <c r="BI330" s="126"/>
      <c r="BJ330" s="126"/>
      <c r="BK330" s="126"/>
      <c r="BL330" s="126"/>
      <c r="BM330" s="126"/>
      <c r="BN330" s="127"/>
      <c r="BO330" s="127"/>
      <c r="BP330" s="127"/>
      <c r="BQ330" s="128"/>
      <c r="BR330" s="129"/>
      <c r="BS330" s="134"/>
    </row>
    <row r="331" spans="1:71" ht="15.65" customHeight="1">
      <c r="A331" s="134"/>
      <c r="B331" s="134"/>
      <c r="C331" s="124"/>
      <c r="D331" s="130"/>
      <c r="E331" s="130"/>
      <c r="F331" s="130"/>
      <c r="G331" s="130"/>
      <c r="H331" s="130"/>
      <c r="I331" s="130"/>
      <c r="J331" s="130"/>
      <c r="K331" s="130"/>
      <c r="L331" s="130"/>
      <c r="M331" s="130"/>
      <c r="N331" s="130"/>
      <c r="O331" s="130"/>
      <c r="P331" s="130"/>
      <c r="Q331" s="130"/>
      <c r="R331" s="130"/>
      <c r="S331" s="130"/>
      <c r="T331" s="130"/>
      <c r="U331" s="130"/>
      <c r="V331" s="130"/>
      <c r="W331" s="130"/>
      <c r="X331" s="110"/>
      <c r="Y331" s="110"/>
      <c r="Z331" s="110"/>
      <c r="AA331" s="126"/>
      <c r="AB331" s="131"/>
      <c r="AC331" s="131"/>
      <c r="AD331" s="131"/>
      <c r="AE331" s="131"/>
      <c r="AF331" s="131"/>
      <c r="AG331" s="131"/>
      <c r="AH331" s="131"/>
      <c r="AI331" s="131"/>
      <c r="AJ331" s="131"/>
      <c r="AK331" s="131"/>
      <c r="AL331" s="131"/>
      <c r="AM331" s="131"/>
      <c r="AN331" s="128"/>
      <c r="AO331" s="131"/>
      <c r="AP331" s="132"/>
      <c r="AQ331" s="132"/>
      <c r="AR331" s="133"/>
      <c r="AS331" s="133"/>
      <c r="AT331" s="133"/>
      <c r="AU331" s="133"/>
      <c r="AV331" s="133"/>
      <c r="AW331" s="133"/>
      <c r="AX331" s="133"/>
      <c r="AY331" s="133"/>
      <c r="AZ331" s="133"/>
      <c r="BA331" s="133"/>
      <c r="BB331" s="133"/>
      <c r="BC331" s="125"/>
      <c r="BD331" s="126"/>
      <c r="BE331" s="126"/>
      <c r="BF331" s="126"/>
      <c r="BG331" s="126"/>
      <c r="BH331" s="126"/>
      <c r="BI331" s="126"/>
      <c r="BJ331" s="126"/>
      <c r="BK331" s="126"/>
      <c r="BL331" s="126"/>
      <c r="BM331" s="126"/>
      <c r="BN331" s="127"/>
      <c r="BO331" s="127"/>
      <c r="BP331" s="127"/>
      <c r="BQ331" s="128"/>
      <c r="BR331" s="129"/>
      <c r="BS331" s="134"/>
    </row>
    <row r="332" spans="1:71" ht="19">
      <c r="A332" s="134"/>
      <c r="B332" s="134"/>
      <c r="C332" s="124"/>
      <c r="D332" s="130"/>
      <c r="E332" s="130"/>
      <c r="F332" s="130"/>
      <c r="G332" s="130"/>
      <c r="H332" s="130"/>
      <c r="I332" s="130"/>
      <c r="J332" s="130"/>
      <c r="K332" s="130"/>
      <c r="L332" s="130"/>
      <c r="M332" s="130"/>
      <c r="N332" s="130"/>
      <c r="O332" s="130"/>
      <c r="P332" s="130"/>
      <c r="Q332" s="130"/>
      <c r="R332" s="130"/>
      <c r="S332" s="130"/>
      <c r="T332" s="130"/>
      <c r="U332" s="135" t="s">
        <v>27</v>
      </c>
      <c r="V332" s="130"/>
      <c r="W332" s="130"/>
      <c r="X332" s="136"/>
      <c r="Y332" s="136"/>
      <c r="Z332" s="136"/>
      <c r="AA332" s="127"/>
      <c r="AB332" s="137"/>
      <c r="AC332" s="137"/>
      <c r="AD332" s="137"/>
      <c r="AE332" s="137"/>
      <c r="AF332" s="137"/>
      <c r="AG332" s="137"/>
      <c r="AH332" s="137"/>
      <c r="AI332" s="137"/>
      <c r="AJ332" s="137"/>
      <c r="AK332" s="137"/>
      <c r="AL332" s="137"/>
      <c r="AM332" s="135" t="s">
        <v>14</v>
      </c>
      <c r="AN332" s="138"/>
      <c r="AO332" s="137"/>
      <c r="AP332" s="139"/>
      <c r="AQ332" s="139"/>
      <c r="AR332" s="140"/>
      <c r="AS332" s="140"/>
      <c r="AT332" s="140"/>
      <c r="AU332" s="140"/>
      <c r="AV332" s="140"/>
      <c r="AW332" s="140"/>
      <c r="AX332" s="140"/>
      <c r="AY332" s="140"/>
      <c r="AZ332" s="140"/>
      <c r="BA332" s="140"/>
      <c r="BB332" s="140"/>
      <c r="BC332" s="141"/>
      <c r="BD332" s="127"/>
      <c r="BE332" s="127"/>
      <c r="BF332" s="161" t="s">
        <v>75</v>
      </c>
      <c r="BG332" s="155"/>
      <c r="BH332" s="155"/>
      <c r="BI332" s="155"/>
      <c r="BJ332" s="155"/>
      <c r="BK332" s="155"/>
      <c r="BL332" s="155"/>
      <c r="BM332" s="127"/>
      <c r="BN332" s="127"/>
      <c r="BO332" s="127"/>
      <c r="BP332" s="127"/>
      <c r="BQ332" s="138"/>
      <c r="BR332" s="129"/>
      <c r="BS332" s="134"/>
    </row>
    <row r="333" spans="1:71" ht="15.65" customHeight="1">
      <c r="A333" s="134"/>
      <c r="B333" s="134"/>
      <c r="C333" s="124"/>
      <c r="D333" s="199" t="s">
        <v>7</v>
      </c>
      <c r="E333" s="200"/>
      <c r="F333" s="200"/>
      <c r="G333" s="200"/>
      <c r="H333" s="200"/>
      <c r="I333" s="200"/>
      <c r="J333" s="200"/>
      <c r="K333" s="200"/>
      <c r="L333" s="200"/>
      <c r="M333" s="201"/>
      <c r="N333" s="208" t="str">
        <f>IF([9]回答表!X55="●","●","")</f>
        <v/>
      </c>
      <c r="O333" s="209"/>
      <c r="P333" s="209"/>
      <c r="Q333" s="210"/>
      <c r="R333" s="130"/>
      <c r="S333" s="130"/>
      <c r="T333" s="130"/>
      <c r="U333" s="190" t="str">
        <f>IF([9]回答表!X55="●",[9]回答表!B578,IF([9]回答表!AA55="●",[9]回答表!B605,""))</f>
        <v/>
      </c>
      <c r="V333" s="191"/>
      <c r="W333" s="191"/>
      <c r="X333" s="191"/>
      <c r="Y333" s="191"/>
      <c r="Z333" s="191"/>
      <c r="AA333" s="191"/>
      <c r="AB333" s="191"/>
      <c r="AC333" s="191"/>
      <c r="AD333" s="191"/>
      <c r="AE333" s="191"/>
      <c r="AF333" s="191"/>
      <c r="AG333" s="191"/>
      <c r="AH333" s="191"/>
      <c r="AI333" s="191"/>
      <c r="AJ333" s="192"/>
      <c r="AK333" s="143"/>
      <c r="AL333" s="143"/>
      <c r="AM333" s="223" t="s">
        <v>76</v>
      </c>
      <c r="AN333" s="223"/>
      <c r="AO333" s="223"/>
      <c r="AP333" s="223"/>
      <c r="AQ333" s="224" t="str">
        <f>IF([9]回答表!X55="●",[9]回答表!BC585,IF([9]回答表!AA55="●",[9]回答表!BC612,""))</f>
        <v/>
      </c>
      <c r="AR333" s="224"/>
      <c r="AS333" s="224"/>
      <c r="AT333" s="224"/>
      <c r="AU333" s="264" t="s">
        <v>77</v>
      </c>
      <c r="AV333" s="265"/>
      <c r="AW333" s="265"/>
      <c r="AX333" s="266"/>
      <c r="AY333" s="224" t="str">
        <f>IF([9]回答表!X55="●",[9]回答表!BC591,IF([9]回答表!AA55="●",[9]回答表!BC617,""))</f>
        <v/>
      </c>
      <c r="AZ333" s="224"/>
      <c r="BA333" s="224"/>
      <c r="BB333" s="224"/>
      <c r="BC333" s="131"/>
      <c r="BD333" s="126"/>
      <c r="BE333" s="126"/>
      <c r="BF333" s="253" t="str">
        <f>IF([9]回答表!X55="●",[9]回答表!S584,IF([9]回答表!AA55="●",[9]回答表!S611,""))</f>
        <v/>
      </c>
      <c r="BG333" s="254"/>
      <c r="BH333" s="254"/>
      <c r="BI333" s="254"/>
      <c r="BJ333" s="253"/>
      <c r="BK333" s="254"/>
      <c r="BL333" s="254"/>
      <c r="BM333" s="254"/>
      <c r="BN333" s="253"/>
      <c r="BO333" s="254"/>
      <c r="BP333" s="254"/>
      <c r="BQ333" s="255"/>
      <c r="BR333" s="129"/>
      <c r="BS333" s="134"/>
    </row>
    <row r="334" spans="1:71" ht="15.65" customHeight="1">
      <c r="A334" s="134"/>
      <c r="B334" s="134"/>
      <c r="C334" s="124"/>
      <c r="D334" s="202"/>
      <c r="E334" s="203"/>
      <c r="F334" s="203"/>
      <c r="G334" s="203"/>
      <c r="H334" s="203"/>
      <c r="I334" s="203"/>
      <c r="J334" s="203"/>
      <c r="K334" s="203"/>
      <c r="L334" s="203"/>
      <c r="M334" s="204"/>
      <c r="N334" s="211"/>
      <c r="O334" s="212"/>
      <c r="P334" s="212"/>
      <c r="Q334" s="213"/>
      <c r="R334" s="130"/>
      <c r="S334" s="130"/>
      <c r="T334" s="130"/>
      <c r="U334" s="193"/>
      <c r="V334" s="194"/>
      <c r="W334" s="194"/>
      <c r="X334" s="194"/>
      <c r="Y334" s="194"/>
      <c r="Z334" s="194"/>
      <c r="AA334" s="194"/>
      <c r="AB334" s="194"/>
      <c r="AC334" s="194"/>
      <c r="AD334" s="194"/>
      <c r="AE334" s="194"/>
      <c r="AF334" s="194"/>
      <c r="AG334" s="194"/>
      <c r="AH334" s="194"/>
      <c r="AI334" s="194"/>
      <c r="AJ334" s="195"/>
      <c r="AK334" s="143"/>
      <c r="AL334" s="143"/>
      <c r="AM334" s="223"/>
      <c r="AN334" s="223"/>
      <c r="AO334" s="223"/>
      <c r="AP334" s="223"/>
      <c r="AQ334" s="224"/>
      <c r="AR334" s="224"/>
      <c r="AS334" s="224"/>
      <c r="AT334" s="224"/>
      <c r="AU334" s="267"/>
      <c r="AV334" s="268"/>
      <c r="AW334" s="268"/>
      <c r="AX334" s="269"/>
      <c r="AY334" s="224"/>
      <c r="AZ334" s="224"/>
      <c r="BA334" s="224"/>
      <c r="BB334" s="224"/>
      <c r="BC334" s="131"/>
      <c r="BD334" s="126"/>
      <c r="BE334" s="126"/>
      <c r="BF334" s="217"/>
      <c r="BG334" s="218"/>
      <c r="BH334" s="218"/>
      <c r="BI334" s="218"/>
      <c r="BJ334" s="217"/>
      <c r="BK334" s="218"/>
      <c r="BL334" s="218"/>
      <c r="BM334" s="218"/>
      <c r="BN334" s="217"/>
      <c r="BO334" s="218"/>
      <c r="BP334" s="218"/>
      <c r="BQ334" s="221"/>
      <c r="BR334" s="129"/>
      <c r="BS334" s="134"/>
    </row>
    <row r="335" spans="1:71" ht="15.65" customHeight="1">
      <c r="A335" s="134"/>
      <c r="B335" s="134"/>
      <c r="C335" s="124"/>
      <c r="D335" s="202"/>
      <c r="E335" s="203"/>
      <c r="F335" s="203"/>
      <c r="G335" s="203"/>
      <c r="H335" s="203"/>
      <c r="I335" s="203"/>
      <c r="J335" s="203"/>
      <c r="K335" s="203"/>
      <c r="L335" s="203"/>
      <c r="M335" s="204"/>
      <c r="N335" s="211"/>
      <c r="O335" s="212"/>
      <c r="P335" s="212"/>
      <c r="Q335" s="213"/>
      <c r="R335" s="130"/>
      <c r="S335" s="130"/>
      <c r="T335" s="130"/>
      <c r="U335" s="193"/>
      <c r="V335" s="194"/>
      <c r="W335" s="194"/>
      <c r="X335" s="194"/>
      <c r="Y335" s="194"/>
      <c r="Z335" s="194"/>
      <c r="AA335" s="194"/>
      <c r="AB335" s="194"/>
      <c r="AC335" s="194"/>
      <c r="AD335" s="194"/>
      <c r="AE335" s="194"/>
      <c r="AF335" s="194"/>
      <c r="AG335" s="194"/>
      <c r="AH335" s="194"/>
      <c r="AI335" s="194"/>
      <c r="AJ335" s="195"/>
      <c r="AK335" s="143"/>
      <c r="AL335" s="143"/>
      <c r="AM335" s="223" t="s">
        <v>78</v>
      </c>
      <c r="AN335" s="223"/>
      <c r="AO335" s="223"/>
      <c r="AP335" s="223"/>
      <c r="AQ335" s="224" t="str">
        <f>IF([9]回答表!X55="●",[9]回答表!BC586,IF([9]回答表!AA55="●",[9]回答表!BC613,""))</f>
        <v/>
      </c>
      <c r="AR335" s="224"/>
      <c r="AS335" s="224"/>
      <c r="AT335" s="224"/>
      <c r="AU335" s="267"/>
      <c r="AV335" s="268"/>
      <c r="AW335" s="268"/>
      <c r="AX335" s="269"/>
      <c r="AY335" s="224"/>
      <c r="AZ335" s="224"/>
      <c r="BA335" s="224"/>
      <c r="BB335" s="224"/>
      <c r="BC335" s="131"/>
      <c r="BD335" s="126"/>
      <c r="BE335" s="126"/>
      <c r="BF335" s="217"/>
      <c r="BG335" s="218"/>
      <c r="BH335" s="218"/>
      <c r="BI335" s="218"/>
      <c r="BJ335" s="217"/>
      <c r="BK335" s="218"/>
      <c r="BL335" s="218"/>
      <c r="BM335" s="218"/>
      <c r="BN335" s="217"/>
      <c r="BO335" s="218"/>
      <c r="BP335" s="218"/>
      <c r="BQ335" s="221"/>
      <c r="BR335" s="129"/>
      <c r="BS335" s="134"/>
    </row>
    <row r="336" spans="1:71" ht="15.65" customHeight="1">
      <c r="A336" s="134"/>
      <c r="B336" s="134"/>
      <c r="C336" s="124"/>
      <c r="D336" s="205"/>
      <c r="E336" s="206"/>
      <c r="F336" s="206"/>
      <c r="G336" s="206"/>
      <c r="H336" s="206"/>
      <c r="I336" s="206"/>
      <c r="J336" s="206"/>
      <c r="K336" s="206"/>
      <c r="L336" s="206"/>
      <c r="M336" s="207"/>
      <c r="N336" s="214"/>
      <c r="O336" s="215"/>
      <c r="P336" s="215"/>
      <c r="Q336" s="216"/>
      <c r="R336" s="130"/>
      <c r="S336" s="130"/>
      <c r="T336" s="130"/>
      <c r="U336" s="193"/>
      <c r="V336" s="194"/>
      <c r="W336" s="194"/>
      <c r="X336" s="194"/>
      <c r="Y336" s="194"/>
      <c r="Z336" s="194"/>
      <c r="AA336" s="194"/>
      <c r="AB336" s="194"/>
      <c r="AC336" s="194"/>
      <c r="AD336" s="194"/>
      <c r="AE336" s="194"/>
      <c r="AF336" s="194"/>
      <c r="AG336" s="194"/>
      <c r="AH336" s="194"/>
      <c r="AI336" s="194"/>
      <c r="AJ336" s="195"/>
      <c r="AK336" s="143"/>
      <c r="AL336" s="143"/>
      <c r="AM336" s="223"/>
      <c r="AN336" s="223"/>
      <c r="AO336" s="223"/>
      <c r="AP336" s="223"/>
      <c r="AQ336" s="224"/>
      <c r="AR336" s="224"/>
      <c r="AS336" s="224"/>
      <c r="AT336" s="224"/>
      <c r="AU336" s="267"/>
      <c r="AV336" s="268"/>
      <c r="AW336" s="268"/>
      <c r="AX336" s="269"/>
      <c r="AY336" s="224"/>
      <c r="AZ336" s="224"/>
      <c r="BA336" s="224"/>
      <c r="BB336" s="224"/>
      <c r="BC336" s="131"/>
      <c r="BD336" s="126"/>
      <c r="BE336" s="126"/>
      <c r="BF336" s="217" t="str">
        <f>IF([9]回答表!X55="●",[9]回答表!V584,IF([9]回答表!AA55="●",[9]回答表!V611,""))</f>
        <v/>
      </c>
      <c r="BG336" s="218"/>
      <c r="BH336" s="218"/>
      <c r="BI336" s="218"/>
      <c r="BJ336" s="217" t="str">
        <f>IF([9]回答表!X55="●",[9]回答表!V585,IF([9]回答表!AA55="●",[9]回答表!V612,""))</f>
        <v/>
      </c>
      <c r="BK336" s="218"/>
      <c r="BL336" s="218"/>
      <c r="BM336" s="221"/>
      <c r="BN336" s="217" t="str">
        <f>IF([9]回答表!X55="●",[9]回答表!V586,IF([9]回答表!AA55="●",[9]回答表!V613,""))</f>
        <v/>
      </c>
      <c r="BO336" s="218"/>
      <c r="BP336" s="218"/>
      <c r="BQ336" s="221"/>
      <c r="BR336" s="129"/>
      <c r="BS336" s="134"/>
    </row>
    <row r="337" spans="1:71" ht="15.65" customHeight="1">
      <c r="A337" s="134"/>
      <c r="B337" s="134"/>
      <c r="C337" s="124"/>
      <c r="D337" s="144"/>
      <c r="E337" s="144"/>
      <c r="F337" s="144"/>
      <c r="G337" s="144"/>
      <c r="H337" s="144"/>
      <c r="I337" s="144"/>
      <c r="J337" s="144"/>
      <c r="K337" s="144"/>
      <c r="L337" s="144"/>
      <c r="M337" s="144"/>
      <c r="N337" s="146"/>
      <c r="O337" s="146"/>
      <c r="P337" s="146"/>
      <c r="Q337" s="146"/>
      <c r="R337" s="146"/>
      <c r="S337" s="146"/>
      <c r="T337" s="146"/>
      <c r="U337" s="193"/>
      <c r="V337" s="194"/>
      <c r="W337" s="194"/>
      <c r="X337" s="194"/>
      <c r="Y337" s="194"/>
      <c r="Z337" s="194"/>
      <c r="AA337" s="194"/>
      <c r="AB337" s="194"/>
      <c r="AC337" s="194"/>
      <c r="AD337" s="194"/>
      <c r="AE337" s="194"/>
      <c r="AF337" s="194"/>
      <c r="AG337" s="194"/>
      <c r="AH337" s="194"/>
      <c r="AI337" s="194"/>
      <c r="AJ337" s="195"/>
      <c r="AK337" s="143"/>
      <c r="AL337" s="143"/>
      <c r="AM337" s="223" t="s">
        <v>79</v>
      </c>
      <c r="AN337" s="223"/>
      <c r="AO337" s="223"/>
      <c r="AP337" s="223"/>
      <c r="AQ337" s="224" t="str">
        <f>IF([9]回答表!X55="●",[9]回答表!BC587,IF([9]回答表!AA55="●",[9]回答表!BC614,""))</f>
        <v/>
      </c>
      <c r="AR337" s="224"/>
      <c r="AS337" s="224"/>
      <c r="AT337" s="224"/>
      <c r="AU337" s="270"/>
      <c r="AV337" s="271"/>
      <c r="AW337" s="271"/>
      <c r="AX337" s="272"/>
      <c r="AY337" s="224"/>
      <c r="AZ337" s="224"/>
      <c r="BA337" s="224"/>
      <c r="BB337" s="224"/>
      <c r="BC337" s="131"/>
      <c r="BD337" s="131"/>
      <c r="BE337" s="131"/>
      <c r="BF337" s="217"/>
      <c r="BG337" s="218"/>
      <c r="BH337" s="218"/>
      <c r="BI337" s="218"/>
      <c r="BJ337" s="217"/>
      <c r="BK337" s="218"/>
      <c r="BL337" s="218"/>
      <c r="BM337" s="221"/>
      <c r="BN337" s="217"/>
      <c r="BO337" s="218"/>
      <c r="BP337" s="218"/>
      <c r="BQ337" s="221"/>
      <c r="BR337" s="129"/>
      <c r="BS337" s="134"/>
    </row>
    <row r="338" spans="1:71" ht="15.65" customHeight="1">
      <c r="A338" s="134"/>
      <c r="B338" s="134"/>
      <c r="C338" s="124"/>
      <c r="D338" s="144"/>
      <c r="E338" s="144"/>
      <c r="F338" s="144"/>
      <c r="G338" s="144"/>
      <c r="H338" s="144"/>
      <c r="I338" s="144"/>
      <c r="J338" s="144"/>
      <c r="K338" s="144"/>
      <c r="L338" s="144"/>
      <c r="M338" s="144"/>
      <c r="N338" s="146"/>
      <c r="O338" s="146"/>
      <c r="P338" s="146"/>
      <c r="Q338" s="146"/>
      <c r="R338" s="146"/>
      <c r="S338" s="146"/>
      <c r="T338" s="146"/>
      <c r="U338" s="193"/>
      <c r="V338" s="194"/>
      <c r="W338" s="194"/>
      <c r="X338" s="194"/>
      <c r="Y338" s="194"/>
      <c r="Z338" s="194"/>
      <c r="AA338" s="194"/>
      <c r="AB338" s="194"/>
      <c r="AC338" s="194"/>
      <c r="AD338" s="194"/>
      <c r="AE338" s="194"/>
      <c r="AF338" s="194"/>
      <c r="AG338" s="194"/>
      <c r="AH338" s="194"/>
      <c r="AI338" s="194"/>
      <c r="AJ338" s="195"/>
      <c r="AK338" s="143"/>
      <c r="AL338" s="143"/>
      <c r="AM338" s="223"/>
      <c r="AN338" s="223"/>
      <c r="AO338" s="223"/>
      <c r="AP338" s="223"/>
      <c r="AQ338" s="224"/>
      <c r="AR338" s="224"/>
      <c r="AS338" s="224"/>
      <c r="AT338" s="224"/>
      <c r="AU338" s="225" t="s">
        <v>80</v>
      </c>
      <c r="AV338" s="226"/>
      <c r="AW338" s="226"/>
      <c r="AX338" s="227"/>
      <c r="AY338" s="231" t="str">
        <f>IF([9]回答表!X55="●",[9]回答表!BC592,IF([9]回答表!AA55="●",[9]回答表!BC618,""))</f>
        <v/>
      </c>
      <c r="AZ338" s="232"/>
      <c r="BA338" s="232"/>
      <c r="BB338" s="233"/>
      <c r="BC338" s="131"/>
      <c r="BD338" s="126"/>
      <c r="BE338" s="126"/>
      <c r="BF338" s="217"/>
      <c r="BG338" s="218"/>
      <c r="BH338" s="218"/>
      <c r="BI338" s="218"/>
      <c r="BJ338" s="217"/>
      <c r="BK338" s="218"/>
      <c r="BL338" s="218"/>
      <c r="BM338" s="221"/>
      <c r="BN338" s="217"/>
      <c r="BO338" s="218"/>
      <c r="BP338" s="218"/>
      <c r="BQ338" s="221"/>
      <c r="BR338" s="129"/>
      <c r="BS338" s="134"/>
    </row>
    <row r="339" spans="1:71" ht="15.65" customHeight="1">
      <c r="A339" s="134"/>
      <c r="B339" s="134"/>
      <c r="C339" s="124"/>
      <c r="D339" s="243" t="s">
        <v>8</v>
      </c>
      <c r="E339" s="244"/>
      <c r="F339" s="244"/>
      <c r="G339" s="244"/>
      <c r="H339" s="244"/>
      <c r="I339" s="244"/>
      <c r="J339" s="244"/>
      <c r="K339" s="244"/>
      <c r="L339" s="244"/>
      <c r="M339" s="245"/>
      <c r="N339" s="208" t="str">
        <f>IF([9]回答表!AA55="●","●","")</f>
        <v/>
      </c>
      <c r="O339" s="209"/>
      <c r="P339" s="209"/>
      <c r="Q339" s="210"/>
      <c r="R339" s="130"/>
      <c r="S339" s="130"/>
      <c r="T339" s="130"/>
      <c r="U339" s="193"/>
      <c r="V339" s="194"/>
      <c r="W339" s="194"/>
      <c r="X339" s="194"/>
      <c r="Y339" s="194"/>
      <c r="Z339" s="194"/>
      <c r="AA339" s="194"/>
      <c r="AB339" s="194"/>
      <c r="AC339" s="194"/>
      <c r="AD339" s="194"/>
      <c r="AE339" s="194"/>
      <c r="AF339" s="194"/>
      <c r="AG339" s="194"/>
      <c r="AH339" s="194"/>
      <c r="AI339" s="194"/>
      <c r="AJ339" s="195"/>
      <c r="AK339" s="143"/>
      <c r="AL339" s="143"/>
      <c r="AM339" s="223" t="s">
        <v>81</v>
      </c>
      <c r="AN339" s="223"/>
      <c r="AO339" s="223"/>
      <c r="AP339" s="223"/>
      <c r="AQ339" s="252" t="str">
        <f>IF([9]回答表!X55="●",[9]回答表!BC589,IF([9]回答表!AA55="●",[9]回答表!BC615,""))</f>
        <v/>
      </c>
      <c r="AR339" s="224"/>
      <c r="AS339" s="224"/>
      <c r="AT339" s="224"/>
      <c r="AU339" s="237"/>
      <c r="AV339" s="238"/>
      <c r="AW339" s="238"/>
      <c r="AX339" s="239"/>
      <c r="AY339" s="240"/>
      <c r="AZ339" s="241"/>
      <c r="BA339" s="241"/>
      <c r="BB339" s="242"/>
      <c r="BC339" s="131"/>
      <c r="BD339" s="147"/>
      <c r="BE339" s="147"/>
      <c r="BF339" s="217"/>
      <c r="BG339" s="218"/>
      <c r="BH339" s="218"/>
      <c r="BI339" s="218"/>
      <c r="BJ339" s="217"/>
      <c r="BK339" s="218"/>
      <c r="BL339" s="218"/>
      <c r="BM339" s="221"/>
      <c r="BN339" s="217"/>
      <c r="BO339" s="218"/>
      <c r="BP339" s="218"/>
      <c r="BQ339" s="221"/>
      <c r="BR339" s="129"/>
      <c r="BS339" s="134"/>
    </row>
    <row r="340" spans="1:71" ht="15.65" customHeight="1">
      <c r="A340" s="134"/>
      <c r="B340" s="134"/>
      <c r="C340" s="124"/>
      <c r="D340" s="246"/>
      <c r="E340" s="247"/>
      <c r="F340" s="247"/>
      <c r="G340" s="247"/>
      <c r="H340" s="247"/>
      <c r="I340" s="247"/>
      <c r="J340" s="247"/>
      <c r="K340" s="247"/>
      <c r="L340" s="247"/>
      <c r="M340" s="248"/>
      <c r="N340" s="211"/>
      <c r="O340" s="212"/>
      <c r="P340" s="212"/>
      <c r="Q340" s="213"/>
      <c r="R340" s="130"/>
      <c r="S340" s="130"/>
      <c r="T340" s="130"/>
      <c r="U340" s="193"/>
      <c r="V340" s="194"/>
      <c r="W340" s="194"/>
      <c r="X340" s="194"/>
      <c r="Y340" s="194"/>
      <c r="Z340" s="194"/>
      <c r="AA340" s="194"/>
      <c r="AB340" s="194"/>
      <c r="AC340" s="194"/>
      <c r="AD340" s="194"/>
      <c r="AE340" s="194"/>
      <c r="AF340" s="194"/>
      <c r="AG340" s="194"/>
      <c r="AH340" s="194"/>
      <c r="AI340" s="194"/>
      <c r="AJ340" s="195"/>
      <c r="AK340" s="143"/>
      <c r="AL340" s="143"/>
      <c r="AM340" s="223"/>
      <c r="AN340" s="223"/>
      <c r="AO340" s="223"/>
      <c r="AP340" s="223"/>
      <c r="AQ340" s="224"/>
      <c r="AR340" s="224"/>
      <c r="AS340" s="224"/>
      <c r="AT340" s="224"/>
      <c r="AU340" s="228"/>
      <c r="AV340" s="229"/>
      <c r="AW340" s="229"/>
      <c r="AX340" s="230"/>
      <c r="AY340" s="234"/>
      <c r="AZ340" s="235"/>
      <c r="BA340" s="235"/>
      <c r="BB340" s="236"/>
      <c r="BC340" s="131"/>
      <c r="BD340" s="147"/>
      <c r="BE340" s="147"/>
      <c r="BF340" s="217" t="s">
        <v>9</v>
      </c>
      <c r="BG340" s="218"/>
      <c r="BH340" s="218"/>
      <c r="BI340" s="218"/>
      <c r="BJ340" s="217" t="s">
        <v>10</v>
      </c>
      <c r="BK340" s="218"/>
      <c r="BL340" s="218"/>
      <c r="BM340" s="218"/>
      <c r="BN340" s="217" t="s">
        <v>11</v>
      </c>
      <c r="BO340" s="218"/>
      <c r="BP340" s="218"/>
      <c r="BQ340" s="221"/>
      <c r="BR340" s="129"/>
      <c r="BS340" s="134"/>
    </row>
    <row r="341" spans="1:71" ht="15.65" customHeight="1">
      <c r="A341" s="134"/>
      <c r="B341" s="134"/>
      <c r="C341" s="124"/>
      <c r="D341" s="246"/>
      <c r="E341" s="247"/>
      <c r="F341" s="247"/>
      <c r="G341" s="247"/>
      <c r="H341" s="247"/>
      <c r="I341" s="247"/>
      <c r="J341" s="247"/>
      <c r="K341" s="247"/>
      <c r="L341" s="247"/>
      <c r="M341" s="248"/>
      <c r="N341" s="211"/>
      <c r="O341" s="212"/>
      <c r="P341" s="212"/>
      <c r="Q341" s="213"/>
      <c r="R341" s="130"/>
      <c r="S341" s="130"/>
      <c r="T341" s="130"/>
      <c r="U341" s="193"/>
      <c r="V341" s="194"/>
      <c r="W341" s="194"/>
      <c r="X341" s="194"/>
      <c r="Y341" s="194"/>
      <c r="Z341" s="194"/>
      <c r="AA341" s="194"/>
      <c r="AB341" s="194"/>
      <c r="AC341" s="194"/>
      <c r="AD341" s="194"/>
      <c r="AE341" s="194"/>
      <c r="AF341" s="194"/>
      <c r="AG341" s="194"/>
      <c r="AH341" s="194"/>
      <c r="AI341" s="194"/>
      <c r="AJ341" s="195"/>
      <c r="AK341" s="143"/>
      <c r="AL341" s="143"/>
      <c r="AM341" s="223" t="s">
        <v>82</v>
      </c>
      <c r="AN341" s="223"/>
      <c r="AO341" s="223"/>
      <c r="AP341" s="223"/>
      <c r="AQ341" s="224" t="str">
        <f>IF([9]回答表!X55="●",[9]回答表!BC590,IF([9]回答表!AA55="●",[9]回答表!BC616,""))</f>
        <v/>
      </c>
      <c r="AR341" s="224"/>
      <c r="AS341" s="224"/>
      <c r="AT341" s="224"/>
      <c r="AU341" s="225" t="s">
        <v>83</v>
      </c>
      <c r="AV341" s="226"/>
      <c r="AW341" s="226"/>
      <c r="AX341" s="227"/>
      <c r="AY341" s="231" t="str">
        <f>IF([9]回答表!X55="●",[9]回答表!BC593,IF([9]回答表!AA55="●",[9]回答表!BC619,""))</f>
        <v/>
      </c>
      <c r="AZ341" s="232"/>
      <c r="BA341" s="232"/>
      <c r="BB341" s="233"/>
      <c r="BC341" s="131"/>
      <c r="BD341" s="147"/>
      <c r="BE341" s="147"/>
      <c r="BF341" s="217"/>
      <c r="BG341" s="218"/>
      <c r="BH341" s="218"/>
      <c r="BI341" s="218"/>
      <c r="BJ341" s="217"/>
      <c r="BK341" s="218"/>
      <c r="BL341" s="218"/>
      <c r="BM341" s="218"/>
      <c r="BN341" s="217"/>
      <c r="BO341" s="218"/>
      <c r="BP341" s="218"/>
      <c r="BQ341" s="221"/>
      <c r="BR341" s="129"/>
      <c r="BS341" s="134"/>
    </row>
    <row r="342" spans="1:71" ht="15.65" customHeight="1">
      <c r="A342" s="134"/>
      <c r="B342" s="134"/>
      <c r="C342" s="124"/>
      <c r="D342" s="249"/>
      <c r="E342" s="250"/>
      <c r="F342" s="250"/>
      <c r="G342" s="250"/>
      <c r="H342" s="250"/>
      <c r="I342" s="250"/>
      <c r="J342" s="250"/>
      <c r="K342" s="250"/>
      <c r="L342" s="250"/>
      <c r="M342" s="251"/>
      <c r="N342" s="214"/>
      <c r="O342" s="215"/>
      <c r="P342" s="215"/>
      <c r="Q342" s="216"/>
      <c r="R342" s="130"/>
      <c r="S342" s="130"/>
      <c r="T342" s="130"/>
      <c r="U342" s="196"/>
      <c r="V342" s="197"/>
      <c r="W342" s="197"/>
      <c r="X342" s="197"/>
      <c r="Y342" s="197"/>
      <c r="Z342" s="197"/>
      <c r="AA342" s="197"/>
      <c r="AB342" s="197"/>
      <c r="AC342" s="197"/>
      <c r="AD342" s="197"/>
      <c r="AE342" s="197"/>
      <c r="AF342" s="197"/>
      <c r="AG342" s="197"/>
      <c r="AH342" s="197"/>
      <c r="AI342" s="197"/>
      <c r="AJ342" s="198"/>
      <c r="AK342" s="143"/>
      <c r="AL342" s="143"/>
      <c r="AM342" s="223"/>
      <c r="AN342" s="223"/>
      <c r="AO342" s="223"/>
      <c r="AP342" s="223"/>
      <c r="AQ342" s="224"/>
      <c r="AR342" s="224"/>
      <c r="AS342" s="224"/>
      <c r="AT342" s="224"/>
      <c r="AU342" s="228"/>
      <c r="AV342" s="229"/>
      <c r="AW342" s="229"/>
      <c r="AX342" s="230"/>
      <c r="AY342" s="234"/>
      <c r="AZ342" s="235"/>
      <c r="BA342" s="235"/>
      <c r="BB342" s="236"/>
      <c r="BC342" s="131"/>
      <c r="BD342" s="147"/>
      <c r="BE342" s="147"/>
      <c r="BF342" s="219"/>
      <c r="BG342" s="220"/>
      <c r="BH342" s="220"/>
      <c r="BI342" s="220"/>
      <c r="BJ342" s="219"/>
      <c r="BK342" s="220"/>
      <c r="BL342" s="220"/>
      <c r="BM342" s="220"/>
      <c r="BN342" s="219"/>
      <c r="BO342" s="220"/>
      <c r="BP342" s="220"/>
      <c r="BQ342" s="222"/>
      <c r="BR342" s="129"/>
      <c r="BS342" s="134"/>
    </row>
    <row r="343" spans="1:71" ht="15.65" customHeight="1">
      <c r="A343" s="134"/>
      <c r="B343" s="134"/>
      <c r="C343" s="124"/>
      <c r="D343" s="144"/>
      <c r="E343" s="144"/>
      <c r="F343" s="144"/>
      <c r="G343" s="144"/>
      <c r="H343" s="144"/>
      <c r="I343" s="144"/>
      <c r="J343" s="144"/>
      <c r="K343" s="144"/>
      <c r="L343" s="144"/>
      <c r="M343" s="144"/>
      <c r="N343" s="144"/>
      <c r="O343" s="144"/>
      <c r="P343" s="144"/>
      <c r="Q343" s="144"/>
      <c r="R343" s="130"/>
      <c r="S343" s="130"/>
      <c r="T343" s="130"/>
      <c r="U343" s="130"/>
      <c r="V343" s="130"/>
      <c r="W343" s="130"/>
      <c r="X343" s="130"/>
      <c r="Y343" s="130"/>
      <c r="Z343" s="130"/>
      <c r="AA343" s="130"/>
      <c r="AB343" s="130"/>
      <c r="AC343" s="130"/>
      <c r="AD343" s="130"/>
      <c r="AE343" s="130"/>
      <c r="AF343" s="130"/>
      <c r="AG343" s="130"/>
      <c r="AH343" s="130"/>
      <c r="AI343" s="130"/>
      <c r="AJ343" s="130"/>
      <c r="AK343" s="143"/>
      <c r="AL343" s="143"/>
      <c r="AM343" s="156"/>
      <c r="AN343" s="156"/>
      <c r="AO343" s="156"/>
      <c r="AP343" s="156"/>
      <c r="AQ343" s="156"/>
      <c r="AR343" s="156"/>
      <c r="AS343" s="156"/>
      <c r="AT343" s="156"/>
      <c r="AU343" s="156"/>
      <c r="AV343" s="156"/>
      <c r="AW343" s="156"/>
      <c r="AX343" s="156"/>
      <c r="AY343" s="156"/>
      <c r="AZ343" s="156"/>
      <c r="BA343" s="156"/>
      <c r="BB343" s="156"/>
      <c r="BC343" s="131"/>
      <c r="BD343" s="147"/>
      <c r="BE343" s="147"/>
      <c r="BF343" s="110"/>
      <c r="BG343" s="110"/>
      <c r="BH343" s="110"/>
      <c r="BI343" s="110"/>
      <c r="BJ343" s="110"/>
      <c r="BK343" s="110"/>
      <c r="BL343" s="110"/>
      <c r="BM343" s="110"/>
      <c r="BN343" s="110"/>
      <c r="BO343" s="110"/>
      <c r="BP343" s="110"/>
      <c r="BQ343" s="110"/>
      <c r="BR343" s="129"/>
      <c r="BS343" s="116"/>
    </row>
    <row r="344" spans="1:71" ht="15.65" customHeight="1">
      <c r="A344" s="134"/>
      <c r="B344" s="134"/>
      <c r="C344" s="124"/>
      <c r="D344" s="144"/>
      <c r="E344" s="144"/>
      <c r="F344" s="144"/>
      <c r="G344" s="144"/>
      <c r="H344" s="144"/>
      <c r="I344" s="144"/>
      <c r="J344" s="144"/>
      <c r="K344" s="144"/>
      <c r="L344" s="144"/>
      <c r="M344" s="144"/>
      <c r="N344" s="144"/>
      <c r="O344" s="144"/>
      <c r="P344" s="144"/>
      <c r="Q344" s="144"/>
      <c r="R344" s="130"/>
      <c r="S344" s="130"/>
      <c r="T344" s="130"/>
      <c r="U344" s="135" t="s">
        <v>91</v>
      </c>
      <c r="V344" s="130"/>
      <c r="W344" s="130"/>
      <c r="X344" s="130"/>
      <c r="Y344" s="130"/>
      <c r="Z344" s="130"/>
      <c r="AA344" s="130"/>
      <c r="AB344" s="130"/>
      <c r="AC344" s="130"/>
      <c r="AD344" s="130"/>
      <c r="AE344" s="130"/>
      <c r="AF344" s="130"/>
      <c r="AG344" s="130"/>
      <c r="AH344" s="130"/>
      <c r="AI344" s="130"/>
      <c r="AJ344" s="130"/>
      <c r="AK344" s="143"/>
      <c r="AL344" s="143"/>
      <c r="AM344" s="135" t="s">
        <v>92</v>
      </c>
      <c r="AN344" s="127"/>
      <c r="AO344" s="127"/>
      <c r="AP344" s="127"/>
      <c r="AQ344" s="127"/>
      <c r="AR344" s="127"/>
      <c r="AS344" s="127"/>
      <c r="AT344" s="127"/>
      <c r="AU344" s="127"/>
      <c r="AV344" s="127"/>
      <c r="AW344" s="127"/>
      <c r="AX344" s="126"/>
      <c r="AY344" s="126"/>
      <c r="AZ344" s="126"/>
      <c r="BA344" s="126"/>
      <c r="BB344" s="126"/>
      <c r="BC344" s="126"/>
      <c r="BD344" s="126"/>
      <c r="BE344" s="126"/>
      <c r="BF344" s="126"/>
      <c r="BG344" s="126"/>
      <c r="BH344" s="126"/>
      <c r="BI344" s="126"/>
      <c r="BJ344" s="126"/>
      <c r="BK344" s="126"/>
      <c r="BL344" s="126"/>
      <c r="BM344" s="126"/>
      <c r="BN344" s="126"/>
      <c r="BO344" s="126"/>
      <c r="BP344" s="126"/>
      <c r="BQ344" s="110"/>
      <c r="BR344" s="129"/>
      <c r="BS344" s="116"/>
    </row>
    <row r="345" spans="1:71" ht="15.65" customHeight="1">
      <c r="A345" s="134"/>
      <c r="B345" s="134"/>
      <c r="C345" s="124"/>
      <c r="D345" s="144"/>
      <c r="E345" s="144"/>
      <c r="F345" s="144"/>
      <c r="G345" s="144"/>
      <c r="H345" s="144"/>
      <c r="I345" s="144"/>
      <c r="J345" s="144"/>
      <c r="K345" s="144"/>
      <c r="L345" s="144"/>
      <c r="M345" s="144"/>
      <c r="N345" s="144"/>
      <c r="O345" s="144"/>
      <c r="P345" s="144"/>
      <c r="Q345" s="144"/>
      <c r="R345" s="130"/>
      <c r="S345" s="130"/>
      <c r="T345" s="130"/>
      <c r="U345" s="182" t="str">
        <f>IF([9]回答表!X55="●",[9]回答表!E592,IF([9]回答表!AA55="●",[9]回答表!E619,""))</f>
        <v/>
      </c>
      <c r="V345" s="183"/>
      <c r="W345" s="183"/>
      <c r="X345" s="183"/>
      <c r="Y345" s="183"/>
      <c r="Z345" s="183"/>
      <c r="AA345" s="183"/>
      <c r="AB345" s="183"/>
      <c r="AC345" s="183"/>
      <c r="AD345" s="183"/>
      <c r="AE345" s="186" t="s">
        <v>93</v>
      </c>
      <c r="AF345" s="186"/>
      <c r="AG345" s="186"/>
      <c r="AH345" s="186"/>
      <c r="AI345" s="186"/>
      <c r="AJ345" s="187"/>
      <c r="AK345" s="143"/>
      <c r="AL345" s="143"/>
      <c r="AM345" s="190" t="str">
        <f>IF([9]回答表!X55="●",[9]回答表!B594,IF([9]回答表!AA55="●",[9]回答表!B621,""))</f>
        <v/>
      </c>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2"/>
      <c r="BR345" s="129"/>
      <c r="BS345" s="116"/>
    </row>
    <row r="346" spans="1:71" ht="15.65" customHeight="1">
      <c r="A346" s="134"/>
      <c r="B346" s="134"/>
      <c r="C346" s="124"/>
      <c r="D346" s="144"/>
      <c r="E346" s="144"/>
      <c r="F346" s="144"/>
      <c r="G346" s="144"/>
      <c r="H346" s="144"/>
      <c r="I346" s="144"/>
      <c r="J346" s="144"/>
      <c r="K346" s="144"/>
      <c r="L346" s="144"/>
      <c r="M346" s="144"/>
      <c r="N346" s="144"/>
      <c r="O346" s="144"/>
      <c r="P346" s="144"/>
      <c r="Q346" s="144"/>
      <c r="R346" s="130"/>
      <c r="S346" s="130"/>
      <c r="T346" s="130"/>
      <c r="U346" s="184"/>
      <c r="V346" s="185"/>
      <c r="W346" s="185"/>
      <c r="X346" s="185"/>
      <c r="Y346" s="185"/>
      <c r="Z346" s="185"/>
      <c r="AA346" s="185"/>
      <c r="AB346" s="185"/>
      <c r="AC346" s="185"/>
      <c r="AD346" s="185"/>
      <c r="AE346" s="188"/>
      <c r="AF346" s="188"/>
      <c r="AG346" s="188"/>
      <c r="AH346" s="188"/>
      <c r="AI346" s="188"/>
      <c r="AJ346" s="189"/>
      <c r="AK346" s="143"/>
      <c r="AL346" s="143"/>
      <c r="AM346" s="193"/>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c r="BM346" s="194"/>
      <c r="BN346" s="194"/>
      <c r="BO346" s="194"/>
      <c r="BP346" s="194"/>
      <c r="BQ346" s="195"/>
      <c r="BR346" s="129"/>
      <c r="BS346" s="116"/>
    </row>
    <row r="347" spans="1:71" ht="15.65" customHeight="1">
      <c r="A347" s="134"/>
      <c r="B347" s="134"/>
      <c r="C347" s="124"/>
      <c r="D347" s="144"/>
      <c r="E347" s="144"/>
      <c r="F347" s="144"/>
      <c r="G347" s="144"/>
      <c r="H347" s="144"/>
      <c r="I347" s="144"/>
      <c r="J347" s="144"/>
      <c r="K347" s="144"/>
      <c r="L347" s="144"/>
      <c r="M347" s="144"/>
      <c r="N347" s="144"/>
      <c r="O347" s="144"/>
      <c r="P347" s="144"/>
      <c r="Q347" s="144"/>
      <c r="R347" s="130"/>
      <c r="S347" s="130"/>
      <c r="T347" s="130"/>
      <c r="U347" s="130"/>
      <c r="V347" s="130"/>
      <c r="W347" s="130"/>
      <c r="X347" s="130"/>
      <c r="Y347" s="130"/>
      <c r="Z347" s="130"/>
      <c r="AA347" s="130"/>
      <c r="AB347" s="130"/>
      <c r="AC347" s="130"/>
      <c r="AD347" s="130"/>
      <c r="AE347" s="130"/>
      <c r="AF347" s="130"/>
      <c r="AG347" s="130"/>
      <c r="AH347" s="130"/>
      <c r="AI347" s="130"/>
      <c r="AJ347" s="130"/>
      <c r="AK347" s="143"/>
      <c r="AL347" s="143"/>
      <c r="AM347" s="193"/>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5"/>
      <c r="BR347" s="129"/>
      <c r="BS347" s="116"/>
    </row>
    <row r="348" spans="1:71" ht="15.65" customHeight="1">
      <c r="A348" s="134"/>
      <c r="B348" s="134"/>
      <c r="C348" s="124"/>
      <c r="D348" s="144"/>
      <c r="E348" s="144"/>
      <c r="F348" s="144"/>
      <c r="G348" s="144"/>
      <c r="H348" s="144"/>
      <c r="I348" s="144"/>
      <c r="J348" s="144"/>
      <c r="K348" s="144"/>
      <c r="L348" s="144"/>
      <c r="M348" s="144"/>
      <c r="N348" s="144"/>
      <c r="O348" s="144"/>
      <c r="P348" s="144"/>
      <c r="Q348" s="144"/>
      <c r="R348" s="130"/>
      <c r="S348" s="130"/>
      <c r="T348" s="130"/>
      <c r="U348" s="130"/>
      <c r="V348" s="130"/>
      <c r="W348" s="130"/>
      <c r="X348" s="130"/>
      <c r="Y348" s="130"/>
      <c r="Z348" s="130"/>
      <c r="AA348" s="130"/>
      <c r="AB348" s="130"/>
      <c r="AC348" s="130"/>
      <c r="AD348" s="130"/>
      <c r="AE348" s="130"/>
      <c r="AF348" s="130"/>
      <c r="AG348" s="130"/>
      <c r="AH348" s="130"/>
      <c r="AI348" s="130"/>
      <c r="AJ348" s="130"/>
      <c r="AK348" s="143"/>
      <c r="AL348" s="143"/>
      <c r="AM348" s="193"/>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c r="BM348" s="194"/>
      <c r="BN348" s="194"/>
      <c r="BO348" s="194"/>
      <c r="BP348" s="194"/>
      <c r="BQ348" s="195"/>
      <c r="BR348" s="129"/>
      <c r="BS348" s="116"/>
    </row>
    <row r="349" spans="1:71" ht="15.65" customHeight="1">
      <c r="A349" s="134"/>
      <c r="B349" s="134"/>
      <c r="C349" s="124"/>
      <c r="D349" s="144"/>
      <c r="E349" s="144"/>
      <c r="F349" s="144"/>
      <c r="G349" s="144"/>
      <c r="H349" s="144"/>
      <c r="I349" s="144"/>
      <c r="J349" s="144"/>
      <c r="K349" s="144"/>
      <c r="L349" s="144"/>
      <c r="M349" s="144"/>
      <c r="N349" s="144"/>
      <c r="O349" s="144"/>
      <c r="P349" s="144"/>
      <c r="Q349" s="144"/>
      <c r="R349" s="130"/>
      <c r="S349" s="130"/>
      <c r="T349" s="130"/>
      <c r="U349" s="130"/>
      <c r="V349" s="130"/>
      <c r="W349" s="130"/>
      <c r="X349" s="130"/>
      <c r="Y349" s="130"/>
      <c r="Z349" s="130"/>
      <c r="AA349" s="130"/>
      <c r="AB349" s="130"/>
      <c r="AC349" s="130"/>
      <c r="AD349" s="130"/>
      <c r="AE349" s="130"/>
      <c r="AF349" s="130"/>
      <c r="AG349" s="130"/>
      <c r="AH349" s="130"/>
      <c r="AI349" s="130"/>
      <c r="AJ349" s="130"/>
      <c r="AK349" s="143"/>
      <c r="AL349" s="143"/>
      <c r="AM349" s="196"/>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8"/>
      <c r="BR349" s="129"/>
      <c r="BS349" s="116"/>
    </row>
    <row r="350" spans="1:71" ht="15.65" customHeight="1">
      <c r="A350" s="134"/>
      <c r="B350" s="134"/>
      <c r="C350" s="124"/>
      <c r="D350" s="144"/>
      <c r="E350" s="144"/>
      <c r="F350" s="144"/>
      <c r="G350" s="144"/>
      <c r="H350" s="144"/>
      <c r="I350" s="144"/>
      <c r="J350" s="144"/>
      <c r="K350" s="144"/>
      <c r="L350" s="144"/>
      <c r="M350" s="144"/>
      <c r="N350" s="130"/>
      <c r="O350" s="130"/>
      <c r="P350" s="130"/>
      <c r="Q350" s="130"/>
      <c r="R350" s="130"/>
      <c r="S350" s="130"/>
      <c r="T350" s="130"/>
      <c r="U350" s="130"/>
      <c r="V350" s="130"/>
      <c r="W350" s="130"/>
      <c r="X350" s="110"/>
      <c r="Y350" s="110"/>
      <c r="Z350" s="110"/>
      <c r="AA350" s="127"/>
      <c r="AB350" s="127"/>
      <c r="AC350" s="127"/>
      <c r="AD350" s="127"/>
      <c r="AE350" s="127"/>
      <c r="AF350" s="127"/>
      <c r="AG350" s="127"/>
      <c r="AH350" s="127"/>
      <c r="AI350" s="127"/>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29"/>
      <c r="BS350" s="134"/>
    </row>
    <row r="351" spans="1:71" ht="18.649999999999999" customHeight="1">
      <c r="A351" s="134"/>
      <c r="B351" s="134"/>
      <c r="C351" s="124"/>
      <c r="D351" s="144"/>
      <c r="E351" s="144"/>
      <c r="F351" s="144"/>
      <c r="G351" s="144"/>
      <c r="H351" s="144"/>
      <c r="I351" s="144"/>
      <c r="J351" s="144"/>
      <c r="K351" s="144"/>
      <c r="L351" s="144"/>
      <c r="M351" s="144"/>
      <c r="N351" s="130"/>
      <c r="O351" s="130"/>
      <c r="P351" s="130"/>
      <c r="Q351" s="130"/>
      <c r="R351" s="130"/>
      <c r="S351" s="130"/>
      <c r="T351" s="130"/>
      <c r="U351" s="135" t="s">
        <v>27</v>
      </c>
      <c r="V351" s="130"/>
      <c r="W351" s="130"/>
      <c r="X351" s="136"/>
      <c r="Y351" s="136"/>
      <c r="Z351" s="136"/>
      <c r="AA351" s="127"/>
      <c r="AB351" s="137"/>
      <c r="AC351" s="127"/>
      <c r="AD351" s="127"/>
      <c r="AE351" s="127"/>
      <c r="AF351" s="127"/>
      <c r="AG351" s="127"/>
      <c r="AH351" s="127"/>
      <c r="AI351" s="127"/>
      <c r="AJ351" s="127"/>
      <c r="AK351" s="127"/>
      <c r="AL351" s="127"/>
      <c r="AM351" s="135" t="s">
        <v>12</v>
      </c>
      <c r="AN351" s="127"/>
      <c r="AO351" s="127"/>
      <c r="AP351" s="127"/>
      <c r="AQ351" s="127"/>
      <c r="AR351" s="127"/>
      <c r="AS351" s="127"/>
      <c r="AT351" s="127"/>
      <c r="AU351" s="127"/>
      <c r="AV351" s="127"/>
      <c r="AW351" s="127"/>
      <c r="AX351" s="127"/>
      <c r="AY351" s="127"/>
      <c r="AZ351" s="127"/>
      <c r="BA351" s="127"/>
      <c r="BB351" s="126"/>
      <c r="BC351" s="126"/>
      <c r="BD351" s="126"/>
      <c r="BE351" s="126"/>
      <c r="BF351" s="126"/>
      <c r="BG351" s="126"/>
      <c r="BH351" s="126"/>
      <c r="BI351" s="126"/>
      <c r="BJ351" s="126"/>
      <c r="BK351" s="126"/>
      <c r="BL351" s="126"/>
      <c r="BM351" s="126"/>
      <c r="BN351" s="126"/>
      <c r="BO351" s="126"/>
      <c r="BP351" s="126"/>
      <c r="BQ351" s="110"/>
      <c r="BR351" s="129"/>
      <c r="BS351" s="134"/>
    </row>
    <row r="352" spans="1:71" ht="15.65" customHeight="1">
      <c r="A352" s="134"/>
      <c r="B352" s="134"/>
      <c r="C352" s="124"/>
      <c r="D352" s="199" t="s">
        <v>13</v>
      </c>
      <c r="E352" s="200"/>
      <c r="F352" s="200"/>
      <c r="G352" s="200"/>
      <c r="H352" s="200"/>
      <c r="I352" s="200"/>
      <c r="J352" s="200"/>
      <c r="K352" s="200"/>
      <c r="L352" s="200"/>
      <c r="M352" s="201"/>
      <c r="N352" s="208" t="str">
        <f>IF([9]回答表!AD55="●","●","")</f>
        <v/>
      </c>
      <c r="O352" s="209"/>
      <c r="P352" s="209"/>
      <c r="Q352" s="210"/>
      <c r="R352" s="130"/>
      <c r="S352" s="130"/>
      <c r="T352" s="130"/>
      <c r="U352" s="190" t="str">
        <f>IF([9]回答表!AD55="●",[9]回答表!B632,"")</f>
        <v/>
      </c>
      <c r="V352" s="191"/>
      <c r="W352" s="191"/>
      <c r="X352" s="191"/>
      <c r="Y352" s="191"/>
      <c r="Z352" s="191"/>
      <c r="AA352" s="191"/>
      <c r="AB352" s="191"/>
      <c r="AC352" s="191"/>
      <c r="AD352" s="191"/>
      <c r="AE352" s="191"/>
      <c r="AF352" s="191"/>
      <c r="AG352" s="191"/>
      <c r="AH352" s="191"/>
      <c r="AI352" s="191"/>
      <c r="AJ352" s="192"/>
      <c r="AK352" s="150"/>
      <c r="AL352" s="150"/>
      <c r="AM352" s="190" t="str">
        <f>IF([9]回答表!AD55="●",[9]回答表!B638,"")</f>
        <v/>
      </c>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2"/>
      <c r="BR352" s="129"/>
      <c r="BS352" s="134"/>
    </row>
    <row r="353" spans="1:144" ht="15.65" customHeight="1">
      <c r="C353" s="124"/>
      <c r="D353" s="202"/>
      <c r="E353" s="203"/>
      <c r="F353" s="203"/>
      <c r="G353" s="203"/>
      <c r="H353" s="203"/>
      <c r="I353" s="203"/>
      <c r="J353" s="203"/>
      <c r="K353" s="203"/>
      <c r="L353" s="203"/>
      <c r="M353" s="204"/>
      <c r="N353" s="211"/>
      <c r="O353" s="212"/>
      <c r="P353" s="212"/>
      <c r="Q353" s="213"/>
      <c r="R353" s="130"/>
      <c r="S353" s="130"/>
      <c r="T353" s="130"/>
      <c r="U353" s="193"/>
      <c r="V353" s="194"/>
      <c r="W353" s="194"/>
      <c r="X353" s="194"/>
      <c r="Y353" s="194"/>
      <c r="Z353" s="194"/>
      <c r="AA353" s="194"/>
      <c r="AB353" s="194"/>
      <c r="AC353" s="194"/>
      <c r="AD353" s="194"/>
      <c r="AE353" s="194"/>
      <c r="AF353" s="194"/>
      <c r="AG353" s="194"/>
      <c r="AH353" s="194"/>
      <c r="AI353" s="194"/>
      <c r="AJ353" s="195"/>
      <c r="AK353" s="150"/>
      <c r="AL353" s="150"/>
      <c r="AM353" s="193"/>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5"/>
      <c r="BR353" s="129"/>
    </row>
    <row r="354" spans="1:144" ht="15.65" customHeight="1">
      <c r="C354" s="124"/>
      <c r="D354" s="202"/>
      <c r="E354" s="203"/>
      <c r="F354" s="203"/>
      <c r="G354" s="203"/>
      <c r="H354" s="203"/>
      <c r="I354" s="203"/>
      <c r="J354" s="203"/>
      <c r="K354" s="203"/>
      <c r="L354" s="203"/>
      <c r="M354" s="204"/>
      <c r="N354" s="211"/>
      <c r="O354" s="212"/>
      <c r="P354" s="212"/>
      <c r="Q354" s="213"/>
      <c r="R354" s="130"/>
      <c r="S354" s="130"/>
      <c r="T354" s="130"/>
      <c r="U354" s="193"/>
      <c r="V354" s="194"/>
      <c r="W354" s="194"/>
      <c r="X354" s="194"/>
      <c r="Y354" s="194"/>
      <c r="Z354" s="194"/>
      <c r="AA354" s="194"/>
      <c r="AB354" s="194"/>
      <c r="AC354" s="194"/>
      <c r="AD354" s="194"/>
      <c r="AE354" s="194"/>
      <c r="AF354" s="194"/>
      <c r="AG354" s="194"/>
      <c r="AH354" s="194"/>
      <c r="AI354" s="194"/>
      <c r="AJ354" s="195"/>
      <c r="AK354" s="150"/>
      <c r="AL354" s="150"/>
      <c r="AM354" s="193"/>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c r="BM354" s="194"/>
      <c r="BN354" s="194"/>
      <c r="BO354" s="194"/>
      <c r="BP354" s="194"/>
      <c r="BQ354" s="195"/>
      <c r="BR354" s="129"/>
    </row>
    <row r="355" spans="1:144" ht="15.65" customHeight="1">
      <c r="C355" s="124"/>
      <c r="D355" s="205"/>
      <c r="E355" s="206"/>
      <c r="F355" s="206"/>
      <c r="G355" s="206"/>
      <c r="H355" s="206"/>
      <c r="I355" s="206"/>
      <c r="J355" s="206"/>
      <c r="K355" s="206"/>
      <c r="L355" s="206"/>
      <c r="M355" s="207"/>
      <c r="N355" s="214"/>
      <c r="O355" s="215"/>
      <c r="P355" s="215"/>
      <c r="Q355" s="216"/>
      <c r="R355" s="130"/>
      <c r="S355" s="130"/>
      <c r="T355" s="130"/>
      <c r="U355" s="196"/>
      <c r="V355" s="197"/>
      <c r="W355" s="197"/>
      <c r="X355" s="197"/>
      <c r="Y355" s="197"/>
      <c r="Z355" s="197"/>
      <c r="AA355" s="197"/>
      <c r="AB355" s="197"/>
      <c r="AC355" s="197"/>
      <c r="AD355" s="197"/>
      <c r="AE355" s="197"/>
      <c r="AF355" s="197"/>
      <c r="AG355" s="197"/>
      <c r="AH355" s="197"/>
      <c r="AI355" s="197"/>
      <c r="AJ355" s="198"/>
      <c r="AK355" s="150"/>
      <c r="AL355" s="150"/>
      <c r="AM355" s="196"/>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8"/>
      <c r="BR355" s="129"/>
    </row>
    <row r="356" spans="1:144" ht="15.65" customHeight="1">
      <c r="C356" s="151"/>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c r="BI356" s="152"/>
      <c r="BJ356" s="152"/>
      <c r="BK356" s="152"/>
      <c r="BL356" s="152"/>
      <c r="BM356" s="152"/>
      <c r="BN356" s="152"/>
      <c r="BO356" s="152"/>
      <c r="BP356" s="152"/>
      <c r="BQ356" s="152"/>
      <c r="BR356" s="153"/>
    </row>
    <row r="357" spans="1:144" ht="15.65" customHeight="1">
      <c r="A357" s="116"/>
      <c r="B357" s="116"/>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16"/>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row>
    <row r="358" spans="1:144" ht="15.65" customHeight="1">
      <c r="A358" s="97"/>
      <c r="B358" s="97"/>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97"/>
      <c r="BV358" s="157"/>
      <c r="BW358" s="157"/>
      <c r="BX358" s="157"/>
      <c r="BY358" s="157"/>
      <c r="BZ358" s="157"/>
      <c r="CA358" s="157"/>
      <c r="CB358" s="157"/>
      <c r="CC358" s="157"/>
      <c r="CD358" s="157"/>
      <c r="CE358" s="157"/>
      <c r="CF358" s="157"/>
      <c r="CG358" s="157"/>
      <c r="CH358" s="157"/>
      <c r="CI358" s="157"/>
      <c r="CJ358" s="157"/>
      <c r="CK358" s="157"/>
      <c r="CL358" s="157"/>
      <c r="CM358" s="157"/>
      <c r="CN358" s="157"/>
      <c r="CO358" s="157"/>
      <c r="CP358" s="157"/>
      <c r="CQ358" s="157"/>
      <c r="CR358" s="157"/>
      <c r="CS358" s="157"/>
      <c r="CT358" s="157"/>
      <c r="CU358" s="157"/>
      <c r="CV358" s="157"/>
      <c r="CW358" s="157"/>
      <c r="CX358" s="157"/>
      <c r="CY358" s="157"/>
      <c r="CZ358" s="157"/>
      <c r="DA358" s="157"/>
      <c r="DB358" s="157"/>
      <c r="DC358" s="157"/>
      <c r="DD358" s="157"/>
      <c r="DE358" s="157"/>
      <c r="DF358" s="157"/>
      <c r="DG358" s="157"/>
      <c r="DH358" s="157"/>
      <c r="DI358" s="157"/>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row>
    <row r="359" spans="1:144" ht="15.65" customHeight="1">
      <c r="A359" s="97"/>
      <c r="B359" s="97"/>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9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row>
    <row r="360" spans="1:144" ht="15.65" customHeight="1">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97"/>
      <c r="BV360" s="157"/>
      <c r="BW360" s="157"/>
      <c r="BX360" s="157"/>
      <c r="BY360" s="157"/>
      <c r="BZ360" s="157"/>
      <c r="CA360" s="157"/>
      <c r="CB360" s="157"/>
      <c r="CC360" s="157"/>
      <c r="CD360" s="157"/>
      <c r="CE360" s="157"/>
      <c r="CF360" s="157"/>
      <c r="CG360" s="157"/>
      <c r="CH360" s="157"/>
      <c r="CI360" s="157"/>
      <c r="CJ360" s="157"/>
      <c r="CK360" s="157"/>
      <c r="CL360" s="157"/>
      <c r="CM360" s="157"/>
      <c r="CN360" s="157"/>
      <c r="CO360" s="157"/>
      <c r="CP360" s="157"/>
      <c r="CQ360" s="157"/>
      <c r="CR360" s="157"/>
      <c r="CS360" s="157"/>
      <c r="CT360" s="157"/>
      <c r="CU360" s="157"/>
      <c r="CV360" s="157"/>
      <c r="CW360" s="157"/>
      <c r="CX360" s="157"/>
      <c r="CY360" s="157"/>
      <c r="CZ360" s="157"/>
      <c r="DA360" s="157"/>
      <c r="DB360" s="157"/>
      <c r="DC360" s="157"/>
      <c r="DD360" s="157"/>
      <c r="DE360" s="157"/>
      <c r="DF360" s="157"/>
      <c r="DG360" s="157"/>
      <c r="DH360" s="157"/>
      <c r="DI360" s="157"/>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row>
    <row r="361" spans="1:144" ht="22" customHeight="1">
      <c r="C361" s="172" t="s">
        <v>42</v>
      </c>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c r="BE361" s="172"/>
      <c r="BF361" s="172"/>
      <c r="BG361" s="172"/>
      <c r="BH361" s="172"/>
      <c r="BI361" s="172"/>
      <c r="BJ361" s="172"/>
      <c r="BK361" s="172"/>
      <c r="BL361" s="172"/>
      <c r="BM361" s="172"/>
      <c r="BN361" s="172"/>
      <c r="BO361" s="172"/>
      <c r="BP361" s="172"/>
      <c r="BQ361" s="172"/>
      <c r="BR361" s="172"/>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row>
    <row r="362" spans="1:144" ht="22" customHeight="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2"/>
      <c r="BM362" s="172"/>
      <c r="BN362" s="172"/>
      <c r="BO362" s="172"/>
      <c r="BP362" s="172"/>
      <c r="BQ362" s="172"/>
      <c r="BR362" s="172"/>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row>
    <row r="363" spans="1:144" ht="22" customHeight="1">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2"/>
      <c r="BM363" s="172"/>
      <c r="BN363" s="172"/>
      <c r="BO363" s="172"/>
      <c r="BP363" s="172"/>
      <c r="BQ363" s="172"/>
      <c r="BR363" s="172"/>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row>
    <row r="364" spans="1:144" ht="15.65" customHeight="1">
      <c r="C364" s="164"/>
      <c r="D364" s="165"/>
      <c r="E364" s="165"/>
      <c r="F364" s="165"/>
      <c r="G364" s="165"/>
      <c r="H364" s="165"/>
      <c r="I364" s="165"/>
      <c r="J364" s="165"/>
      <c r="K364" s="165"/>
      <c r="L364" s="165"/>
      <c r="M364" s="165"/>
      <c r="N364" s="165"/>
      <c r="O364" s="165"/>
      <c r="P364" s="165"/>
      <c r="Q364" s="165"/>
      <c r="R364" s="165"/>
      <c r="S364" s="165"/>
      <c r="T364" s="165"/>
      <c r="U364" s="165"/>
      <c r="V364" s="165"/>
      <c r="W364" s="165"/>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66"/>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row>
    <row r="365" spans="1:144" ht="19" customHeight="1">
      <c r="C365" s="167"/>
      <c r="D365" s="173" t="str">
        <f>IF([9]回答表!R56="●",[9]回答表!B651,"")</f>
        <v/>
      </c>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5"/>
      <c r="BR365" s="168"/>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row>
    <row r="366" spans="1:144" ht="23.5" customHeight="1">
      <c r="C366" s="167"/>
      <c r="D366" s="176"/>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c r="AL366" s="177"/>
      <c r="AM366" s="177"/>
      <c r="AN366" s="177"/>
      <c r="AO366" s="177"/>
      <c r="AP366" s="177"/>
      <c r="AQ366" s="177"/>
      <c r="AR366" s="177"/>
      <c r="AS366" s="177"/>
      <c r="AT366" s="177"/>
      <c r="AU366" s="177"/>
      <c r="AV366" s="177"/>
      <c r="AW366" s="177"/>
      <c r="AX366" s="177"/>
      <c r="AY366" s="177"/>
      <c r="AZ366" s="177"/>
      <c r="BA366" s="177"/>
      <c r="BB366" s="177"/>
      <c r="BC366" s="177"/>
      <c r="BD366" s="177"/>
      <c r="BE366" s="177"/>
      <c r="BF366" s="177"/>
      <c r="BG366" s="177"/>
      <c r="BH366" s="177"/>
      <c r="BI366" s="177"/>
      <c r="BJ366" s="177"/>
      <c r="BK366" s="177"/>
      <c r="BL366" s="177"/>
      <c r="BM366" s="177"/>
      <c r="BN366" s="177"/>
      <c r="BO366" s="177"/>
      <c r="BP366" s="177"/>
      <c r="BQ366" s="178"/>
      <c r="BR366" s="168"/>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row>
    <row r="367" spans="1:144" ht="23.5" customHeight="1">
      <c r="C367" s="167"/>
      <c r="D367" s="176"/>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8"/>
      <c r="BR367" s="168"/>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row>
    <row r="368" spans="1:144" ht="23.5" customHeight="1">
      <c r="C368" s="167"/>
      <c r="D368" s="176"/>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8"/>
      <c r="BR368" s="168"/>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row>
    <row r="369" spans="2:144" ht="23.5" customHeight="1">
      <c r="C369" s="167"/>
      <c r="D369" s="176"/>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8"/>
      <c r="BR369" s="168"/>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row>
    <row r="370" spans="2:144" ht="23.5" customHeight="1">
      <c r="C370" s="167"/>
      <c r="D370" s="176"/>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8"/>
      <c r="BR370" s="168"/>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row>
    <row r="371" spans="2:144" ht="23.5" customHeight="1">
      <c r="C371" s="167"/>
      <c r="D371" s="176"/>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8"/>
      <c r="BR371" s="168"/>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row>
    <row r="372" spans="2:144" ht="23.5" customHeight="1">
      <c r="C372" s="167"/>
      <c r="D372" s="176"/>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8"/>
      <c r="BR372" s="168"/>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row>
    <row r="373" spans="2:144" ht="23.5" customHeight="1">
      <c r="C373" s="167"/>
      <c r="D373" s="176"/>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77"/>
      <c r="AM373" s="177"/>
      <c r="AN373" s="177"/>
      <c r="AO373" s="177"/>
      <c r="AP373" s="177"/>
      <c r="AQ373" s="177"/>
      <c r="AR373" s="177"/>
      <c r="AS373" s="177"/>
      <c r="AT373" s="177"/>
      <c r="AU373" s="177"/>
      <c r="AV373" s="177"/>
      <c r="AW373" s="177"/>
      <c r="AX373" s="177"/>
      <c r="AY373" s="177"/>
      <c r="AZ373" s="177"/>
      <c r="BA373" s="177"/>
      <c r="BB373" s="177"/>
      <c r="BC373" s="177"/>
      <c r="BD373" s="177"/>
      <c r="BE373" s="177"/>
      <c r="BF373" s="177"/>
      <c r="BG373" s="177"/>
      <c r="BH373" s="177"/>
      <c r="BI373" s="177"/>
      <c r="BJ373" s="177"/>
      <c r="BK373" s="177"/>
      <c r="BL373" s="177"/>
      <c r="BM373" s="177"/>
      <c r="BN373" s="177"/>
      <c r="BO373" s="177"/>
      <c r="BP373" s="177"/>
      <c r="BQ373" s="178"/>
      <c r="BR373" s="168"/>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row>
    <row r="374" spans="2:144" ht="23.5" customHeight="1">
      <c r="C374" s="167"/>
      <c r="D374" s="176"/>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c r="AL374" s="177"/>
      <c r="AM374" s="177"/>
      <c r="AN374" s="177"/>
      <c r="AO374" s="177"/>
      <c r="AP374" s="177"/>
      <c r="AQ374" s="177"/>
      <c r="AR374" s="177"/>
      <c r="AS374" s="177"/>
      <c r="AT374" s="177"/>
      <c r="AU374" s="177"/>
      <c r="AV374" s="177"/>
      <c r="AW374" s="177"/>
      <c r="AX374" s="177"/>
      <c r="AY374" s="177"/>
      <c r="AZ374" s="177"/>
      <c r="BA374" s="177"/>
      <c r="BB374" s="177"/>
      <c r="BC374" s="177"/>
      <c r="BD374" s="177"/>
      <c r="BE374" s="177"/>
      <c r="BF374" s="177"/>
      <c r="BG374" s="177"/>
      <c r="BH374" s="177"/>
      <c r="BI374" s="177"/>
      <c r="BJ374" s="177"/>
      <c r="BK374" s="177"/>
      <c r="BL374" s="177"/>
      <c r="BM374" s="177"/>
      <c r="BN374" s="177"/>
      <c r="BO374" s="177"/>
      <c r="BP374" s="177"/>
      <c r="BQ374" s="178"/>
      <c r="BR374" s="168"/>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row>
    <row r="375" spans="2:144" ht="23.5" customHeight="1">
      <c r="C375" s="167"/>
      <c r="D375" s="176"/>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c r="AL375" s="177"/>
      <c r="AM375" s="177"/>
      <c r="AN375" s="177"/>
      <c r="AO375" s="177"/>
      <c r="AP375" s="177"/>
      <c r="AQ375" s="177"/>
      <c r="AR375" s="177"/>
      <c r="AS375" s="177"/>
      <c r="AT375" s="177"/>
      <c r="AU375" s="177"/>
      <c r="AV375" s="177"/>
      <c r="AW375" s="177"/>
      <c r="AX375" s="177"/>
      <c r="AY375" s="177"/>
      <c r="AZ375" s="177"/>
      <c r="BA375" s="177"/>
      <c r="BB375" s="177"/>
      <c r="BC375" s="177"/>
      <c r="BD375" s="177"/>
      <c r="BE375" s="177"/>
      <c r="BF375" s="177"/>
      <c r="BG375" s="177"/>
      <c r="BH375" s="177"/>
      <c r="BI375" s="177"/>
      <c r="BJ375" s="177"/>
      <c r="BK375" s="177"/>
      <c r="BL375" s="177"/>
      <c r="BM375" s="177"/>
      <c r="BN375" s="177"/>
      <c r="BO375" s="177"/>
      <c r="BP375" s="177"/>
      <c r="BQ375" s="178"/>
      <c r="BR375" s="168"/>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row>
    <row r="376" spans="2:144" ht="23.5" customHeight="1">
      <c r="C376" s="167"/>
      <c r="D376" s="176"/>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c r="AL376" s="177"/>
      <c r="AM376" s="177"/>
      <c r="AN376" s="177"/>
      <c r="AO376" s="177"/>
      <c r="AP376" s="177"/>
      <c r="AQ376" s="177"/>
      <c r="AR376" s="177"/>
      <c r="AS376" s="177"/>
      <c r="AT376" s="177"/>
      <c r="AU376" s="177"/>
      <c r="AV376" s="177"/>
      <c r="AW376" s="177"/>
      <c r="AX376" s="177"/>
      <c r="AY376" s="177"/>
      <c r="AZ376" s="177"/>
      <c r="BA376" s="177"/>
      <c r="BB376" s="177"/>
      <c r="BC376" s="177"/>
      <c r="BD376" s="177"/>
      <c r="BE376" s="177"/>
      <c r="BF376" s="177"/>
      <c r="BG376" s="177"/>
      <c r="BH376" s="177"/>
      <c r="BI376" s="177"/>
      <c r="BJ376" s="177"/>
      <c r="BK376" s="177"/>
      <c r="BL376" s="177"/>
      <c r="BM376" s="177"/>
      <c r="BN376" s="177"/>
      <c r="BO376" s="177"/>
      <c r="BP376" s="177"/>
      <c r="BQ376" s="178"/>
      <c r="BR376" s="168"/>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row>
    <row r="377" spans="2:144" ht="23.5" customHeight="1">
      <c r="C377" s="167"/>
      <c r="D377" s="176"/>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c r="AN377" s="177"/>
      <c r="AO377" s="177"/>
      <c r="AP377" s="177"/>
      <c r="AQ377" s="177"/>
      <c r="AR377" s="177"/>
      <c r="AS377" s="177"/>
      <c r="AT377" s="177"/>
      <c r="AU377" s="177"/>
      <c r="AV377" s="177"/>
      <c r="AW377" s="177"/>
      <c r="AX377" s="177"/>
      <c r="AY377" s="177"/>
      <c r="AZ377" s="177"/>
      <c r="BA377" s="177"/>
      <c r="BB377" s="177"/>
      <c r="BC377" s="177"/>
      <c r="BD377" s="177"/>
      <c r="BE377" s="177"/>
      <c r="BF377" s="177"/>
      <c r="BG377" s="177"/>
      <c r="BH377" s="177"/>
      <c r="BI377" s="177"/>
      <c r="BJ377" s="177"/>
      <c r="BK377" s="177"/>
      <c r="BL377" s="177"/>
      <c r="BM377" s="177"/>
      <c r="BN377" s="177"/>
      <c r="BO377" s="177"/>
      <c r="BP377" s="177"/>
      <c r="BQ377" s="178"/>
      <c r="BR377" s="168"/>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row>
    <row r="378" spans="2:144" ht="23.5" customHeight="1">
      <c r="C378" s="167"/>
      <c r="D378" s="176"/>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c r="AN378" s="177"/>
      <c r="AO378" s="177"/>
      <c r="AP378" s="177"/>
      <c r="AQ378" s="177"/>
      <c r="AR378" s="177"/>
      <c r="AS378" s="177"/>
      <c r="AT378" s="177"/>
      <c r="AU378" s="177"/>
      <c r="AV378" s="177"/>
      <c r="AW378" s="177"/>
      <c r="AX378" s="177"/>
      <c r="AY378" s="177"/>
      <c r="AZ378" s="177"/>
      <c r="BA378" s="177"/>
      <c r="BB378" s="177"/>
      <c r="BC378" s="177"/>
      <c r="BD378" s="177"/>
      <c r="BE378" s="177"/>
      <c r="BF378" s="177"/>
      <c r="BG378" s="177"/>
      <c r="BH378" s="177"/>
      <c r="BI378" s="177"/>
      <c r="BJ378" s="177"/>
      <c r="BK378" s="177"/>
      <c r="BL378" s="177"/>
      <c r="BM378" s="177"/>
      <c r="BN378" s="177"/>
      <c r="BO378" s="177"/>
      <c r="BP378" s="177"/>
      <c r="BQ378" s="178"/>
      <c r="BR378" s="168"/>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row>
    <row r="379" spans="2:144" ht="23.5" customHeight="1">
      <c r="C379" s="167"/>
      <c r="D379" s="176"/>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c r="AL379" s="177"/>
      <c r="AM379" s="177"/>
      <c r="AN379" s="177"/>
      <c r="AO379" s="177"/>
      <c r="AP379" s="177"/>
      <c r="AQ379" s="177"/>
      <c r="AR379" s="177"/>
      <c r="AS379" s="177"/>
      <c r="AT379" s="177"/>
      <c r="AU379" s="177"/>
      <c r="AV379" s="177"/>
      <c r="AW379" s="177"/>
      <c r="AX379" s="177"/>
      <c r="AY379" s="177"/>
      <c r="AZ379" s="177"/>
      <c r="BA379" s="177"/>
      <c r="BB379" s="177"/>
      <c r="BC379" s="177"/>
      <c r="BD379" s="177"/>
      <c r="BE379" s="177"/>
      <c r="BF379" s="177"/>
      <c r="BG379" s="177"/>
      <c r="BH379" s="177"/>
      <c r="BI379" s="177"/>
      <c r="BJ379" s="177"/>
      <c r="BK379" s="177"/>
      <c r="BL379" s="177"/>
      <c r="BM379" s="177"/>
      <c r="BN379" s="177"/>
      <c r="BO379" s="177"/>
      <c r="BP379" s="177"/>
      <c r="BQ379" s="178"/>
      <c r="BR379" s="168"/>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row>
    <row r="380" spans="2:144" ht="23.5" customHeight="1">
      <c r="C380" s="167"/>
      <c r="D380" s="176"/>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c r="AL380" s="177"/>
      <c r="AM380" s="177"/>
      <c r="AN380" s="177"/>
      <c r="AO380" s="177"/>
      <c r="AP380" s="177"/>
      <c r="AQ380" s="177"/>
      <c r="AR380" s="177"/>
      <c r="AS380" s="177"/>
      <c r="AT380" s="177"/>
      <c r="AU380" s="177"/>
      <c r="AV380" s="177"/>
      <c r="AW380" s="177"/>
      <c r="AX380" s="177"/>
      <c r="AY380" s="177"/>
      <c r="AZ380" s="177"/>
      <c r="BA380" s="177"/>
      <c r="BB380" s="177"/>
      <c r="BC380" s="177"/>
      <c r="BD380" s="177"/>
      <c r="BE380" s="177"/>
      <c r="BF380" s="177"/>
      <c r="BG380" s="177"/>
      <c r="BH380" s="177"/>
      <c r="BI380" s="177"/>
      <c r="BJ380" s="177"/>
      <c r="BK380" s="177"/>
      <c r="BL380" s="177"/>
      <c r="BM380" s="177"/>
      <c r="BN380" s="177"/>
      <c r="BO380" s="177"/>
      <c r="BP380" s="177"/>
      <c r="BQ380" s="178"/>
      <c r="BR380" s="168"/>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row>
    <row r="381" spans="2:144" ht="23.5" customHeight="1">
      <c r="C381" s="167"/>
      <c r="D381" s="176"/>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c r="AL381" s="177"/>
      <c r="AM381" s="177"/>
      <c r="AN381" s="177"/>
      <c r="AO381" s="177"/>
      <c r="AP381" s="177"/>
      <c r="AQ381" s="177"/>
      <c r="AR381" s="177"/>
      <c r="AS381" s="177"/>
      <c r="AT381" s="177"/>
      <c r="AU381" s="177"/>
      <c r="AV381" s="177"/>
      <c r="AW381" s="177"/>
      <c r="AX381" s="177"/>
      <c r="AY381" s="177"/>
      <c r="AZ381" s="177"/>
      <c r="BA381" s="177"/>
      <c r="BB381" s="177"/>
      <c r="BC381" s="177"/>
      <c r="BD381" s="177"/>
      <c r="BE381" s="177"/>
      <c r="BF381" s="177"/>
      <c r="BG381" s="177"/>
      <c r="BH381" s="177"/>
      <c r="BI381" s="177"/>
      <c r="BJ381" s="177"/>
      <c r="BK381" s="177"/>
      <c r="BL381" s="177"/>
      <c r="BM381" s="177"/>
      <c r="BN381" s="177"/>
      <c r="BO381" s="177"/>
      <c r="BP381" s="177"/>
      <c r="BQ381" s="178"/>
      <c r="BR381" s="168"/>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row>
    <row r="382" spans="2:144" ht="23.5" customHeight="1">
      <c r="C382" s="167"/>
      <c r="D382" s="176"/>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c r="AL382" s="177"/>
      <c r="AM382" s="177"/>
      <c r="AN382" s="177"/>
      <c r="AO382" s="177"/>
      <c r="AP382" s="177"/>
      <c r="AQ382" s="177"/>
      <c r="AR382" s="177"/>
      <c r="AS382" s="177"/>
      <c r="AT382" s="177"/>
      <c r="AU382" s="177"/>
      <c r="AV382" s="177"/>
      <c r="AW382" s="177"/>
      <c r="AX382" s="177"/>
      <c r="AY382" s="177"/>
      <c r="AZ382" s="177"/>
      <c r="BA382" s="177"/>
      <c r="BB382" s="177"/>
      <c r="BC382" s="177"/>
      <c r="BD382" s="177"/>
      <c r="BE382" s="177"/>
      <c r="BF382" s="177"/>
      <c r="BG382" s="177"/>
      <c r="BH382" s="177"/>
      <c r="BI382" s="177"/>
      <c r="BJ382" s="177"/>
      <c r="BK382" s="177"/>
      <c r="BL382" s="177"/>
      <c r="BM382" s="177"/>
      <c r="BN382" s="177"/>
      <c r="BO382" s="177"/>
      <c r="BP382" s="177"/>
      <c r="BQ382" s="178"/>
      <c r="BR382" s="168"/>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row>
    <row r="383" spans="2:144" ht="23.5" customHeight="1">
      <c r="B383" s="97"/>
      <c r="C383" s="167"/>
      <c r="D383" s="179"/>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1"/>
      <c r="BR383" s="129"/>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row>
    <row r="384" spans="2:144" ht="12.65" customHeight="1">
      <c r="C384" s="169"/>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1"/>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row>
    <row r="385" spans="74:144" ht="12.65" customHeight="1">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row>
    <row r="386" spans="74:144" ht="12.65" customHeight="1">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row>
    <row r="387" spans="74:144" ht="12.65" customHeight="1">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row>
    <row r="388" spans="74:144" ht="12.65" customHeight="1">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row>
    <row r="389" spans="74:144" ht="12.65" customHeight="1">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row>
    <row r="390" spans="74:144" ht="12.65" customHeight="1">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row>
    <row r="391" spans="74:144" ht="12.65" customHeight="1">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row>
    <row r="392" spans="74:144" ht="12.65" customHeight="1">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row>
    <row r="393" spans="74:144" ht="12.65" customHeight="1">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row>
    <row r="394" spans="74:144" ht="12.65" customHeight="1">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row>
    <row r="395" spans="74:144" ht="12.65" customHeight="1">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row>
    <row r="396" spans="74:144" ht="12.65" customHeight="1">
      <c r="BV396" s="157"/>
      <c r="BW396" s="157"/>
      <c r="BX396" s="157"/>
      <c r="BY396" s="157"/>
      <c r="BZ396" s="157"/>
      <c r="CA396" s="157"/>
      <c r="CB396" s="157"/>
      <c r="CC396" s="157"/>
      <c r="CD396" s="157"/>
      <c r="CE396" s="157"/>
      <c r="CF396" s="157"/>
      <c r="CG396" s="157"/>
      <c r="CH396" s="157"/>
      <c r="CI396" s="157"/>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row>
    <row r="397" spans="74:144" ht="12.65" customHeight="1">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row>
    <row r="398" spans="74:144" ht="12.65" customHeight="1">
      <c r="BV398" s="157"/>
      <c r="BW398" s="157"/>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7"/>
      <c r="CS398" s="157"/>
      <c r="CT398" s="157"/>
      <c r="CU398" s="157"/>
      <c r="CV398" s="157"/>
      <c r="CW398" s="157"/>
      <c r="CX398" s="157"/>
      <c r="CY398" s="157"/>
      <c r="CZ398" s="157"/>
      <c r="DA398" s="157"/>
      <c r="DB398" s="157"/>
      <c r="DC398" s="157"/>
      <c r="DD398" s="157"/>
      <c r="DE398" s="157"/>
      <c r="DF398" s="157"/>
      <c r="DG398" s="157"/>
      <c r="DH398" s="157"/>
      <c r="DI398" s="157"/>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row>
    <row r="399" spans="74:144" ht="12.65" customHeight="1">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row>
    <row r="400" spans="74:144" ht="12.65" customHeight="1">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row>
    <row r="401" spans="74:144" ht="12.65" customHeight="1">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row>
    <row r="402" spans="74:144" ht="12.65" customHeight="1">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row>
    <row r="403" spans="74:144" ht="12.65" customHeight="1">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row>
  </sheetData>
  <mergeCells count="35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D36:M39"/>
    <mergeCell ref="N36:Q39"/>
    <mergeCell ref="U36:AJ47"/>
    <mergeCell ref="AM36:AT37"/>
    <mergeCell ref="AU36:BB37"/>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D98:M101"/>
    <mergeCell ref="N98:Q101"/>
    <mergeCell ref="U98:AJ107"/>
    <mergeCell ref="AM98:AT99"/>
    <mergeCell ref="AU98:BB99"/>
    <mergeCell ref="D104:M107"/>
    <mergeCell ref="N104:Q107"/>
    <mergeCell ref="BF98:BI100"/>
    <mergeCell ref="BJ98:BM100"/>
    <mergeCell ref="BN98:BQ100"/>
    <mergeCell ref="AM100:AT102"/>
    <mergeCell ref="AU100:BB102"/>
    <mergeCell ref="BF101:BI104"/>
    <mergeCell ref="BJ101:BM104"/>
    <mergeCell ref="BN101:BQ104"/>
    <mergeCell ref="AR93:BB93"/>
    <mergeCell ref="D117:M120"/>
    <mergeCell ref="N117:Q120"/>
    <mergeCell ref="U117:AJ120"/>
    <mergeCell ref="AM117:BQ120"/>
    <mergeCell ref="AR123:BB124"/>
    <mergeCell ref="D125:Q126"/>
    <mergeCell ref="R125:BB126"/>
    <mergeCell ref="BF105:BI107"/>
    <mergeCell ref="BJ105:BM107"/>
    <mergeCell ref="BN105:BQ107"/>
    <mergeCell ref="U110:AD111"/>
    <mergeCell ref="AE110:AJ111"/>
    <mergeCell ref="AM110:BQ114"/>
    <mergeCell ref="D129:M132"/>
    <mergeCell ref="N129:Q132"/>
    <mergeCell ref="U129:AB130"/>
    <mergeCell ref="AC129:AJ130"/>
    <mergeCell ref="AM129:BC138"/>
    <mergeCell ref="BF129:BI131"/>
    <mergeCell ref="D135:M138"/>
    <mergeCell ref="N135:Q138"/>
    <mergeCell ref="U136:AB138"/>
    <mergeCell ref="AC136:AJ138"/>
    <mergeCell ref="BF136:BI138"/>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U167:AJ169"/>
    <mergeCell ref="BF167:BI169"/>
    <mergeCell ref="BJ167:BM169"/>
    <mergeCell ref="BN167:BQ169"/>
    <mergeCell ref="U160:AJ161"/>
    <mergeCell ref="AM160:BB168"/>
    <mergeCell ref="BF160:BI162"/>
    <mergeCell ref="BJ160:BM162"/>
    <mergeCell ref="BN160:BQ162"/>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R234:BB235"/>
    <mergeCell ref="D236:Q237"/>
    <mergeCell ref="R236:BB237"/>
    <mergeCell ref="D240:M243"/>
    <mergeCell ref="N240:Q243"/>
    <mergeCell ref="U240:AJ249"/>
    <mergeCell ref="AM240:AP242"/>
    <mergeCell ref="AQ240:AT242"/>
    <mergeCell ref="AU240:AX242"/>
    <mergeCell ref="AM243:AP246"/>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D267:Q268"/>
    <mergeCell ref="R267:BB268"/>
    <mergeCell ref="D271:M274"/>
    <mergeCell ref="N271:Q274"/>
    <mergeCell ref="U271:AJ280"/>
    <mergeCell ref="AM271:AT273"/>
    <mergeCell ref="AU271:BB273"/>
    <mergeCell ref="D277:M280"/>
    <mergeCell ref="N277:Q280"/>
    <mergeCell ref="BF271:BI273"/>
    <mergeCell ref="BJ271:BM273"/>
    <mergeCell ref="BN271:BQ273"/>
    <mergeCell ref="AM274:AT276"/>
    <mergeCell ref="AU274:BB276"/>
    <mergeCell ref="BF274:BI277"/>
    <mergeCell ref="BJ274:BM277"/>
    <mergeCell ref="BN274:BQ277"/>
    <mergeCell ref="AR265:BB266"/>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BF333:BI335"/>
    <mergeCell ref="BJ333:BM335"/>
    <mergeCell ref="BN333:BQ335"/>
    <mergeCell ref="AM335:AP336"/>
    <mergeCell ref="AQ335:AT336"/>
    <mergeCell ref="BF336:BI339"/>
    <mergeCell ref="BJ336:BM339"/>
    <mergeCell ref="BN336:BQ339"/>
    <mergeCell ref="AM337:AP338"/>
    <mergeCell ref="AQ337:AT338"/>
    <mergeCell ref="BF340:BI342"/>
    <mergeCell ref="BJ340:BM342"/>
    <mergeCell ref="BN340:BQ342"/>
    <mergeCell ref="AM341:AP342"/>
    <mergeCell ref="AQ341:AT342"/>
    <mergeCell ref="AU341:AX342"/>
    <mergeCell ref="AY341:BB342"/>
    <mergeCell ref="AU338:AX340"/>
    <mergeCell ref="AY338:BB340"/>
    <mergeCell ref="C361:BR363"/>
    <mergeCell ref="D365:BQ383"/>
    <mergeCell ref="U345:AD346"/>
    <mergeCell ref="AE345:AJ346"/>
    <mergeCell ref="AM345:BQ349"/>
    <mergeCell ref="D352:M355"/>
    <mergeCell ref="N352:Q355"/>
    <mergeCell ref="U352:AJ355"/>
    <mergeCell ref="AM352:BQ355"/>
  </mergeCells>
  <phoneticPr fontId="2"/>
  <conditionalFormatting sqref="A28:BD30">
    <cfRule type="expression" dxfId="15" priority="1">
      <formula>$BB$25="○"</formula>
    </cfRule>
  </conditionalFormatting>
  <conditionalFormatting sqref="BE28:BJ28 BS28:XFD28 BE29:XFD30">
    <cfRule type="expression" dxfId="14"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4" max="70" man="1"/>
    <brk id="357" max="7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50" zoomScaleNormal="55" zoomScaleSheetLayoutView="50" workbookViewId="0"/>
  </sheetViews>
  <sheetFormatPr defaultColWidth="2.90625" defaultRowHeight="12.65" customHeight="1"/>
  <cols>
    <col min="1" max="25" width="2.453125" style="88" customWidth="1"/>
    <col min="26" max="26" width="2.08984375" style="88" customWidth="1"/>
    <col min="27" max="27" width="2.453125" style="88" hidden="1" customWidth="1"/>
    <col min="28" max="28" width="4.6328125" style="88" customWidth="1"/>
    <col min="29" max="34" width="2.453125" style="88" customWidth="1"/>
    <col min="35" max="35" width="8.984375E-2" style="88" customWidth="1"/>
    <col min="36" max="36" width="4.453125" style="88" customWidth="1"/>
    <col min="37" max="37" width="4.6328125" style="88" customWidth="1"/>
    <col min="38" max="71" width="2.453125" style="88" customWidth="1"/>
    <col min="72" max="16384" width="2.90625" style="88"/>
  </cols>
  <sheetData>
    <row r="1" spans="3:71" ht="15.65" customHeight="1"/>
    <row r="2" spans="3:71" ht="15.65" customHeight="1">
      <c r="C2" s="89"/>
      <c r="D2" s="90"/>
      <c r="E2" s="90"/>
      <c r="F2" s="91"/>
      <c r="S2" s="92"/>
      <c r="T2" s="92"/>
      <c r="U2" s="92"/>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row>
    <row r="3" spans="3:71" ht="15.65" customHeight="1">
      <c r="C3" s="92"/>
      <c r="D3" s="92"/>
      <c r="E3" s="92"/>
      <c r="S3" s="92"/>
      <c r="T3" s="92"/>
      <c r="U3" s="92"/>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row>
    <row r="4" spans="3:71" ht="15.65" customHeight="1">
      <c r="C4" s="92"/>
      <c r="D4" s="92"/>
      <c r="E4" s="92"/>
      <c r="H4" s="94"/>
      <c r="I4" s="94"/>
      <c r="J4" s="94"/>
      <c r="K4" s="94"/>
      <c r="L4" s="94"/>
      <c r="M4" s="94"/>
      <c r="N4" s="94"/>
      <c r="O4" s="94"/>
      <c r="P4" s="94"/>
      <c r="Q4" s="94"/>
      <c r="R4" s="94"/>
      <c r="S4" s="94"/>
      <c r="T4" s="94"/>
      <c r="U4" s="94"/>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row>
    <row r="5" spans="3:71" ht="15.65" customHeight="1">
      <c r="S5" s="92"/>
      <c r="T5" s="92"/>
      <c r="U5" s="92"/>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row>
    <row r="6" spans="3:71" ht="15.65" customHeight="1">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6"/>
      <c r="AR6" s="96"/>
      <c r="AS6" s="96"/>
      <c r="AT6" s="96"/>
      <c r="AU6" s="96"/>
      <c r="AV6" s="96"/>
      <c r="AW6" s="96"/>
      <c r="AX6" s="96"/>
      <c r="AY6" s="96"/>
      <c r="AZ6" s="97"/>
      <c r="BA6" s="97"/>
      <c r="BB6" s="97"/>
      <c r="BC6" s="97"/>
      <c r="BD6" s="97"/>
      <c r="BE6" s="97"/>
      <c r="BF6" s="97"/>
      <c r="BG6" s="97"/>
      <c r="BH6" s="97"/>
      <c r="BI6" s="97"/>
      <c r="BJ6" s="97"/>
      <c r="BK6" s="97"/>
      <c r="BL6" s="97"/>
      <c r="BM6" s="97"/>
      <c r="BN6" s="97"/>
      <c r="BO6" s="97"/>
      <c r="BP6" s="97"/>
      <c r="BQ6" s="97"/>
      <c r="BR6" s="97"/>
      <c r="BS6" s="97"/>
    </row>
    <row r="7" spans="3:71" ht="15.65" customHeight="1">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6"/>
      <c r="AR7" s="96"/>
      <c r="AS7" s="96"/>
      <c r="AT7" s="96"/>
      <c r="AU7" s="96"/>
      <c r="AV7" s="96"/>
      <c r="AW7" s="96"/>
      <c r="AX7" s="96"/>
      <c r="AY7" s="96"/>
      <c r="AZ7" s="97"/>
      <c r="BA7" s="97"/>
      <c r="BB7" s="97"/>
      <c r="BC7" s="97"/>
      <c r="BD7" s="97"/>
      <c r="BE7" s="97"/>
      <c r="BF7" s="97"/>
      <c r="BG7" s="97"/>
      <c r="BH7" s="97"/>
      <c r="BI7" s="97"/>
      <c r="BJ7" s="97"/>
      <c r="BK7" s="97"/>
      <c r="BL7" s="97"/>
      <c r="BM7" s="97"/>
      <c r="BN7" s="97"/>
      <c r="BO7" s="97"/>
      <c r="BP7" s="97"/>
      <c r="BQ7" s="97"/>
      <c r="BR7" s="97"/>
      <c r="BS7" s="97"/>
    </row>
    <row r="8" spans="3:71" ht="15.65" customHeight="1">
      <c r="C8" s="404" t="s">
        <v>21</v>
      </c>
      <c r="D8" s="405"/>
      <c r="E8" s="405"/>
      <c r="F8" s="405"/>
      <c r="G8" s="405"/>
      <c r="H8" s="405"/>
      <c r="I8" s="405"/>
      <c r="J8" s="405"/>
      <c r="K8" s="405"/>
      <c r="L8" s="405"/>
      <c r="M8" s="405"/>
      <c r="N8" s="405"/>
      <c r="O8" s="405"/>
      <c r="P8" s="405"/>
      <c r="Q8" s="405"/>
      <c r="R8" s="405"/>
      <c r="S8" s="405"/>
      <c r="T8" s="405"/>
      <c r="U8" s="406" t="s">
        <v>39</v>
      </c>
      <c r="V8" s="407"/>
      <c r="W8" s="407"/>
      <c r="X8" s="407"/>
      <c r="Y8" s="407"/>
      <c r="Z8" s="407"/>
      <c r="AA8" s="407"/>
      <c r="AB8" s="407"/>
      <c r="AC8" s="407"/>
      <c r="AD8" s="407"/>
      <c r="AE8" s="407"/>
      <c r="AF8" s="407"/>
      <c r="AG8" s="407"/>
      <c r="AH8" s="407"/>
      <c r="AI8" s="407"/>
      <c r="AJ8" s="407"/>
      <c r="AK8" s="407"/>
      <c r="AL8" s="407"/>
      <c r="AM8" s="407"/>
      <c r="AN8" s="408"/>
      <c r="AO8" s="409" t="s">
        <v>0</v>
      </c>
      <c r="AP8" s="407"/>
      <c r="AQ8" s="407"/>
      <c r="AR8" s="407"/>
      <c r="AS8" s="407"/>
      <c r="AT8" s="407"/>
      <c r="AU8" s="407"/>
      <c r="AV8" s="407"/>
      <c r="AW8" s="407"/>
      <c r="AX8" s="407"/>
      <c r="AY8" s="407"/>
      <c r="AZ8" s="407"/>
      <c r="BA8" s="407"/>
      <c r="BB8" s="407"/>
      <c r="BC8" s="407"/>
      <c r="BD8" s="407"/>
      <c r="BE8" s="407"/>
      <c r="BF8" s="408"/>
      <c r="BG8" s="404" t="s">
        <v>40</v>
      </c>
      <c r="BH8" s="410"/>
      <c r="BI8" s="410"/>
      <c r="BJ8" s="410"/>
      <c r="BK8" s="410"/>
      <c r="BL8" s="410"/>
      <c r="BM8" s="410"/>
      <c r="BN8" s="410"/>
      <c r="BO8" s="410"/>
      <c r="BP8" s="410"/>
      <c r="BQ8" s="410"/>
      <c r="BR8" s="98"/>
      <c r="BS8" s="97"/>
    </row>
    <row r="9" spans="3:71" ht="15.65" customHeight="1">
      <c r="C9" s="405"/>
      <c r="D9" s="405"/>
      <c r="E9" s="405"/>
      <c r="F9" s="405"/>
      <c r="G9" s="405"/>
      <c r="H9" s="405"/>
      <c r="I9" s="405"/>
      <c r="J9" s="405"/>
      <c r="K9" s="405"/>
      <c r="L9" s="405"/>
      <c r="M9" s="405"/>
      <c r="N9" s="405"/>
      <c r="O9" s="405"/>
      <c r="P9" s="405"/>
      <c r="Q9" s="405"/>
      <c r="R9" s="405"/>
      <c r="S9" s="405"/>
      <c r="T9" s="405"/>
      <c r="U9" s="352"/>
      <c r="V9" s="350"/>
      <c r="W9" s="350"/>
      <c r="X9" s="350"/>
      <c r="Y9" s="350"/>
      <c r="Z9" s="350"/>
      <c r="AA9" s="350"/>
      <c r="AB9" s="350"/>
      <c r="AC9" s="350"/>
      <c r="AD9" s="350"/>
      <c r="AE9" s="350"/>
      <c r="AF9" s="350"/>
      <c r="AG9" s="350"/>
      <c r="AH9" s="357"/>
      <c r="AI9" s="357"/>
      <c r="AJ9" s="357"/>
      <c r="AK9" s="357"/>
      <c r="AL9" s="357"/>
      <c r="AM9" s="357"/>
      <c r="AN9" s="351"/>
      <c r="AO9" s="352"/>
      <c r="AP9" s="357"/>
      <c r="AQ9" s="357"/>
      <c r="AR9" s="357"/>
      <c r="AS9" s="357"/>
      <c r="AT9" s="357"/>
      <c r="AU9" s="357"/>
      <c r="AV9" s="357"/>
      <c r="AW9" s="357"/>
      <c r="AX9" s="357"/>
      <c r="AY9" s="357"/>
      <c r="AZ9" s="357"/>
      <c r="BA9" s="357"/>
      <c r="BB9" s="357"/>
      <c r="BC9" s="357"/>
      <c r="BD9" s="357"/>
      <c r="BE9" s="357"/>
      <c r="BF9" s="351"/>
      <c r="BG9" s="410"/>
      <c r="BH9" s="410"/>
      <c r="BI9" s="410"/>
      <c r="BJ9" s="410"/>
      <c r="BK9" s="410"/>
      <c r="BL9" s="410"/>
      <c r="BM9" s="410"/>
      <c r="BN9" s="410"/>
      <c r="BO9" s="410"/>
      <c r="BP9" s="410"/>
      <c r="BQ9" s="410"/>
      <c r="BR9" s="98"/>
      <c r="BS9" s="97"/>
    </row>
    <row r="10" spans="3:71" ht="15.65" customHeight="1">
      <c r="C10" s="405"/>
      <c r="D10" s="405"/>
      <c r="E10" s="405"/>
      <c r="F10" s="405"/>
      <c r="G10" s="405"/>
      <c r="H10" s="405"/>
      <c r="I10" s="405"/>
      <c r="J10" s="405"/>
      <c r="K10" s="405"/>
      <c r="L10" s="405"/>
      <c r="M10" s="405"/>
      <c r="N10" s="405"/>
      <c r="O10" s="405"/>
      <c r="P10" s="405"/>
      <c r="Q10" s="405"/>
      <c r="R10" s="405"/>
      <c r="S10" s="405"/>
      <c r="T10" s="405"/>
      <c r="U10" s="353"/>
      <c r="V10" s="354"/>
      <c r="W10" s="354"/>
      <c r="X10" s="354"/>
      <c r="Y10" s="354"/>
      <c r="Z10" s="354"/>
      <c r="AA10" s="354"/>
      <c r="AB10" s="354"/>
      <c r="AC10" s="354"/>
      <c r="AD10" s="354"/>
      <c r="AE10" s="354"/>
      <c r="AF10" s="354"/>
      <c r="AG10" s="354"/>
      <c r="AH10" s="354"/>
      <c r="AI10" s="354"/>
      <c r="AJ10" s="354"/>
      <c r="AK10" s="354"/>
      <c r="AL10" s="354"/>
      <c r="AM10" s="354"/>
      <c r="AN10" s="355"/>
      <c r="AO10" s="353"/>
      <c r="AP10" s="354"/>
      <c r="AQ10" s="354"/>
      <c r="AR10" s="354"/>
      <c r="AS10" s="354"/>
      <c r="AT10" s="354"/>
      <c r="AU10" s="354"/>
      <c r="AV10" s="354"/>
      <c r="AW10" s="354"/>
      <c r="AX10" s="354"/>
      <c r="AY10" s="354"/>
      <c r="AZ10" s="354"/>
      <c r="BA10" s="354"/>
      <c r="BB10" s="354"/>
      <c r="BC10" s="354"/>
      <c r="BD10" s="354"/>
      <c r="BE10" s="354"/>
      <c r="BF10" s="355"/>
      <c r="BG10" s="410"/>
      <c r="BH10" s="410"/>
      <c r="BI10" s="410"/>
      <c r="BJ10" s="410"/>
      <c r="BK10" s="410"/>
      <c r="BL10" s="410"/>
      <c r="BM10" s="410"/>
      <c r="BN10" s="410"/>
      <c r="BO10" s="410"/>
      <c r="BP10" s="410"/>
      <c r="BQ10" s="410"/>
      <c r="BR10" s="98"/>
    </row>
    <row r="11" spans="3:71" ht="15.65" customHeight="1">
      <c r="C11" s="411" t="str">
        <f>IF(COUNTIF([10]回答表!K16,"*")&gt;0,[10]回答表!K16,"")</f>
        <v>大山町</v>
      </c>
      <c r="D11" s="405"/>
      <c r="E11" s="405"/>
      <c r="F11" s="405"/>
      <c r="G11" s="405"/>
      <c r="H11" s="405"/>
      <c r="I11" s="405"/>
      <c r="J11" s="405"/>
      <c r="K11" s="405"/>
      <c r="L11" s="405"/>
      <c r="M11" s="405"/>
      <c r="N11" s="405"/>
      <c r="O11" s="405"/>
      <c r="P11" s="405"/>
      <c r="Q11" s="405"/>
      <c r="R11" s="405"/>
      <c r="S11" s="405"/>
      <c r="T11" s="405"/>
      <c r="U11" s="412" t="str">
        <f>IF(COUNTIF([10]回答表!F18,"*")&gt;0,[10]回答表!F18,"")</f>
        <v>電気事業</v>
      </c>
      <c r="V11" s="407"/>
      <c r="W11" s="407"/>
      <c r="X11" s="407"/>
      <c r="Y11" s="407"/>
      <c r="Z11" s="407"/>
      <c r="AA11" s="407"/>
      <c r="AB11" s="407"/>
      <c r="AC11" s="407"/>
      <c r="AD11" s="407"/>
      <c r="AE11" s="407"/>
      <c r="AF11" s="407"/>
      <c r="AG11" s="407"/>
      <c r="AH11" s="407"/>
      <c r="AI11" s="407"/>
      <c r="AJ11" s="407"/>
      <c r="AK11" s="407"/>
      <c r="AL11" s="407"/>
      <c r="AM11" s="407"/>
      <c r="AN11" s="408"/>
      <c r="AO11" s="413" t="str">
        <f>IF(COUNTIF([10]回答表!W18,"*")&gt;0,[10]回答表!W18,"")</f>
        <v/>
      </c>
      <c r="AP11" s="407"/>
      <c r="AQ11" s="407"/>
      <c r="AR11" s="407"/>
      <c r="AS11" s="407"/>
      <c r="AT11" s="407"/>
      <c r="AU11" s="407"/>
      <c r="AV11" s="407"/>
      <c r="AW11" s="407"/>
      <c r="AX11" s="407"/>
      <c r="AY11" s="407"/>
      <c r="AZ11" s="407"/>
      <c r="BA11" s="407"/>
      <c r="BB11" s="407"/>
      <c r="BC11" s="407"/>
      <c r="BD11" s="407"/>
      <c r="BE11" s="407"/>
      <c r="BF11" s="408"/>
      <c r="BG11" s="411" t="str">
        <f>IF(COUNTIF([10]回答表!F20,"*")&gt;0,[10]回答表!F20,"")</f>
        <v/>
      </c>
      <c r="BH11" s="414"/>
      <c r="BI11" s="414"/>
      <c r="BJ11" s="414"/>
      <c r="BK11" s="414"/>
      <c r="BL11" s="414"/>
      <c r="BM11" s="414"/>
      <c r="BN11" s="414"/>
      <c r="BO11" s="414"/>
      <c r="BP11" s="414"/>
      <c r="BQ11" s="414"/>
      <c r="BR11" s="99"/>
    </row>
    <row r="12" spans="3:71" ht="15.65" customHeight="1">
      <c r="C12" s="405"/>
      <c r="D12" s="405"/>
      <c r="E12" s="405"/>
      <c r="F12" s="405"/>
      <c r="G12" s="405"/>
      <c r="H12" s="405"/>
      <c r="I12" s="405"/>
      <c r="J12" s="405"/>
      <c r="K12" s="405"/>
      <c r="L12" s="405"/>
      <c r="M12" s="405"/>
      <c r="N12" s="405"/>
      <c r="O12" s="405"/>
      <c r="P12" s="405"/>
      <c r="Q12" s="405"/>
      <c r="R12" s="405"/>
      <c r="S12" s="405"/>
      <c r="T12" s="405"/>
      <c r="U12" s="352"/>
      <c r="V12" s="350"/>
      <c r="W12" s="350"/>
      <c r="X12" s="350"/>
      <c r="Y12" s="350"/>
      <c r="Z12" s="350"/>
      <c r="AA12" s="350"/>
      <c r="AB12" s="350"/>
      <c r="AC12" s="350"/>
      <c r="AD12" s="350"/>
      <c r="AE12" s="350"/>
      <c r="AF12" s="350"/>
      <c r="AG12" s="350"/>
      <c r="AH12" s="357"/>
      <c r="AI12" s="357"/>
      <c r="AJ12" s="357"/>
      <c r="AK12" s="357"/>
      <c r="AL12" s="357"/>
      <c r="AM12" s="357"/>
      <c r="AN12" s="351"/>
      <c r="AO12" s="352"/>
      <c r="AP12" s="357"/>
      <c r="AQ12" s="357"/>
      <c r="AR12" s="357"/>
      <c r="AS12" s="357"/>
      <c r="AT12" s="357"/>
      <c r="AU12" s="357"/>
      <c r="AV12" s="357"/>
      <c r="AW12" s="357"/>
      <c r="AX12" s="357"/>
      <c r="AY12" s="357"/>
      <c r="AZ12" s="357"/>
      <c r="BA12" s="357"/>
      <c r="BB12" s="357"/>
      <c r="BC12" s="357"/>
      <c r="BD12" s="357"/>
      <c r="BE12" s="357"/>
      <c r="BF12" s="351"/>
      <c r="BG12" s="414"/>
      <c r="BH12" s="414"/>
      <c r="BI12" s="414"/>
      <c r="BJ12" s="414"/>
      <c r="BK12" s="414"/>
      <c r="BL12" s="414"/>
      <c r="BM12" s="414"/>
      <c r="BN12" s="414"/>
      <c r="BO12" s="414"/>
      <c r="BP12" s="414"/>
      <c r="BQ12" s="414"/>
      <c r="BR12" s="99"/>
    </row>
    <row r="13" spans="3:71" ht="15.65" customHeight="1">
      <c r="C13" s="405"/>
      <c r="D13" s="405"/>
      <c r="E13" s="405"/>
      <c r="F13" s="405"/>
      <c r="G13" s="405"/>
      <c r="H13" s="405"/>
      <c r="I13" s="405"/>
      <c r="J13" s="405"/>
      <c r="K13" s="405"/>
      <c r="L13" s="405"/>
      <c r="M13" s="405"/>
      <c r="N13" s="405"/>
      <c r="O13" s="405"/>
      <c r="P13" s="405"/>
      <c r="Q13" s="405"/>
      <c r="R13" s="405"/>
      <c r="S13" s="405"/>
      <c r="T13" s="405"/>
      <c r="U13" s="353"/>
      <c r="V13" s="354"/>
      <c r="W13" s="354"/>
      <c r="X13" s="354"/>
      <c r="Y13" s="354"/>
      <c r="Z13" s="354"/>
      <c r="AA13" s="354"/>
      <c r="AB13" s="354"/>
      <c r="AC13" s="354"/>
      <c r="AD13" s="354"/>
      <c r="AE13" s="354"/>
      <c r="AF13" s="354"/>
      <c r="AG13" s="354"/>
      <c r="AH13" s="354"/>
      <c r="AI13" s="354"/>
      <c r="AJ13" s="354"/>
      <c r="AK13" s="354"/>
      <c r="AL13" s="354"/>
      <c r="AM13" s="354"/>
      <c r="AN13" s="355"/>
      <c r="AO13" s="353"/>
      <c r="AP13" s="354"/>
      <c r="AQ13" s="354"/>
      <c r="AR13" s="354"/>
      <c r="AS13" s="354"/>
      <c r="AT13" s="354"/>
      <c r="AU13" s="354"/>
      <c r="AV13" s="354"/>
      <c r="AW13" s="354"/>
      <c r="AX13" s="354"/>
      <c r="AY13" s="354"/>
      <c r="AZ13" s="354"/>
      <c r="BA13" s="354"/>
      <c r="BB13" s="354"/>
      <c r="BC13" s="354"/>
      <c r="BD13" s="354"/>
      <c r="BE13" s="354"/>
      <c r="BF13" s="355"/>
      <c r="BG13" s="414"/>
      <c r="BH13" s="414"/>
      <c r="BI13" s="414"/>
      <c r="BJ13" s="414"/>
      <c r="BK13" s="414"/>
      <c r="BL13" s="414"/>
      <c r="BM13" s="414"/>
      <c r="BN13" s="414"/>
      <c r="BO13" s="414"/>
      <c r="BP13" s="414"/>
      <c r="BQ13" s="414"/>
      <c r="BR13" s="99"/>
    </row>
    <row r="14" spans="3:71" ht="15.65" customHeight="1">
      <c r="D14" s="100"/>
      <c r="E14" s="100"/>
      <c r="F14" s="100"/>
      <c r="G14" s="100"/>
      <c r="H14" s="100"/>
      <c r="I14" s="100"/>
      <c r="J14" s="100"/>
      <c r="K14" s="100"/>
      <c r="L14" s="100"/>
      <c r="M14" s="100"/>
      <c r="N14" s="100"/>
      <c r="O14" s="100"/>
      <c r="P14" s="100"/>
      <c r="Q14" s="100"/>
      <c r="R14" s="100"/>
      <c r="S14" s="100"/>
      <c r="T14" s="100"/>
      <c r="U14" s="100"/>
      <c r="V14" s="100"/>
      <c r="W14" s="100"/>
      <c r="BS14" s="97"/>
    </row>
    <row r="15" spans="3:71" ht="15.65" customHeight="1">
      <c r="D15" s="100"/>
      <c r="E15" s="100"/>
      <c r="F15" s="100"/>
      <c r="G15" s="100"/>
      <c r="H15" s="100"/>
      <c r="I15" s="100"/>
      <c r="J15" s="100"/>
      <c r="K15" s="100"/>
      <c r="L15" s="100"/>
      <c r="M15" s="100"/>
      <c r="N15" s="100"/>
      <c r="O15" s="100"/>
      <c r="P15" s="100"/>
      <c r="Q15" s="100"/>
      <c r="R15" s="100"/>
      <c r="S15" s="100"/>
      <c r="T15" s="100"/>
      <c r="U15" s="100"/>
      <c r="V15" s="100"/>
      <c r="W15" s="100"/>
      <c r="BS15" s="97"/>
    </row>
    <row r="16" spans="3:71" ht="15.65" customHeight="1">
      <c r="D16" s="100"/>
      <c r="E16" s="100"/>
      <c r="F16" s="100"/>
      <c r="G16" s="100"/>
      <c r="H16" s="100"/>
      <c r="I16" s="100"/>
      <c r="J16" s="100"/>
      <c r="K16" s="100"/>
      <c r="L16" s="100"/>
      <c r="M16" s="100"/>
      <c r="N16" s="100"/>
      <c r="O16" s="100"/>
      <c r="P16" s="100"/>
      <c r="Q16" s="100"/>
      <c r="R16" s="100"/>
      <c r="S16" s="100"/>
      <c r="T16" s="100"/>
      <c r="U16" s="100"/>
      <c r="V16" s="100"/>
      <c r="W16" s="100"/>
      <c r="BS16" s="97"/>
    </row>
    <row r="17" spans="3:84" ht="15.65" customHeight="1">
      <c r="C17" s="101"/>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3"/>
      <c r="BS17" s="104"/>
    </row>
    <row r="18" spans="3:84" ht="15.65" customHeight="1">
      <c r="C18" s="105"/>
      <c r="D18" s="382" t="s">
        <v>41</v>
      </c>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4"/>
      <c r="BA18" s="106"/>
      <c r="BB18" s="106"/>
      <c r="BC18" s="106"/>
      <c r="BD18" s="106"/>
      <c r="BE18" s="106"/>
      <c r="BF18" s="106"/>
      <c r="BG18" s="106"/>
      <c r="BH18" s="106"/>
      <c r="BI18" s="106"/>
      <c r="BJ18" s="106"/>
      <c r="BK18" s="106"/>
      <c r="BL18" s="107"/>
      <c r="BS18" s="104"/>
    </row>
    <row r="19" spans="3:84" ht="15.65" customHeight="1">
      <c r="C19" s="105"/>
      <c r="D19" s="385"/>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7"/>
      <c r="BA19" s="106"/>
      <c r="BB19" s="106"/>
      <c r="BC19" s="106"/>
      <c r="BD19" s="106"/>
      <c r="BE19" s="106"/>
      <c r="BF19" s="106"/>
      <c r="BG19" s="106"/>
      <c r="BH19" s="106"/>
      <c r="BI19" s="106"/>
      <c r="BJ19" s="106"/>
      <c r="BK19" s="106"/>
      <c r="BL19" s="107"/>
      <c r="BS19" s="104"/>
    </row>
    <row r="20" spans="3:84" ht="13.4" customHeight="1">
      <c r="C20" s="105"/>
      <c r="D20" s="388" t="s">
        <v>2</v>
      </c>
      <c r="E20" s="389"/>
      <c r="F20" s="389"/>
      <c r="G20" s="389"/>
      <c r="H20" s="389"/>
      <c r="I20" s="389"/>
      <c r="J20" s="390"/>
      <c r="K20" s="388" t="s">
        <v>3</v>
      </c>
      <c r="L20" s="389"/>
      <c r="M20" s="389"/>
      <c r="N20" s="389"/>
      <c r="O20" s="389"/>
      <c r="P20" s="389"/>
      <c r="Q20" s="390"/>
      <c r="R20" s="388" t="s">
        <v>26</v>
      </c>
      <c r="S20" s="389"/>
      <c r="T20" s="389"/>
      <c r="U20" s="389"/>
      <c r="V20" s="389"/>
      <c r="W20" s="389"/>
      <c r="X20" s="390"/>
      <c r="Y20" s="397" t="s">
        <v>24</v>
      </c>
      <c r="Z20" s="397"/>
      <c r="AA20" s="397"/>
      <c r="AB20" s="397"/>
      <c r="AC20" s="397"/>
      <c r="AD20" s="397"/>
      <c r="AE20" s="397"/>
      <c r="AF20" s="398" t="s">
        <v>25</v>
      </c>
      <c r="AG20" s="398"/>
      <c r="AH20" s="398"/>
      <c r="AI20" s="398"/>
      <c r="AJ20" s="398"/>
      <c r="AK20" s="398"/>
      <c r="AL20" s="398"/>
      <c r="AM20" s="398"/>
      <c r="AN20" s="398"/>
      <c r="AO20" s="398"/>
      <c r="AP20" s="398"/>
      <c r="AQ20" s="398"/>
      <c r="AR20" s="398"/>
      <c r="AS20" s="398"/>
      <c r="AT20" s="398"/>
      <c r="AU20" s="398"/>
      <c r="AV20" s="398"/>
      <c r="AW20" s="398"/>
      <c r="AX20" s="398"/>
      <c r="AY20" s="398"/>
      <c r="AZ20" s="399"/>
      <c r="BA20" s="108"/>
      <c r="BB20" s="373" t="s">
        <v>1</v>
      </c>
      <c r="BC20" s="374"/>
      <c r="BD20" s="374"/>
      <c r="BE20" s="374"/>
      <c r="BF20" s="374"/>
      <c r="BG20" s="374"/>
      <c r="BH20" s="374"/>
      <c r="BI20" s="374"/>
      <c r="BJ20" s="358"/>
      <c r="BK20" s="359"/>
      <c r="BL20" s="107"/>
      <c r="BS20" s="109"/>
    </row>
    <row r="21" spans="3:84" ht="13.4" customHeight="1">
      <c r="C21" s="105"/>
      <c r="D21" s="391"/>
      <c r="E21" s="392"/>
      <c r="F21" s="392"/>
      <c r="G21" s="392"/>
      <c r="H21" s="392"/>
      <c r="I21" s="392"/>
      <c r="J21" s="393"/>
      <c r="K21" s="391"/>
      <c r="L21" s="392"/>
      <c r="M21" s="392"/>
      <c r="N21" s="392"/>
      <c r="O21" s="392"/>
      <c r="P21" s="392"/>
      <c r="Q21" s="393"/>
      <c r="R21" s="391"/>
      <c r="S21" s="392"/>
      <c r="T21" s="392"/>
      <c r="U21" s="392"/>
      <c r="V21" s="392"/>
      <c r="W21" s="392"/>
      <c r="X21" s="393"/>
      <c r="Y21" s="397"/>
      <c r="Z21" s="397"/>
      <c r="AA21" s="397"/>
      <c r="AB21" s="397"/>
      <c r="AC21" s="397"/>
      <c r="AD21" s="397"/>
      <c r="AE21" s="397"/>
      <c r="AF21" s="400"/>
      <c r="AG21" s="400"/>
      <c r="AH21" s="400"/>
      <c r="AI21" s="400"/>
      <c r="AJ21" s="400"/>
      <c r="AK21" s="400"/>
      <c r="AL21" s="400"/>
      <c r="AM21" s="400"/>
      <c r="AN21" s="400"/>
      <c r="AO21" s="400"/>
      <c r="AP21" s="400"/>
      <c r="AQ21" s="400"/>
      <c r="AR21" s="400"/>
      <c r="AS21" s="400"/>
      <c r="AT21" s="400"/>
      <c r="AU21" s="400"/>
      <c r="AV21" s="400"/>
      <c r="AW21" s="400"/>
      <c r="AX21" s="400"/>
      <c r="AY21" s="400"/>
      <c r="AZ21" s="401"/>
      <c r="BA21" s="108"/>
      <c r="BB21" s="375"/>
      <c r="BC21" s="376"/>
      <c r="BD21" s="376"/>
      <c r="BE21" s="376"/>
      <c r="BF21" s="376"/>
      <c r="BG21" s="376"/>
      <c r="BH21" s="376"/>
      <c r="BI21" s="376"/>
      <c r="BJ21" s="360"/>
      <c r="BK21" s="361"/>
      <c r="BL21" s="107"/>
      <c r="BS21" s="109"/>
    </row>
    <row r="22" spans="3:84" ht="13.4" customHeight="1">
      <c r="C22" s="105"/>
      <c r="D22" s="391"/>
      <c r="E22" s="392"/>
      <c r="F22" s="392"/>
      <c r="G22" s="392"/>
      <c r="H22" s="392"/>
      <c r="I22" s="392"/>
      <c r="J22" s="393"/>
      <c r="K22" s="391"/>
      <c r="L22" s="392"/>
      <c r="M22" s="392"/>
      <c r="N22" s="392"/>
      <c r="O22" s="392"/>
      <c r="P22" s="392"/>
      <c r="Q22" s="393"/>
      <c r="R22" s="391"/>
      <c r="S22" s="392"/>
      <c r="T22" s="392"/>
      <c r="U22" s="392"/>
      <c r="V22" s="392"/>
      <c r="W22" s="392"/>
      <c r="X22" s="393"/>
      <c r="Y22" s="397"/>
      <c r="Z22" s="397"/>
      <c r="AA22" s="397"/>
      <c r="AB22" s="397"/>
      <c r="AC22" s="397"/>
      <c r="AD22" s="397"/>
      <c r="AE22" s="397"/>
      <c r="AF22" s="402"/>
      <c r="AG22" s="402"/>
      <c r="AH22" s="402"/>
      <c r="AI22" s="402"/>
      <c r="AJ22" s="402"/>
      <c r="AK22" s="402"/>
      <c r="AL22" s="402"/>
      <c r="AM22" s="402"/>
      <c r="AN22" s="402"/>
      <c r="AO22" s="402"/>
      <c r="AP22" s="402"/>
      <c r="AQ22" s="402"/>
      <c r="AR22" s="402"/>
      <c r="AS22" s="402"/>
      <c r="AT22" s="402"/>
      <c r="AU22" s="402"/>
      <c r="AV22" s="402"/>
      <c r="AW22" s="402"/>
      <c r="AX22" s="402"/>
      <c r="AY22" s="402"/>
      <c r="AZ22" s="403"/>
      <c r="BA22" s="110"/>
      <c r="BB22" s="375"/>
      <c r="BC22" s="376"/>
      <c r="BD22" s="376"/>
      <c r="BE22" s="376"/>
      <c r="BF22" s="376"/>
      <c r="BG22" s="376"/>
      <c r="BH22" s="376"/>
      <c r="BI22" s="376"/>
      <c r="BJ22" s="360"/>
      <c r="BK22" s="361"/>
      <c r="BL22" s="107"/>
      <c r="BS22" s="109"/>
    </row>
    <row r="23" spans="3:84" ht="31.4" customHeight="1">
      <c r="C23" s="105"/>
      <c r="D23" s="394"/>
      <c r="E23" s="395"/>
      <c r="F23" s="395"/>
      <c r="G23" s="395"/>
      <c r="H23" s="395"/>
      <c r="I23" s="395"/>
      <c r="J23" s="396"/>
      <c r="K23" s="394"/>
      <c r="L23" s="395"/>
      <c r="M23" s="395"/>
      <c r="N23" s="395"/>
      <c r="O23" s="395"/>
      <c r="P23" s="395"/>
      <c r="Q23" s="396"/>
      <c r="R23" s="394"/>
      <c r="S23" s="395"/>
      <c r="T23" s="395"/>
      <c r="U23" s="395"/>
      <c r="V23" s="395"/>
      <c r="W23" s="395"/>
      <c r="X23" s="396"/>
      <c r="Y23" s="397"/>
      <c r="Z23" s="397"/>
      <c r="AA23" s="397"/>
      <c r="AB23" s="397"/>
      <c r="AC23" s="397"/>
      <c r="AD23" s="397"/>
      <c r="AE23" s="397"/>
      <c r="AF23" s="379" t="s">
        <v>87</v>
      </c>
      <c r="AG23" s="379"/>
      <c r="AH23" s="379"/>
      <c r="AI23" s="379"/>
      <c r="AJ23" s="379"/>
      <c r="AK23" s="379"/>
      <c r="AL23" s="380"/>
      <c r="AM23" s="381" t="s">
        <v>88</v>
      </c>
      <c r="AN23" s="379"/>
      <c r="AO23" s="379"/>
      <c r="AP23" s="379"/>
      <c r="AQ23" s="379"/>
      <c r="AR23" s="379"/>
      <c r="AS23" s="380"/>
      <c r="AT23" s="381" t="s">
        <v>89</v>
      </c>
      <c r="AU23" s="379"/>
      <c r="AV23" s="379"/>
      <c r="AW23" s="379"/>
      <c r="AX23" s="379"/>
      <c r="AY23" s="379"/>
      <c r="AZ23" s="380"/>
      <c r="BA23" s="110"/>
      <c r="BB23" s="377"/>
      <c r="BC23" s="378"/>
      <c r="BD23" s="378"/>
      <c r="BE23" s="378"/>
      <c r="BF23" s="378"/>
      <c r="BG23" s="378"/>
      <c r="BH23" s="378"/>
      <c r="BI23" s="378"/>
      <c r="BJ23" s="362"/>
      <c r="BK23" s="363"/>
      <c r="BL23" s="107"/>
      <c r="BS23" s="109"/>
    </row>
    <row r="24" spans="3:84" ht="15.65" customHeight="1">
      <c r="C24" s="105"/>
      <c r="D24" s="286" t="str">
        <f>IF([10]回答表!R49="●","●","")</f>
        <v>●</v>
      </c>
      <c r="E24" s="287"/>
      <c r="F24" s="287"/>
      <c r="G24" s="287"/>
      <c r="H24" s="287"/>
      <c r="I24" s="287"/>
      <c r="J24" s="288"/>
      <c r="K24" s="286" t="str">
        <f>IF([10]回答表!R50="●","●","")</f>
        <v/>
      </c>
      <c r="L24" s="287"/>
      <c r="M24" s="287"/>
      <c r="N24" s="287"/>
      <c r="O24" s="287"/>
      <c r="P24" s="287"/>
      <c r="Q24" s="288"/>
      <c r="R24" s="286" t="str">
        <f>IF([10]回答表!R51="●","●","")</f>
        <v/>
      </c>
      <c r="S24" s="287"/>
      <c r="T24" s="287"/>
      <c r="U24" s="287"/>
      <c r="V24" s="287"/>
      <c r="W24" s="287"/>
      <c r="X24" s="288"/>
      <c r="Y24" s="286" t="str">
        <f>IF([10]回答表!R52="●","●","")</f>
        <v/>
      </c>
      <c r="Z24" s="287"/>
      <c r="AA24" s="287"/>
      <c r="AB24" s="287"/>
      <c r="AC24" s="287"/>
      <c r="AD24" s="287"/>
      <c r="AE24" s="288"/>
      <c r="AF24" s="283" t="str">
        <f>IF([10]回答表!R53="●","●","")</f>
        <v/>
      </c>
      <c r="AG24" s="284"/>
      <c r="AH24" s="284"/>
      <c r="AI24" s="284"/>
      <c r="AJ24" s="284"/>
      <c r="AK24" s="284"/>
      <c r="AL24" s="285"/>
      <c r="AM24" s="283" t="str">
        <f>IF([10]回答表!R54="●","●","")</f>
        <v/>
      </c>
      <c r="AN24" s="284"/>
      <c r="AO24" s="284"/>
      <c r="AP24" s="284"/>
      <c r="AQ24" s="284"/>
      <c r="AR24" s="284"/>
      <c r="AS24" s="285"/>
      <c r="AT24" s="283" t="str">
        <f>IF([10]回答表!R55="●","●","")</f>
        <v/>
      </c>
      <c r="AU24" s="284"/>
      <c r="AV24" s="284"/>
      <c r="AW24" s="284"/>
      <c r="AX24" s="284"/>
      <c r="AY24" s="284"/>
      <c r="AZ24" s="285"/>
      <c r="BA24" s="110"/>
      <c r="BB24" s="283" t="str">
        <f>IF([10]回答表!R56="●","●","")</f>
        <v/>
      </c>
      <c r="BC24" s="284"/>
      <c r="BD24" s="284"/>
      <c r="BE24" s="284"/>
      <c r="BF24" s="284"/>
      <c r="BG24" s="284"/>
      <c r="BH24" s="284"/>
      <c r="BI24" s="284"/>
      <c r="BJ24" s="358"/>
      <c r="BK24" s="359"/>
      <c r="BL24" s="107"/>
      <c r="BS24" s="109"/>
    </row>
    <row r="25" spans="3:84" ht="15.65" customHeight="1">
      <c r="C25" s="105"/>
      <c r="D25" s="286"/>
      <c r="E25" s="287"/>
      <c r="F25" s="287"/>
      <c r="G25" s="287"/>
      <c r="H25" s="287"/>
      <c r="I25" s="287"/>
      <c r="J25" s="288"/>
      <c r="K25" s="286"/>
      <c r="L25" s="287"/>
      <c r="M25" s="287"/>
      <c r="N25" s="287"/>
      <c r="O25" s="287"/>
      <c r="P25" s="287"/>
      <c r="Q25" s="288"/>
      <c r="R25" s="286"/>
      <c r="S25" s="287"/>
      <c r="T25" s="287"/>
      <c r="U25" s="287"/>
      <c r="V25" s="287"/>
      <c r="W25" s="287"/>
      <c r="X25" s="288"/>
      <c r="Y25" s="286"/>
      <c r="Z25" s="287"/>
      <c r="AA25" s="287"/>
      <c r="AB25" s="287"/>
      <c r="AC25" s="287"/>
      <c r="AD25" s="287"/>
      <c r="AE25" s="288"/>
      <c r="AF25" s="286"/>
      <c r="AG25" s="287"/>
      <c r="AH25" s="287"/>
      <c r="AI25" s="287"/>
      <c r="AJ25" s="287"/>
      <c r="AK25" s="287"/>
      <c r="AL25" s="288"/>
      <c r="AM25" s="286"/>
      <c r="AN25" s="287"/>
      <c r="AO25" s="287"/>
      <c r="AP25" s="287"/>
      <c r="AQ25" s="287"/>
      <c r="AR25" s="287"/>
      <c r="AS25" s="288"/>
      <c r="AT25" s="286"/>
      <c r="AU25" s="287"/>
      <c r="AV25" s="287"/>
      <c r="AW25" s="287"/>
      <c r="AX25" s="287"/>
      <c r="AY25" s="287"/>
      <c r="AZ25" s="288"/>
      <c r="BA25" s="111"/>
      <c r="BB25" s="286"/>
      <c r="BC25" s="287"/>
      <c r="BD25" s="287"/>
      <c r="BE25" s="287"/>
      <c r="BF25" s="287"/>
      <c r="BG25" s="287"/>
      <c r="BH25" s="287"/>
      <c r="BI25" s="287"/>
      <c r="BJ25" s="360"/>
      <c r="BK25" s="361"/>
      <c r="BL25" s="107"/>
      <c r="BS25" s="109"/>
    </row>
    <row r="26" spans="3:84" ht="15.65" customHeight="1">
      <c r="C26" s="105"/>
      <c r="D26" s="289"/>
      <c r="E26" s="290"/>
      <c r="F26" s="290"/>
      <c r="G26" s="290"/>
      <c r="H26" s="290"/>
      <c r="I26" s="290"/>
      <c r="J26" s="291"/>
      <c r="K26" s="289"/>
      <c r="L26" s="290"/>
      <c r="M26" s="290"/>
      <c r="N26" s="290"/>
      <c r="O26" s="290"/>
      <c r="P26" s="290"/>
      <c r="Q26" s="291"/>
      <c r="R26" s="289"/>
      <c r="S26" s="290"/>
      <c r="T26" s="290"/>
      <c r="U26" s="290"/>
      <c r="V26" s="290"/>
      <c r="W26" s="290"/>
      <c r="X26" s="291"/>
      <c r="Y26" s="289"/>
      <c r="Z26" s="290"/>
      <c r="AA26" s="290"/>
      <c r="AB26" s="290"/>
      <c r="AC26" s="290"/>
      <c r="AD26" s="290"/>
      <c r="AE26" s="291"/>
      <c r="AF26" s="289"/>
      <c r="AG26" s="290"/>
      <c r="AH26" s="290"/>
      <c r="AI26" s="290"/>
      <c r="AJ26" s="290"/>
      <c r="AK26" s="290"/>
      <c r="AL26" s="291"/>
      <c r="AM26" s="289"/>
      <c r="AN26" s="290"/>
      <c r="AO26" s="290"/>
      <c r="AP26" s="290"/>
      <c r="AQ26" s="290"/>
      <c r="AR26" s="290"/>
      <c r="AS26" s="291"/>
      <c r="AT26" s="289"/>
      <c r="AU26" s="290"/>
      <c r="AV26" s="290"/>
      <c r="AW26" s="290"/>
      <c r="AX26" s="290"/>
      <c r="AY26" s="290"/>
      <c r="AZ26" s="291"/>
      <c r="BA26" s="111"/>
      <c r="BB26" s="289"/>
      <c r="BC26" s="290"/>
      <c r="BD26" s="290"/>
      <c r="BE26" s="290"/>
      <c r="BF26" s="290"/>
      <c r="BG26" s="290"/>
      <c r="BH26" s="290"/>
      <c r="BI26" s="290"/>
      <c r="BJ26" s="362"/>
      <c r="BK26" s="363"/>
      <c r="BL26" s="107"/>
      <c r="BS26" s="109"/>
    </row>
    <row r="27" spans="3:84" ht="15.65" customHeight="1">
      <c r="C27" s="112"/>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4"/>
      <c r="BL27" s="115"/>
      <c r="BS27" s="109"/>
    </row>
    <row r="28" spans="3:84" ht="15.65" customHeight="1">
      <c r="BS28" s="116"/>
    </row>
    <row r="29" spans="3:84" ht="15.65" customHeight="1">
      <c r="BS29" s="117"/>
    </row>
    <row r="30" spans="3:84" ht="15.65" customHeight="1">
      <c r="D30" s="100"/>
      <c r="E30" s="100"/>
      <c r="F30" s="100"/>
      <c r="G30" s="100"/>
      <c r="H30" s="100"/>
      <c r="I30" s="100"/>
      <c r="J30" s="100"/>
      <c r="K30" s="100"/>
      <c r="L30" s="100"/>
      <c r="M30" s="100"/>
      <c r="N30" s="100"/>
      <c r="O30" s="100"/>
      <c r="P30" s="100"/>
      <c r="Q30" s="100"/>
      <c r="R30" s="100"/>
      <c r="S30" s="100"/>
      <c r="T30" s="100"/>
      <c r="U30" s="100"/>
      <c r="V30" s="100"/>
      <c r="W30" s="100"/>
      <c r="BS30" s="116"/>
    </row>
    <row r="31" spans="3:84" ht="15.65" customHeight="1">
      <c r="C31" s="118"/>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340"/>
      <c r="AS31" s="340"/>
      <c r="AT31" s="340"/>
      <c r="AU31" s="340"/>
      <c r="AV31" s="340"/>
      <c r="AW31" s="340"/>
      <c r="AX31" s="340"/>
      <c r="AY31" s="340"/>
      <c r="AZ31" s="340"/>
      <c r="BA31" s="340"/>
      <c r="BB31" s="340"/>
      <c r="BC31" s="120"/>
      <c r="BD31" s="121"/>
      <c r="BE31" s="121"/>
      <c r="BF31" s="121"/>
      <c r="BG31" s="121"/>
      <c r="BH31" s="121"/>
      <c r="BI31" s="121"/>
      <c r="BJ31" s="121"/>
      <c r="BK31" s="121"/>
      <c r="BL31" s="121"/>
      <c r="BM31" s="121"/>
      <c r="BN31" s="121"/>
      <c r="BO31" s="121"/>
      <c r="BP31" s="121"/>
      <c r="BQ31" s="121"/>
      <c r="BR31" s="122"/>
      <c r="BS31" s="116"/>
      <c r="CF31" s="123"/>
    </row>
    <row r="32" spans="3:84" ht="15.65" customHeight="1">
      <c r="C32" s="124"/>
      <c r="D32" s="258" t="s">
        <v>4</v>
      </c>
      <c r="E32" s="259"/>
      <c r="F32" s="259"/>
      <c r="G32" s="259"/>
      <c r="H32" s="259"/>
      <c r="I32" s="259"/>
      <c r="J32" s="259"/>
      <c r="K32" s="259"/>
      <c r="L32" s="259"/>
      <c r="M32" s="259"/>
      <c r="N32" s="259"/>
      <c r="O32" s="259"/>
      <c r="P32" s="259"/>
      <c r="Q32" s="260"/>
      <c r="R32" s="199" t="s">
        <v>2</v>
      </c>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1"/>
      <c r="BC32" s="125"/>
      <c r="BD32" s="126"/>
      <c r="BE32" s="126"/>
      <c r="BF32" s="126"/>
      <c r="BG32" s="126"/>
      <c r="BH32" s="126"/>
      <c r="BI32" s="126"/>
      <c r="BJ32" s="126"/>
      <c r="BK32" s="126"/>
      <c r="BL32" s="126"/>
      <c r="BM32" s="126"/>
      <c r="BN32" s="127"/>
      <c r="BO32" s="127"/>
      <c r="BP32" s="127"/>
      <c r="BQ32" s="128"/>
      <c r="BR32" s="129"/>
      <c r="BS32" s="116"/>
    </row>
    <row r="33" spans="1:71" ht="15.65" customHeight="1">
      <c r="C33" s="124"/>
      <c r="D33" s="261"/>
      <c r="E33" s="262"/>
      <c r="F33" s="262"/>
      <c r="G33" s="262"/>
      <c r="H33" s="262"/>
      <c r="I33" s="262"/>
      <c r="J33" s="262"/>
      <c r="K33" s="262"/>
      <c r="L33" s="262"/>
      <c r="M33" s="262"/>
      <c r="N33" s="262"/>
      <c r="O33" s="262"/>
      <c r="P33" s="262"/>
      <c r="Q33" s="263"/>
      <c r="R33" s="205"/>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7"/>
      <c r="BC33" s="125"/>
      <c r="BD33" s="126"/>
      <c r="BE33" s="126"/>
      <c r="BF33" s="126"/>
      <c r="BG33" s="126"/>
      <c r="BH33" s="126"/>
      <c r="BI33" s="126"/>
      <c r="BJ33" s="126"/>
      <c r="BK33" s="126"/>
      <c r="BL33" s="126"/>
      <c r="BM33" s="126"/>
      <c r="BN33" s="127"/>
      <c r="BO33" s="127"/>
      <c r="BP33" s="127"/>
      <c r="BQ33" s="128"/>
      <c r="BR33" s="129"/>
      <c r="BS33" s="116"/>
    </row>
    <row r="34" spans="1:71" ht="15.65" customHeight="1">
      <c r="C34" s="124"/>
      <c r="D34" s="130"/>
      <c r="E34" s="130"/>
      <c r="F34" s="130"/>
      <c r="G34" s="130"/>
      <c r="H34" s="130"/>
      <c r="I34" s="130"/>
      <c r="J34" s="130"/>
      <c r="K34" s="130"/>
      <c r="L34" s="130"/>
      <c r="M34" s="130"/>
      <c r="N34" s="130"/>
      <c r="O34" s="130"/>
      <c r="P34" s="130"/>
      <c r="Q34" s="130"/>
      <c r="R34" s="130"/>
      <c r="S34" s="130"/>
      <c r="T34" s="130"/>
      <c r="U34" s="130"/>
      <c r="V34" s="130"/>
      <c r="W34" s="130"/>
      <c r="X34" s="110"/>
      <c r="Y34" s="110"/>
      <c r="Z34" s="110"/>
      <c r="AA34" s="126"/>
      <c r="AB34" s="131"/>
      <c r="AC34" s="131"/>
      <c r="AD34" s="131"/>
      <c r="AE34" s="131"/>
      <c r="AF34" s="131"/>
      <c r="AG34" s="131"/>
      <c r="AH34" s="131"/>
      <c r="AI34" s="131"/>
      <c r="AJ34" s="131"/>
      <c r="AK34" s="131"/>
      <c r="AL34" s="131"/>
      <c r="AM34" s="131"/>
      <c r="AN34" s="128"/>
      <c r="AO34" s="131"/>
      <c r="AP34" s="132"/>
      <c r="AQ34" s="132"/>
      <c r="AR34" s="133"/>
      <c r="AS34" s="133"/>
      <c r="AT34" s="133"/>
      <c r="AU34" s="133"/>
      <c r="AV34" s="133"/>
      <c r="AW34" s="133"/>
      <c r="AX34" s="133"/>
      <c r="AY34" s="133"/>
      <c r="AZ34" s="133"/>
      <c r="BA34" s="133"/>
      <c r="BB34" s="133"/>
      <c r="BC34" s="125"/>
      <c r="BD34" s="126"/>
      <c r="BE34" s="126"/>
      <c r="BF34" s="126"/>
      <c r="BG34" s="126"/>
      <c r="BH34" s="126"/>
      <c r="BI34" s="126"/>
      <c r="BJ34" s="126"/>
      <c r="BK34" s="126"/>
      <c r="BL34" s="126"/>
      <c r="BM34" s="126"/>
      <c r="BN34" s="127"/>
      <c r="BO34" s="127"/>
      <c r="BP34" s="127"/>
      <c r="BQ34" s="128"/>
      <c r="BR34" s="129"/>
      <c r="BS34" s="116"/>
    </row>
    <row r="35" spans="1:71" ht="19">
      <c r="A35" s="134"/>
      <c r="B35" s="134"/>
      <c r="C35" s="124"/>
      <c r="D35" s="130"/>
      <c r="E35" s="130"/>
      <c r="F35" s="130"/>
      <c r="G35" s="130"/>
      <c r="H35" s="130"/>
      <c r="I35" s="130"/>
      <c r="J35" s="130"/>
      <c r="K35" s="130"/>
      <c r="L35" s="130"/>
      <c r="M35" s="130"/>
      <c r="N35" s="130"/>
      <c r="O35" s="130"/>
      <c r="P35" s="130"/>
      <c r="Q35" s="130"/>
      <c r="R35" s="130"/>
      <c r="S35" s="130"/>
      <c r="T35" s="130"/>
      <c r="U35" s="135" t="s">
        <v>27</v>
      </c>
      <c r="V35" s="130"/>
      <c r="W35" s="130"/>
      <c r="X35" s="136"/>
      <c r="Y35" s="136"/>
      <c r="Z35" s="136"/>
      <c r="AA35" s="127"/>
      <c r="AB35" s="137"/>
      <c r="AC35" s="137"/>
      <c r="AD35" s="137"/>
      <c r="AE35" s="137"/>
      <c r="AF35" s="137"/>
      <c r="AG35" s="137"/>
      <c r="AH35" s="137"/>
      <c r="AI35" s="137"/>
      <c r="AJ35" s="137"/>
      <c r="AK35" s="137"/>
      <c r="AL35" s="137"/>
      <c r="AM35" s="135" t="s">
        <v>5</v>
      </c>
      <c r="AN35" s="138"/>
      <c r="AO35" s="137"/>
      <c r="AP35" s="139"/>
      <c r="AQ35" s="139"/>
      <c r="AR35" s="140"/>
      <c r="AS35" s="140"/>
      <c r="AT35" s="140"/>
      <c r="AU35" s="140"/>
      <c r="AV35" s="140"/>
      <c r="AW35" s="140"/>
      <c r="AX35" s="140"/>
      <c r="AY35" s="140"/>
      <c r="AZ35" s="140"/>
      <c r="BA35" s="140"/>
      <c r="BB35" s="140"/>
      <c r="BC35" s="141"/>
      <c r="BD35" s="127"/>
      <c r="BE35" s="127"/>
      <c r="BF35" s="142" t="s">
        <v>6</v>
      </c>
      <c r="BG35" s="127"/>
      <c r="BH35" s="127"/>
      <c r="BI35" s="127"/>
      <c r="BJ35" s="127"/>
      <c r="BK35" s="127"/>
      <c r="BL35" s="127"/>
      <c r="BM35" s="127"/>
      <c r="BN35" s="127"/>
      <c r="BO35" s="127"/>
      <c r="BP35" s="127"/>
      <c r="BQ35" s="128"/>
      <c r="BR35" s="129"/>
      <c r="BS35" s="116"/>
    </row>
    <row r="36" spans="1:71" ht="15.65" customHeight="1">
      <c r="A36" s="134"/>
      <c r="B36" s="134"/>
      <c r="C36" s="124"/>
      <c r="D36" s="199" t="s">
        <v>7</v>
      </c>
      <c r="E36" s="200"/>
      <c r="F36" s="200"/>
      <c r="G36" s="200"/>
      <c r="H36" s="200"/>
      <c r="I36" s="200"/>
      <c r="J36" s="200"/>
      <c r="K36" s="200"/>
      <c r="L36" s="200"/>
      <c r="M36" s="201"/>
      <c r="N36" s="208" t="str">
        <f>IF([10]回答表!X49="●","●","")</f>
        <v/>
      </c>
      <c r="O36" s="209"/>
      <c r="P36" s="209"/>
      <c r="Q36" s="210"/>
      <c r="R36" s="130"/>
      <c r="S36" s="130"/>
      <c r="T36" s="130"/>
      <c r="U36" s="190" t="str">
        <f>IF([10]回答表!X49="●",[10]回答表!B67,IF([10]回答表!AA49="●",[10]回答表!B98,""))</f>
        <v>令和7年5月末でFIT契約が終了かつ施設老朽化に伴い、事業用の施設解体を予定している</v>
      </c>
      <c r="V36" s="364"/>
      <c r="W36" s="364"/>
      <c r="X36" s="364"/>
      <c r="Y36" s="364"/>
      <c r="Z36" s="364"/>
      <c r="AA36" s="364"/>
      <c r="AB36" s="364"/>
      <c r="AC36" s="364"/>
      <c r="AD36" s="364"/>
      <c r="AE36" s="364"/>
      <c r="AF36" s="364"/>
      <c r="AG36" s="364"/>
      <c r="AH36" s="364"/>
      <c r="AI36" s="364"/>
      <c r="AJ36" s="365"/>
      <c r="AK36" s="143"/>
      <c r="AL36" s="143"/>
      <c r="AM36" s="372" t="s">
        <v>28</v>
      </c>
      <c r="AN36" s="372"/>
      <c r="AO36" s="372"/>
      <c r="AP36" s="372"/>
      <c r="AQ36" s="372"/>
      <c r="AR36" s="372"/>
      <c r="AS36" s="372"/>
      <c r="AT36" s="372"/>
      <c r="AU36" s="372" t="s">
        <v>29</v>
      </c>
      <c r="AV36" s="372"/>
      <c r="AW36" s="372"/>
      <c r="AX36" s="372"/>
      <c r="AY36" s="372"/>
      <c r="AZ36" s="372"/>
      <c r="BA36" s="372"/>
      <c r="BB36" s="372"/>
      <c r="BC36" s="131"/>
      <c r="BD36" s="126"/>
      <c r="BE36" s="126"/>
      <c r="BF36" s="253" t="str">
        <f>IF([10]回答表!X49="●",[10]回答表!S73,IF([10]回答表!AA49="●",[10]回答表!S104,""))</f>
        <v>令和</v>
      </c>
      <c r="BG36" s="254"/>
      <c r="BH36" s="254"/>
      <c r="BI36" s="254"/>
      <c r="BJ36" s="253"/>
      <c r="BK36" s="254"/>
      <c r="BL36" s="254"/>
      <c r="BM36" s="254"/>
      <c r="BN36" s="253"/>
      <c r="BO36" s="254"/>
      <c r="BP36" s="254"/>
      <c r="BQ36" s="255"/>
      <c r="BR36" s="129"/>
      <c r="BS36" s="116"/>
    </row>
    <row r="37" spans="1:71" ht="15.65" customHeight="1">
      <c r="A37" s="134"/>
      <c r="B37" s="134"/>
      <c r="C37" s="124"/>
      <c r="D37" s="202"/>
      <c r="E37" s="203"/>
      <c r="F37" s="203"/>
      <c r="G37" s="203"/>
      <c r="H37" s="203"/>
      <c r="I37" s="203"/>
      <c r="J37" s="203"/>
      <c r="K37" s="203"/>
      <c r="L37" s="203"/>
      <c r="M37" s="204"/>
      <c r="N37" s="211"/>
      <c r="O37" s="212"/>
      <c r="P37" s="212"/>
      <c r="Q37" s="213"/>
      <c r="R37" s="130"/>
      <c r="S37" s="130"/>
      <c r="T37" s="130"/>
      <c r="U37" s="366"/>
      <c r="V37" s="367"/>
      <c r="W37" s="367"/>
      <c r="X37" s="367"/>
      <c r="Y37" s="367"/>
      <c r="Z37" s="367"/>
      <c r="AA37" s="367"/>
      <c r="AB37" s="367"/>
      <c r="AC37" s="367"/>
      <c r="AD37" s="367"/>
      <c r="AE37" s="367"/>
      <c r="AF37" s="367"/>
      <c r="AG37" s="367"/>
      <c r="AH37" s="367"/>
      <c r="AI37" s="367"/>
      <c r="AJ37" s="368"/>
      <c r="AK37" s="143"/>
      <c r="AL37" s="143"/>
      <c r="AM37" s="372"/>
      <c r="AN37" s="372"/>
      <c r="AO37" s="372"/>
      <c r="AP37" s="372"/>
      <c r="AQ37" s="372"/>
      <c r="AR37" s="372"/>
      <c r="AS37" s="372"/>
      <c r="AT37" s="372"/>
      <c r="AU37" s="372"/>
      <c r="AV37" s="372"/>
      <c r="AW37" s="372"/>
      <c r="AX37" s="372"/>
      <c r="AY37" s="372"/>
      <c r="AZ37" s="372"/>
      <c r="BA37" s="372"/>
      <c r="BB37" s="372"/>
      <c r="BC37" s="131"/>
      <c r="BD37" s="126"/>
      <c r="BE37" s="126"/>
      <c r="BF37" s="217"/>
      <c r="BG37" s="218"/>
      <c r="BH37" s="218"/>
      <c r="BI37" s="218"/>
      <c r="BJ37" s="217"/>
      <c r="BK37" s="218"/>
      <c r="BL37" s="218"/>
      <c r="BM37" s="218"/>
      <c r="BN37" s="217"/>
      <c r="BO37" s="218"/>
      <c r="BP37" s="218"/>
      <c r="BQ37" s="221"/>
      <c r="BR37" s="129"/>
      <c r="BS37" s="116"/>
    </row>
    <row r="38" spans="1:71" ht="15.65" customHeight="1">
      <c r="A38" s="134"/>
      <c r="B38" s="134"/>
      <c r="C38" s="124"/>
      <c r="D38" s="202"/>
      <c r="E38" s="203"/>
      <c r="F38" s="203"/>
      <c r="G38" s="203"/>
      <c r="H38" s="203"/>
      <c r="I38" s="203"/>
      <c r="J38" s="203"/>
      <c r="K38" s="203"/>
      <c r="L38" s="203"/>
      <c r="M38" s="204"/>
      <c r="N38" s="211"/>
      <c r="O38" s="212"/>
      <c r="P38" s="212"/>
      <c r="Q38" s="213"/>
      <c r="R38" s="130"/>
      <c r="S38" s="130"/>
      <c r="T38" s="130"/>
      <c r="U38" s="366"/>
      <c r="V38" s="367"/>
      <c r="W38" s="367"/>
      <c r="X38" s="367"/>
      <c r="Y38" s="367"/>
      <c r="Z38" s="367"/>
      <c r="AA38" s="367"/>
      <c r="AB38" s="367"/>
      <c r="AC38" s="367"/>
      <c r="AD38" s="367"/>
      <c r="AE38" s="367"/>
      <c r="AF38" s="367"/>
      <c r="AG38" s="367"/>
      <c r="AH38" s="367"/>
      <c r="AI38" s="367"/>
      <c r="AJ38" s="368"/>
      <c r="AK38" s="143"/>
      <c r="AL38" s="143"/>
      <c r="AM38" s="283" t="str">
        <f>IF([10]回答表!X49="●",[10]回答表!G73,IF([10]回答表!AA49="●",[10]回答表!G104,""))</f>
        <v>●</v>
      </c>
      <c r="AN38" s="284"/>
      <c r="AO38" s="284"/>
      <c r="AP38" s="284"/>
      <c r="AQ38" s="284"/>
      <c r="AR38" s="284"/>
      <c r="AS38" s="284"/>
      <c r="AT38" s="285"/>
      <c r="AU38" s="283" t="str">
        <f>IF([10]回答表!X49="●",[10]回答表!G74,IF([10]回答表!AA49="●",[10]回答表!G105,""))</f>
        <v xml:space="preserve"> </v>
      </c>
      <c r="AV38" s="284"/>
      <c r="AW38" s="284"/>
      <c r="AX38" s="284"/>
      <c r="AY38" s="284"/>
      <c r="AZ38" s="284"/>
      <c r="BA38" s="284"/>
      <c r="BB38" s="285"/>
      <c r="BC38" s="131"/>
      <c r="BD38" s="126"/>
      <c r="BE38" s="126"/>
      <c r="BF38" s="217"/>
      <c r="BG38" s="218"/>
      <c r="BH38" s="218"/>
      <c r="BI38" s="218"/>
      <c r="BJ38" s="217"/>
      <c r="BK38" s="218"/>
      <c r="BL38" s="218"/>
      <c r="BM38" s="218"/>
      <c r="BN38" s="217"/>
      <c r="BO38" s="218"/>
      <c r="BP38" s="218"/>
      <c r="BQ38" s="221"/>
      <c r="BR38" s="129"/>
      <c r="BS38" s="116"/>
    </row>
    <row r="39" spans="1:71" ht="15.65" customHeight="1">
      <c r="A39" s="134"/>
      <c r="B39" s="134"/>
      <c r="C39" s="124"/>
      <c r="D39" s="205"/>
      <c r="E39" s="206"/>
      <c r="F39" s="206"/>
      <c r="G39" s="206"/>
      <c r="H39" s="206"/>
      <c r="I39" s="206"/>
      <c r="J39" s="206"/>
      <c r="K39" s="206"/>
      <c r="L39" s="206"/>
      <c r="M39" s="207"/>
      <c r="N39" s="214"/>
      <c r="O39" s="215"/>
      <c r="P39" s="215"/>
      <c r="Q39" s="216"/>
      <c r="R39" s="130"/>
      <c r="S39" s="130"/>
      <c r="T39" s="130"/>
      <c r="U39" s="366"/>
      <c r="V39" s="367"/>
      <c r="W39" s="367"/>
      <c r="X39" s="367"/>
      <c r="Y39" s="367"/>
      <c r="Z39" s="367"/>
      <c r="AA39" s="367"/>
      <c r="AB39" s="367"/>
      <c r="AC39" s="367"/>
      <c r="AD39" s="367"/>
      <c r="AE39" s="367"/>
      <c r="AF39" s="367"/>
      <c r="AG39" s="367"/>
      <c r="AH39" s="367"/>
      <c r="AI39" s="367"/>
      <c r="AJ39" s="368"/>
      <c r="AK39" s="143"/>
      <c r="AL39" s="143"/>
      <c r="AM39" s="286"/>
      <c r="AN39" s="287"/>
      <c r="AO39" s="287"/>
      <c r="AP39" s="287"/>
      <c r="AQ39" s="287"/>
      <c r="AR39" s="287"/>
      <c r="AS39" s="287"/>
      <c r="AT39" s="288"/>
      <c r="AU39" s="286"/>
      <c r="AV39" s="287"/>
      <c r="AW39" s="287"/>
      <c r="AX39" s="287"/>
      <c r="AY39" s="287"/>
      <c r="AZ39" s="287"/>
      <c r="BA39" s="287"/>
      <c r="BB39" s="288"/>
      <c r="BC39" s="131"/>
      <c r="BD39" s="126"/>
      <c r="BE39" s="126"/>
      <c r="BF39" s="217">
        <f>IF([10]回答表!X49="●",[10]回答表!V73,IF([10]回答表!AA49="●",[10]回答表!V104,""))</f>
        <v>7</v>
      </c>
      <c r="BG39" s="357"/>
      <c r="BH39" s="357"/>
      <c r="BI39" s="351"/>
      <c r="BJ39" s="217" t="str">
        <f>IF([10]回答表!X49="●",[10]回答表!V74,IF([10]回答表!AA49="●",[10]回答表!V105,""))</f>
        <v xml:space="preserve"> </v>
      </c>
      <c r="BK39" s="357"/>
      <c r="BL39" s="357"/>
      <c r="BM39" s="351"/>
      <c r="BN39" s="217" t="str">
        <f>IF([10]回答表!X49="●",[10]回答表!V75,IF([10]回答表!AA49="●",[10]回答表!V106,""))</f>
        <v xml:space="preserve"> </v>
      </c>
      <c r="BO39" s="357"/>
      <c r="BP39" s="357"/>
      <c r="BQ39" s="351"/>
      <c r="BR39" s="129"/>
      <c r="BS39" s="116"/>
    </row>
    <row r="40" spans="1:71" ht="15.65" customHeight="1">
      <c r="A40" s="134"/>
      <c r="B40" s="134"/>
      <c r="C40" s="124"/>
      <c r="D40" s="144"/>
      <c r="E40" s="144"/>
      <c r="F40" s="144"/>
      <c r="G40" s="144"/>
      <c r="H40" s="144"/>
      <c r="I40" s="144"/>
      <c r="J40" s="144"/>
      <c r="K40" s="144"/>
      <c r="L40" s="144"/>
      <c r="M40" s="144"/>
      <c r="N40" s="145"/>
      <c r="O40" s="145"/>
      <c r="P40" s="145"/>
      <c r="Q40" s="145"/>
      <c r="R40" s="146"/>
      <c r="S40" s="146"/>
      <c r="T40" s="146"/>
      <c r="U40" s="366"/>
      <c r="V40" s="367"/>
      <c r="W40" s="367"/>
      <c r="X40" s="367"/>
      <c r="Y40" s="367"/>
      <c r="Z40" s="367"/>
      <c r="AA40" s="367"/>
      <c r="AB40" s="367"/>
      <c r="AC40" s="367"/>
      <c r="AD40" s="367"/>
      <c r="AE40" s="367"/>
      <c r="AF40" s="367"/>
      <c r="AG40" s="367"/>
      <c r="AH40" s="367"/>
      <c r="AI40" s="367"/>
      <c r="AJ40" s="368"/>
      <c r="AK40" s="143"/>
      <c r="AL40" s="143"/>
      <c r="AM40" s="289"/>
      <c r="AN40" s="290"/>
      <c r="AO40" s="290"/>
      <c r="AP40" s="290"/>
      <c r="AQ40" s="290"/>
      <c r="AR40" s="290"/>
      <c r="AS40" s="290"/>
      <c r="AT40" s="291"/>
      <c r="AU40" s="289"/>
      <c r="AV40" s="290"/>
      <c r="AW40" s="290"/>
      <c r="AX40" s="290"/>
      <c r="AY40" s="290"/>
      <c r="AZ40" s="290"/>
      <c r="BA40" s="290"/>
      <c r="BB40" s="291"/>
      <c r="BC40" s="131"/>
      <c r="BD40" s="131"/>
      <c r="BE40" s="131"/>
      <c r="BF40" s="352"/>
      <c r="BG40" s="357"/>
      <c r="BH40" s="357"/>
      <c r="BI40" s="351"/>
      <c r="BJ40" s="352"/>
      <c r="BK40" s="357"/>
      <c r="BL40" s="357"/>
      <c r="BM40" s="351"/>
      <c r="BN40" s="352"/>
      <c r="BO40" s="357"/>
      <c r="BP40" s="357"/>
      <c r="BQ40" s="351"/>
      <c r="BR40" s="129"/>
      <c r="BS40" s="116"/>
    </row>
    <row r="41" spans="1:71" ht="15.65" customHeight="1">
      <c r="A41" s="134"/>
      <c r="B41" s="134"/>
      <c r="C41" s="124"/>
      <c r="D41" s="144"/>
      <c r="E41" s="144"/>
      <c r="F41" s="144"/>
      <c r="G41" s="144"/>
      <c r="H41" s="144"/>
      <c r="I41" s="144"/>
      <c r="J41" s="144"/>
      <c r="K41" s="144"/>
      <c r="L41" s="144"/>
      <c r="M41" s="144"/>
      <c r="N41" s="145"/>
      <c r="O41" s="145"/>
      <c r="P41" s="145"/>
      <c r="Q41" s="145"/>
      <c r="R41" s="146"/>
      <c r="S41" s="146"/>
      <c r="T41" s="146"/>
      <c r="U41" s="366"/>
      <c r="V41" s="367"/>
      <c r="W41" s="367"/>
      <c r="X41" s="367"/>
      <c r="Y41" s="367"/>
      <c r="Z41" s="367"/>
      <c r="AA41" s="367"/>
      <c r="AB41" s="367"/>
      <c r="AC41" s="367"/>
      <c r="AD41" s="367"/>
      <c r="AE41" s="367"/>
      <c r="AF41" s="367"/>
      <c r="AG41" s="367"/>
      <c r="AH41" s="367"/>
      <c r="AI41" s="367"/>
      <c r="AJ41" s="368"/>
      <c r="AK41" s="143"/>
      <c r="AL41" s="143"/>
      <c r="AM41" s="143"/>
      <c r="AN41" s="143"/>
      <c r="AO41" s="143"/>
      <c r="AP41" s="143"/>
      <c r="AQ41" s="143"/>
      <c r="AR41" s="143"/>
      <c r="AS41" s="143"/>
      <c r="AT41" s="143"/>
      <c r="AU41" s="143"/>
      <c r="AV41" s="143"/>
      <c r="AW41" s="143"/>
      <c r="AX41" s="143"/>
      <c r="AY41" s="143"/>
      <c r="AZ41" s="143"/>
      <c r="BA41" s="143"/>
      <c r="BB41" s="143"/>
      <c r="BC41" s="131"/>
      <c r="BD41" s="131"/>
      <c r="BE41" s="131"/>
      <c r="BF41" s="352"/>
      <c r="BG41" s="357"/>
      <c r="BH41" s="357"/>
      <c r="BI41" s="351"/>
      <c r="BJ41" s="352"/>
      <c r="BK41" s="357"/>
      <c r="BL41" s="357"/>
      <c r="BM41" s="351"/>
      <c r="BN41" s="352"/>
      <c r="BO41" s="357"/>
      <c r="BP41" s="357"/>
      <c r="BQ41" s="351"/>
      <c r="BR41" s="129"/>
      <c r="BS41" s="116"/>
    </row>
    <row r="42" spans="1:71" ht="15.65" customHeight="1">
      <c r="A42" s="134"/>
      <c r="B42" s="134"/>
      <c r="C42" s="124"/>
      <c r="D42" s="144"/>
      <c r="E42" s="144"/>
      <c r="F42" s="144"/>
      <c r="G42" s="144"/>
      <c r="H42" s="144"/>
      <c r="I42" s="144"/>
      <c r="J42" s="144"/>
      <c r="K42" s="144"/>
      <c r="L42" s="144"/>
      <c r="M42" s="144"/>
      <c r="N42" s="145"/>
      <c r="O42" s="145"/>
      <c r="P42" s="145"/>
      <c r="Q42" s="145"/>
      <c r="R42" s="146"/>
      <c r="S42" s="146"/>
      <c r="T42" s="146"/>
      <c r="U42" s="366"/>
      <c r="V42" s="367"/>
      <c r="W42" s="367"/>
      <c r="X42" s="367"/>
      <c r="Y42" s="367"/>
      <c r="Z42" s="367"/>
      <c r="AA42" s="367"/>
      <c r="AB42" s="367"/>
      <c r="AC42" s="367"/>
      <c r="AD42" s="367"/>
      <c r="AE42" s="367"/>
      <c r="AF42" s="367"/>
      <c r="AG42" s="367"/>
      <c r="AH42" s="367"/>
      <c r="AI42" s="367"/>
      <c r="AJ42" s="368"/>
      <c r="AK42" s="143"/>
      <c r="AL42" s="143"/>
      <c r="AM42" s="346" t="str">
        <f>IF([10]回答表!X49="●",[10]回答表!O79,IF([10]回答表!AA49="●",[10]回答表!O110,""))</f>
        <v xml:space="preserve"> </v>
      </c>
      <c r="AN42" s="347"/>
      <c r="AO42" s="342" t="s">
        <v>43</v>
      </c>
      <c r="AP42" s="342"/>
      <c r="AQ42" s="342"/>
      <c r="AR42" s="342"/>
      <c r="AS42" s="342"/>
      <c r="AT42" s="342"/>
      <c r="AU42" s="342"/>
      <c r="AV42" s="342"/>
      <c r="AW42" s="342"/>
      <c r="AX42" s="342"/>
      <c r="AY42" s="342"/>
      <c r="AZ42" s="342"/>
      <c r="BA42" s="342"/>
      <c r="BB42" s="343"/>
      <c r="BC42" s="131"/>
      <c r="BD42" s="131"/>
      <c r="BE42" s="131"/>
      <c r="BF42" s="352"/>
      <c r="BG42" s="357"/>
      <c r="BH42" s="357"/>
      <c r="BI42" s="351"/>
      <c r="BJ42" s="352"/>
      <c r="BK42" s="357"/>
      <c r="BL42" s="357"/>
      <c r="BM42" s="351"/>
      <c r="BN42" s="352"/>
      <c r="BO42" s="357"/>
      <c r="BP42" s="357"/>
      <c r="BQ42" s="351"/>
      <c r="BR42" s="129"/>
      <c r="BS42" s="116"/>
    </row>
    <row r="43" spans="1:71" ht="23.15" customHeight="1">
      <c r="A43" s="134"/>
      <c r="B43" s="134"/>
      <c r="C43" s="124"/>
      <c r="D43" s="144"/>
      <c r="E43" s="144"/>
      <c r="F43" s="144"/>
      <c r="G43" s="144"/>
      <c r="H43" s="144"/>
      <c r="I43" s="144"/>
      <c r="J43" s="144"/>
      <c r="K43" s="144"/>
      <c r="L43" s="144"/>
      <c r="M43" s="144"/>
      <c r="N43" s="145"/>
      <c r="O43" s="145"/>
      <c r="P43" s="145"/>
      <c r="Q43" s="145"/>
      <c r="R43" s="146"/>
      <c r="S43" s="146"/>
      <c r="T43" s="146"/>
      <c r="U43" s="366"/>
      <c r="V43" s="367"/>
      <c r="W43" s="367"/>
      <c r="X43" s="367"/>
      <c r="Y43" s="367"/>
      <c r="Z43" s="367"/>
      <c r="AA43" s="367"/>
      <c r="AB43" s="367"/>
      <c r="AC43" s="367"/>
      <c r="AD43" s="367"/>
      <c r="AE43" s="367"/>
      <c r="AF43" s="367"/>
      <c r="AG43" s="367"/>
      <c r="AH43" s="367"/>
      <c r="AI43" s="367"/>
      <c r="AJ43" s="368"/>
      <c r="AK43" s="143"/>
      <c r="AL43" s="143"/>
      <c r="AM43" s="346" t="str">
        <f>IF([10]回答表!X49="●",[10]回答表!O80,IF([10]回答表!AA49="●",[10]回答表!O111,""))</f>
        <v xml:space="preserve"> </v>
      </c>
      <c r="AN43" s="347"/>
      <c r="AO43" s="348" t="s">
        <v>106</v>
      </c>
      <c r="AP43" s="348"/>
      <c r="AQ43" s="348"/>
      <c r="AR43" s="348"/>
      <c r="AS43" s="348"/>
      <c r="AT43" s="348"/>
      <c r="AU43" s="348"/>
      <c r="AV43" s="348"/>
      <c r="AW43" s="348"/>
      <c r="AX43" s="348"/>
      <c r="AY43" s="348"/>
      <c r="AZ43" s="348"/>
      <c r="BA43" s="348"/>
      <c r="BB43" s="349"/>
      <c r="BC43" s="131"/>
      <c r="BD43" s="126"/>
      <c r="BE43" s="126"/>
      <c r="BF43" s="217" t="s">
        <v>9</v>
      </c>
      <c r="BG43" s="350"/>
      <c r="BH43" s="350"/>
      <c r="BI43" s="351"/>
      <c r="BJ43" s="217" t="s">
        <v>10</v>
      </c>
      <c r="BK43" s="350"/>
      <c r="BL43" s="350"/>
      <c r="BM43" s="351"/>
      <c r="BN43" s="217" t="s">
        <v>11</v>
      </c>
      <c r="BO43" s="350"/>
      <c r="BP43" s="350"/>
      <c r="BQ43" s="351"/>
      <c r="BR43" s="129"/>
      <c r="BS43" s="116"/>
    </row>
    <row r="44" spans="1:71" ht="15.75" customHeight="1">
      <c r="A44" s="134"/>
      <c r="B44" s="134"/>
      <c r="C44" s="124"/>
      <c r="D44" s="243" t="s">
        <v>8</v>
      </c>
      <c r="E44" s="244"/>
      <c r="F44" s="244"/>
      <c r="G44" s="244"/>
      <c r="H44" s="244"/>
      <c r="I44" s="244"/>
      <c r="J44" s="244"/>
      <c r="K44" s="244"/>
      <c r="L44" s="244"/>
      <c r="M44" s="245"/>
      <c r="N44" s="208" t="str">
        <f>IF([10]回答表!AA49="●","●","")</f>
        <v>●</v>
      </c>
      <c r="O44" s="209"/>
      <c r="P44" s="209"/>
      <c r="Q44" s="210"/>
      <c r="R44" s="130"/>
      <c r="S44" s="130"/>
      <c r="T44" s="130"/>
      <c r="U44" s="366"/>
      <c r="V44" s="367"/>
      <c r="W44" s="367"/>
      <c r="X44" s="367"/>
      <c r="Y44" s="367"/>
      <c r="Z44" s="367"/>
      <c r="AA44" s="367"/>
      <c r="AB44" s="367"/>
      <c r="AC44" s="367"/>
      <c r="AD44" s="367"/>
      <c r="AE44" s="367"/>
      <c r="AF44" s="367"/>
      <c r="AG44" s="367"/>
      <c r="AH44" s="367"/>
      <c r="AI44" s="367"/>
      <c r="AJ44" s="368"/>
      <c r="AK44" s="143"/>
      <c r="AL44" s="143"/>
      <c r="AM44" s="346" t="str">
        <f>IF([10]回答表!X49="●",[10]回答表!O81,IF([10]回答表!AA49="●",[10]回答表!O112,""))</f>
        <v xml:space="preserve"> </v>
      </c>
      <c r="AN44" s="347"/>
      <c r="AO44" s="356" t="s">
        <v>90</v>
      </c>
      <c r="AP44" s="342"/>
      <c r="AQ44" s="342"/>
      <c r="AR44" s="342"/>
      <c r="AS44" s="342"/>
      <c r="AT44" s="342"/>
      <c r="AU44" s="342"/>
      <c r="AV44" s="342"/>
      <c r="AW44" s="342"/>
      <c r="AX44" s="342"/>
      <c r="AY44" s="342"/>
      <c r="AZ44" s="342"/>
      <c r="BA44" s="342"/>
      <c r="BB44" s="343"/>
      <c r="BC44" s="131"/>
      <c r="BD44" s="147"/>
      <c r="BE44" s="147"/>
      <c r="BF44" s="352"/>
      <c r="BG44" s="350"/>
      <c r="BH44" s="350"/>
      <c r="BI44" s="351"/>
      <c r="BJ44" s="352"/>
      <c r="BK44" s="350"/>
      <c r="BL44" s="350"/>
      <c r="BM44" s="351"/>
      <c r="BN44" s="352"/>
      <c r="BO44" s="350"/>
      <c r="BP44" s="350"/>
      <c r="BQ44" s="351"/>
      <c r="BR44" s="129"/>
      <c r="BS44" s="116"/>
    </row>
    <row r="45" spans="1:71" ht="15.75" customHeight="1">
      <c r="A45" s="134"/>
      <c r="B45" s="134"/>
      <c r="C45" s="124"/>
      <c r="D45" s="246"/>
      <c r="E45" s="247"/>
      <c r="F45" s="247"/>
      <c r="G45" s="247"/>
      <c r="H45" s="247"/>
      <c r="I45" s="247"/>
      <c r="J45" s="247"/>
      <c r="K45" s="247"/>
      <c r="L45" s="247"/>
      <c r="M45" s="248"/>
      <c r="N45" s="211"/>
      <c r="O45" s="212"/>
      <c r="P45" s="212"/>
      <c r="Q45" s="213"/>
      <c r="R45" s="130"/>
      <c r="S45" s="130"/>
      <c r="T45" s="130"/>
      <c r="U45" s="366"/>
      <c r="V45" s="367"/>
      <c r="W45" s="367"/>
      <c r="X45" s="367"/>
      <c r="Y45" s="367"/>
      <c r="Z45" s="367"/>
      <c r="AA45" s="367"/>
      <c r="AB45" s="367"/>
      <c r="AC45" s="367"/>
      <c r="AD45" s="367"/>
      <c r="AE45" s="367"/>
      <c r="AF45" s="367"/>
      <c r="AG45" s="367"/>
      <c r="AH45" s="367"/>
      <c r="AI45" s="367"/>
      <c r="AJ45" s="368"/>
      <c r="AK45" s="143"/>
      <c r="AL45" s="143"/>
      <c r="AM45" s="344" t="str">
        <f>IF([10]回答表!X49="●",[10]回答表!O82,IF([10]回答表!AA49="●",[10]回答表!O113,""))</f>
        <v xml:space="preserve"> </v>
      </c>
      <c r="AN45" s="345"/>
      <c r="AO45" s="342" t="s">
        <v>45</v>
      </c>
      <c r="AP45" s="342"/>
      <c r="AQ45" s="342"/>
      <c r="AR45" s="342"/>
      <c r="AS45" s="342"/>
      <c r="AT45" s="342"/>
      <c r="AU45" s="342"/>
      <c r="AV45" s="342"/>
      <c r="AW45" s="342"/>
      <c r="AX45" s="342"/>
      <c r="AY45" s="342"/>
      <c r="AZ45" s="342"/>
      <c r="BA45" s="342"/>
      <c r="BB45" s="343"/>
      <c r="BC45" s="131"/>
      <c r="BD45" s="147"/>
      <c r="BE45" s="147"/>
      <c r="BF45" s="353"/>
      <c r="BG45" s="354"/>
      <c r="BH45" s="354"/>
      <c r="BI45" s="355"/>
      <c r="BJ45" s="353"/>
      <c r="BK45" s="354"/>
      <c r="BL45" s="354"/>
      <c r="BM45" s="355"/>
      <c r="BN45" s="353"/>
      <c r="BO45" s="354"/>
      <c r="BP45" s="354"/>
      <c r="BQ45" s="355"/>
      <c r="BR45" s="129"/>
      <c r="BS45" s="116"/>
    </row>
    <row r="46" spans="1:71" ht="15.65" customHeight="1">
      <c r="A46" s="134"/>
      <c r="B46" s="134"/>
      <c r="C46" s="124"/>
      <c r="D46" s="246"/>
      <c r="E46" s="247"/>
      <c r="F46" s="247"/>
      <c r="G46" s="247"/>
      <c r="H46" s="247"/>
      <c r="I46" s="247"/>
      <c r="J46" s="247"/>
      <c r="K46" s="247"/>
      <c r="L46" s="247"/>
      <c r="M46" s="248"/>
      <c r="N46" s="211"/>
      <c r="O46" s="212"/>
      <c r="P46" s="212"/>
      <c r="Q46" s="213"/>
      <c r="R46" s="130"/>
      <c r="S46" s="130"/>
      <c r="T46" s="130"/>
      <c r="U46" s="366"/>
      <c r="V46" s="367"/>
      <c r="W46" s="367"/>
      <c r="X46" s="367"/>
      <c r="Y46" s="367"/>
      <c r="Z46" s="367"/>
      <c r="AA46" s="367"/>
      <c r="AB46" s="367"/>
      <c r="AC46" s="367"/>
      <c r="AD46" s="367"/>
      <c r="AE46" s="367"/>
      <c r="AF46" s="367"/>
      <c r="AG46" s="367"/>
      <c r="AH46" s="367"/>
      <c r="AI46" s="367"/>
      <c r="AJ46" s="368"/>
      <c r="AK46" s="143"/>
      <c r="AL46" s="143"/>
      <c r="AM46" s="344" t="str">
        <f>IF([10]回答表!X49="●",[10]回答表!AG79,IF([10]回答表!AA49="●",[10]回答表!AG110,""))</f>
        <v xml:space="preserve"> </v>
      </c>
      <c r="AN46" s="345"/>
      <c r="AO46" s="342" t="s">
        <v>46</v>
      </c>
      <c r="AP46" s="342"/>
      <c r="AQ46" s="342"/>
      <c r="AR46" s="342"/>
      <c r="AS46" s="342"/>
      <c r="AT46" s="342"/>
      <c r="AU46" s="342"/>
      <c r="AV46" s="342"/>
      <c r="AW46" s="342"/>
      <c r="AX46" s="342"/>
      <c r="AY46" s="342"/>
      <c r="AZ46" s="342"/>
      <c r="BA46" s="342"/>
      <c r="BB46" s="343"/>
      <c r="BC46" s="131"/>
      <c r="BD46" s="147"/>
      <c r="BE46" s="147"/>
      <c r="BF46" s="110"/>
      <c r="BG46" s="110"/>
      <c r="BH46" s="110"/>
      <c r="BI46" s="110"/>
      <c r="BJ46" s="110"/>
      <c r="BK46" s="110"/>
      <c r="BL46" s="110"/>
      <c r="BM46" s="110"/>
      <c r="BN46" s="110"/>
      <c r="BO46" s="110"/>
      <c r="BP46" s="110"/>
      <c r="BQ46" s="110"/>
      <c r="BR46" s="129"/>
      <c r="BS46" s="116"/>
    </row>
    <row r="47" spans="1:71" ht="15.65" customHeight="1">
      <c r="A47" s="134"/>
      <c r="B47" s="134"/>
      <c r="C47" s="124"/>
      <c r="D47" s="249"/>
      <c r="E47" s="250"/>
      <c r="F47" s="250"/>
      <c r="G47" s="250"/>
      <c r="H47" s="250"/>
      <c r="I47" s="250"/>
      <c r="J47" s="250"/>
      <c r="K47" s="250"/>
      <c r="L47" s="250"/>
      <c r="M47" s="251"/>
      <c r="N47" s="214"/>
      <c r="O47" s="215"/>
      <c r="P47" s="215"/>
      <c r="Q47" s="216"/>
      <c r="R47" s="130"/>
      <c r="S47" s="130"/>
      <c r="T47" s="130"/>
      <c r="U47" s="369"/>
      <c r="V47" s="370"/>
      <c r="W47" s="370"/>
      <c r="X47" s="370"/>
      <c r="Y47" s="370"/>
      <c r="Z47" s="370"/>
      <c r="AA47" s="370"/>
      <c r="AB47" s="370"/>
      <c r="AC47" s="370"/>
      <c r="AD47" s="370"/>
      <c r="AE47" s="370"/>
      <c r="AF47" s="370"/>
      <c r="AG47" s="370"/>
      <c r="AH47" s="370"/>
      <c r="AI47" s="370"/>
      <c r="AJ47" s="371"/>
      <c r="AK47" s="143"/>
      <c r="AL47" s="143"/>
      <c r="AM47" s="344" t="str">
        <f>IF([10]回答表!X49="●",[10]回答表!AG80,IF([10]回答表!AA49="●",[10]回答表!AG111,""))</f>
        <v>●</v>
      </c>
      <c r="AN47" s="345"/>
      <c r="AO47" s="342" t="s">
        <v>47</v>
      </c>
      <c r="AP47" s="342"/>
      <c r="AQ47" s="342"/>
      <c r="AR47" s="342"/>
      <c r="AS47" s="342"/>
      <c r="AT47" s="342"/>
      <c r="AU47" s="342"/>
      <c r="AV47" s="342"/>
      <c r="AW47" s="342"/>
      <c r="AX47" s="342"/>
      <c r="AY47" s="342"/>
      <c r="AZ47" s="342"/>
      <c r="BA47" s="342"/>
      <c r="BB47" s="343"/>
      <c r="BC47" s="131"/>
      <c r="BD47" s="147"/>
      <c r="BE47" s="147"/>
      <c r="BF47" s="110"/>
      <c r="BG47" s="110"/>
      <c r="BH47" s="110"/>
      <c r="BI47" s="110"/>
      <c r="BJ47" s="110"/>
      <c r="BK47" s="110"/>
      <c r="BL47" s="110"/>
      <c r="BM47" s="110"/>
      <c r="BN47" s="110"/>
      <c r="BO47" s="110"/>
      <c r="BP47" s="110"/>
      <c r="BQ47" s="110"/>
      <c r="BR47" s="129"/>
      <c r="BS47" s="116"/>
    </row>
    <row r="48" spans="1:71" ht="15.65" customHeight="1">
      <c r="A48" s="134"/>
      <c r="B48" s="134"/>
      <c r="C48" s="124"/>
      <c r="D48" s="144"/>
      <c r="E48" s="144"/>
      <c r="F48" s="144"/>
      <c r="G48" s="144"/>
      <c r="H48" s="144"/>
      <c r="I48" s="144"/>
      <c r="J48" s="144"/>
      <c r="K48" s="144"/>
      <c r="L48" s="144"/>
      <c r="M48" s="144"/>
      <c r="N48" s="144"/>
      <c r="O48" s="144"/>
      <c r="P48" s="144"/>
      <c r="Q48" s="144"/>
      <c r="R48" s="130"/>
      <c r="S48" s="130"/>
      <c r="T48" s="130"/>
      <c r="U48" s="130"/>
      <c r="V48" s="130"/>
      <c r="W48" s="130"/>
      <c r="X48" s="130"/>
      <c r="Y48" s="130"/>
      <c r="Z48" s="130"/>
      <c r="AA48" s="130"/>
      <c r="AB48" s="130"/>
      <c r="AC48" s="130"/>
      <c r="AD48" s="130"/>
      <c r="AE48" s="130"/>
      <c r="AF48" s="130"/>
      <c r="AG48" s="130"/>
      <c r="AH48" s="130"/>
      <c r="AI48" s="130"/>
      <c r="AJ48" s="130"/>
      <c r="AK48" s="143"/>
      <c r="AL48" s="143"/>
      <c r="AM48" s="148"/>
      <c r="AN48" s="148"/>
      <c r="AO48" s="148"/>
      <c r="AP48" s="148"/>
      <c r="AQ48" s="148"/>
      <c r="AR48" s="148"/>
      <c r="AS48" s="148"/>
      <c r="AT48" s="148"/>
      <c r="AU48" s="148"/>
      <c r="AV48" s="148"/>
      <c r="AW48" s="148"/>
      <c r="AX48" s="148"/>
      <c r="AY48" s="148"/>
      <c r="AZ48" s="148"/>
      <c r="BA48" s="148"/>
      <c r="BB48" s="148"/>
      <c r="BC48" s="131"/>
      <c r="BD48" s="147"/>
      <c r="BE48" s="147"/>
      <c r="BF48" s="110"/>
      <c r="BG48" s="110"/>
      <c r="BH48" s="110"/>
      <c r="BI48" s="110"/>
      <c r="BJ48" s="110"/>
      <c r="BK48" s="110"/>
      <c r="BL48" s="110"/>
      <c r="BM48" s="110"/>
      <c r="BN48" s="110"/>
      <c r="BO48" s="110"/>
      <c r="BP48" s="110"/>
      <c r="BQ48" s="110"/>
      <c r="BR48" s="129"/>
      <c r="BS48" s="116"/>
    </row>
    <row r="49" spans="1:71" ht="15.65" customHeight="1">
      <c r="A49" s="134"/>
      <c r="B49" s="134"/>
      <c r="C49" s="124"/>
      <c r="D49" s="144"/>
      <c r="E49" s="144"/>
      <c r="F49" s="144"/>
      <c r="G49" s="144"/>
      <c r="H49" s="144"/>
      <c r="I49" s="144"/>
      <c r="J49" s="144"/>
      <c r="K49" s="144"/>
      <c r="L49" s="144"/>
      <c r="M49" s="144"/>
      <c r="N49" s="144"/>
      <c r="O49" s="144"/>
      <c r="P49" s="144"/>
      <c r="Q49" s="144"/>
      <c r="R49" s="130"/>
      <c r="S49" s="130"/>
      <c r="T49" s="130"/>
      <c r="U49" s="135" t="s">
        <v>91</v>
      </c>
      <c r="V49" s="130"/>
      <c r="W49" s="130"/>
      <c r="X49" s="130"/>
      <c r="Y49" s="130"/>
      <c r="Z49" s="130"/>
      <c r="AA49" s="130"/>
      <c r="AB49" s="130"/>
      <c r="AC49" s="130"/>
      <c r="AD49" s="130"/>
      <c r="AE49" s="130"/>
      <c r="AF49" s="130"/>
      <c r="AG49" s="130"/>
      <c r="AH49" s="130"/>
      <c r="AI49" s="130"/>
      <c r="AJ49" s="130"/>
      <c r="AK49" s="143"/>
      <c r="AL49" s="143"/>
      <c r="AM49" s="135" t="s">
        <v>92</v>
      </c>
      <c r="AN49" s="127"/>
      <c r="AO49" s="127"/>
      <c r="AP49" s="127"/>
      <c r="AQ49" s="127"/>
      <c r="AR49" s="127"/>
      <c r="AS49" s="127"/>
      <c r="AT49" s="127"/>
      <c r="AU49" s="127"/>
      <c r="AV49" s="127"/>
      <c r="AW49" s="127"/>
      <c r="AX49" s="126"/>
      <c r="AY49" s="126"/>
      <c r="AZ49" s="126"/>
      <c r="BA49" s="126"/>
      <c r="BB49" s="126"/>
      <c r="BC49" s="126"/>
      <c r="BD49" s="126"/>
      <c r="BE49" s="126"/>
      <c r="BF49" s="126"/>
      <c r="BG49" s="126"/>
      <c r="BH49" s="126"/>
      <c r="BI49" s="126"/>
      <c r="BJ49" s="126"/>
      <c r="BK49" s="126"/>
      <c r="BL49" s="126"/>
      <c r="BM49" s="126"/>
      <c r="BN49" s="126"/>
      <c r="BO49" s="126"/>
      <c r="BP49" s="126"/>
      <c r="BQ49" s="110"/>
      <c r="BR49" s="129"/>
      <c r="BS49" s="116"/>
    </row>
    <row r="50" spans="1:71" ht="15.65" customHeight="1">
      <c r="A50" s="134"/>
      <c r="B50" s="134"/>
      <c r="C50" s="124"/>
      <c r="D50" s="144"/>
      <c r="E50" s="144"/>
      <c r="F50" s="144"/>
      <c r="G50" s="144"/>
      <c r="H50" s="144"/>
      <c r="I50" s="144"/>
      <c r="J50" s="144"/>
      <c r="K50" s="144"/>
      <c r="L50" s="144"/>
      <c r="M50" s="144"/>
      <c r="N50" s="144"/>
      <c r="O50" s="144"/>
      <c r="P50" s="144"/>
      <c r="Q50" s="144"/>
      <c r="R50" s="130"/>
      <c r="S50" s="130"/>
      <c r="T50" s="130"/>
      <c r="U50" s="182">
        <f>IF([10]回答表!X49="●",[10]回答表!E85,IF([10]回答表!AA49="●",[10]回答表!E116,""))</f>
        <v>0</v>
      </c>
      <c r="V50" s="183"/>
      <c r="W50" s="183"/>
      <c r="X50" s="183"/>
      <c r="Y50" s="183"/>
      <c r="Z50" s="183"/>
      <c r="AA50" s="183"/>
      <c r="AB50" s="183"/>
      <c r="AC50" s="183"/>
      <c r="AD50" s="183"/>
      <c r="AE50" s="186" t="s">
        <v>93</v>
      </c>
      <c r="AF50" s="186"/>
      <c r="AG50" s="186"/>
      <c r="AH50" s="186"/>
      <c r="AI50" s="186"/>
      <c r="AJ50" s="187"/>
      <c r="AK50" s="143"/>
      <c r="AL50" s="143"/>
      <c r="AM50" s="190" t="str">
        <f>IF([10]回答表!X49="●",[10]回答表!B87,IF([10]回答表!AA49="●",[10]回答表!B118,""))</f>
        <v>効果額未算定</v>
      </c>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2"/>
      <c r="BR50" s="129"/>
      <c r="BS50" s="116"/>
    </row>
    <row r="51" spans="1:71" ht="15.65" customHeight="1">
      <c r="A51" s="134"/>
      <c r="B51" s="134"/>
      <c r="C51" s="124"/>
      <c r="D51" s="144"/>
      <c r="E51" s="144"/>
      <c r="F51" s="144"/>
      <c r="G51" s="144"/>
      <c r="H51" s="144"/>
      <c r="I51" s="144"/>
      <c r="J51" s="144"/>
      <c r="K51" s="144"/>
      <c r="L51" s="144"/>
      <c r="M51" s="144"/>
      <c r="N51" s="144"/>
      <c r="O51" s="144"/>
      <c r="P51" s="144"/>
      <c r="Q51" s="144"/>
      <c r="R51" s="130"/>
      <c r="S51" s="130"/>
      <c r="T51" s="130"/>
      <c r="U51" s="184"/>
      <c r="V51" s="185"/>
      <c r="W51" s="185"/>
      <c r="X51" s="185"/>
      <c r="Y51" s="185"/>
      <c r="Z51" s="185"/>
      <c r="AA51" s="185"/>
      <c r="AB51" s="185"/>
      <c r="AC51" s="185"/>
      <c r="AD51" s="185"/>
      <c r="AE51" s="188"/>
      <c r="AF51" s="188"/>
      <c r="AG51" s="188"/>
      <c r="AH51" s="188"/>
      <c r="AI51" s="188"/>
      <c r="AJ51" s="189"/>
      <c r="AK51" s="143"/>
      <c r="AL51" s="143"/>
      <c r="AM51" s="193"/>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5"/>
      <c r="BR51" s="129"/>
      <c r="BS51" s="116"/>
    </row>
    <row r="52" spans="1:71" ht="15.65" customHeight="1">
      <c r="A52" s="134"/>
      <c r="B52" s="134"/>
      <c r="C52" s="124"/>
      <c r="D52" s="144"/>
      <c r="E52" s="144"/>
      <c r="F52" s="144"/>
      <c r="G52" s="144"/>
      <c r="H52" s="144"/>
      <c r="I52" s="144"/>
      <c r="J52" s="144"/>
      <c r="K52" s="144"/>
      <c r="L52" s="144"/>
      <c r="M52" s="144"/>
      <c r="N52" s="144"/>
      <c r="O52" s="144"/>
      <c r="P52" s="144"/>
      <c r="Q52" s="144"/>
      <c r="R52" s="130"/>
      <c r="S52" s="130"/>
      <c r="T52" s="130"/>
      <c r="U52" s="130"/>
      <c r="V52" s="130"/>
      <c r="W52" s="130"/>
      <c r="X52" s="130"/>
      <c r="Y52" s="130"/>
      <c r="Z52" s="130"/>
      <c r="AA52" s="130"/>
      <c r="AB52" s="130"/>
      <c r="AC52" s="130"/>
      <c r="AD52" s="130"/>
      <c r="AE52" s="130"/>
      <c r="AF52" s="130"/>
      <c r="AG52" s="130"/>
      <c r="AH52" s="130"/>
      <c r="AI52" s="130"/>
      <c r="AJ52" s="130"/>
      <c r="AK52" s="143"/>
      <c r="AL52" s="143"/>
      <c r="AM52" s="193"/>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5"/>
      <c r="BR52" s="129"/>
      <c r="BS52" s="116"/>
    </row>
    <row r="53" spans="1:71" ht="15.65" customHeight="1">
      <c r="A53" s="134"/>
      <c r="B53" s="134"/>
      <c r="C53" s="124"/>
      <c r="D53" s="144"/>
      <c r="E53" s="144"/>
      <c r="F53" s="144"/>
      <c r="G53" s="144"/>
      <c r="H53" s="144"/>
      <c r="I53" s="144"/>
      <c r="J53" s="144"/>
      <c r="K53" s="144"/>
      <c r="L53" s="144"/>
      <c r="M53" s="144"/>
      <c r="N53" s="144"/>
      <c r="O53" s="144"/>
      <c r="P53" s="144"/>
      <c r="Q53" s="144"/>
      <c r="R53" s="130"/>
      <c r="S53" s="130"/>
      <c r="T53" s="130"/>
      <c r="U53" s="130"/>
      <c r="V53" s="130"/>
      <c r="W53" s="130"/>
      <c r="X53" s="130"/>
      <c r="Y53" s="130"/>
      <c r="Z53" s="130"/>
      <c r="AA53" s="130"/>
      <c r="AB53" s="130"/>
      <c r="AC53" s="130"/>
      <c r="AD53" s="130"/>
      <c r="AE53" s="130"/>
      <c r="AF53" s="130"/>
      <c r="AG53" s="130"/>
      <c r="AH53" s="130"/>
      <c r="AI53" s="130"/>
      <c r="AJ53" s="130"/>
      <c r="AK53" s="143"/>
      <c r="AL53" s="143"/>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c r="BQ53" s="195"/>
      <c r="BR53" s="129"/>
      <c r="BS53" s="116"/>
    </row>
    <row r="54" spans="1:71" ht="15.65" customHeight="1">
      <c r="A54" s="134"/>
      <c r="B54" s="134"/>
      <c r="C54" s="124"/>
      <c r="D54" s="144"/>
      <c r="E54" s="144"/>
      <c r="F54" s="144"/>
      <c r="G54" s="144"/>
      <c r="H54" s="144"/>
      <c r="I54" s="144"/>
      <c r="J54" s="144"/>
      <c r="K54" s="144"/>
      <c r="L54" s="144"/>
      <c r="M54" s="144"/>
      <c r="N54" s="144"/>
      <c r="O54" s="144"/>
      <c r="P54" s="144"/>
      <c r="Q54" s="144"/>
      <c r="R54" s="130"/>
      <c r="S54" s="130"/>
      <c r="T54" s="130"/>
      <c r="U54" s="130"/>
      <c r="V54" s="130"/>
      <c r="W54" s="130"/>
      <c r="X54" s="130"/>
      <c r="Y54" s="130"/>
      <c r="Z54" s="130"/>
      <c r="AA54" s="130"/>
      <c r="AB54" s="130"/>
      <c r="AC54" s="130"/>
      <c r="AD54" s="130"/>
      <c r="AE54" s="130"/>
      <c r="AF54" s="130"/>
      <c r="AG54" s="130"/>
      <c r="AH54" s="130"/>
      <c r="AI54" s="130"/>
      <c r="AJ54" s="130"/>
      <c r="AK54" s="143"/>
      <c r="AL54" s="143"/>
      <c r="AM54" s="196"/>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8"/>
      <c r="BR54" s="129"/>
      <c r="BS54" s="116"/>
    </row>
    <row r="55" spans="1:71" ht="15.75" customHeight="1">
      <c r="A55" s="134"/>
      <c r="B55" s="134"/>
      <c r="C55" s="124"/>
      <c r="D55" s="144"/>
      <c r="E55" s="144"/>
      <c r="F55" s="144"/>
      <c r="G55" s="144"/>
      <c r="H55" s="144"/>
      <c r="I55" s="144"/>
      <c r="J55" s="144"/>
      <c r="K55" s="144"/>
      <c r="L55" s="144"/>
      <c r="M55" s="144"/>
      <c r="N55" s="149"/>
      <c r="O55" s="149"/>
      <c r="P55" s="149"/>
      <c r="Q55" s="149"/>
      <c r="R55" s="130"/>
      <c r="S55" s="130"/>
      <c r="T55" s="130"/>
      <c r="U55" s="130"/>
      <c r="V55" s="130"/>
      <c r="W55" s="130"/>
      <c r="X55" s="110"/>
      <c r="Y55" s="110"/>
      <c r="Z55" s="110"/>
      <c r="AA55" s="127"/>
      <c r="AB55" s="127"/>
      <c r="AC55" s="127"/>
      <c r="AD55" s="127"/>
      <c r="AE55" s="127"/>
      <c r="AF55" s="127"/>
      <c r="AG55" s="127"/>
      <c r="AH55" s="127"/>
      <c r="AI55" s="127"/>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29"/>
      <c r="BS55" s="116"/>
    </row>
    <row r="56" spans="1:71" ht="18.649999999999999" customHeight="1">
      <c r="A56" s="134"/>
      <c r="B56" s="134"/>
      <c r="C56" s="124"/>
      <c r="D56" s="144"/>
      <c r="E56" s="144"/>
      <c r="F56" s="144"/>
      <c r="G56" s="144"/>
      <c r="H56" s="144"/>
      <c r="I56" s="144"/>
      <c r="J56" s="144"/>
      <c r="K56" s="144"/>
      <c r="L56" s="144"/>
      <c r="M56" s="144"/>
      <c r="N56" s="149"/>
      <c r="O56" s="149"/>
      <c r="P56" s="149"/>
      <c r="Q56" s="149"/>
      <c r="R56" s="130"/>
      <c r="S56" s="130"/>
      <c r="T56" s="130"/>
      <c r="U56" s="135" t="s">
        <v>27</v>
      </c>
      <c r="V56" s="130"/>
      <c r="W56" s="130"/>
      <c r="X56" s="136"/>
      <c r="Y56" s="136"/>
      <c r="Z56" s="136"/>
      <c r="AA56" s="127"/>
      <c r="AB56" s="137"/>
      <c r="AC56" s="127"/>
      <c r="AD56" s="127"/>
      <c r="AE56" s="127"/>
      <c r="AF56" s="127"/>
      <c r="AG56" s="127"/>
      <c r="AH56" s="127"/>
      <c r="AI56" s="127"/>
      <c r="AJ56" s="127"/>
      <c r="AK56" s="127"/>
      <c r="AL56" s="127"/>
      <c r="AM56" s="135" t="s">
        <v>12</v>
      </c>
      <c r="AN56" s="127"/>
      <c r="AO56" s="127"/>
      <c r="AP56" s="127"/>
      <c r="AQ56" s="127"/>
      <c r="AR56" s="127"/>
      <c r="AS56" s="127"/>
      <c r="AT56" s="127"/>
      <c r="AU56" s="127"/>
      <c r="AV56" s="127"/>
      <c r="AW56" s="127"/>
      <c r="AX56" s="126"/>
      <c r="AY56" s="126"/>
      <c r="AZ56" s="126"/>
      <c r="BA56" s="126"/>
      <c r="BB56" s="126"/>
      <c r="BC56" s="126"/>
      <c r="BD56" s="126"/>
      <c r="BE56" s="126"/>
      <c r="BF56" s="126"/>
      <c r="BG56" s="126"/>
      <c r="BH56" s="126"/>
      <c r="BI56" s="126"/>
      <c r="BJ56" s="126"/>
      <c r="BK56" s="126"/>
      <c r="BL56" s="126"/>
      <c r="BM56" s="126"/>
      <c r="BN56" s="126"/>
      <c r="BO56" s="126"/>
      <c r="BP56" s="126"/>
      <c r="BQ56" s="110"/>
      <c r="BR56" s="129"/>
      <c r="BS56" s="116"/>
    </row>
    <row r="57" spans="1:71" ht="15.65" customHeight="1">
      <c r="A57" s="134"/>
      <c r="B57" s="134"/>
      <c r="C57" s="124"/>
      <c r="D57" s="199" t="s">
        <v>13</v>
      </c>
      <c r="E57" s="200"/>
      <c r="F57" s="200"/>
      <c r="G57" s="200"/>
      <c r="H57" s="200"/>
      <c r="I57" s="200"/>
      <c r="J57" s="200"/>
      <c r="K57" s="200"/>
      <c r="L57" s="200"/>
      <c r="M57" s="201"/>
      <c r="N57" s="208" t="str">
        <f>IF([10]回答表!AD49="●","●","")</f>
        <v/>
      </c>
      <c r="O57" s="209"/>
      <c r="P57" s="209"/>
      <c r="Q57" s="210"/>
      <c r="R57" s="130"/>
      <c r="S57" s="130"/>
      <c r="T57" s="130"/>
      <c r="U57" s="190" t="str">
        <f>IF([10]回答表!AD49="●",[10]回答表!B129,"")</f>
        <v/>
      </c>
      <c r="V57" s="191"/>
      <c r="W57" s="191"/>
      <c r="X57" s="191"/>
      <c r="Y57" s="191"/>
      <c r="Z57" s="191"/>
      <c r="AA57" s="191"/>
      <c r="AB57" s="191"/>
      <c r="AC57" s="191"/>
      <c r="AD57" s="191"/>
      <c r="AE57" s="191"/>
      <c r="AF57" s="191"/>
      <c r="AG57" s="191"/>
      <c r="AH57" s="191"/>
      <c r="AI57" s="191"/>
      <c r="AJ57" s="192"/>
      <c r="AK57" s="150"/>
      <c r="AL57" s="150"/>
      <c r="AM57" s="190" t="str">
        <f>IF([10]回答表!AD49="●",[10]回答表!B134,"")</f>
        <v/>
      </c>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2"/>
      <c r="BR57" s="129"/>
      <c r="BS57" s="116"/>
    </row>
    <row r="58" spans="1:71" ht="15.65" customHeight="1">
      <c r="A58" s="134"/>
      <c r="B58" s="134"/>
      <c r="C58" s="124"/>
      <c r="D58" s="202"/>
      <c r="E58" s="203"/>
      <c r="F58" s="203"/>
      <c r="G58" s="203"/>
      <c r="H58" s="203"/>
      <c r="I58" s="203"/>
      <c r="J58" s="203"/>
      <c r="K58" s="203"/>
      <c r="L58" s="203"/>
      <c r="M58" s="204"/>
      <c r="N58" s="211"/>
      <c r="O58" s="212"/>
      <c r="P58" s="212"/>
      <c r="Q58" s="213"/>
      <c r="R58" s="130"/>
      <c r="S58" s="130"/>
      <c r="T58" s="130"/>
      <c r="U58" s="193"/>
      <c r="V58" s="194"/>
      <c r="W58" s="194"/>
      <c r="X58" s="194"/>
      <c r="Y58" s="194"/>
      <c r="Z58" s="194"/>
      <c r="AA58" s="194"/>
      <c r="AB58" s="194"/>
      <c r="AC58" s="194"/>
      <c r="AD58" s="194"/>
      <c r="AE58" s="194"/>
      <c r="AF58" s="194"/>
      <c r="AG58" s="194"/>
      <c r="AH58" s="194"/>
      <c r="AI58" s="194"/>
      <c r="AJ58" s="195"/>
      <c r="AK58" s="150"/>
      <c r="AL58" s="150"/>
      <c r="AM58" s="193"/>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5"/>
      <c r="BR58" s="129"/>
      <c r="BS58" s="116"/>
    </row>
    <row r="59" spans="1:71" ht="15.65" customHeight="1">
      <c r="A59" s="134"/>
      <c r="B59" s="134"/>
      <c r="C59" s="124"/>
      <c r="D59" s="202"/>
      <c r="E59" s="203"/>
      <c r="F59" s="203"/>
      <c r="G59" s="203"/>
      <c r="H59" s="203"/>
      <c r="I59" s="203"/>
      <c r="J59" s="203"/>
      <c r="K59" s="203"/>
      <c r="L59" s="203"/>
      <c r="M59" s="204"/>
      <c r="N59" s="211"/>
      <c r="O59" s="212"/>
      <c r="P59" s="212"/>
      <c r="Q59" s="213"/>
      <c r="R59" s="130"/>
      <c r="S59" s="130"/>
      <c r="T59" s="130"/>
      <c r="U59" s="193"/>
      <c r="V59" s="194"/>
      <c r="W59" s="194"/>
      <c r="X59" s="194"/>
      <c r="Y59" s="194"/>
      <c r="Z59" s="194"/>
      <c r="AA59" s="194"/>
      <c r="AB59" s="194"/>
      <c r="AC59" s="194"/>
      <c r="AD59" s="194"/>
      <c r="AE59" s="194"/>
      <c r="AF59" s="194"/>
      <c r="AG59" s="194"/>
      <c r="AH59" s="194"/>
      <c r="AI59" s="194"/>
      <c r="AJ59" s="195"/>
      <c r="AK59" s="150"/>
      <c r="AL59" s="150"/>
      <c r="AM59" s="193"/>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5"/>
      <c r="BR59" s="129"/>
      <c r="BS59" s="116"/>
    </row>
    <row r="60" spans="1:71" ht="15.65" customHeight="1">
      <c r="C60" s="124"/>
      <c r="D60" s="205"/>
      <c r="E60" s="206"/>
      <c r="F60" s="206"/>
      <c r="G60" s="206"/>
      <c r="H60" s="206"/>
      <c r="I60" s="206"/>
      <c r="J60" s="206"/>
      <c r="K60" s="206"/>
      <c r="L60" s="206"/>
      <c r="M60" s="207"/>
      <c r="N60" s="214"/>
      <c r="O60" s="215"/>
      <c r="P60" s="215"/>
      <c r="Q60" s="216"/>
      <c r="R60" s="130"/>
      <c r="S60" s="130"/>
      <c r="T60" s="130"/>
      <c r="U60" s="196"/>
      <c r="V60" s="197"/>
      <c r="W60" s="197"/>
      <c r="X60" s="197"/>
      <c r="Y60" s="197"/>
      <c r="Z60" s="197"/>
      <c r="AA60" s="197"/>
      <c r="AB60" s="197"/>
      <c r="AC60" s="197"/>
      <c r="AD60" s="197"/>
      <c r="AE60" s="197"/>
      <c r="AF60" s="197"/>
      <c r="AG60" s="197"/>
      <c r="AH60" s="197"/>
      <c r="AI60" s="197"/>
      <c r="AJ60" s="198"/>
      <c r="AK60" s="150"/>
      <c r="AL60" s="150"/>
      <c r="AM60" s="196"/>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8"/>
      <c r="BR60" s="129"/>
      <c r="BS60" s="116"/>
    </row>
    <row r="61" spans="1:71" ht="15.65" customHeight="1">
      <c r="C61" s="151"/>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3"/>
      <c r="BS61" s="116"/>
    </row>
    <row r="62" spans="1:71" ht="15.65" customHeight="1">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16"/>
    </row>
    <row r="63" spans="1:71" ht="15.65" customHeight="1">
      <c r="C63" s="118"/>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340"/>
      <c r="AS63" s="340"/>
      <c r="AT63" s="340"/>
      <c r="AU63" s="340"/>
      <c r="AV63" s="340"/>
      <c r="AW63" s="340"/>
      <c r="AX63" s="340"/>
      <c r="AY63" s="340"/>
      <c r="AZ63" s="340"/>
      <c r="BA63" s="340"/>
      <c r="BB63" s="340"/>
      <c r="BC63" s="120"/>
      <c r="BD63" s="121"/>
      <c r="BE63" s="121"/>
      <c r="BF63" s="121"/>
      <c r="BG63" s="121"/>
      <c r="BH63" s="121"/>
      <c r="BI63" s="121"/>
      <c r="BJ63" s="121"/>
      <c r="BK63" s="121"/>
      <c r="BL63" s="121"/>
      <c r="BM63" s="121"/>
      <c r="BN63" s="121"/>
      <c r="BO63" s="121"/>
      <c r="BP63" s="121"/>
      <c r="BQ63" s="121"/>
      <c r="BR63" s="122"/>
      <c r="BS63" s="116"/>
    </row>
    <row r="64" spans="1:71" ht="15.65" customHeight="1">
      <c r="C64" s="124"/>
      <c r="D64" s="258" t="s">
        <v>4</v>
      </c>
      <c r="E64" s="259"/>
      <c r="F64" s="259"/>
      <c r="G64" s="259"/>
      <c r="H64" s="259"/>
      <c r="I64" s="259"/>
      <c r="J64" s="259"/>
      <c r="K64" s="259"/>
      <c r="L64" s="259"/>
      <c r="M64" s="259"/>
      <c r="N64" s="259"/>
      <c r="O64" s="259"/>
      <c r="P64" s="259"/>
      <c r="Q64" s="260"/>
      <c r="R64" s="199" t="s">
        <v>48</v>
      </c>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1"/>
      <c r="BC64" s="125"/>
      <c r="BD64" s="126"/>
      <c r="BE64" s="126"/>
      <c r="BF64" s="126"/>
      <c r="BG64" s="126"/>
      <c r="BH64" s="126"/>
      <c r="BI64" s="126"/>
      <c r="BJ64" s="126"/>
      <c r="BK64" s="126"/>
      <c r="BL64" s="126"/>
      <c r="BM64" s="126"/>
      <c r="BN64" s="127"/>
      <c r="BO64" s="127"/>
      <c r="BP64" s="127"/>
      <c r="BQ64" s="128"/>
      <c r="BR64" s="129"/>
      <c r="BS64" s="116"/>
    </row>
    <row r="65" spans="1:71" ht="15.65" customHeight="1">
      <c r="C65" s="124"/>
      <c r="D65" s="261"/>
      <c r="E65" s="262"/>
      <c r="F65" s="262"/>
      <c r="G65" s="262"/>
      <c r="H65" s="262"/>
      <c r="I65" s="262"/>
      <c r="J65" s="262"/>
      <c r="K65" s="262"/>
      <c r="L65" s="262"/>
      <c r="M65" s="262"/>
      <c r="N65" s="262"/>
      <c r="O65" s="262"/>
      <c r="P65" s="262"/>
      <c r="Q65" s="263"/>
      <c r="R65" s="205"/>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7"/>
      <c r="BC65" s="125"/>
      <c r="BD65" s="126"/>
      <c r="BE65" s="126"/>
      <c r="BF65" s="126"/>
      <c r="BG65" s="126"/>
      <c r="BH65" s="126"/>
      <c r="BI65" s="126"/>
      <c r="BJ65" s="126"/>
      <c r="BK65" s="126"/>
      <c r="BL65" s="126"/>
      <c r="BM65" s="126"/>
      <c r="BN65" s="127"/>
      <c r="BO65" s="127"/>
      <c r="BP65" s="127"/>
      <c r="BQ65" s="128"/>
      <c r="BR65" s="129"/>
      <c r="BS65" s="116"/>
    </row>
    <row r="66" spans="1:71" ht="15.65" customHeight="1">
      <c r="C66" s="124"/>
      <c r="D66" s="130"/>
      <c r="E66" s="130"/>
      <c r="F66" s="130"/>
      <c r="G66" s="130"/>
      <c r="H66" s="130"/>
      <c r="I66" s="130"/>
      <c r="J66" s="130"/>
      <c r="K66" s="130"/>
      <c r="L66" s="130"/>
      <c r="M66" s="130"/>
      <c r="N66" s="130"/>
      <c r="O66" s="130"/>
      <c r="P66" s="130"/>
      <c r="Q66" s="130"/>
      <c r="R66" s="130"/>
      <c r="S66" s="130"/>
      <c r="T66" s="130"/>
      <c r="U66" s="130"/>
      <c r="V66" s="130"/>
      <c r="W66" s="130"/>
      <c r="X66" s="110"/>
      <c r="Y66" s="110"/>
      <c r="Z66" s="110"/>
      <c r="AA66" s="126"/>
      <c r="AB66" s="131"/>
      <c r="AC66" s="131"/>
      <c r="AD66" s="131"/>
      <c r="AE66" s="131"/>
      <c r="AF66" s="131"/>
      <c r="AG66" s="131"/>
      <c r="AH66" s="131"/>
      <c r="AI66" s="131"/>
      <c r="AJ66" s="131"/>
      <c r="AK66" s="131"/>
      <c r="AL66" s="131"/>
      <c r="AM66" s="131"/>
      <c r="AN66" s="128"/>
      <c r="AO66" s="131"/>
      <c r="AP66" s="132"/>
      <c r="AQ66" s="132"/>
      <c r="AR66" s="133"/>
      <c r="AS66" s="133"/>
      <c r="AT66" s="133"/>
      <c r="AU66" s="133"/>
      <c r="AV66" s="133"/>
      <c r="AW66" s="133"/>
      <c r="AX66" s="133"/>
      <c r="AY66" s="133"/>
      <c r="AZ66" s="133"/>
      <c r="BA66" s="133"/>
      <c r="BB66" s="133"/>
      <c r="BC66" s="125"/>
      <c r="BD66" s="126"/>
      <c r="BE66" s="126"/>
      <c r="BF66" s="126"/>
      <c r="BG66" s="126"/>
      <c r="BH66" s="126"/>
      <c r="BI66" s="126"/>
      <c r="BJ66" s="126"/>
      <c r="BK66" s="126"/>
      <c r="BL66" s="126"/>
      <c r="BM66" s="126"/>
      <c r="BN66" s="127"/>
      <c r="BO66" s="127"/>
      <c r="BP66" s="127"/>
      <c r="BQ66" s="128"/>
      <c r="BR66" s="129"/>
      <c r="BS66" s="116"/>
    </row>
    <row r="67" spans="1:71" ht="19">
      <c r="C67" s="124"/>
      <c r="D67" s="130"/>
      <c r="E67" s="130"/>
      <c r="F67" s="130"/>
      <c r="G67" s="130"/>
      <c r="H67" s="130"/>
      <c r="I67" s="130"/>
      <c r="J67" s="130"/>
      <c r="K67" s="130"/>
      <c r="L67" s="130"/>
      <c r="M67" s="130"/>
      <c r="N67" s="130"/>
      <c r="O67" s="130"/>
      <c r="P67" s="130"/>
      <c r="Q67" s="130"/>
      <c r="R67" s="130"/>
      <c r="S67" s="130"/>
      <c r="T67" s="130"/>
      <c r="U67" s="135" t="s">
        <v>27</v>
      </c>
      <c r="V67" s="130"/>
      <c r="W67" s="130"/>
      <c r="X67" s="136"/>
      <c r="Y67" s="136"/>
      <c r="Z67" s="136"/>
      <c r="AA67" s="127"/>
      <c r="AB67" s="137"/>
      <c r="AC67" s="137"/>
      <c r="AD67" s="137"/>
      <c r="AE67" s="137"/>
      <c r="AF67" s="137"/>
      <c r="AG67" s="137"/>
      <c r="AH67" s="137"/>
      <c r="AI67" s="137"/>
      <c r="AJ67" s="137"/>
      <c r="AK67" s="137"/>
      <c r="AL67" s="137"/>
      <c r="AM67" s="135" t="s">
        <v>5</v>
      </c>
      <c r="AN67" s="138"/>
      <c r="AO67" s="137"/>
      <c r="AP67" s="139"/>
      <c r="AQ67" s="139"/>
      <c r="AR67" s="140"/>
      <c r="AS67" s="140"/>
      <c r="AT67" s="140"/>
      <c r="AU67" s="140"/>
      <c r="AV67" s="140"/>
      <c r="AW67" s="140"/>
      <c r="AX67" s="140"/>
      <c r="AY67" s="140"/>
      <c r="AZ67" s="140"/>
      <c r="BA67" s="140"/>
      <c r="BB67" s="140"/>
      <c r="BC67" s="141"/>
      <c r="BD67" s="127"/>
      <c r="BE67" s="127"/>
      <c r="BF67" s="142" t="s">
        <v>6</v>
      </c>
      <c r="BG67" s="155"/>
      <c r="BH67" s="155"/>
      <c r="BI67" s="155"/>
      <c r="BJ67" s="155"/>
      <c r="BK67" s="155"/>
      <c r="BL67" s="155"/>
      <c r="BM67" s="127"/>
      <c r="BN67" s="127"/>
      <c r="BO67" s="127"/>
      <c r="BP67" s="127"/>
      <c r="BQ67" s="138"/>
      <c r="BR67" s="129"/>
      <c r="BS67" s="116"/>
    </row>
    <row r="68" spans="1:71" ht="15.65" customHeight="1">
      <c r="C68" s="124"/>
      <c r="D68" s="199" t="s">
        <v>7</v>
      </c>
      <c r="E68" s="200"/>
      <c r="F68" s="200"/>
      <c r="G68" s="200"/>
      <c r="H68" s="200"/>
      <c r="I68" s="200"/>
      <c r="J68" s="200"/>
      <c r="K68" s="200"/>
      <c r="L68" s="200"/>
      <c r="M68" s="201"/>
      <c r="N68" s="208" t="str">
        <f>IF([10]回答表!X50="●","●","")</f>
        <v/>
      </c>
      <c r="O68" s="209"/>
      <c r="P68" s="209"/>
      <c r="Q68" s="210"/>
      <c r="R68" s="130"/>
      <c r="S68" s="130"/>
      <c r="T68" s="130"/>
      <c r="U68" s="190" t="str">
        <f>IF([10]回答表!X50="●",[10]回答表!B144,IF([10]回答表!AA50="●",[10]回答表!B168,""))</f>
        <v/>
      </c>
      <c r="V68" s="191"/>
      <c r="W68" s="191"/>
      <c r="X68" s="191"/>
      <c r="Y68" s="191"/>
      <c r="Z68" s="191"/>
      <c r="AA68" s="191"/>
      <c r="AB68" s="191"/>
      <c r="AC68" s="191"/>
      <c r="AD68" s="191"/>
      <c r="AE68" s="191"/>
      <c r="AF68" s="191"/>
      <c r="AG68" s="191"/>
      <c r="AH68" s="191"/>
      <c r="AI68" s="191"/>
      <c r="AJ68" s="192"/>
      <c r="AK68" s="143"/>
      <c r="AL68" s="143"/>
      <c r="AM68" s="341" t="s">
        <v>49</v>
      </c>
      <c r="AN68" s="341"/>
      <c r="AO68" s="341"/>
      <c r="AP68" s="341"/>
      <c r="AQ68" s="341"/>
      <c r="AR68" s="341"/>
      <c r="AS68" s="341"/>
      <c r="AT68" s="341"/>
      <c r="AU68" s="341" t="s">
        <v>50</v>
      </c>
      <c r="AV68" s="341"/>
      <c r="AW68" s="341"/>
      <c r="AX68" s="341"/>
      <c r="AY68" s="341"/>
      <c r="AZ68" s="341"/>
      <c r="BA68" s="341"/>
      <c r="BB68" s="341"/>
      <c r="BC68" s="131"/>
      <c r="BD68" s="126"/>
      <c r="BE68" s="126"/>
      <c r="BF68" s="253" t="str">
        <f>IF([10]回答表!X50="●",[10]回答表!S150,IF([10]回答表!AA50="●",[10]回答表!S174,""))</f>
        <v/>
      </c>
      <c r="BG68" s="254"/>
      <c r="BH68" s="254"/>
      <c r="BI68" s="254"/>
      <c r="BJ68" s="253"/>
      <c r="BK68" s="254"/>
      <c r="BL68" s="254"/>
      <c r="BM68" s="254"/>
      <c r="BN68" s="253"/>
      <c r="BO68" s="254"/>
      <c r="BP68" s="254"/>
      <c r="BQ68" s="255"/>
      <c r="BR68" s="129"/>
      <c r="BS68" s="116"/>
    </row>
    <row r="69" spans="1:71" ht="15.65" customHeight="1">
      <c r="C69" s="124"/>
      <c r="D69" s="202"/>
      <c r="E69" s="203"/>
      <c r="F69" s="203"/>
      <c r="G69" s="203"/>
      <c r="H69" s="203"/>
      <c r="I69" s="203"/>
      <c r="J69" s="203"/>
      <c r="K69" s="203"/>
      <c r="L69" s="203"/>
      <c r="M69" s="204"/>
      <c r="N69" s="211"/>
      <c r="O69" s="212"/>
      <c r="P69" s="212"/>
      <c r="Q69" s="213"/>
      <c r="R69" s="130"/>
      <c r="S69" s="130"/>
      <c r="T69" s="130"/>
      <c r="U69" s="193"/>
      <c r="V69" s="194"/>
      <c r="W69" s="194"/>
      <c r="X69" s="194"/>
      <c r="Y69" s="194"/>
      <c r="Z69" s="194"/>
      <c r="AA69" s="194"/>
      <c r="AB69" s="194"/>
      <c r="AC69" s="194"/>
      <c r="AD69" s="194"/>
      <c r="AE69" s="194"/>
      <c r="AF69" s="194"/>
      <c r="AG69" s="194"/>
      <c r="AH69" s="194"/>
      <c r="AI69" s="194"/>
      <c r="AJ69" s="195"/>
      <c r="AK69" s="143"/>
      <c r="AL69" s="143"/>
      <c r="AM69" s="341"/>
      <c r="AN69" s="341"/>
      <c r="AO69" s="341"/>
      <c r="AP69" s="341"/>
      <c r="AQ69" s="341"/>
      <c r="AR69" s="341"/>
      <c r="AS69" s="341"/>
      <c r="AT69" s="341"/>
      <c r="AU69" s="341"/>
      <c r="AV69" s="341"/>
      <c r="AW69" s="341"/>
      <c r="AX69" s="341"/>
      <c r="AY69" s="341"/>
      <c r="AZ69" s="341"/>
      <c r="BA69" s="341"/>
      <c r="BB69" s="341"/>
      <c r="BC69" s="131"/>
      <c r="BD69" s="126"/>
      <c r="BE69" s="126"/>
      <c r="BF69" s="217"/>
      <c r="BG69" s="218"/>
      <c r="BH69" s="218"/>
      <c r="BI69" s="218"/>
      <c r="BJ69" s="217"/>
      <c r="BK69" s="218"/>
      <c r="BL69" s="218"/>
      <c r="BM69" s="218"/>
      <c r="BN69" s="217"/>
      <c r="BO69" s="218"/>
      <c r="BP69" s="218"/>
      <c r="BQ69" s="221"/>
      <c r="BR69" s="129"/>
      <c r="BS69" s="116"/>
    </row>
    <row r="70" spans="1:71" ht="15.65" customHeight="1">
      <c r="C70" s="124"/>
      <c r="D70" s="202"/>
      <c r="E70" s="203"/>
      <c r="F70" s="203"/>
      <c r="G70" s="203"/>
      <c r="H70" s="203"/>
      <c r="I70" s="203"/>
      <c r="J70" s="203"/>
      <c r="K70" s="203"/>
      <c r="L70" s="203"/>
      <c r="M70" s="204"/>
      <c r="N70" s="211"/>
      <c r="O70" s="212"/>
      <c r="P70" s="212"/>
      <c r="Q70" s="213"/>
      <c r="R70" s="130"/>
      <c r="S70" s="130"/>
      <c r="T70" s="130"/>
      <c r="U70" s="193"/>
      <c r="V70" s="194"/>
      <c r="W70" s="194"/>
      <c r="X70" s="194"/>
      <c r="Y70" s="194"/>
      <c r="Z70" s="194"/>
      <c r="AA70" s="194"/>
      <c r="AB70" s="194"/>
      <c r="AC70" s="194"/>
      <c r="AD70" s="194"/>
      <c r="AE70" s="194"/>
      <c r="AF70" s="194"/>
      <c r="AG70" s="194"/>
      <c r="AH70" s="194"/>
      <c r="AI70" s="194"/>
      <c r="AJ70" s="195"/>
      <c r="AK70" s="143"/>
      <c r="AL70" s="143"/>
      <c r="AM70" s="341"/>
      <c r="AN70" s="341"/>
      <c r="AO70" s="341"/>
      <c r="AP70" s="341"/>
      <c r="AQ70" s="341"/>
      <c r="AR70" s="341"/>
      <c r="AS70" s="341"/>
      <c r="AT70" s="341"/>
      <c r="AU70" s="341"/>
      <c r="AV70" s="341"/>
      <c r="AW70" s="341"/>
      <c r="AX70" s="341"/>
      <c r="AY70" s="341"/>
      <c r="AZ70" s="341"/>
      <c r="BA70" s="341"/>
      <c r="BB70" s="341"/>
      <c r="BC70" s="131"/>
      <c r="BD70" s="126"/>
      <c r="BE70" s="126"/>
      <c r="BF70" s="217"/>
      <c r="BG70" s="218"/>
      <c r="BH70" s="218"/>
      <c r="BI70" s="218"/>
      <c r="BJ70" s="217"/>
      <c r="BK70" s="218"/>
      <c r="BL70" s="218"/>
      <c r="BM70" s="218"/>
      <c r="BN70" s="217"/>
      <c r="BO70" s="218"/>
      <c r="BP70" s="218"/>
      <c r="BQ70" s="221"/>
      <c r="BR70" s="129"/>
      <c r="BS70" s="116"/>
    </row>
    <row r="71" spans="1:71" ht="15.65" customHeight="1">
      <c r="C71" s="124"/>
      <c r="D71" s="205"/>
      <c r="E71" s="206"/>
      <c r="F71" s="206"/>
      <c r="G71" s="206"/>
      <c r="H71" s="206"/>
      <c r="I71" s="206"/>
      <c r="J71" s="206"/>
      <c r="K71" s="206"/>
      <c r="L71" s="206"/>
      <c r="M71" s="207"/>
      <c r="N71" s="214"/>
      <c r="O71" s="215"/>
      <c r="P71" s="215"/>
      <c r="Q71" s="216"/>
      <c r="R71" s="130"/>
      <c r="S71" s="130"/>
      <c r="T71" s="130"/>
      <c r="U71" s="193"/>
      <c r="V71" s="194"/>
      <c r="W71" s="194"/>
      <c r="X71" s="194"/>
      <c r="Y71" s="194"/>
      <c r="Z71" s="194"/>
      <c r="AA71" s="194"/>
      <c r="AB71" s="194"/>
      <c r="AC71" s="194"/>
      <c r="AD71" s="194"/>
      <c r="AE71" s="194"/>
      <c r="AF71" s="194"/>
      <c r="AG71" s="194"/>
      <c r="AH71" s="194"/>
      <c r="AI71" s="194"/>
      <c r="AJ71" s="195"/>
      <c r="AK71" s="143"/>
      <c r="AL71" s="143"/>
      <c r="AM71" s="283" t="str">
        <f>IF([10]回答表!X50="●",[10]回答表!J150,IF([10]回答表!AA50="●",[10]回答表!J174,""))</f>
        <v/>
      </c>
      <c r="AN71" s="284"/>
      <c r="AO71" s="284"/>
      <c r="AP71" s="284"/>
      <c r="AQ71" s="284"/>
      <c r="AR71" s="284"/>
      <c r="AS71" s="284"/>
      <c r="AT71" s="285"/>
      <c r="AU71" s="283" t="str">
        <f>IF([10]回答表!X50="●",[10]回答表!J151,IF([10]回答表!AA50="●",[10]回答表!J175,""))</f>
        <v/>
      </c>
      <c r="AV71" s="284"/>
      <c r="AW71" s="284"/>
      <c r="AX71" s="284"/>
      <c r="AY71" s="284"/>
      <c r="AZ71" s="284"/>
      <c r="BA71" s="284"/>
      <c r="BB71" s="285"/>
      <c r="BC71" s="131"/>
      <c r="BD71" s="126"/>
      <c r="BE71" s="126"/>
      <c r="BF71" s="217" t="str">
        <f>IF([10]回答表!X50="●",[10]回答表!V150,IF([10]回答表!AA50="●",[10]回答表!V174,""))</f>
        <v/>
      </c>
      <c r="BG71" s="218"/>
      <c r="BH71" s="218"/>
      <c r="BI71" s="218"/>
      <c r="BJ71" s="217" t="str">
        <f>IF([10]回答表!X50="●",[10]回答表!V151,IF([10]回答表!AA50="●",[10]回答表!V175,""))</f>
        <v/>
      </c>
      <c r="BK71" s="218"/>
      <c r="BL71" s="218"/>
      <c r="BM71" s="218"/>
      <c r="BN71" s="217" t="str">
        <f>IF([10]回答表!X50="●",[10]回答表!V152,IF([10]回答表!AA50="●",[10]回答表!V176,""))</f>
        <v/>
      </c>
      <c r="BO71" s="218"/>
      <c r="BP71" s="218"/>
      <c r="BQ71" s="221"/>
      <c r="BR71" s="129"/>
      <c r="BS71" s="116"/>
    </row>
    <row r="72" spans="1:71" ht="15.65" customHeight="1">
      <c r="C72" s="124"/>
      <c r="D72" s="144"/>
      <c r="E72" s="144"/>
      <c r="F72" s="144"/>
      <c r="G72" s="144"/>
      <c r="H72" s="144"/>
      <c r="I72" s="144"/>
      <c r="J72" s="144"/>
      <c r="K72" s="144"/>
      <c r="L72" s="144"/>
      <c r="M72" s="144"/>
      <c r="N72" s="145"/>
      <c r="O72" s="145"/>
      <c r="P72" s="145"/>
      <c r="Q72" s="145"/>
      <c r="R72" s="146"/>
      <c r="S72" s="146"/>
      <c r="T72" s="146"/>
      <c r="U72" s="193"/>
      <c r="V72" s="194"/>
      <c r="W72" s="194"/>
      <c r="X72" s="194"/>
      <c r="Y72" s="194"/>
      <c r="Z72" s="194"/>
      <c r="AA72" s="194"/>
      <c r="AB72" s="194"/>
      <c r="AC72" s="194"/>
      <c r="AD72" s="194"/>
      <c r="AE72" s="194"/>
      <c r="AF72" s="194"/>
      <c r="AG72" s="194"/>
      <c r="AH72" s="194"/>
      <c r="AI72" s="194"/>
      <c r="AJ72" s="195"/>
      <c r="AK72" s="143"/>
      <c r="AL72" s="143"/>
      <c r="AM72" s="286"/>
      <c r="AN72" s="287"/>
      <c r="AO72" s="287"/>
      <c r="AP72" s="287"/>
      <c r="AQ72" s="287"/>
      <c r="AR72" s="287"/>
      <c r="AS72" s="287"/>
      <c r="AT72" s="288"/>
      <c r="AU72" s="286"/>
      <c r="AV72" s="287"/>
      <c r="AW72" s="287"/>
      <c r="AX72" s="287"/>
      <c r="AY72" s="287"/>
      <c r="AZ72" s="287"/>
      <c r="BA72" s="287"/>
      <c r="BB72" s="288"/>
      <c r="BC72" s="131"/>
      <c r="BD72" s="131"/>
      <c r="BE72" s="131"/>
      <c r="BF72" s="217"/>
      <c r="BG72" s="218"/>
      <c r="BH72" s="218"/>
      <c r="BI72" s="218"/>
      <c r="BJ72" s="217"/>
      <c r="BK72" s="218"/>
      <c r="BL72" s="218"/>
      <c r="BM72" s="218"/>
      <c r="BN72" s="217"/>
      <c r="BO72" s="218"/>
      <c r="BP72" s="218"/>
      <c r="BQ72" s="221"/>
      <c r="BR72" s="129"/>
      <c r="BS72" s="116"/>
    </row>
    <row r="73" spans="1:71" ht="15.65" customHeight="1">
      <c r="C73" s="124"/>
      <c r="D73" s="144"/>
      <c r="E73" s="144"/>
      <c r="F73" s="144"/>
      <c r="G73" s="144"/>
      <c r="H73" s="144"/>
      <c r="I73" s="144"/>
      <c r="J73" s="144"/>
      <c r="K73" s="144"/>
      <c r="L73" s="144"/>
      <c r="M73" s="144"/>
      <c r="N73" s="145"/>
      <c r="O73" s="145"/>
      <c r="P73" s="145"/>
      <c r="Q73" s="145"/>
      <c r="R73" s="146"/>
      <c r="S73" s="146"/>
      <c r="T73" s="146"/>
      <c r="U73" s="193"/>
      <c r="V73" s="194"/>
      <c r="W73" s="194"/>
      <c r="X73" s="194"/>
      <c r="Y73" s="194"/>
      <c r="Z73" s="194"/>
      <c r="AA73" s="194"/>
      <c r="AB73" s="194"/>
      <c r="AC73" s="194"/>
      <c r="AD73" s="194"/>
      <c r="AE73" s="194"/>
      <c r="AF73" s="194"/>
      <c r="AG73" s="194"/>
      <c r="AH73" s="194"/>
      <c r="AI73" s="194"/>
      <c r="AJ73" s="195"/>
      <c r="AK73" s="143"/>
      <c r="AL73" s="143"/>
      <c r="AM73" s="289"/>
      <c r="AN73" s="290"/>
      <c r="AO73" s="290"/>
      <c r="AP73" s="290"/>
      <c r="AQ73" s="290"/>
      <c r="AR73" s="290"/>
      <c r="AS73" s="290"/>
      <c r="AT73" s="291"/>
      <c r="AU73" s="289"/>
      <c r="AV73" s="290"/>
      <c r="AW73" s="290"/>
      <c r="AX73" s="290"/>
      <c r="AY73" s="290"/>
      <c r="AZ73" s="290"/>
      <c r="BA73" s="290"/>
      <c r="BB73" s="291"/>
      <c r="BC73" s="131"/>
      <c r="BD73" s="126"/>
      <c r="BE73" s="126"/>
      <c r="BF73" s="217"/>
      <c r="BG73" s="218"/>
      <c r="BH73" s="218"/>
      <c r="BI73" s="218"/>
      <c r="BJ73" s="217"/>
      <c r="BK73" s="218"/>
      <c r="BL73" s="218"/>
      <c r="BM73" s="218"/>
      <c r="BN73" s="217"/>
      <c r="BO73" s="218"/>
      <c r="BP73" s="218"/>
      <c r="BQ73" s="221"/>
      <c r="BR73" s="129"/>
      <c r="BS73" s="116"/>
    </row>
    <row r="74" spans="1:71" ht="15.65" customHeight="1">
      <c r="C74" s="124"/>
      <c r="D74" s="243" t="s">
        <v>8</v>
      </c>
      <c r="E74" s="244"/>
      <c r="F74" s="244"/>
      <c r="G74" s="244"/>
      <c r="H74" s="244"/>
      <c r="I74" s="244"/>
      <c r="J74" s="244"/>
      <c r="K74" s="244"/>
      <c r="L74" s="244"/>
      <c r="M74" s="245"/>
      <c r="N74" s="208" t="str">
        <f>IF([10]回答表!AA50="●","●","")</f>
        <v/>
      </c>
      <c r="O74" s="209"/>
      <c r="P74" s="209"/>
      <c r="Q74" s="210"/>
      <c r="R74" s="130"/>
      <c r="S74" s="130"/>
      <c r="T74" s="130"/>
      <c r="U74" s="193"/>
      <c r="V74" s="194"/>
      <c r="W74" s="194"/>
      <c r="X74" s="194"/>
      <c r="Y74" s="194"/>
      <c r="Z74" s="194"/>
      <c r="AA74" s="194"/>
      <c r="AB74" s="194"/>
      <c r="AC74" s="194"/>
      <c r="AD74" s="194"/>
      <c r="AE74" s="194"/>
      <c r="AF74" s="194"/>
      <c r="AG74" s="194"/>
      <c r="AH74" s="194"/>
      <c r="AI74" s="194"/>
      <c r="AJ74" s="195"/>
      <c r="AK74" s="143"/>
      <c r="AL74" s="143"/>
      <c r="AM74" s="126"/>
      <c r="AN74" s="126"/>
      <c r="AO74" s="126"/>
      <c r="AP74" s="126"/>
      <c r="AQ74" s="126"/>
      <c r="AR74" s="126"/>
      <c r="AS74" s="126"/>
      <c r="AT74" s="126"/>
      <c r="AU74" s="126"/>
      <c r="AV74" s="126"/>
      <c r="AW74" s="126"/>
      <c r="AX74" s="126"/>
      <c r="AY74" s="126"/>
      <c r="AZ74" s="126"/>
      <c r="BA74" s="126"/>
      <c r="BB74" s="126"/>
      <c r="BC74" s="131"/>
      <c r="BD74" s="147"/>
      <c r="BE74" s="147"/>
      <c r="BF74" s="217"/>
      <c r="BG74" s="218"/>
      <c r="BH74" s="218"/>
      <c r="BI74" s="218"/>
      <c r="BJ74" s="217"/>
      <c r="BK74" s="218"/>
      <c r="BL74" s="218"/>
      <c r="BM74" s="218"/>
      <c r="BN74" s="217"/>
      <c r="BO74" s="218"/>
      <c r="BP74" s="218"/>
      <c r="BQ74" s="221"/>
      <c r="BR74" s="129"/>
      <c r="BS74" s="116"/>
    </row>
    <row r="75" spans="1:71" ht="15.65" customHeight="1">
      <c r="C75" s="124"/>
      <c r="D75" s="246"/>
      <c r="E75" s="247"/>
      <c r="F75" s="247"/>
      <c r="G75" s="247"/>
      <c r="H75" s="247"/>
      <c r="I75" s="247"/>
      <c r="J75" s="247"/>
      <c r="K75" s="247"/>
      <c r="L75" s="247"/>
      <c r="M75" s="248"/>
      <c r="N75" s="211"/>
      <c r="O75" s="212"/>
      <c r="P75" s="212"/>
      <c r="Q75" s="213"/>
      <c r="R75" s="130"/>
      <c r="S75" s="130"/>
      <c r="T75" s="130"/>
      <c r="U75" s="193"/>
      <c r="V75" s="194"/>
      <c r="W75" s="194"/>
      <c r="X75" s="194"/>
      <c r="Y75" s="194"/>
      <c r="Z75" s="194"/>
      <c r="AA75" s="194"/>
      <c r="AB75" s="194"/>
      <c r="AC75" s="194"/>
      <c r="AD75" s="194"/>
      <c r="AE75" s="194"/>
      <c r="AF75" s="194"/>
      <c r="AG75" s="194"/>
      <c r="AH75" s="194"/>
      <c r="AI75" s="194"/>
      <c r="AJ75" s="195"/>
      <c r="AK75" s="143"/>
      <c r="AL75" s="143"/>
      <c r="AM75" s="126"/>
      <c r="AN75" s="126"/>
      <c r="AO75" s="126"/>
      <c r="AP75" s="126"/>
      <c r="AQ75" s="126"/>
      <c r="AR75" s="126"/>
      <c r="AS75" s="126"/>
      <c r="AT75" s="126"/>
      <c r="AU75" s="126"/>
      <c r="AV75" s="126"/>
      <c r="AW75" s="126"/>
      <c r="AX75" s="126"/>
      <c r="AY75" s="126"/>
      <c r="AZ75" s="126"/>
      <c r="BA75" s="126"/>
      <c r="BB75" s="126"/>
      <c r="BC75" s="131"/>
      <c r="BD75" s="147"/>
      <c r="BE75" s="147"/>
      <c r="BF75" s="217" t="s">
        <v>9</v>
      </c>
      <c r="BG75" s="218"/>
      <c r="BH75" s="218"/>
      <c r="BI75" s="218"/>
      <c r="BJ75" s="217" t="s">
        <v>10</v>
      </c>
      <c r="BK75" s="218"/>
      <c r="BL75" s="218"/>
      <c r="BM75" s="218"/>
      <c r="BN75" s="217" t="s">
        <v>11</v>
      </c>
      <c r="BO75" s="218"/>
      <c r="BP75" s="218"/>
      <c r="BQ75" s="221"/>
      <c r="BR75" s="129"/>
      <c r="BS75" s="116"/>
    </row>
    <row r="76" spans="1:71" ht="15.65" customHeight="1">
      <c r="C76" s="124"/>
      <c r="D76" s="246"/>
      <c r="E76" s="247"/>
      <c r="F76" s="247"/>
      <c r="G76" s="247"/>
      <c r="H76" s="247"/>
      <c r="I76" s="247"/>
      <c r="J76" s="247"/>
      <c r="K76" s="247"/>
      <c r="L76" s="247"/>
      <c r="M76" s="248"/>
      <c r="N76" s="211"/>
      <c r="O76" s="212"/>
      <c r="P76" s="212"/>
      <c r="Q76" s="213"/>
      <c r="R76" s="130"/>
      <c r="S76" s="130"/>
      <c r="T76" s="130"/>
      <c r="U76" s="193"/>
      <c r="V76" s="194"/>
      <c r="W76" s="194"/>
      <c r="X76" s="194"/>
      <c r="Y76" s="194"/>
      <c r="Z76" s="194"/>
      <c r="AA76" s="194"/>
      <c r="AB76" s="194"/>
      <c r="AC76" s="194"/>
      <c r="AD76" s="194"/>
      <c r="AE76" s="194"/>
      <c r="AF76" s="194"/>
      <c r="AG76" s="194"/>
      <c r="AH76" s="194"/>
      <c r="AI76" s="194"/>
      <c r="AJ76" s="195"/>
      <c r="AK76" s="143"/>
      <c r="AL76" s="143"/>
      <c r="AM76" s="126"/>
      <c r="AN76" s="126"/>
      <c r="AO76" s="126"/>
      <c r="AP76" s="126"/>
      <c r="AQ76" s="126"/>
      <c r="AR76" s="126"/>
      <c r="AS76" s="126"/>
      <c r="AT76" s="126"/>
      <c r="AU76" s="126"/>
      <c r="AV76" s="126"/>
      <c r="AW76" s="126"/>
      <c r="AX76" s="126"/>
      <c r="AY76" s="126"/>
      <c r="AZ76" s="126"/>
      <c r="BA76" s="126"/>
      <c r="BB76" s="126"/>
      <c r="BC76" s="131"/>
      <c r="BD76" s="147"/>
      <c r="BE76" s="147"/>
      <c r="BF76" s="217"/>
      <c r="BG76" s="218"/>
      <c r="BH76" s="218"/>
      <c r="BI76" s="218"/>
      <c r="BJ76" s="217"/>
      <c r="BK76" s="218"/>
      <c r="BL76" s="218"/>
      <c r="BM76" s="218"/>
      <c r="BN76" s="217"/>
      <c r="BO76" s="218"/>
      <c r="BP76" s="218"/>
      <c r="BQ76" s="221"/>
      <c r="BR76" s="129"/>
      <c r="BS76" s="116"/>
    </row>
    <row r="77" spans="1:71" ht="15.65" customHeight="1">
      <c r="C77" s="124"/>
      <c r="D77" s="249"/>
      <c r="E77" s="250"/>
      <c r="F77" s="250"/>
      <c r="G77" s="250"/>
      <c r="H77" s="250"/>
      <c r="I77" s="250"/>
      <c r="J77" s="250"/>
      <c r="K77" s="250"/>
      <c r="L77" s="250"/>
      <c r="M77" s="251"/>
      <c r="N77" s="214"/>
      <c r="O77" s="215"/>
      <c r="P77" s="215"/>
      <c r="Q77" s="216"/>
      <c r="R77" s="130"/>
      <c r="S77" s="130"/>
      <c r="T77" s="130"/>
      <c r="U77" s="196"/>
      <c r="V77" s="197"/>
      <c r="W77" s="197"/>
      <c r="X77" s="197"/>
      <c r="Y77" s="197"/>
      <c r="Z77" s="197"/>
      <c r="AA77" s="197"/>
      <c r="AB77" s="197"/>
      <c r="AC77" s="197"/>
      <c r="AD77" s="197"/>
      <c r="AE77" s="197"/>
      <c r="AF77" s="197"/>
      <c r="AG77" s="197"/>
      <c r="AH77" s="197"/>
      <c r="AI77" s="197"/>
      <c r="AJ77" s="198"/>
      <c r="AK77" s="143"/>
      <c r="AL77" s="143"/>
      <c r="AM77" s="126"/>
      <c r="AN77" s="126"/>
      <c r="AO77" s="126"/>
      <c r="AP77" s="126"/>
      <c r="AQ77" s="126"/>
      <c r="AR77" s="126"/>
      <c r="AS77" s="126"/>
      <c r="AT77" s="126"/>
      <c r="AU77" s="126"/>
      <c r="AV77" s="126"/>
      <c r="AW77" s="126"/>
      <c r="AX77" s="126"/>
      <c r="AY77" s="126"/>
      <c r="AZ77" s="126"/>
      <c r="BA77" s="126"/>
      <c r="BB77" s="126"/>
      <c r="BC77" s="131"/>
      <c r="BD77" s="147"/>
      <c r="BE77" s="147"/>
      <c r="BF77" s="219"/>
      <c r="BG77" s="220"/>
      <c r="BH77" s="220"/>
      <c r="BI77" s="220"/>
      <c r="BJ77" s="219"/>
      <c r="BK77" s="220"/>
      <c r="BL77" s="220"/>
      <c r="BM77" s="220"/>
      <c r="BN77" s="219"/>
      <c r="BO77" s="220"/>
      <c r="BP77" s="220"/>
      <c r="BQ77" s="222"/>
      <c r="BR77" s="129"/>
      <c r="BS77" s="116"/>
    </row>
    <row r="78" spans="1:71" ht="15.65" customHeight="1">
      <c r="A78" s="134"/>
      <c r="B78" s="134"/>
      <c r="C78" s="124"/>
      <c r="D78" s="144"/>
      <c r="E78" s="144"/>
      <c r="F78" s="144"/>
      <c r="G78" s="144"/>
      <c r="H78" s="144"/>
      <c r="I78" s="144"/>
      <c r="J78" s="144"/>
      <c r="K78" s="144"/>
      <c r="L78" s="144"/>
      <c r="M78" s="144"/>
      <c r="N78" s="144"/>
      <c r="O78" s="144"/>
      <c r="P78" s="144"/>
      <c r="Q78" s="144"/>
      <c r="R78" s="130"/>
      <c r="S78" s="130"/>
      <c r="T78" s="130"/>
      <c r="U78" s="130"/>
      <c r="V78" s="130"/>
      <c r="W78" s="130"/>
      <c r="X78" s="130"/>
      <c r="Y78" s="130"/>
      <c r="Z78" s="130"/>
      <c r="AA78" s="130"/>
      <c r="AB78" s="130"/>
      <c r="AC78" s="130"/>
      <c r="AD78" s="130"/>
      <c r="AE78" s="130"/>
      <c r="AF78" s="130"/>
      <c r="AG78" s="130"/>
      <c r="AH78" s="130"/>
      <c r="AI78" s="130"/>
      <c r="AJ78" s="130"/>
      <c r="AK78" s="143"/>
      <c r="AL78" s="143"/>
      <c r="AM78" s="156"/>
      <c r="AN78" s="156"/>
      <c r="AO78" s="156"/>
      <c r="AP78" s="156"/>
      <c r="AQ78" s="156"/>
      <c r="AR78" s="156"/>
      <c r="AS78" s="156"/>
      <c r="AT78" s="156"/>
      <c r="AU78" s="156"/>
      <c r="AV78" s="156"/>
      <c r="AW78" s="156"/>
      <c r="AX78" s="156"/>
      <c r="AY78" s="156"/>
      <c r="AZ78" s="156"/>
      <c r="BA78" s="156"/>
      <c r="BB78" s="156"/>
      <c r="BC78" s="131"/>
      <c r="BD78" s="147"/>
      <c r="BE78" s="147"/>
      <c r="BF78" s="110"/>
      <c r="BG78" s="110"/>
      <c r="BH78" s="110"/>
      <c r="BI78" s="110"/>
      <c r="BJ78" s="110"/>
      <c r="BK78" s="110"/>
      <c r="BL78" s="110"/>
      <c r="BM78" s="110"/>
      <c r="BN78" s="110"/>
      <c r="BO78" s="110"/>
      <c r="BP78" s="110"/>
      <c r="BQ78" s="110"/>
      <c r="BR78" s="129"/>
      <c r="BS78" s="116"/>
    </row>
    <row r="79" spans="1:71" ht="15.65" customHeight="1">
      <c r="A79" s="134"/>
      <c r="B79" s="134"/>
      <c r="C79" s="124"/>
      <c r="D79" s="144"/>
      <c r="E79" s="144"/>
      <c r="F79" s="144"/>
      <c r="G79" s="144"/>
      <c r="H79" s="144"/>
      <c r="I79" s="144"/>
      <c r="J79" s="144"/>
      <c r="K79" s="144"/>
      <c r="L79" s="144"/>
      <c r="M79" s="144"/>
      <c r="N79" s="144"/>
      <c r="O79" s="144"/>
      <c r="P79" s="144"/>
      <c r="Q79" s="144"/>
      <c r="R79" s="130"/>
      <c r="S79" s="130"/>
      <c r="T79" s="130"/>
      <c r="U79" s="135" t="s">
        <v>91</v>
      </c>
      <c r="V79" s="130"/>
      <c r="W79" s="130"/>
      <c r="X79" s="130"/>
      <c r="Y79" s="130"/>
      <c r="Z79" s="130"/>
      <c r="AA79" s="130"/>
      <c r="AB79" s="130"/>
      <c r="AC79" s="130"/>
      <c r="AD79" s="130"/>
      <c r="AE79" s="130"/>
      <c r="AF79" s="130"/>
      <c r="AG79" s="130"/>
      <c r="AH79" s="130"/>
      <c r="AI79" s="130"/>
      <c r="AJ79" s="130"/>
      <c r="AK79" s="143"/>
      <c r="AL79" s="143"/>
      <c r="AM79" s="135" t="s">
        <v>92</v>
      </c>
      <c r="AN79" s="127"/>
      <c r="AO79" s="127"/>
      <c r="AP79" s="127"/>
      <c r="AQ79" s="127"/>
      <c r="AR79" s="127"/>
      <c r="AS79" s="127"/>
      <c r="AT79" s="127"/>
      <c r="AU79" s="127"/>
      <c r="AV79" s="127"/>
      <c r="AW79" s="127"/>
      <c r="AX79" s="126"/>
      <c r="AY79" s="126"/>
      <c r="AZ79" s="126"/>
      <c r="BA79" s="126"/>
      <c r="BB79" s="126"/>
      <c r="BC79" s="126"/>
      <c r="BD79" s="126"/>
      <c r="BE79" s="126"/>
      <c r="BF79" s="126"/>
      <c r="BG79" s="126"/>
      <c r="BH79" s="126"/>
      <c r="BI79" s="126"/>
      <c r="BJ79" s="126"/>
      <c r="BK79" s="126"/>
      <c r="BL79" s="126"/>
      <c r="BM79" s="126"/>
      <c r="BN79" s="126"/>
      <c r="BO79" s="126"/>
      <c r="BP79" s="126"/>
      <c r="BQ79" s="110"/>
      <c r="BR79" s="129"/>
      <c r="BS79" s="116"/>
    </row>
    <row r="80" spans="1:71" ht="15.65" customHeight="1">
      <c r="A80" s="134"/>
      <c r="B80" s="134"/>
      <c r="C80" s="124"/>
      <c r="D80" s="144"/>
      <c r="E80" s="144"/>
      <c r="F80" s="144"/>
      <c r="G80" s="144"/>
      <c r="H80" s="144"/>
      <c r="I80" s="144"/>
      <c r="J80" s="144"/>
      <c r="K80" s="144"/>
      <c r="L80" s="144"/>
      <c r="M80" s="144"/>
      <c r="N80" s="144"/>
      <c r="O80" s="144"/>
      <c r="P80" s="144"/>
      <c r="Q80" s="144"/>
      <c r="R80" s="130"/>
      <c r="S80" s="130"/>
      <c r="T80" s="130"/>
      <c r="U80" s="182" t="str">
        <f>IF([10]回答表!X50="●",[10]回答表!E155,IF([10]回答表!AA50="●",[10]回答表!E179,""))</f>
        <v/>
      </c>
      <c r="V80" s="183"/>
      <c r="W80" s="183"/>
      <c r="X80" s="183"/>
      <c r="Y80" s="183"/>
      <c r="Z80" s="183"/>
      <c r="AA80" s="183"/>
      <c r="AB80" s="183"/>
      <c r="AC80" s="183"/>
      <c r="AD80" s="183"/>
      <c r="AE80" s="186" t="s">
        <v>93</v>
      </c>
      <c r="AF80" s="186"/>
      <c r="AG80" s="186"/>
      <c r="AH80" s="186"/>
      <c r="AI80" s="186"/>
      <c r="AJ80" s="187"/>
      <c r="AK80" s="143"/>
      <c r="AL80" s="143"/>
      <c r="AM80" s="190" t="str">
        <f>IF([10]回答表!X50="●",[10]回答表!B157,IF([10]回答表!AA50="●",[10]回答表!B181,""))</f>
        <v/>
      </c>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2"/>
      <c r="BR80" s="129"/>
      <c r="BS80" s="116"/>
    </row>
    <row r="81" spans="1:71" ht="15.65" customHeight="1">
      <c r="A81" s="134"/>
      <c r="B81" s="134"/>
      <c r="C81" s="124"/>
      <c r="D81" s="144"/>
      <c r="E81" s="144"/>
      <c r="F81" s="144"/>
      <c r="G81" s="144"/>
      <c r="H81" s="144"/>
      <c r="I81" s="144"/>
      <c r="J81" s="144"/>
      <c r="K81" s="144"/>
      <c r="L81" s="144"/>
      <c r="M81" s="144"/>
      <c r="N81" s="144"/>
      <c r="O81" s="144"/>
      <c r="P81" s="144"/>
      <c r="Q81" s="144"/>
      <c r="R81" s="130"/>
      <c r="S81" s="130"/>
      <c r="T81" s="130"/>
      <c r="U81" s="184"/>
      <c r="V81" s="185"/>
      <c r="W81" s="185"/>
      <c r="X81" s="185"/>
      <c r="Y81" s="185"/>
      <c r="Z81" s="185"/>
      <c r="AA81" s="185"/>
      <c r="AB81" s="185"/>
      <c r="AC81" s="185"/>
      <c r="AD81" s="185"/>
      <c r="AE81" s="188"/>
      <c r="AF81" s="188"/>
      <c r="AG81" s="188"/>
      <c r="AH81" s="188"/>
      <c r="AI81" s="188"/>
      <c r="AJ81" s="189"/>
      <c r="AK81" s="143"/>
      <c r="AL81" s="143"/>
      <c r="AM81" s="193"/>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5"/>
      <c r="BR81" s="129"/>
      <c r="BS81" s="116"/>
    </row>
    <row r="82" spans="1:71" ht="15.65" customHeight="1">
      <c r="A82" s="134"/>
      <c r="B82" s="134"/>
      <c r="C82" s="124"/>
      <c r="D82" s="144"/>
      <c r="E82" s="144"/>
      <c r="F82" s="144"/>
      <c r="G82" s="144"/>
      <c r="H82" s="144"/>
      <c r="I82" s="144"/>
      <c r="J82" s="144"/>
      <c r="K82" s="144"/>
      <c r="L82" s="144"/>
      <c r="M82" s="144"/>
      <c r="N82" s="144"/>
      <c r="O82" s="144"/>
      <c r="P82" s="144"/>
      <c r="Q82" s="144"/>
      <c r="R82" s="130"/>
      <c r="S82" s="130"/>
      <c r="T82" s="130"/>
      <c r="U82" s="130"/>
      <c r="V82" s="130"/>
      <c r="W82" s="130"/>
      <c r="X82" s="130"/>
      <c r="Y82" s="130"/>
      <c r="Z82" s="130"/>
      <c r="AA82" s="130"/>
      <c r="AB82" s="130"/>
      <c r="AC82" s="130"/>
      <c r="AD82" s="130"/>
      <c r="AE82" s="130"/>
      <c r="AF82" s="130"/>
      <c r="AG82" s="130"/>
      <c r="AH82" s="130"/>
      <c r="AI82" s="130"/>
      <c r="AJ82" s="130"/>
      <c r="AK82" s="143"/>
      <c r="AL82" s="143"/>
      <c r="AM82" s="193"/>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5"/>
      <c r="BR82" s="129"/>
      <c r="BS82" s="116"/>
    </row>
    <row r="83" spans="1:71" ht="15.65" customHeight="1">
      <c r="A83" s="134"/>
      <c r="B83" s="134"/>
      <c r="C83" s="124"/>
      <c r="D83" s="144"/>
      <c r="E83" s="144"/>
      <c r="F83" s="144"/>
      <c r="G83" s="144"/>
      <c r="H83" s="144"/>
      <c r="I83" s="144"/>
      <c r="J83" s="144"/>
      <c r="K83" s="144"/>
      <c r="L83" s="144"/>
      <c r="M83" s="144"/>
      <c r="N83" s="144"/>
      <c r="O83" s="144"/>
      <c r="P83" s="144"/>
      <c r="Q83" s="144"/>
      <c r="R83" s="130"/>
      <c r="S83" s="130"/>
      <c r="T83" s="130"/>
      <c r="U83" s="130"/>
      <c r="V83" s="130"/>
      <c r="W83" s="130"/>
      <c r="X83" s="130"/>
      <c r="Y83" s="130"/>
      <c r="Z83" s="130"/>
      <c r="AA83" s="130"/>
      <c r="AB83" s="130"/>
      <c r="AC83" s="130"/>
      <c r="AD83" s="130"/>
      <c r="AE83" s="130"/>
      <c r="AF83" s="130"/>
      <c r="AG83" s="130"/>
      <c r="AH83" s="130"/>
      <c r="AI83" s="130"/>
      <c r="AJ83" s="130"/>
      <c r="AK83" s="143"/>
      <c r="AL83" s="143"/>
      <c r="AM83" s="193"/>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5"/>
      <c r="BR83" s="129"/>
      <c r="BS83" s="116"/>
    </row>
    <row r="84" spans="1:71" ht="15.65" customHeight="1">
      <c r="A84" s="134"/>
      <c r="B84" s="134"/>
      <c r="C84" s="124"/>
      <c r="D84" s="144"/>
      <c r="E84" s="144"/>
      <c r="F84" s="144"/>
      <c r="G84" s="144"/>
      <c r="H84" s="144"/>
      <c r="I84" s="144"/>
      <c r="J84" s="144"/>
      <c r="K84" s="144"/>
      <c r="L84" s="144"/>
      <c r="M84" s="144"/>
      <c r="N84" s="144"/>
      <c r="O84" s="144"/>
      <c r="P84" s="144"/>
      <c r="Q84" s="144"/>
      <c r="R84" s="130"/>
      <c r="S84" s="130"/>
      <c r="T84" s="130"/>
      <c r="U84" s="130"/>
      <c r="V84" s="130"/>
      <c r="W84" s="130"/>
      <c r="X84" s="130"/>
      <c r="Y84" s="130"/>
      <c r="Z84" s="130"/>
      <c r="AA84" s="130"/>
      <c r="AB84" s="130"/>
      <c r="AC84" s="130"/>
      <c r="AD84" s="130"/>
      <c r="AE84" s="130"/>
      <c r="AF84" s="130"/>
      <c r="AG84" s="130"/>
      <c r="AH84" s="130"/>
      <c r="AI84" s="130"/>
      <c r="AJ84" s="130"/>
      <c r="AK84" s="143"/>
      <c r="AL84" s="143"/>
      <c r="AM84" s="196"/>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8"/>
      <c r="BR84" s="129"/>
      <c r="BS84" s="116"/>
    </row>
    <row r="85" spans="1:71" ht="15.65" customHeight="1">
      <c r="C85" s="124"/>
      <c r="D85" s="144"/>
      <c r="E85" s="144"/>
      <c r="F85" s="144"/>
      <c r="G85" s="144"/>
      <c r="H85" s="144"/>
      <c r="I85" s="144"/>
      <c r="J85" s="144"/>
      <c r="K85" s="144"/>
      <c r="L85" s="144"/>
      <c r="M85" s="144"/>
      <c r="N85" s="149"/>
      <c r="O85" s="149"/>
      <c r="P85" s="149"/>
      <c r="Q85" s="149"/>
      <c r="R85" s="130"/>
      <c r="S85" s="130"/>
      <c r="T85" s="130"/>
      <c r="U85" s="130"/>
      <c r="V85" s="130"/>
      <c r="W85" s="130"/>
      <c r="X85" s="110"/>
      <c r="Y85" s="110"/>
      <c r="Z85" s="110"/>
      <c r="AA85" s="127"/>
      <c r="AB85" s="127"/>
      <c r="AC85" s="127"/>
      <c r="AD85" s="127"/>
      <c r="AE85" s="127"/>
      <c r="AF85" s="127"/>
      <c r="AG85" s="127"/>
      <c r="AH85" s="127"/>
      <c r="AI85" s="127"/>
      <c r="AJ85" s="110"/>
      <c r="AK85" s="110"/>
      <c r="AL85" s="110"/>
      <c r="AM85" s="126"/>
      <c r="AN85" s="126"/>
      <c r="AO85" s="126"/>
      <c r="AP85" s="126"/>
      <c r="AQ85" s="126"/>
      <c r="AR85" s="126"/>
      <c r="AS85" s="126"/>
      <c r="AT85" s="126"/>
      <c r="AU85" s="126"/>
      <c r="AV85" s="126"/>
      <c r="AW85" s="126"/>
      <c r="AX85" s="126"/>
      <c r="AY85" s="126"/>
      <c r="AZ85" s="126"/>
      <c r="BA85" s="126"/>
      <c r="BB85" s="126"/>
      <c r="BC85" s="110"/>
      <c r="BD85" s="110"/>
      <c r="BE85" s="110"/>
      <c r="BF85" s="110"/>
      <c r="BG85" s="110"/>
      <c r="BH85" s="110"/>
      <c r="BI85" s="110"/>
      <c r="BJ85" s="110"/>
      <c r="BK85" s="110"/>
      <c r="BL85" s="110"/>
      <c r="BM85" s="110"/>
      <c r="BN85" s="110"/>
      <c r="BO85" s="110"/>
      <c r="BP85" s="110"/>
      <c r="BQ85" s="110"/>
      <c r="BR85" s="129"/>
      <c r="BS85" s="116"/>
    </row>
    <row r="86" spans="1:71" ht="18.649999999999999" customHeight="1">
      <c r="C86" s="124"/>
      <c r="D86" s="144"/>
      <c r="E86" s="144"/>
      <c r="F86" s="144"/>
      <c r="G86" s="144"/>
      <c r="H86" s="144"/>
      <c r="I86" s="144"/>
      <c r="J86" s="144"/>
      <c r="K86" s="144"/>
      <c r="L86" s="144"/>
      <c r="M86" s="144"/>
      <c r="N86" s="149"/>
      <c r="O86" s="149"/>
      <c r="P86" s="149"/>
      <c r="Q86" s="149"/>
      <c r="R86" s="130"/>
      <c r="S86" s="130"/>
      <c r="T86" s="130"/>
      <c r="U86" s="135" t="s">
        <v>27</v>
      </c>
      <c r="V86" s="130"/>
      <c r="W86" s="130"/>
      <c r="X86" s="136"/>
      <c r="Y86" s="136"/>
      <c r="Z86" s="136"/>
      <c r="AA86" s="127"/>
      <c r="AB86" s="137"/>
      <c r="AC86" s="127"/>
      <c r="AD86" s="127"/>
      <c r="AE86" s="127"/>
      <c r="AF86" s="127"/>
      <c r="AG86" s="127"/>
      <c r="AH86" s="127"/>
      <c r="AI86" s="127"/>
      <c r="AJ86" s="127"/>
      <c r="AK86" s="127"/>
      <c r="AL86" s="127"/>
      <c r="AM86" s="135" t="s">
        <v>12</v>
      </c>
      <c r="AN86" s="127"/>
      <c r="AO86" s="127"/>
      <c r="AP86" s="127"/>
      <c r="AQ86" s="127"/>
      <c r="AR86" s="127"/>
      <c r="AS86" s="127"/>
      <c r="AT86" s="127"/>
      <c r="AU86" s="127"/>
      <c r="AV86" s="127"/>
      <c r="AW86" s="127"/>
      <c r="AX86" s="126"/>
      <c r="AY86" s="126"/>
      <c r="AZ86" s="126"/>
      <c r="BA86" s="126"/>
      <c r="BB86" s="126"/>
      <c r="BC86" s="126"/>
      <c r="BD86" s="126"/>
      <c r="BE86" s="126"/>
      <c r="BF86" s="126"/>
      <c r="BG86" s="126"/>
      <c r="BH86" s="126"/>
      <c r="BI86" s="126"/>
      <c r="BJ86" s="126"/>
      <c r="BK86" s="126"/>
      <c r="BL86" s="126"/>
      <c r="BM86" s="126"/>
      <c r="BN86" s="126"/>
      <c r="BO86" s="126"/>
      <c r="BP86" s="126"/>
      <c r="BQ86" s="110"/>
      <c r="BR86" s="129"/>
      <c r="BS86" s="116"/>
    </row>
    <row r="87" spans="1:71" ht="15.65" customHeight="1">
      <c r="C87" s="124"/>
      <c r="D87" s="199" t="s">
        <v>13</v>
      </c>
      <c r="E87" s="200"/>
      <c r="F87" s="200"/>
      <c r="G87" s="200"/>
      <c r="H87" s="200"/>
      <c r="I87" s="200"/>
      <c r="J87" s="200"/>
      <c r="K87" s="200"/>
      <c r="L87" s="200"/>
      <c r="M87" s="201"/>
      <c r="N87" s="208" t="str">
        <f>IF([10]回答表!AD50="●","●","")</f>
        <v/>
      </c>
      <c r="O87" s="209"/>
      <c r="P87" s="209"/>
      <c r="Q87" s="210"/>
      <c r="R87" s="130"/>
      <c r="S87" s="130"/>
      <c r="T87" s="130"/>
      <c r="U87" s="190" t="str">
        <f>IF([10]回答表!AD50="●",[10]回答表!B192,"")</f>
        <v/>
      </c>
      <c r="V87" s="191"/>
      <c r="W87" s="191"/>
      <c r="X87" s="191"/>
      <c r="Y87" s="191"/>
      <c r="Z87" s="191"/>
      <c r="AA87" s="191"/>
      <c r="AB87" s="191"/>
      <c r="AC87" s="191"/>
      <c r="AD87" s="191"/>
      <c r="AE87" s="191"/>
      <c r="AF87" s="191"/>
      <c r="AG87" s="191"/>
      <c r="AH87" s="191"/>
      <c r="AI87" s="191"/>
      <c r="AJ87" s="192"/>
      <c r="AK87" s="150"/>
      <c r="AL87" s="150"/>
      <c r="AM87" s="190" t="str">
        <f>IF([10]回答表!AD50="●",[10]回答表!B198,"")</f>
        <v/>
      </c>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2"/>
      <c r="BR87" s="129"/>
      <c r="BS87" s="116"/>
    </row>
    <row r="88" spans="1:71" ht="15.65" customHeight="1">
      <c r="C88" s="124"/>
      <c r="D88" s="202"/>
      <c r="E88" s="203"/>
      <c r="F88" s="203"/>
      <c r="G88" s="203"/>
      <c r="H88" s="203"/>
      <c r="I88" s="203"/>
      <c r="J88" s="203"/>
      <c r="K88" s="203"/>
      <c r="L88" s="203"/>
      <c r="M88" s="204"/>
      <c r="N88" s="211"/>
      <c r="O88" s="212"/>
      <c r="P88" s="212"/>
      <c r="Q88" s="213"/>
      <c r="R88" s="130"/>
      <c r="S88" s="130"/>
      <c r="T88" s="130"/>
      <c r="U88" s="193"/>
      <c r="V88" s="194"/>
      <c r="W88" s="194"/>
      <c r="X88" s="194"/>
      <c r="Y88" s="194"/>
      <c r="Z88" s="194"/>
      <c r="AA88" s="194"/>
      <c r="AB88" s="194"/>
      <c r="AC88" s="194"/>
      <c r="AD88" s="194"/>
      <c r="AE88" s="194"/>
      <c r="AF88" s="194"/>
      <c r="AG88" s="194"/>
      <c r="AH88" s="194"/>
      <c r="AI88" s="194"/>
      <c r="AJ88" s="195"/>
      <c r="AK88" s="150"/>
      <c r="AL88" s="150"/>
      <c r="AM88" s="193"/>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5"/>
      <c r="BR88" s="129"/>
      <c r="BS88" s="116"/>
    </row>
    <row r="89" spans="1:71" ht="15.65" customHeight="1">
      <c r="C89" s="124"/>
      <c r="D89" s="202"/>
      <c r="E89" s="203"/>
      <c r="F89" s="203"/>
      <c r="G89" s="203"/>
      <c r="H89" s="203"/>
      <c r="I89" s="203"/>
      <c r="J89" s="203"/>
      <c r="K89" s="203"/>
      <c r="L89" s="203"/>
      <c r="M89" s="204"/>
      <c r="N89" s="211"/>
      <c r="O89" s="212"/>
      <c r="P89" s="212"/>
      <c r="Q89" s="213"/>
      <c r="R89" s="130"/>
      <c r="S89" s="130"/>
      <c r="T89" s="130"/>
      <c r="U89" s="193"/>
      <c r="V89" s="194"/>
      <c r="W89" s="194"/>
      <c r="X89" s="194"/>
      <c r="Y89" s="194"/>
      <c r="Z89" s="194"/>
      <c r="AA89" s="194"/>
      <c r="AB89" s="194"/>
      <c r="AC89" s="194"/>
      <c r="AD89" s="194"/>
      <c r="AE89" s="194"/>
      <c r="AF89" s="194"/>
      <c r="AG89" s="194"/>
      <c r="AH89" s="194"/>
      <c r="AI89" s="194"/>
      <c r="AJ89" s="195"/>
      <c r="AK89" s="150"/>
      <c r="AL89" s="150"/>
      <c r="AM89" s="193"/>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5"/>
      <c r="BR89" s="129"/>
      <c r="BS89" s="116"/>
    </row>
    <row r="90" spans="1:71" ht="15.65" customHeight="1">
      <c r="C90" s="124"/>
      <c r="D90" s="205"/>
      <c r="E90" s="206"/>
      <c r="F90" s="206"/>
      <c r="G90" s="206"/>
      <c r="H90" s="206"/>
      <c r="I90" s="206"/>
      <c r="J90" s="206"/>
      <c r="K90" s="206"/>
      <c r="L90" s="206"/>
      <c r="M90" s="207"/>
      <c r="N90" s="214"/>
      <c r="O90" s="215"/>
      <c r="P90" s="215"/>
      <c r="Q90" s="216"/>
      <c r="R90" s="130"/>
      <c r="S90" s="130"/>
      <c r="T90" s="130"/>
      <c r="U90" s="196"/>
      <c r="V90" s="197"/>
      <c r="W90" s="197"/>
      <c r="X90" s="197"/>
      <c r="Y90" s="197"/>
      <c r="Z90" s="197"/>
      <c r="AA90" s="197"/>
      <c r="AB90" s="197"/>
      <c r="AC90" s="197"/>
      <c r="AD90" s="197"/>
      <c r="AE90" s="197"/>
      <c r="AF90" s="197"/>
      <c r="AG90" s="197"/>
      <c r="AH90" s="197"/>
      <c r="AI90" s="197"/>
      <c r="AJ90" s="198"/>
      <c r="AK90" s="150"/>
      <c r="AL90" s="150"/>
      <c r="AM90" s="196"/>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8"/>
      <c r="BR90" s="129"/>
      <c r="BS90" s="116"/>
    </row>
    <row r="91" spans="1:71" ht="15.65" customHeight="1">
      <c r="C91" s="151"/>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3"/>
      <c r="BS91" s="116"/>
    </row>
    <row r="92" spans="1:71" ht="15.65" customHeight="1">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16"/>
    </row>
    <row r="93" spans="1:71" ht="15.65" customHeight="1">
      <c r="C93" s="118"/>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340"/>
      <c r="AS93" s="340"/>
      <c r="AT93" s="340"/>
      <c r="AU93" s="340"/>
      <c r="AV93" s="340"/>
      <c r="AW93" s="340"/>
      <c r="AX93" s="340"/>
      <c r="AY93" s="340"/>
      <c r="AZ93" s="340"/>
      <c r="BA93" s="340"/>
      <c r="BB93" s="340"/>
      <c r="BC93" s="120"/>
      <c r="BD93" s="121"/>
      <c r="BE93" s="121"/>
      <c r="BF93" s="121"/>
      <c r="BG93" s="121"/>
      <c r="BH93" s="121"/>
      <c r="BI93" s="121"/>
      <c r="BJ93" s="121"/>
      <c r="BK93" s="121"/>
      <c r="BL93" s="121"/>
      <c r="BM93" s="121"/>
      <c r="BN93" s="121"/>
      <c r="BO93" s="121"/>
      <c r="BP93" s="121"/>
      <c r="BQ93" s="121"/>
      <c r="BR93" s="122"/>
    </row>
    <row r="94" spans="1:71" ht="15.65" customHeight="1">
      <c r="C94" s="124"/>
      <c r="D94" s="258" t="s">
        <v>4</v>
      </c>
      <c r="E94" s="259"/>
      <c r="F94" s="259"/>
      <c r="G94" s="259"/>
      <c r="H94" s="259"/>
      <c r="I94" s="259"/>
      <c r="J94" s="259"/>
      <c r="K94" s="259"/>
      <c r="L94" s="259"/>
      <c r="M94" s="259"/>
      <c r="N94" s="259"/>
      <c r="O94" s="259"/>
      <c r="P94" s="259"/>
      <c r="Q94" s="260"/>
      <c r="R94" s="199" t="s">
        <v>94</v>
      </c>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1"/>
      <c r="BC94" s="125"/>
      <c r="BD94" s="126"/>
      <c r="BE94" s="126"/>
      <c r="BF94" s="126"/>
      <c r="BG94" s="126"/>
      <c r="BH94" s="126"/>
      <c r="BI94" s="126"/>
      <c r="BJ94" s="126"/>
      <c r="BK94" s="126"/>
      <c r="BL94" s="126"/>
      <c r="BM94" s="126"/>
      <c r="BN94" s="127"/>
      <c r="BO94" s="127"/>
      <c r="BP94" s="127"/>
      <c r="BQ94" s="128"/>
      <c r="BR94" s="129"/>
    </row>
    <row r="95" spans="1:71" ht="15.65" customHeight="1">
      <c r="C95" s="124"/>
      <c r="D95" s="261"/>
      <c r="E95" s="262"/>
      <c r="F95" s="262"/>
      <c r="G95" s="262"/>
      <c r="H95" s="262"/>
      <c r="I95" s="262"/>
      <c r="J95" s="262"/>
      <c r="K95" s="262"/>
      <c r="L95" s="262"/>
      <c r="M95" s="262"/>
      <c r="N95" s="262"/>
      <c r="O95" s="262"/>
      <c r="P95" s="262"/>
      <c r="Q95" s="263"/>
      <c r="R95" s="205"/>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7"/>
      <c r="BC95" s="125"/>
      <c r="BD95" s="126"/>
      <c r="BE95" s="126"/>
      <c r="BF95" s="126"/>
      <c r="BG95" s="126"/>
      <c r="BH95" s="126"/>
      <c r="BI95" s="126"/>
      <c r="BJ95" s="126"/>
      <c r="BK95" s="126"/>
      <c r="BL95" s="126"/>
      <c r="BM95" s="126"/>
      <c r="BN95" s="127"/>
      <c r="BO95" s="127"/>
      <c r="BP95" s="127"/>
      <c r="BQ95" s="128"/>
      <c r="BR95" s="129"/>
    </row>
    <row r="96" spans="1:71" ht="15.65" customHeight="1">
      <c r="C96" s="124"/>
      <c r="D96" s="130"/>
      <c r="E96" s="130"/>
      <c r="F96" s="130"/>
      <c r="G96" s="130"/>
      <c r="H96" s="130"/>
      <c r="I96" s="130"/>
      <c r="J96" s="130"/>
      <c r="K96" s="130"/>
      <c r="L96" s="130"/>
      <c r="M96" s="130"/>
      <c r="N96" s="130"/>
      <c r="O96" s="130"/>
      <c r="P96" s="130"/>
      <c r="Q96" s="130"/>
      <c r="R96" s="130"/>
      <c r="S96" s="130"/>
      <c r="T96" s="130"/>
      <c r="U96" s="130"/>
      <c r="V96" s="130"/>
      <c r="W96" s="130"/>
      <c r="X96" s="110"/>
      <c r="Y96" s="110"/>
      <c r="Z96" s="110"/>
      <c r="AA96" s="126"/>
      <c r="AB96" s="131"/>
      <c r="AC96" s="131"/>
      <c r="AD96" s="131"/>
      <c r="AE96" s="131"/>
      <c r="AF96" s="131"/>
      <c r="AG96" s="131"/>
      <c r="AH96" s="131"/>
      <c r="AI96" s="131"/>
      <c r="AJ96" s="131"/>
      <c r="AK96" s="131"/>
      <c r="AL96" s="131"/>
      <c r="AM96" s="131"/>
      <c r="AN96" s="128"/>
      <c r="AO96" s="131"/>
      <c r="AP96" s="132"/>
      <c r="AQ96" s="132"/>
      <c r="AR96" s="133"/>
      <c r="AS96" s="133"/>
      <c r="AT96" s="133"/>
      <c r="AU96" s="133"/>
      <c r="AV96" s="133"/>
      <c r="AW96" s="133"/>
      <c r="AX96" s="133"/>
      <c r="AY96" s="133"/>
      <c r="AZ96" s="133"/>
      <c r="BA96" s="133"/>
      <c r="BB96" s="133"/>
      <c r="BC96" s="125"/>
      <c r="BD96" s="126"/>
      <c r="BE96" s="126"/>
      <c r="BF96" s="126"/>
      <c r="BG96" s="126"/>
      <c r="BH96" s="126"/>
      <c r="BI96" s="126"/>
      <c r="BJ96" s="126"/>
      <c r="BK96" s="126"/>
      <c r="BL96" s="126"/>
      <c r="BM96" s="126"/>
      <c r="BN96" s="127"/>
      <c r="BO96" s="127"/>
      <c r="BP96" s="127"/>
      <c r="BQ96" s="128"/>
      <c r="BR96" s="129"/>
    </row>
    <row r="97" spans="1:144" ht="19.399999999999999" customHeight="1">
      <c r="A97" s="134"/>
      <c r="B97" s="134"/>
      <c r="C97" s="124"/>
      <c r="D97" s="130"/>
      <c r="E97" s="130"/>
      <c r="F97" s="130"/>
      <c r="G97" s="130"/>
      <c r="H97" s="130"/>
      <c r="I97" s="130"/>
      <c r="J97" s="130"/>
      <c r="K97" s="130"/>
      <c r="L97" s="130"/>
      <c r="M97" s="130"/>
      <c r="N97" s="130"/>
      <c r="O97" s="130"/>
      <c r="P97" s="130"/>
      <c r="Q97" s="130"/>
      <c r="R97" s="130"/>
      <c r="S97" s="130"/>
      <c r="T97" s="130"/>
      <c r="U97" s="135" t="s">
        <v>27</v>
      </c>
      <c r="V97" s="130"/>
      <c r="W97" s="130"/>
      <c r="X97" s="136"/>
      <c r="Y97" s="136"/>
      <c r="Z97" s="136"/>
      <c r="AA97" s="127"/>
      <c r="AB97" s="137"/>
      <c r="AC97" s="137"/>
      <c r="AD97" s="137"/>
      <c r="AE97" s="137"/>
      <c r="AF97" s="137"/>
      <c r="AG97" s="137"/>
      <c r="AH97" s="137"/>
      <c r="AI97" s="137"/>
      <c r="AJ97" s="137"/>
      <c r="AK97" s="137"/>
      <c r="AL97" s="137"/>
      <c r="AM97" s="135" t="s">
        <v>84</v>
      </c>
      <c r="AN97" s="138"/>
      <c r="AO97" s="137"/>
      <c r="AP97" s="139"/>
      <c r="AQ97" s="139"/>
      <c r="AR97" s="140"/>
      <c r="AS97" s="140"/>
      <c r="AT97" s="140"/>
      <c r="AU97" s="140"/>
      <c r="AV97" s="140"/>
      <c r="AW97" s="140"/>
      <c r="AX97" s="140"/>
      <c r="AY97" s="140"/>
      <c r="AZ97" s="140"/>
      <c r="BA97" s="140"/>
      <c r="BB97" s="140"/>
      <c r="BC97" s="141"/>
      <c r="BD97" s="127"/>
      <c r="BE97" s="127"/>
      <c r="BF97" s="142" t="s">
        <v>6</v>
      </c>
      <c r="BG97" s="155"/>
      <c r="BH97" s="155"/>
      <c r="BI97" s="155"/>
      <c r="BJ97" s="155"/>
      <c r="BK97" s="155"/>
      <c r="BL97" s="155"/>
      <c r="BM97" s="127"/>
      <c r="BN97" s="127"/>
      <c r="BO97" s="127"/>
      <c r="BP97" s="127"/>
      <c r="BQ97" s="138"/>
      <c r="BR97" s="129"/>
      <c r="BS97" s="134"/>
    </row>
    <row r="98" spans="1:144" ht="15.65" customHeight="1">
      <c r="A98" s="134"/>
      <c r="B98" s="134"/>
      <c r="C98" s="124"/>
      <c r="D98" s="199" t="s">
        <v>7</v>
      </c>
      <c r="E98" s="200"/>
      <c r="F98" s="200"/>
      <c r="G98" s="200"/>
      <c r="H98" s="200"/>
      <c r="I98" s="200"/>
      <c r="J98" s="200"/>
      <c r="K98" s="200"/>
      <c r="L98" s="200"/>
      <c r="M98" s="201"/>
      <c r="N98" s="208" t="str">
        <f>IF([10]回答表!X51="●","●","")</f>
        <v/>
      </c>
      <c r="O98" s="209"/>
      <c r="P98" s="209"/>
      <c r="Q98" s="210"/>
      <c r="R98" s="130"/>
      <c r="S98" s="130"/>
      <c r="T98" s="130"/>
      <c r="U98" s="190" t="str">
        <f>IF([10]回答表!X51="●",[10]回答表!B209,IF([10]回答表!AA51="●",[10]回答表!B237,""))</f>
        <v/>
      </c>
      <c r="V98" s="191"/>
      <c r="W98" s="191"/>
      <c r="X98" s="191"/>
      <c r="Y98" s="191"/>
      <c r="Z98" s="191"/>
      <c r="AA98" s="191"/>
      <c r="AB98" s="191"/>
      <c r="AC98" s="191"/>
      <c r="AD98" s="191"/>
      <c r="AE98" s="191"/>
      <c r="AF98" s="191"/>
      <c r="AG98" s="191"/>
      <c r="AH98" s="191"/>
      <c r="AI98" s="191"/>
      <c r="AJ98" s="192"/>
      <c r="AK98" s="143"/>
      <c r="AL98" s="143"/>
      <c r="AM98" s="293" t="s">
        <v>85</v>
      </c>
      <c r="AN98" s="294"/>
      <c r="AO98" s="294"/>
      <c r="AP98" s="294"/>
      <c r="AQ98" s="294"/>
      <c r="AR98" s="294"/>
      <c r="AS98" s="294"/>
      <c r="AT98" s="295"/>
      <c r="AU98" s="293" t="s">
        <v>86</v>
      </c>
      <c r="AV98" s="294"/>
      <c r="AW98" s="294"/>
      <c r="AX98" s="294"/>
      <c r="AY98" s="294"/>
      <c r="AZ98" s="294"/>
      <c r="BA98" s="294"/>
      <c r="BB98" s="295"/>
      <c r="BC98" s="131"/>
      <c r="BD98" s="126"/>
      <c r="BE98" s="126"/>
      <c r="BF98" s="253" t="str">
        <f>IF([10]回答表!X51="●",[10]回答表!B219,IF([10]回答表!AA51="●",[10]回答表!B247,""))</f>
        <v/>
      </c>
      <c r="BG98" s="254"/>
      <c r="BH98" s="254"/>
      <c r="BI98" s="254"/>
      <c r="BJ98" s="253"/>
      <c r="BK98" s="254"/>
      <c r="BL98" s="254"/>
      <c r="BM98" s="254"/>
      <c r="BN98" s="253"/>
      <c r="BO98" s="254"/>
      <c r="BP98" s="254"/>
      <c r="BQ98" s="255"/>
      <c r="BR98" s="129"/>
      <c r="BS98" s="134"/>
    </row>
    <row r="99" spans="1:144" ht="15.65" customHeight="1">
      <c r="A99" s="134"/>
      <c r="B99" s="134"/>
      <c r="C99" s="124"/>
      <c r="D99" s="202"/>
      <c r="E99" s="203"/>
      <c r="F99" s="203"/>
      <c r="G99" s="203"/>
      <c r="H99" s="203"/>
      <c r="I99" s="203"/>
      <c r="J99" s="203"/>
      <c r="K99" s="203"/>
      <c r="L99" s="203"/>
      <c r="M99" s="204"/>
      <c r="N99" s="211"/>
      <c r="O99" s="212"/>
      <c r="P99" s="212"/>
      <c r="Q99" s="213"/>
      <c r="R99" s="130"/>
      <c r="S99" s="130"/>
      <c r="T99" s="130"/>
      <c r="U99" s="193"/>
      <c r="V99" s="194"/>
      <c r="W99" s="194"/>
      <c r="X99" s="194"/>
      <c r="Y99" s="194"/>
      <c r="Z99" s="194"/>
      <c r="AA99" s="194"/>
      <c r="AB99" s="194"/>
      <c r="AC99" s="194"/>
      <c r="AD99" s="194"/>
      <c r="AE99" s="194"/>
      <c r="AF99" s="194"/>
      <c r="AG99" s="194"/>
      <c r="AH99" s="194"/>
      <c r="AI99" s="194"/>
      <c r="AJ99" s="195"/>
      <c r="AK99" s="143"/>
      <c r="AL99" s="143"/>
      <c r="AM99" s="299"/>
      <c r="AN99" s="300"/>
      <c r="AO99" s="300"/>
      <c r="AP99" s="300"/>
      <c r="AQ99" s="300"/>
      <c r="AR99" s="300"/>
      <c r="AS99" s="300"/>
      <c r="AT99" s="301"/>
      <c r="AU99" s="299"/>
      <c r="AV99" s="300"/>
      <c r="AW99" s="300"/>
      <c r="AX99" s="300"/>
      <c r="AY99" s="300"/>
      <c r="AZ99" s="300"/>
      <c r="BA99" s="300"/>
      <c r="BB99" s="301"/>
      <c r="BC99" s="131"/>
      <c r="BD99" s="126"/>
      <c r="BE99" s="126"/>
      <c r="BF99" s="217"/>
      <c r="BG99" s="218"/>
      <c r="BH99" s="218"/>
      <c r="BI99" s="218"/>
      <c r="BJ99" s="217"/>
      <c r="BK99" s="218"/>
      <c r="BL99" s="218"/>
      <c r="BM99" s="218"/>
      <c r="BN99" s="217"/>
      <c r="BO99" s="218"/>
      <c r="BP99" s="218"/>
      <c r="BQ99" s="221"/>
      <c r="BR99" s="129"/>
      <c r="BS99" s="134"/>
    </row>
    <row r="100" spans="1:144" ht="15.65" customHeight="1">
      <c r="A100" s="134"/>
      <c r="B100" s="134"/>
      <c r="C100" s="124"/>
      <c r="D100" s="202"/>
      <c r="E100" s="203"/>
      <c r="F100" s="203"/>
      <c r="G100" s="203"/>
      <c r="H100" s="203"/>
      <c r="I100" s="203"/>
      <c r="J100" s="203"/>
      <c r="K100" s="203"/>
      <c r="L100" s="203"/>
      <c r="M100" s="204"/>
      <c r="N100" s="211"/>
      <c r="O100" s="212"/>
      <c r="P100" s="212"/>
      <c r="Q100" s="213"/>
      <c r="R100" s="130"/>
      <c r="S100" s="130"/>
      <c r="T100" s="130"/>
      <c r="U100" s="193"/>
      <c r="V100" s="194"/>
      <c r="W100" s="194"/>
      <c r="X100" s="194"/>
      <c r="Y100" s="194"/>
      <c r="Z100" s="194"/>
      <c r="AA100" s="194"/>
      <c r="AB100" s="194"/>
      <c r="AC100" s="194"/>
      <c r="AD100" s="194"/>
      <c r="AE100" s="194"/>
      <c r="AF100" s="194"/>
      <c r="AG100" s="194"/>
      <c r="AH100" s="194"/>
      <c r="AI100" s="194"/>
      <c r="AJ100" s="195"/>
      <c r="AK100" s="143"/>
      <c r="AL100" s="143"/>
      <c r="AM100" s="283" t="str">
        <f>IF([10]回答表!X51="●",[10]回答表!G215,IF([10]回答表!AA51="●",[10]回答表!G243,""))</f>
        <v/>
      </c>
      <c r="AN100" s="284"/>
      <c r="AO100" s="284"/>
      <c r="AP100" s="284"/>
      <c r="AQ100" s="284"/>
      <c r="AR100" s="284"/>
      <c r="AS100" s="284"/>
      <c r="AT100" s="285"/>
      <c r="AU100" s="283" t="str">
        <f>IF([10]回答表!X51="●",[10]回答表!G216,IF([10]回答表!AA51="●",[10]回答表!G244,""))</f>
        <v/>
      </c>
      <c r="AV100" s="284"/>
      <c r="AW100" s="284"/>
      <c r="AX100" s="284"/>
      <c r="AY100" s="284"/>
      <c r="AZ100" s="284"/>
      <c r="BA100" s="284"/>
      <c r="BB100" s="285"/>
      <c r="BC100" s="131"/>
      <c r="BD100" s="126"/>
      <c r="BE100" s="126"/>
      <c r="BF100" s="217"/>
      <c r="BG100" s="218"/>
      <c r="BH100" s="218"/>
      <c r="BI100" s="218"/>
      <c r="BJ100" s="217"/>
      <c r="BK100" s="218"/>
      <c r="BL100" s="218"/>
      <c r="BM100" s="218"/>
      <c r="BN100" s="217"/>
      <c r="BO100" s="218"/>
      <c r="BP100" s="218"/>
      <c r="BQ100" s="221"/>
      <c r="BR100" s="129"/>
      <c r="BS100" s="134"/>
    </row>
    <row r="101" spans="1:144" ht="15.65" customHeight="1">
      <c r="A101" s="134"/>
      <c r="B101" s="134"/>
      <c r="C101" s="124"/>
      <c r="D101" s="205"/>
      <c r="E101" s="206"/>
      <c r="F101" s="206"/>
      <c r="G101" s="206"/>
      <c r="H101" s="206"/>
      <c r="I101" s="206"/>
      <c r="J101" s="206"/>
      <c r="K101" s="206"/>
      <c r="L101" s="206"/>
      <c r="M101" s="207"/>
      <c r="N101" s="214"/>
      <c r="O101" s="215"/>
      <c r="P101" s="215"/>
      <c r="Q101" s="216"/>
      <c r="R101" s="130"/>
      <c r="S101" s="130"/>
      <c r="T101" s="130"/>
      <c r="U101" s="193"/>
      <c r="V101" s="194"/>
      <c r="W101" s="194"/>
      <c r="X101" s="194"/>
      <c r="Y101" s="194"/>
      <c r="Z101" s="194"/>
      <c r="AA101" s="194"/>
      <c r="AB101" s="194"/>
      <c r="AC101" s="194"/>
      <c r="AD101" s="194"/>
      <c r="AE101" s="194"/>
      <c r="AF101" s="194"/>
      <c r="AG101" s="194"/>
      <c r="AH101" s="194"/>
      <c r="AI101" s="194"/>
      <c r="AJ101" s="195"/>
      <c r="AK101" s="143"/>
      <c r="AL101" s="143"/>
      <c r="AM101" s="286"/>
      <c r="AN101" s="287"/>
      <c r="AO101" s="287"/>
      <c r="AP101" s="287"/>
      <c r="AQ101" s="287"/>
      <c r="AR101" s="287"/>
      <c r="AS101" s="287"/>
      <c r="AT101" s="288"/>
      <c r="AU101" s="286"/>
      <c r="AV101" s="287"/>
      <c r="AW101" s="287"/>
      <c r="AX101" s="287"/>
      <c r="AY101" s="287"/>
      <c r="AZ101" s="287"/>
      <c r="BA101" s="287"/>
      <c r="BB101" s="288"/>
      <c r="BC101" s="131"/>
      <c r="BD101" s="126"/>
      <c r="BE101" s="126"/>
      <c r="BF101" s="217" t="str">
        <f>IF([10]回答表!X51="●",[10]回答表!E219,IF([10]回答表!AA51="●",[10]回答表!E247,""))</f>
        <v/>
      </c>
      <c r="BG101" s="218"/>
      <c r="BH101" s="218"/>
      <c r="BI101" s="218"/>
      <c r="BJ101" s="217" t="str">
        <f>IF([10]回答表!X51="●",[10]回答表!E220,IF([10]回答表!AA51="●",[10]回答表!E248,""))</f>
        <v/>
      </c>
      <c r="BK101" s="218"/>
      <c r="BL101" s="218"/>
      <c r="BM101" s="221"/>
      <c r="BN101" s="217" t="str">
        <f>IF([10]回答表!X51="●",[10]回答表!E221,IF([10]回答表!AA51="●",[10]回答表!E249,""))</f>
        <v/>
      </c>
      <c r="BO101" s="218"/>
      <c r="BP101" s="218"/>
      <c r="BQ101" s="221"/>
      <c r="BR101" s="129"/>
      <c r="BS101" s="134"/>
    </row>
    <row r="102" spans="1:144" ht="15.65" customHeight="1">
      <c r="A102" s="134"/>
      <c r="B102" s="134"/>
      <c r="C102" s="124"/>
      <c r="D102" s="144"/>
      <c r="E102" s="144"/>
      <c r="F102" s="144"/>
      <c r="G102" s="144"/>
      <c r="H102" s="144"/>
      <c r="I102" s="144"/>
      <c r="J102" s="144"/>
      <c r="K102" s="144"/>
      <c r="L102" s="144"/>
      <c r="M102" s="144"/>
      <c r="N102" s="146"/>
      <c r="O102" s="146"/>
      <c r="P102" s="146"/>
      <c r="Q102" s="146"/>
      <c r="R102" s="146"/>
      <c r="S102" s="146"/>
      <c r="T102" s="146"/>
      <c r="U102" s="193"/>
      <c r="V102" s="194"/>
      <c r="W102" s="194"/>
      <c r="X102" s="194"/>
      <c r="Y102" s="194"/>
      <c r="Z102" s="194"/>
      <c r="AA102" s="194"/>
      <c r="AB102" s="194"/>
      <c r="AC102" s="194"/>
      <c r="AD102" s="194"/>
      <c r="AE102" s="194"/>
      <c r="AF102" s="194"/>
      <c r="AG102" s="194"/>
      <c r="AH102" s="194"/>
      <c r="AI102" s="194"/>
      <c r="AJ102" s="195"/>
      <c r="AK102" s="143"/>
      <c r="AL102" s="143"/>
      <c r="AM102" s="289"/>
      <c r="AN102" s="290"/>
      <c r="AO102" s="290"/>
      <c r="AP102" s="290"/>
      <c r="AQ102" s="290"/>
      <c r="AR102" s="290"/>
      <c r="AS102" s="290"/>
      <c r="AT102" s="291"/>
      <c r="AU102" s="289"/>
      <c r="AV102" s="290"/>
      <c r="AW102" s="290"/>
      <c r="AX102" s="290"/>
      <c r="AY102" s="290"/>
      <c r="AZ102" s="290"/>
      <c r="BA102" s="290"/>
      <c r="BB102" s="291"/>
      <c r="BC102" s="131"/>
      <c r="BD102" s="131"/>
      <c r="BE102" s="131"/>
      <c r="BF102" s="217"/>
      <c r="BG102" s="218"/>
      <c r="BH102" s="218"/>
      <c r="BI102" s="218"/>
      <c r="BJ102" s="217"/>
      <c r="BK102" s="218"/>
      <c r="BL102" s="218"/>
      <c r="BM102" s="221"/>
      <c r="BN102" s="217"/>
      <c r="BO102" s="218"/>
      <c r="BP102" s="218"/>
      <c r="BQ102" s="221"/>
      <c r="BR102" s="129"/>
      <c r="BS102" s="134"/>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row>
    <row r="103" spans="1:144" ht="15.65" customHeight="1">
      <c r="A103" s="134"/>
      <c r="B103" s="134"/>
      <c r="C103" s="124"/>
      <c r="D103" s="144"/>
      <c r="E103" s="144"/>
      <c r="F103" s="144"/>
      <c r="G103" s="144"/>
      <c r="H103" s="144"/>
      <c r="I103" s="144"/>
      <c r="J103" s="144"/>
      <c r="K103" s="144"/>
      <c r="L103" s="144"/>
      <c r="M103" s="144"/>
      <c r="N103" s="146"/>
      <c r="O103" s="146"/>
      <c r="P103" s="146"/>
      <c r="Q103" s="146"/>
      <c r="R103" s="146"/>
      <c r="S103" s="146"/>
      <c r="T103" s="146"/>
      <c r="U103" s="193"/>
      <c r="V103" s="194"/>
      <c r="W103" s="194"/>
      <c r="X103" s="194"/>
      <c r="Y103" s="194"/>
      <c r="Z103" s="194"/>
      <c r="AA103" s="194"/>
      <c r="AB103" s="194"/>
      <c r="AC103" s="194"/>
      <c r="AD103" s="194"/>
      <c r="AE103" s="194"/>
      <c r="AF103" s="194"/>
      <c r="AG103" s="194"/>
      <c r="AH103" s="194"/>
      <c r="AI103" s="194"/>
      <c r="AJ103" s="195"/>
      <c r="AK103" s="143"/>
      <c r="AL103" s="143"/>
      <c r="AM103" s="126"/>
      <c r="AN103" s="126"/>
      <c r="AO103" s="126"/>
      <c r="AP103" s="126"/>
      <c r="AQ103" s="126"/>
      <c r="AR103" s="126"/>
      <c r="AS103" s="126"/>
      <c r="AT103" s="126"/>
      <c r="AU103" s="126"/>
      <c r="AV103" s="126"/>
      <c r="AW103" s="126"/>
      <c r="AX103" s="126"/>
      <c r="AY103" s="126"/>
      <c r="AZ103" s="126"/>
      <c r="BA103" s="126"/>
      <c r="BB103" s="126"/>
      <c r="BC103" s="131"/>
      <c r="BD103" s="126"/>
      <c r="BE103" s="126"/>
      <c r="BF103" s="217"/>
      <c r="BG103" s="218"/>
      <c r="BH103" s="218"/>
      <c r="BI103" s="218"/>
      <c r="BJ103" s="217"/>
      <c r="BK103" s="218"/>
      <c r="BL103" s="218"/>
      <c r="BM103" s="221"/>
      <c r="BN103" s="217"/>
      <c r="BO103" s="218"/>
      <c r="BP103" s="218"/>
      <c r="BQ103" s="221"/>
      <c r="BR103" s="129"/>
      <c r="BS103" s="134"/>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row>
    <row r="104" spans="1:144" ht="15.65" customHeight="1">
      <c r="A104" s="134"/>
      <c r="B104" s="134"/>
      <c r="C104" s="124"/>
      <c r="D104" s="243" t="s">
        <v>8</v>
      </c>
      <c r="E104" s="244"/>
      <c r="F104" s="244"/>
      <c r="G104" s="244"/>
      <c r="H104" s="244"/>
      <c r="I104" s="244"/>
      <c r="J104" s="244"/>
      <c r="K104" s="244"/>
      <c r="L104" s="244"/>
      <c r="M104" s="245"/>
      <c r="N104" s="208" t="str">
        <f>IF([10]回答表!AA51="●","●","")</f>
        <v/>
      </c>
      <c r="O104" s="209"/>
      <c r="P104" s="209"/>
      <c r="Q104" s="210"/>
      <c r="R104" s="130"/>
      <c r="S104" s="130"/>
      <c r="T104" s="130"/>
      <c r="U104" s="193"/>
      <c r="V104" s="194"/>
      <c r="W104" s="194"/>
      <c r="X104" s="194"/>
      <c r="Y104" s="194"/>
      <c r="Z104" s="194"/>
      <c r="AA104" s="194"/>
      <c r="AB104" s="194"/>
      <c r="AC104" s="194"/>
      <c r="AD104" s="194"/>
      <c r="AE104" s="194"/>
      <c r="AF104" s="194"/>
      <c r="AG104" s="194"/>
      <c r="AH104" s="194"/>
      <c r="AI104" s="194"/>
      <c r="AJ104" s="195"/>
      <c r="AK104" s="143"/>
      <c r="AL104" s="143"/>
      <c r="AM104" s="126"/>
      <c r="AN104" s="126"/>
      <c r="AO104" s="126"/>
      <c r="AP104" s="126"/>
      <c r="AQ104" s="126"/>
      <c r="AR104" s="126"/>
      <c r="AS104" s="126"/>
      <c r="AT104" s="126"/>
      <c r="AU104" s="126"/>
      <c r="AV104" s="126"/>
      <c r="AW104" s="126"/>
      <c r="AX104" s="126"/>
      <c r="AY104" s="126"/>
      <c r="AZ104" s="126"/>
      <c r="BA104" s="126"/>
      <c r="BB104" s="126"/>
      <c r="BC104" s="131"/>
      <c r="BD104" s="147"/>
      <c r="BE104" s="147"/>
      <c r="BF104" s="217"/>
      <c r="BG104" s="218"/>
      <c r="BH104" s="218"/>
      <c r="BI104" s="218"/>
      <c r="BJ104" s="217"/>
      <c r="BK104" s="218"/>
      <c r="BL104" s="218"/>
      <c r="BM104" s="221"/>
      <c r="BN104" s="217"/>
      <c r="BO104" s="218"/>
      <c r="BP104" s="218"/>
      <c r="BQ104" s="221"/>
      <c r="BR104" s="129"/>
      <c r="BS104" s="134"/>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row>
    <row r="105" spans="1:144" ht="15.65" customHeight="1">
      <c r="A105" s="134"/>
      <c r="B105" s="134"/>
      <c r="C105" s="124"/>
      <c r="D105" s="246"/>
      <c r="E105" s="247"/>
      <c r="F105" s="247"/>
      <c r="G105" s="247"/>
      <c r="H105" s="247"/>
      <c r="I105" s="247"/>
      <c r="J105" s="247"/>
      <c r="K105" s="247"/>
      <c r="L105" s="247"/>
      <c r="M105" s="248"/>
      <c r="N105" s="211"/>
      <c r="O105" s="212"/>
      <c r="P105" s="212"/>
      <c r="Q105" s="213"/>
      <c r="R105" s="130"/>
      <c r="S105" s="130"/>
      <c r="T105" s="130"/>
      <c r="U105" s="193"/>
      <c r="V105" s="194"/>
      <c r="W105" s="194"/>
      <c r="X105" s="194"/>
      <c r="Y105" s="194"/>
      <c r="Z105" s="194"/>
      <c r="AA105" s="194"/>
      <c r="AB105" s="194"/>
      <c r="AC105" s="194"/>
      <c r="AD105" s="194"/>
      <c r="AE105" s="194"/>
      <c r="AF105" s="194"/>
      <c r="AG105" s="194"/>
      <c r="AH105" s="194"/>
      <c r="AI105" s="194"/>
      <c r="AJ105" s="195"/>
      <c r="AK105" s="143"/>
      <c r="AL105" s="143"/>
      <c r="AM105" s="126"/>
      <c r="AN105" s="126"/>
      <c r="AO105" s="126"/>
      <c r="AP105" s="126"/>
      <c r="AQ105" s="126"/>
      <c r="AR105" s="126"/>
      <c r="AS105" s="126"/>
      <c r="AT105" s="126"/>
      <c r="AU105" s="126"/>
      <c r="AV105" s="126"/>
      <c r="AW105" s="126"/>
      <c r="AX105" s="126"/>
      <c r="AY105" s="126"/>
      <c r="AZ105" s="126"/>
      <c r="BA105" s="126"/>
      <c r="BB105" s="126"/>
      <c r="BC105" s="131"/>
      <c r="BD105" s="147"/>
      <c r="BE105" s="147"/>
      <c r="BF105" s="217" t="s">
        <v>9</v>
      </c>
      <c r="BG105" s="218"/>
      <c r="BH105" s="218"/>
      <c r="BI105" s="218"/>
      <c r="BJ105" s="217" t="s">
        <v>10</v>
      </c>
      <c r="BK105" s="218"/>
      <c r="BL105" s="218"/>
      <c r="BM105" s="218"/>
      <c r="BN105" s="217" t="s">
        <v>11</v>
      </c>
      <c r="BO105" s="218"/>
      <c r="BP105" s="218"/>
      <c r="BQ105" s="221"/>
      <c r="BR105" s="129"/>
      <c r="BS105" s="134"/>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row>
    <row r="106" spans="1:144" ht="15.65" customHeight="1">
      <c r="A106" s="134"/>
      <c r="B106" s="134"/>
      <c r="C106" s="124"/>
      <c r="D106" s="246"/>
      <c r="E106" s="247"/>
      <c r="F106" s="247"/>
      <c r="G106" s="247"/>
      <c r="H106" s="247"/>
      <c r="I106" s="247"/>
      <c r="J106" s="247"/>
      <c r="K106" s="247"/>
      <c r="L106" s="247"/>
      <c r="M106" s="248"/>
      <c r="N106" s="211"/>
      <c r="O106" s="212"/>
      <c r="P106" s="212"/>
      <c r="Q106" s="213"/>
      <c r="R106" s="130"/>
      <c r="S106" s="130"/>
      <c r="T106" s="130"/>
      <c r="U106" s="193"/>
      <c r="V106" s="194"/>
      <c r="W106" s="194"/>
      <c r="X106" s="194"/>
      <c r="Y106" s="194"/>
      <c r="Z106" s="194"/>
      <c r="AA106" s="194"/>
      <c r="AB106" s="194"/>
      <c r="AC106" s="194"/>
      <c r="AD106" s="194"/>
      <c r="AE106" s="194"/>
      <c r="AF106" s="194"/>
      <c r="AG106" s="194"/>
      <c r="AH106" s="194"/>
      <c r="AI106" s="194"/>
      <c r="AJ106" s="195"/>
      <c r="AK106" s="143"/>
      <c r="AL106" s="143"/>
      <c r="AM106" s="126"/>
      <c r="AN106" s="126"/>
      <c r="AO106" s="126"/>
      <c r="AP106" s="126"/>
      <c r="AQ106" s="126"/>
      <c r="AR106" s="126"/>
      <c r="AS106" s="126"/>
      <c r="AT106" s="126"/>
      <c r="AU106" s="126"/>
      <c r="AV106" s="126"/>
      <c r="AW106" s="126"/>
      <c r="AX106" s="126"/>
      <c r="AY106" s="126"/>
      <c r="AZ106" s="126"/>
      <c r="BA106" s="126"/>
      <c r="BB106" s="126"/>
      <c r="BC106" s="131"/>
      <c r="BD106" s="147"/>
      <c r="BE106" s="147"/>
      <c r="BF106" s="217"/>
      <c r="BG106" s="218"/>
      <c r="BH106" s="218"/>
      <c r="BI106" s="218"/>
      <c r="BJ106" s="217"/>
      <c r="BK106" s="218"/>
      <c r="BL106" s="218"/>
      <c r="BM106" s="218"/>
      <c r="BN106" s="217"/>
      <c r="BO106" s="218"/>
      <c r="BP106" s="218"/>
      <c r="BQ106" s="221"/>
      <c r="BR106" s="129"/>
      <c r="BS106" s="134"/>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row>
    <row r="107" spans="1:144" ht="15.65" customHeight="1">
      <c r="A107" s="134"/>
      <c r="B107" s="134"/>
      <c r="C107" s="124"/>
      <c r="D107" s="249"/>
      <c r="E107" s="250"/>
      <c r="F107" s="250"/>
      <c r="G107" s="250"/>
      <c r="H107" s="250"/>
      <c r="I107" s="250"/>
      <c r="J107" s="250"/>
      <c r="K107" s="250"/>
      <c r="L107" s="250"/>
      <c r="M107" s="251"/>
      <c r="N107" s="214"/>
      <c r="O107" s="215"/>
      <c r="P107" s="215"/>
      <c r="Q107" s="216"/>
      <c r="R107" s="130"/>
      <c r="S107" s="130"/>
      <c r="T107" s="130"/>
      <c r="U107" s="196"/>
      <c r="V107" s="197"/>
      <c r="W107" s="197"/>
      <c r="X107" s="197"/>
      <c r="Y107" s="197"/>
      <c r="Z107" s="197"/>
      <c r="AA107" s="197"/>
      <c r="AB107" s="197"/>
      <c r="AC107" s="197"/>
      <c r="AD107" s="197"/>
      <c r="AE107" s="197"/>
      <c r="AF107" s="197"/>
      <c r="AG107" s="197"/>
      <c r="AH107" s="197"/>
      <c r="AI107" s="197"/>
      <c r="AJ107" s="198"/>
      <c r="AK107" s="143"/>
      <c r="AL107" s="143"/>
      <c r="AM107" s="126"/>
      <c r="AN107" s="126"/>
      <c r="AO107" s="126"/>
      <c r="AP107" s="126"/>
      <c r="AQ107" s="126"/>
      <c r="AR107" s="126"/>
      <c r="AS107" s="126"/>
      <c r="AT107" s="126"/>
      <c r="AU107" s="126"/>
      <c r="AV107" s="126"/>
      <c r="AW107" s="126"/>
      <c r="AX107" s="126"/>
      <c r="AY107" s="126"/>
      <c r="AZ107" s="126"/>
      <c r="BA107" s="126"/>
      <c r="BB107" s="126"/>
      <c r="BC107" s="131"/>
      <c r="BD107" s="147"/>
      <c r="BE107" s="147"/>
      <c r="BF107" s="219"/>
      <c r="BG107" s="220"/>
      <c r="BH107" s="220"/>
      <c r="BI107" s="220"/>
      <c r="BJ107" s="219"/>
      <c r="BK107" s="220"/>
      <c r="BL107" s="220"/>
      <c r="BM107" s="220"/>
      <c r="BN107" s="219"/>
      <c r="BO107" s="220"/>
      <c r="BP107" s="220"/>
      <c r="BQ107" s="222"/>
      <c r="BR107" s="129"/>
      <c r="BS107" s="134"/>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row>
    <row r="108" spans="1:144" ht="15.65" customHeight="1">
      <c r="A108" s="134"/>
      <c r="B108" s="134"/>
      <c r="C108" s="124"/>
      <c r="D108" s="144"/>
      <c r="E108" s="144"/>
      <c r="F108" s="144"/>
      <c r="G108" s="144"/>
      <c r="H108" s="144"/>
      <c r="I108" s="144"/>
      <c r="J108" s="144"/>
      <c r="K108" s="144"/>
      <c r="L108" s="144"/>
      <c r="M108" s="144"/>
      <c r="N108" s="144"/>
      <c r="O108" s="144"/>
      <c r="P108" s="144"/>
      <c r="Q108" s="144"/>
      <c r="R108" s="130"/>
      <c r="S108" s="130"/>
      <c r="T108" s="130"/>
      <c r="U108" s="130"/>
      <c r="V108" s="130"/>
      <c r="W108" s="130"/>
      <c r="X108" s="130"/>
      <c r="Y108" s="130"/>
      <c r="Z108" s="130"/>
      <c r="AA108" s="130"/>
      <c r="AB108" s="130"/>
      <c r="AC108" s="130"/>
      <c r="AD108" s="130"/>
      <c r="AE108" s="130"/>
      <c r="AF108" s="130"/>
      <c r="AG108" s="130"/>
      <c r="AH108" s="130"/>
      <c r="AI108" s="130"/>
      <c r="AJ108" s="130"/>
      <c r="AK108" s="143"/>
      <c r="AL108" s="143"/>
      <c r="AM108" s="156"/>
      <c r="AN108" s="156"/>
      <c r="AO108" s="156"/>
      <c r="AP108" s="156"/>
      <c r="AQ108" s="156"/>
      <c r="AR108" s="156"/>
      <c r="AS108" s="156"/>
      <c r="AT108" s="156"/>
      <c r="AU108" s="156"/>
      <c r="AV108" s="156"/>
      <c r="AW108" s="156"/>
      <c r="AX108" s="156"/>
      <c r="AY108" s="156"/>
      <c r="AZ108" s="156"/>
      <c r="BA108" s="156"/>
      <c r="BB108" s="156"/>
      <c r="BC108" s="131"/>
      <c r="BD108" s="147"/>
      <c r="BE108" s="147"/>
      <c r="BF108" s="110"/>
      <c r="BG108" s="110"/>
      <c r="BH108" s="110"/>
      <c r="BI108" s="110"/>
      <c r="BJ108" s="110"/>
      <c r="BK108" s="110"/>
      <c r="BL108" s="110"/>
      <c r="BM108" s="110"/>
      <c r="BN108" s="110"/>
      <c r="BO108" s="110"/>
      <c r="BP108" s="110"/>
      <c r="BQ108" s="110"/>
      <c r="BR108" s="129"/>
      <c r="BS108" s="116"/>
    </row>
    <row r="109" spans="1:144" ht="15.65" customHeight="1">
      <c r="A109" s="134"/>
      <c r="B109" s="134"/>
      <c r="C109" s="124"/>
      <c r="D109" s="144"/>
      <c r="E109" s="144"/>
      <c r="F109" s="144"/>
      <c r="G109" s="144"/>
      <c r="H109" s="144"/>
      <c r="I109" s="144"/>
      <c r="J109" s="144"/>
      <c r="K109" s="144"/>
      <c r="L109" s="144"/>
      <c r="M109" s="144"/>
      <c r="N109" s="144"/>
      <c r="O109" s="144"/>
      <c r="P109" s="144"/>
      <c r="Q109" s="144"/>
      <c r="R109" s="130"/>
      <c r="S109" s="130"/>
      <c r="T109" s="130"/>
      <c r="U109" s="135" t="s">
        <v>91</v>
      </c>
      <c r="V109" s="130"/>
      <c r="W109" s="130"/>
      <c r="X109" s="130"/>
      <c r="Y109" s="130"/>
      <c r="Z109" s="130"/>
      <c r="AA109" s="130"/>
      <c r="AB109" s="130"/>
      <c r="AC109" s="130"/>
      <c r="AD109" s="130"/>
      <c r="AE109" s="130"/>
      <c r="AF109" s="130"/>
      <c r="AG109" s="130"/>
      <c r="AH109" s="130"/>
      <c r="AI109" s="130"/>
      <c r="AJ109" s="130"/>
      <c r="AK109" s="143"/>
      <c r="AL109" s="143"/>
      <c r="AM109" s="135" t="s">
        <v>92</v>
      </c>
      <c r="AN109" s="127"/>
      <c r="AO109" s="127"/>
      <c r="AP109" s="127"/>
      <c r="AQ109" s="127"/>
      <c r="AR109" s="127"/>
      <c r="AS109" s="127"/>
      <c r="AT109" s="127"/>
      <c r="AU109" s="127"/>
      <c r="AV109" s="127"/>
      <c r="AW109" s="127"/>
      <c r="AX109" s="126"/>
      <c r="AY109" s="126"/>
      <c r="AZ109" s="126"/>
      <c r="BA109" s="126"/>
      <c r="BB109" s="126"/>
      <c r="BC109" s="126"/>
      <c r="BD109" s="126"/>
      <c r="BE109" s="126"/>
      <c r="BF109" s="126"/>
      <c r="BG109" s="126"/>
      <c r="BH109" s="126"/>
      <c r="BI109" s="126"/>
      <c r="BJ109" s="126"/>
      <c r="BK109" s="126"/>
      <c r="BL109" s="126"/>
      <c r="BM109" s="126"/>
      <c r="BN109" s="126"/>
      <c r="BO109" s="126"/>
      <c r="BP109" s="126"/>
      <c r="BQ109" s="110"/>
      <c r="BR109" s="129"/>
      <c r="BS109" s="116"/>
    </row>
    <row r="110" spans="1:144" ht="15.65" customHeight="1">
      <c r="A110" s="134"/>
      <c r="B110" s="134"/>
      <c r="C110" s="124"/>
      <c r="D110" s="144"/>
      <c r="E110" s="144"/>
      <c r="F110" s="144"/>
      <c r="G110" s="144"/>
      <c r="H110" s="144"/>
      <c r="I110" s="144"/>
      <c r="J110" s="144"/>
      <c r="K110" s="144"/>
      <c r="L110" s="144"/>
      <c r="M110" s="144"/>
      <c r="N110" s="144"/>
      <c r="O110" s="144"/>
      <c r="P110" s="144"/>
      <c r="Q110" s="144"/>
      <c r="R110" s="130"/>
      <c r="S110" s="130"/>
      <c r="T110" s="130"/>
      <c r="U110" s="182" t="str">
        <f>IF([10]回答表!X51="●",[10]回答表!E224,IF([10]回答表!AA51="●",[10]回答表!E252,""))</f>
        <v/>
      </c>
      <c r="V110" s="183"/>
      <c r="W110" s="183"/>
      <c r="X110" s="183"/>
      <c r="Y110" s="183"/>
      <c r="Z110" s="183"/>
      <c r="AA110" s="183"/>
      <c r="AB110" s="183"/>
      <c r="AC110" s="183"/>
      <c r="AD110" s="183"/>
      <c r="AE110" s="186" t="s">
        <v>93</v>
      </c>
      <c r="AF110" s="186"/>
      <c r="AG110" s="186"/>
      <c r="AH110" s="186"/>
      <c r="AI110" s="186"/>
      <c r="AJ110" s="187"/>
      <c r="AK110" s="143"/>
      <c r="AL110" s="143"/>
      <c r="AM110" s="190" t="str">
        <f>IF([10]回答表!X51="●",[10]回答表!B226,IF([10]回答表!AA51="●",[10]回答表!B254,""))</f>
        <v/>
      </c>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2"/>
      <c r="BR110" s="129"/>
      <c r="BS110" s="116"/>
    </row>
    <row r="111" spans="1:144" ht="15.65" customHeight="1">
      <c r="A111" s="134"/>
      <c r="B111" s="134"/>
      <c r="C111" s="124"/>
      <c r="D111" s="144"/>
      <c r="E111" s="144"/>
      <c r="F111" s="144"/>
      <c r="G111" s="144"/>
      <c r="H111" s="144"/>
      <c r="I111" s="144"/>
      <c r="J111" s="144"/>
      <c r="K111" s="144"/>
      <c r="L111" s="144"/>
      <c r="M111" s="144"/>
      <c r="N111" s="144"/>
      <c r="O111" s="144"/>
      <c r="P111" s="144"/>
      <c r="Q111" s="144"/>
      <c r="R111" s="130"/>
      <c r="S111" s="130"/>
      <c r="T111" s="130"/>
      <c r="U111" s="184"/>
      <c r="V111" s="185"/>
      <c r="W111" s="185"/>
      <c r="X111" s="185"/>
      <c r="Y111" s="185"/>
      <c r="Z111" s="185"/>
      <c r="AA111" s="185"/>
      <c r="AB111" s="185"/>
      <c r="AC111" s="185"/>
      <c r="AD111" s="185"/>
      <c r="AE111" s="188"/>
      <c r="AF111" s="188"/>
      <c r="AG111" s="188"/>
      <c r="AH111" s="188"/>
      <c r="AI111" s="188"/>
      <c r="AJ111" s="189"/>
      <c r="AK111" s="143"/>
      <c r="AL111" s="143"/>
      <c r="AM111" s="193"/>
      <c r="AN111" s="194"/>
      <c r="AO111" s="194"/>
      <c r="AP111" s="194"/>
      <c r="AQ111" s="194"/>
      <c r="AR111" s="194"/>
      <c r="AS111" s="194"/>
      <c r="AT111" s="194"/>
      <c r="AU111" s="194"/>
      <c r="AV111" s="194"/>
      <c r="AW111" s="194"/>
      <c r="AX111" s="194"/>
      <c r="AY111" s="194"/>
      <c r="AZ111" s="194"/>
      <c r="BA111" s="194"/>
      <c r="BB111" s="194"/>
      <c r="BC111" s="194"/>
      <c r="BD111" s="194"/>
      <c r="BE111" s="194"/>
      <c r="BF111" s="194"/>
      <c r="BG111" s="194"/>
      <c r="BH111" s="194"/>
      <c r="BI111" s="194"/>
      <c r="BJ111" s="194"/>
      <c r="BK111" s="194"/>
      <c r="BL111" s="194"/>
      <c r="BM111" s="194"/>
      <c r="BN111" s="194"/>
      <c r="BO111" s="194"/>
      <c r="BP111" s="194"/>
      <c r="BQ111" s="195"/>
      <c r="BR111" s="129"/>
      <c r="BS111" s="116"/>
    </row>
    <row r="112" spans="1:144" ht="15.65" customHeight="1">
      <c r="A112" s="134"/>
      <c r="B112" s="134"/>
      <c r="C112" s="124"/>
      <c r="D112" s="144"/>
      <c r="E112" s="144"/>
      <c r="F112" s="144"/>
      <c r="G112" s="144"/>
      <c r="H112" s="144"/>
      <c r="I112" s="144"/>
      <c r="J112" s="144"/>
      <c r="K112" s="144"/>
      <c r="L112" s="144"/>
      <c r="M112" s="144"/>
      <c r="N112" s="144"/>
      <c r="O112" s="144"/>
      <c r="P112" s="144"/>
      <c r="Q112" s="144"/>
      <c r="R112" s="130"/>
      <c r="S112" s="130"/>
      <c r="T112" s="130"/>
      <c r="U112" s="130"/>
      <c r="V112" s="130"/>
      <c r="W112" s="130"/>
      <c r="X112" s="130"/>
      <c r="Y112" s="130"/>
      <c r="Z112" s="130"/>
      <c r="AA112" s="130"/>
      <c r="AB112" s="130"/>
      <c r="AC112" s="130"/>
      <c r="AD112" s="130"/>
      <c r="AE112" s="130"/>
      <c r="AF112" s="130"/>
      <c r="AG112" s="130"/>
      <c r="AH112" s="130"/>
      <c r="AI112" s="130"/>
      <c r="AJ112" s="130"/>
      <c r="AK112" s="143"/>
      <c r="AL112" s="143"/>
      <c r="AM112" s="193"/>
      <c r="AN112" s="194"/>
      <c r="AO112" s="194"/>
      <c r="AP112" s="194"/>
      <c r="AQ112" s="194"/>
      <c r="AR112" s="194"/>
      <c r="AS112" s="194"/>
      <c r="AT112" s="194"/>
      <c r="AU112" s="194"/>
      <c r="AV112" s="194"/>
      <c r="AW112" s="194"/>
      <c r="AX112" s="194"/>
      <c r="AY112" s="194"/>
      <c r="AZ112" s="194"/>
      <c r="BA112" s="194"/>
      <c r="BB112" s="194"/>
      <c r="BC112" s="194"/>
      <c r="BD112" s="194"/>
      <c r="BE112" s="194"/>
      <c r="BF112" s="194"/>
      <c r="BG112" s="194"/>
      <c r="BH112" s="194"/>
      <c r="BI112" s="194"/>
      <c r="BJ112" s="194"/>
      <c r="BK112" s="194"/>
      <c r="BL112" s="194"/>
      <c r="BM112" s="194"/>
      <c r="BN112" s="194"/>
      <c r="BO112" s="194"/>
      <c r="BP112" s="194"/>
      <c r="BQ112" s="195"/>
      <c r="BR112" s="129"/>
      <c r="BS112" s="116"/>
    </row>
    <row r="113" spans="1:144" ht="15.65" customHeight="1">
      <c r="A113" s="134"/>
      <c r="B113" s="134"/>
      <c r="C113" s="124"/>
      <c r="D113" s="144"/>
      <c r="E113" s="144"/>
      <c r="F113" s="144"/>
      <c r="G113" s="144"/>
      <c r="H113" s="144"/>
      <c r="I113" s="144"/>
      <c r="J113" s="144"/>
      <c r="K113" s="144"/>
      <c r="L113" s="144"/>
      <c r="M113" s="144"/>
      <c r="N113" s="144"/>
      <c r="O113" s="144"/>
      <c r="P113" s="144"/>
      <c r="Q113" s="144"/>
      <c r="R113" s="130"/>
      <c r="S113" s="130"/>
      <c r="T113" s="130"/>
      <c r="U113" s="130"/>
      <c r="V113" s="130"/>
      <c r="W113" s="130"/>
      <c r="X113" s="130"/>
      <c r="Y113" s="130"/>
      <c r="Z113" s="130"/>
      <c r="AA113" s="130"/>
      <c r="AB113" s="130"/>
      <c r="AC113" s="130"/>
      <c r="AD113" s="130"/>
      <c r="AE113" s="130"/>
      <c r="AF113" s="130"/>
      <c r="AG113" s="130"/>
      <c r="AH113" s="130"/>
      <c r="AI113" s="130"/>
      <c r="AJ113" s="130"/>
      <c r="AK113" s="143"/>
      <c r="AL113" s="143"/>
      <c r="AM113" s="193"/>
      <c r="AN113" s="194"/>
      <c r="AO113" s="194"/>
      <c r="AP113" s="194"/>
      <c r="AQ113" s="194"/>
      <c r="AR113" s="194"/>
      <c r="AS113" s="194"/>
      <c r="AT113" s="194"/>
      <c r="AU113" s="194"/>
      <c r="AV113" s="194"/>
      <c r="AW113" s="194"/>
      <c r="AX113" s="194"/>
      <c r="AY113" s="194"/>
      <c r="AZ113" s="194"/>
      <c r="BA113" s="194"/>
      <c r="BB113" s="194"/>
      <c r="BC113" s="194"/>
      <c r="BD113" s="194"/>
      <c r="BE113" s="194"/>
      <c r="BF113" s="194"/>
      <c r="BG113" s="194"/>
      <c r="BH113" s="194"/>
      <c r="BI113" s="194"/>
      <c r="BJ113" s="194"/>
      <c r="BK113" s="194"/>
      <c r="BL113" s="194"/>
      <c r="BM113" s="194"/>
      <c r="BN113" s="194"/>
      <c r="BO113" s="194"/>
      <c r="BP113" s="194"/>
      <c r="BQ113" s="195"/>
      <c r="BR113" s="129"/>
      <c r="BS113" s="116"/>
    </row>
    <row r="114" spans="1:144" ht="15.65" customHeight="1">
      <c r="A114" s="134"/>
      <c r="B114" s="134"/>
      <c r="C114" s="124"/>
      <c r="D114" s="144"/>
      <c r="E114" s="144"/>
      <c r="F114" s="144"/>
      <c r="G114" s="144"/>
      <c r="H114" s="144"/>
      <c r="I114" s="144"/>
      <c r="J114" s="144"/>
      <c r="K114" s="144"/>
      <c r="L114" s="144"/>
      <c r="M114" s="144"/>
      <c r="N114" s="144"/>
      <c r="O114" s="144"/>
      <c r="P114" s="144"/>
      <c r="Q114" s="144"/>
      <c r="R114" s="130"/>
      <c r="S114" s="130"/>
      <c r="T114" s="130"/>
      <c r="U114" s="130"/>
      <c r="V114" s="130"/>
      <c r="W114" s="130"/>
      <c r="X114" s="130"/>
      <c r="Y114" s="130"/>
      <c r="Z114" s="130"/>
      <c r="AA114" s="130"/>
      <c r="AB114" s="130"/>
      <c r="AC114" s="130"/>
      <c r="AD114" s="130"/>
      <c r="AE114" s="130"/>
      <c r="AF114" s="130"/>
      <c r="AG114" s="130"/>
      <c r="AH114" s="130"/>
      <c r="AI114" s="130"/>
      <c r="AJ114" s="130"/>
      <c r="AK114" s="143"/>
      <c r="AL114" s="143"/>
      <c r="AM114" s="196"/>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8"/>
      <c r="BR114" s="129"/>
      <c r="BS114" s="116"/>
    </row>
    <row r="115" spans="1:144" ht="15.65" customHeight="1">
      <c r="A115" s="134"/>
      <c r="B115" s="134"/>
      <c r="C115" s="124"/>
      <c r="D115" s="144"/>
      <c r="E115" s="144"/>
      <c r="F115" s="144"/>
      <c r="G115" s="144"/>
      <c r="H115" s="144"/>
      <c r="I115" s="144"/>
      <c r="J115" s="144"/>
      <c r="K115" s="144"/>
      <c r="L115" s="144"/>
      <c r="M115" s="144"/>
      <c r="N115" s="130"/>
      <c r="O115" s="130"/>
      <c r="P115" s="130"/>
      <c r="Q115" s="130"/>
      <c r="R115" s="130"/>
      <c r="S115" s="130"/>
      <c r="T115" s="130"/>
      <c r="U115" s="130"/>
      <c r="V115" s="130"/>
      <c r="W115" s="130"/>
      <c r="X115" s="110"/>
      <c r="Y115" s="110"/>
      <c r="Z115" s="110"/>
      <c r="AA115" s="127"/>
      <c r="AB115" s="127"/>
      <c r="AC115" s="127"/>
      <c r="AD115" s="127"/>
      <c r="AE115" s="127"/>
      <c r="AF115" s="127"/>
      <c r="AG115" s="127"/>
      <c r="AH115" s="127"/>
      <c r="AI115" s="127"/>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29"/>
      <c r="BS115" s="134"/>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row>
    <row r="116" spans="1:144" ht="19.399999999999999" customHeight="1">
      <c r="A116" s="134"/>
      <c r="B116" s="134"/>
      <c r="C116" s="124"/>
      <c r="D116" s="144"/>
      <c r="E116" s="144"/>
      <c r="F116" s="144"/>
      <c r="G116" s="144"/>
      <c r="H116" s="144"/>
      <c r="I116" s="144"/>
      <c r="J116" s="144"/>
      <c r="K116" s="144"/>
      <c r="L116" s="144"/>
      <c r="M116" s="144"/>
      <c r="N116" s="130"/>
      <c r="O116" s="130"/>
      <c r="P116" s="130"/>
      <c r="Q116" s="130"/>
      <c r="R116" s="130"/>
      <c r="S116" s="130"/>
      <c r="T116" s="130"/>
      <c r="U116" s="135" t="s">
        <v>27</v>
      </c>
      <c r="V116" s="130"/>
      <c r="W116" s="130"/>
      <c r="X116" s="136"/>
      <c r="Y116" s="136"/>
      <c r="Z116" s="136"/>
      <c r="AA116" s="127"/>
      <c r="AB116" s="137"/>
      <c r="AC116" s="127"/>
      <c r="AD116" s="127"/>
      <c r="AE116" s="127"/>
      <c r="AF116" s="127"/>
      <c r="AG116" s="127"/>
      <c r="AH116" s="127"/>
      <c r="AI116" s="127"/>
      <c r="AJ116" s="127"/>
      <c r="AK116" s="127"/>
      <c r="AL116" s="127"/>
      <c r="AM116" s="135" t="s">
        <v>12</v>
      </c>
      <c r="AN116" s="127"/>
      <c r="AO116" s="127"/>
      <c r="AP116" s="127"/>
      <c r="AQ116" s="127"/>
      <c r="AR116" s="127"/>
      <c r="AS116" s="127"/>
      <c r="AT116" s="127"/>
      <c r="AU116" s="127"/>
      <c r="AV116" s="127"/>
      <c r="AW116" s="127"/>
      <c r="AX116" s="127"/>
      <c r="AY116" s="127"/>
      <c r="AZ116" s="127"/>
      <c r="BA116" s="126"/>
      <c r="BB116" s="126"/>
      <c r="BC116" s="126"/>
      <c r="BD116" s="126"/>
      <c r="BE116" s="126"/>
      <c r="BF116" s="126"/>
      <c r="BG116" s="126"/>
      <c r="BH116" s="126"/>
      <c r="BI116" s="126"/>
      <c r="BJ116" s="126"/>
      <c r="BK116" s="126"/>
      <c r="BL116" s="126"/>
      <c r="BM116" s="126"/>
      <c r="BN116" s="126"/>
      <c r="BO116" s="126"/>
      <c r="BP116" s="126"/>
      <c r="BQ116" s="110"/>
      <c r="BR116" s="129"/>
      <c r="BS116" s="134"/>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row>
    <row r="117" spans="1:144" ht="15.65" customHeight="1">
      <c r="A117" s="134"/>
      <c r="B117" s="134"/>
      <c r="C117" s="124"/>
      <c r="D117" s="199" t="s">
        <v>13</v>
      </c>
      <c r="E117" s="200"/>
      <c r="F117" s="200"/>
      <c r="G117" s="200"/>
      <c r="H117" s="200"/>
      <c r="I117" s="200"/>
      <c r="J117" s="200"/>
      <c r="K117" s="200"/>
      <c r="L117" s="200"/>
      <c r="M117" s="201"/>
      <c r="N117" s="208" t="str">
        <f>IF([10]回答表!AD51="●","●","")</f>
        <v/>
      </c>
      <c r="O117" s="209"/>
      <c r="P117" s="209"/>
      <c r="Q117" s="210"/>
      <c r="R117" s="130"/>
      <c r="S117" s="130"/>
      <c r="T117" s="130"/>
      <c r="U117" s="190" t="str">
        <f>IF([10]回答表!AD51="●",[10]回答表!B265,"")</f>
        <v/>
      </c>
      <c r="V117" s="191"/>
      <c r="W117" s="191"/>
      <c r="X117" s="191"/>
      <c r="Y117" s="191"/>
      <c r="Z117" s="191"/>
      <c r="AA117" s="191"/>
      <c r="AB117" s="191"/>
      <c r="AC117" s="191"/>
      <c r="AD117" s="191"/>
      <c r="AE117" s="191"/>
      <c r="AF117" s="191"/>
      <c r="AG117" s="191"/>
      <c r="AH117" s="191"/>
      <c r="AI117" s="191"/>
      <c r="AJ117" s="192"/>
      <c r="AK117" s="143"/>
      <c r="AL117" s="143"/>
      <c r="AM117" s="190" t="str">
        <f>IF([10]回答表!AD51="●",[10]回答表!B271,"")</f>
        <v/>
      </c>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2"/>
      <c r="BR117" s="129"/>
      <c r="BS117" s="134"/>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row>
    <row r="118" spans="1:144" ht="15.65" customHeight="1">
      <c r="A118" s="134"/>
      <c r="B118" s="134"/>
      <c r="C118" s="124"/>
      <c r="D118" s="202"/>
      <c r="E118" s="203"/>
      <c r="F118" s="203"/>
      <c r="G118" s="203"/>
      <c r="H118" s="203"/>
      <c r="I118" s="203"/>
      <c r="J118" s="203"/>
      <c r="K118" s="203"/>
      <c r="L118" s="203"/>
      <c r="M118" s="204"/>
      <c r="N118" s="211"/>
      <c r="O118" s="212"/>
      <c r="P118" s="212"/>
      <c r="Q118" s="213"/>
      <c r="R118" s="130"/>
      <c r="S118" s="130"/>
      <c r="T118" s="130"/>
      <c r="U118" s="193"/>
      <c r="V118" s="194"/>
      <c r="W118" s="194"/>
      <c r="X118" s="194"/>
      <c r="Y118" s="194"/>
      <c r="Z118" s="194"/>
      <c r="AA118" s="194"/>
      <c r="AB118" s="194"/>
      <c r="AC118" s="194"/>
      <c r="AD118" s="194"/>
      <c r="AE118" s="194"/>
      <c r="AF118" s="194"/>
      <c r="AG118" s="194"/>
      <c r="AH118" s="194"/>
      <c r="AI118" s="194"/>
      <c r="AJ118" s="195"/>
      <c r="AK118" s="143"/>
      <c r="AL118" s="143"/>
      <c r="AM118" s="193"/>
      <c r="AN118" s="194"/>
      <c r="AO118" s="194"/>
      <c r="AP118" s="194"/>
      <c r="AQ118" s="194"/>
      <c r="AR118" s="194"/>
      <c r="AS118" s="194"/>
      <c r="AT118" s="194"/>
      <c r="AU118" s="194"/>
      <c r="AV118" s="194"/>
      <c r="AW118" s="194"/>
      <c r="AX118" s="194"/>
      <c r="AY118" s="194"/>
      <c r="AZ118" s="194"/>
      <c r="BA118" s="194"/>
      <c r="BB118" s="194"/>
      <c r="BC118" s="194"/>
      <c r="BD118" s="194"/>
      <c r="BE118" s="194"/>
      <c r="BF118" s="194"/>
      <c r="BG118" s="194"/>
      <c r="BH118" s="194"/>
      <c r="BI118" s="194"/>
      <c r="BJ118" s="194"/>
      <c r="BK118" s="194"/>
      <c r="BL118" s="194"/>
      <c r="BM118" s="194"/>
      <c r="BN118" s="194"/>
      <c r="BO118" s="194"/>
      <c r="BP118" s="194"/>
      <c r="BQ118" s="195"/>
      <c r="BR118" s="129"/>
      <c r="BS118" s="134"/>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row>
    <row r="119" spans="1:144" ht="15.65" customHeight="1">
      <c r="A119" s="134"/>
      <c r="B119" s="134"/>
      <c r="C119" s="124"/>
      <c r="D119" s="202"/>
      <c r="E119" s="203"/>
      <c r="F119" s="203"/>
      <c r="G119" s="203"/>
      <c r="H119" s="203"/>
      <c r="I119" s="203"/>
      <c r="J119" s="203"/>
      <c r="K119" s="203"/>
      <c r="L119" s="203"/>
      <c r="M119" s="204"/>
      <c r="N119" s="211"/>
      <c r="O119" s="212"/>
      <c r="P119" s="212"/>
      <c r="Q119" s="213"/>
      <c r="R119" s="130"/>
      <c r="S119" s="130"/>
      <c r="T119" s="130"/>
      <c r="U119" s="193"/>
      <c r="V119" s="194"/>
      <c r="W119" s="194"/>
      <c r="X119" s="194"/>
      <c r="Y119" s="194"/>
      <c r="Z119" s="194"/>
      <c r="AA119" s="194"/>
      <c r="AB119" s="194"/>
      <c r="AC119" s="194"/>
      <c r="AD119" s="194"/>
      <c r="AE119" s="194"/>
      <c r="AF119" s="194"/>
      <c r="AG119" s="194"/>
      <c r="AH119" s="194"/>
      <c r="AI119" s="194"/>
      <c r="AJ119" s="195"/>
      <c r="AK119" s="143"/>
      <c r="AL119" s="143"/>
      <c r="AM119" s="193"/>
      <c r="AN119" s="194"/>
      <c r="AO119" s="194"/>
      <c r="AP119" s="194"/>
      <c r="AQ119" s="194"/>
      <c r="AR119" s="194"/>
      <c r="AS119" s="194"/>
      <c r="AT119" s="194"/>
      <c r="AU119" s="194"/>
      <c r="AV119" s="194"/>
      <c r="AW119" s="194"/>
      <c r="AX119" s="194"/>
      <c r="AY119" s="194"/>
      <c r="AZ119" s="194"/>
      <c r="BA119" s="194"/>
      <c r="BB119" s="194"/>
      <c r="BC119" s="194"/>
      <c r="BD119" s="194"/>
      <c r="BE119" s="194"/>
      <c r="BF119" s="194"/>
      <c r="BG119" s="194"/>
      <c r="BH119" s="194"/>
      <c r="BI119" s="194"/>
      <c r="BJ119" s="194"/>
      <c r="BK119" s="194"/>
      <c r="BL119" s="194"/>
      <c r="BM119" s="194"/>
      <c r="BN119" s="194"/>
      <c r="BO119" s="194"/>
      <c r="BP119" s="194"/>
      <c r="BQ119" s="195"/>
      <c r="BR119" s="129"/>
      <c r="BS119" s="134"/>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row>
    <row r="120" spans="1:144" ht="15.65" customHeight="1">
      <c r="C120" s="124"/>
      <c r="D120" s="205"/>
      <c r="E120" s="206"/>
      <c r="F120" s="206"/>
      <c r="G120" s="206"/>
      <c r="H120" s="206"/>
      <c r="I120" s="206"/>
      <c r="J120" s="206"/>
      <c r="K120" s="206"/>
      <c r="L120" s="206"/>
      <c r="M120" s="207"/>
      <c r="N120" s="214"/>
      <c r="O120" s="215"/>
      <c r="P120" s="215"/>
      <c r="Q120" s="216"/>
      <c r="R120" s="130"/>
      <c r="S120" s="130"/>
      <c r="T120" s="130"/>
      <c r="U120" s="196"/>
      <c r="V120" s="197"/>
      <c r="W120" s="197"/>
      <c r="X120" s="197"/>
      <c r="Y120" s="197"/>
      <c r="Z120" s="197"/>
      <c r="AA120" s="197"/>
      <c r="AB120" s="197"/>
      <c r="AC120" s="197"/>
      <c r="AD120" s="197"/>
      <c r="AE120" s="197"/>
      <c r="AF120" s="197"/>
      <c r="AG120" s="197"/>
      <c r="AH120" s="197"/>
      <c r="AI120" s="197"/>
      <c r="AJ120" s="198"/>
      <c r="AK120" s="143"/>
      <c r="AL120" s="143"/>
      <c r="AM120" s="196"/>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8"/>
      <c r="BR120" s="129"/>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row>
    <row r="121" spans="1:144" ht="15.65" customHeight="1">
      <c r="C121" s="151"/>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3"/>
      <c r="BV121" s="157"/>
      <c r="BW121" s="157"/>
      <c r="BX121" s="157"/>
      <c r="BY121" s="157"/>
      <c r="BZ121" s="157"/>
      <c r="CA121" s="157"/>
      <c r="CB121" s="157"/>
      <c r="CC121" s="157"/>
      <c r="CD121" s="15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row>
    <row r="122" spans="1:144" ht="15.65" customHeight="1">
      <c r="A122" s="116"/>
      <c r="B122" s="116"/>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16"/>
    </row>
    <row r="123" spans="1:144" ht="15.65" customHeight="1">
      <c r="C123" s="118"/>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256"/>
      <c r="AS123" s="256"/>
      <c r="AT123" s="256"/>
      <c r="AU123" s="256"/>
      <c r="AV123" s="256"/>
      <c r="AW123" s="256"/>
      <c r="AX123" s="256"/>
      <c r="AY123" s="256"/>
      <c r="AZ123" s="256"/>
      <c r="BA123" s="256"/>
      <c r="BB123" s="256"/>
      <c r="BC123" s="120"/>
      <c r="BD123" s="121"/>
      <c r="BE123" s="121"/>
      <c r="BF123" s="121"/>
      <c r="BG123" s="121"/>
      <c r="BH123" s="121"/>
      <c r="BI123" s="121"/>
      <c r="BJ123" s="121"/>
      <c r="BK123" s="121"/>
      <c r="BL123" s="121"/>
      <c r="BM123" s="121"/>
      <c r="BN123" s="121"/>
      <c r="BO123" s="121"/>
      <c r="BP123" s="121"/>
      <c r="BQ123" s="121"/>
      <c r="BR123" s="122"/>
    </row>
    <row r="124" spans="1:144" ht="15.65" customHeight="1">
      <c r="C124" s="124"/>
      <c r="D124" s="130"/>
      <c r="E124" s="130"/>
      <c r="F124" s="130"/>
      <c r="G124" s="130"/>
      <c r="H124" s="130"/>
      <c r="I124" s="130"/>
      <c r="J124" s="130"/>
      <c r="K124" s="130"/>
      <c r="L124" s="130"/>
      <c r="M124" s="130"/>
      <c r="N124" s="130"/>
      <c r="O124" s="130"/>
      <c r="P124" s="130"/>
      <c r="Q124" s="130"/>
      <c r="R124" s="130"/>
      <c r="S124" s="130"/>
      <c r="T124" s="130"/>
      <c r="U124" s="130"/>
      <c r="V124" s="130"/>
      <c r="W124" s="130"/>
      <c r="X124" s="110"/>
      <c r="Y124" s="110"/>
      <c r="Z124" s="110"/>
      <c r="AA124" s="126"/>
      <c r="AB124" s="131"/>
      <c r="AC124" s="131"/>
      <c r="AD124" s="131"/>
      <c r="AE124" s="131"/>
      <c r="AF124" s="131"/>
      <c r="AG124" s="131"/>
      <c r="AH124" s="131"/>
      <c r="AI124" s="131"/>
      <c r="AJ124" s="131"/>
      <c r="AK124" s="131"/>
      <c r="AL124" s="131"/>
      <c r="AM124" s="131"/>
      <c r="AN124" s="128"/>
      <c r="AO124" s="131"/>
      <c r="AP124" s="132"/>
      <c r="AQ124" s="132"/>
      <c r="AR124" s="292"/>
      <c r="AS124" s="292"/>
      <c r="AT124" s="292"/>
      <c r="AU124" s="292"/>
      <c r="AV124" s="292"/>
      <c r="AW124" s="292"/>
      <c r="AX124" s="292"/>
      <c r="AY124" s="292"/>
      <c r="AZ124" s="292"/>
      <c r="BA124" s="292"/>
      <c r="BB124" s="292"/>
      <c r="BC124" s="125"/>
      <c r="BD124" s="126"/>
      <c r="BE124" s="126"/>
      <c r="BF124" s="126"/>
      <c r="BG124" s="126"/>
      <c r="BH124" s="126"/>
      <c r="BI124" s="126"/>
      <c r="BJ124" s="126"/>
      <c r="BK124" s="126"/>
      <c r="BL124" s="126"/>
      <c r="BM124" s="126"/>
      <c r="BN124" s="127"/>
      <c r="BO124" s="127"/>
      <c r="BP124" s="127"/>
      <c r="BQ124" s="128"/>
      <c r="BR124" s="129"/>
    </row>
    <row r="125" spans="1:144" ht="15.65" customHeight="1">
      <c r="C125" s="124"/>
      <c r="D125" s="258" t="s">
        <v>4</v>
      </c>
      <c r="E125" s="259"/>
      <c r="F125" s="259"/>
      <c r="G125" s="259"/>
      <c r="H125" s="259"/>
      <c r="I125" s="259"/>
      <c r="J125" s="259"/>
      <c r="K125" s="259"/>
      <c r="L125" s="259"/>
      <c r="M125" s="259"/>
      <c r="N125" s="259"/>
      <c r="O125" s="259"/>
      <c r="P125" s="259"/>
      <c r="Q125" s="260"/>
      <c r="R125" s="199" t="s">
        <v>30</v>
      </c>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1"/>
      <c r="BC125" s="125"/>
      <c r="BD125" s="126"/>
      <c r="BE125" s="126"/>
      <c r="BF125" s="126"/>
      <c r="BG125" s="126"/>
      <c r="BH125" s="126"/>
      <c r="BI125" s="126"/>
      <c r="BJ125" s="126"/>
      <c r="BK125" s="126"/>
      <c r="BL125" s="126"/>
      <c r="BM125" s="126"/>
      <c r="BN125" s="127"/>
      <c r="BO125" s="127"/>
      <c r="BP125" s="127"/>
      <c r="BQ125" s="128"/>
      <c r="BR125" s="129"/>
    </row>
    <row r="126" spans="1:144" ht="15.65" customHeight="1">
      <c r="C126" s="124"/>
      <c r="D126" s="261"/>
      <c r="E126" s="262"/>
      <c r="F126" s="262"/>
      <c r="G126" s="262"/>
      <c r="H126" s="262"/>
      <c r="I126" s="262"/>
      <c r="J126" s="262"/>
      <c r="K126" s="262"/>
      <c r="L126" s="262"/>
      <c r="M126" s="262"/>
      <c r="N126" s="262"/>
      <c r="O126" s="262"/>
      <c r="P126" s="262"/>
      <c r="Q126" s="263"/>
      <c r="R126" s="205"/>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7"/>
      <c r="BC126" s="125"/>
      <c r="BD126" s="126"/>
      <c r="BE126" s="126"/>
      <c r="BF126" s="126"/>
      <c r="BG126" s="126"/>
      <c r="BH126" s="126"/>
      <c r="BI126" s="126"/>
      <c r="BJ126" s="126"/>
      <c r="BK126" s="126"/>
      <c r="BL126" s="126"/>
      <c r="BM126" s="126"/>
      <c r="BN126" s="127"/>
      <c r="BO126" s="127"/>
      <c r="BP126" s="127"/>
      <c r="BQ126" s="128"/>
      <c r="BR126" s="129"/>
    </row>
    <row r="127" spans="1:144" ht="15.65" customHeight="1">
      <c r="C127" s="124"/>
      <c r="D127" s="130"/>
      <c r="E127" s="130"/>
      <c r="F127" s="130"/>
      <c r="G127" s="130"/>
      <c r="H127" s="130"/>
      <c r="I127" s="130"/>
      <c r="J127" s="130"/>
      <c r="K127" s="130"/>
      <c r="L127" s="130"/>
      <c r="M127" s="130"/>
      <c r="N127" s="130"/>
      <c r="O127" s="130"/>
      <c r="P127" s="130"/>
      <c r="Q127" s="130"/>
      <c r="R127" s="130"/>
      <c r="S127" s="130"/>
      <c r="T127" s="130"/>
      <c r="U127" s="130"/>
      <c r="V127" s="130"/>
      <c r="W127" s="130"/>
      <c r="X127" s="110"/>
      <c r="Y127" s="110"/>
      <c r="Z127" s="110"/>
      <c r="AA127" s="126"/>
      <c r="AB127" s="131"/>
      <c r="AC127" s="131"/>
      <c r="AD127" s="131"/>
      <c r="AE127" s="131"/>
      <c r="AF127" s="131"/>
      <c r="AG127" s="131"/>
      <c r="AH127" s="131"/>
      <c r="AI127" s="131"/>
      <c r="AJ127" s="131"/>
      <c r="AK127" s="131"/>
      <c r="AL127" s="131"/>
      <c r="AM127" s="131"/>
      <c r="AN127" s="128"/>
      <c r="AO127" s="131"/>
      <c r="AP127" s="132"/>
      <c r="AQ127" s="132"/>
      <c r="AR127" s="133"/>
      <c r="AS127" s="133"/>
      <c r="AT127" s="133"/>
      <c r="AU127" s="133"/>
      <c r="AV127" s="133"/>
      <c r="AW127" s="133"/>
      <c r="AX127" s="133"/>
      <c r="AY127" s="133"/>
      <c r="AZ127" s="133"/>
      <c r="BA127" s="133"/>
      <c r="BB127" s="133"/>
      <c r="BC127" s="125"/>
      <c r="BD127" s="126"/>
      <c r="BE127" s="126"/>
      <c r="BF127" s="126"/>
      <c r="BG127" s="126"/>
      <c r="BH127" s="126"/>
      <c r="BI127" s="126"/>
      <c r="BJ127" s="126"/>
      <c r="BK127" s="126"/>
      <c r="BL127" s="126"/>
      <c r="BM127" s="126"/>
      <c r="BN127" s="127"/>
      <c r="BO127" s="127"/>
      <c r="BP127" s="127"/>
      <c r="BQ127" s="128"/>
      <c r="BR127" s="129"/>
    </row>
    <row r="128" spans="1:144" ht="19">
      <c r="C128" s="124"/>
      <c r="D128" s="130"/>
      <c r="E128" s="130"/>
      <c r="F128" s="130"/>
      <c r="G128" s="130"/>
      <c r="H128" s="130"/>
      <c r="I128" s="130"/>
      <c r="J128" s="130"/>
      <c r="K128" s="130"/>
      <c r="L128" s="130"/>
      <c r="M128" s="130"/>
      <c r="N128" s="130"/>
      <c r="O128" s="130"/>
      <c r="P128" s="130"/>
      <c r="Q128" s="130"/>
      <c r="R128" s="130"/>
      <c r="S128" s="130"/>
      <c r="T128" s="130"/>
      <c r="U128" s="135" t="s">
        <v>31</v>
      </c>
      <c r="V128" s="138"/>
      <c r="W128" s="137"/>
      <c r="X128" s="139"/>
      <c r="Y128" s="139"/>
      <c r="Z128" s="140"/>
      <c r="AA128" s="140"/>
      <c r="AB128" s="140"/>
      <c r="AC128" s="140"/>
      <c r="AD128" s="140"/>
      <c r="AE128" s="140"/>
      <c r="AF128" s="140"/>
      <c r="AG128" s="140"/>
      <c r="AH128" s="140"/>
      <c r="AI128" s="140"/>
      <c r="AJ128" s="140"/>
      <c r="AK128" s="137"/>
      <c r="AL128" s="137"/>
      <c r="AM128" s="135" t="s">
        <v>27</v>
      </c>
      <c r="AN128" s="130"/>
      <c r="AO128" s="130"/>
      <c r="AP128" s="136"/>
      <c r="AQ128" s="136"/>
      <c r="AR128" s="136"/>
      <c r="AS128" s="127"/>
      <c r="AT128" s="137"/>
      <c r="AU128" s="137"/>
      <c r="AV128" s="137"/>
      <c r="AW128" s="137"/>
      <c r="AX128" s="137"/>
      <c r="AY128" s="137"/>
      <c r="AZ128" s="137"/>
      <c r="BA128" s="137"/>
      <c r="BB128" s="137"/>
      <c r="BC128" s="141"/>
      <c r="BD128" s="127"/>
      <c r="BE128" s="127"/>
      <c r="BF128" s="142" t="s">
        <v>6</v>
      </c>
      <c r="BG128" s="155"/>
      <c r="BH128" s="155"/>
      <c r="BI128" s="155"/>
      <c r="BJ128" s="155"/>
      <c r="BK128" s="155"/>
      <c r="BL128" s="155"/>
      <c r="BM128" s="127"/>
      <c r="BN128" s="127"/>
      <c r="BO128" s="127"/>
      <c r="BP128" s="127"/>
      <c r="BQ128" s="128"/>
      <c r="BR128" s="129"/>
    </row>
    <row r="129" spans="1:71" ht="19.399999999999999" customHeight="1">
      <c r="C129" s="124"/>
      <c r="D129" s="281" t="s">
        <v>7</v>
      </c>
      <c r="E129" s="281"/>
      <c r="F129" s="281"/>
      <c r="G129" s="281"/>
      <c r="H129" s="281"/>
      <c r="I129" s="281"/>
      <c r="J129" s="281"/>
      <c r="K129" s="281"/>
      <c r="L129" s="281"/>
      <c r="M129" s="281"/>
      <c r="N129" s="208" t="str">
        <f>IF([10]回答表!F18="水道事業",IF([10]回答表!X52="●","●",""),"")</f>
        <v/>
      </c>
      <c r="O129" s="209"/>
      <c r="P129" s="209"/>
      <c r="Q129" s="210"/>
      <c r="R129" s="130"/>
      <c r="S129" s="130"/>
      <c r="T129" s="130"/>
      <c r="U129" s="326" t="s">
        <v>51</v>
      </c>
      <c r="V129" s="327"/>
      <c r="W129" s="327"/>
      <c r="X129" s="327"/>
      <c r="Y129" s="327"/>
      <c r="Z129" s="327"/>
      <c r="AA129" s="327"/>
      <c r="AB129" s="327"/>
      <c r="AC129" s="318" t="s">
        <v>52</v>
      </c>
      <c r="AD129" s="319"/>
      <c r="AE129" s="319"/>
      <c r="AF129" s="319"/>
      <c r="AG129" s="319"/>
      <c r="AH129" s="319"/>
      <c r="AI129" s="319"/>
      <c r="AJ129" s="322"/>
      <c r="AK129" s="143"/>
      <c r="AL129" s="143"/>
      <c r="AM129" s="190" t="str">
        <f>IF([10]回答表!F18="水道事業",IF([10]回答表!X52="●",[10]回答表!B282,IF([10]回答表!AA52="●",[10]回答表!B352,"")),"")</f>
        <v/>
      </c>
      <c r="AN129" s="191"/>
      <c r="AO129" s="191"/>
      <c r="AP129" s="191"/>
      <c r="AQ129" s="191"/>
      <c r="AR129" s="191"/>
      <c r="AS129" s="191"/>
      <c r="AT129" s="191"/>
      <c r="AU129" s="191"/>
      <c r="AV129" s="191"/>
      <c r="AW129" s="191"/>
      <c r="AX129" s="191"/>
      <c r="AY129" s="191"/>
      <c r="AZ129" s="191"/>
      <c r="BA129" s="191"/>
      <c r="BB129" s="191"/>
      <c r="BC129" s="192"/>
      <c r="BD129" s="126"/>
      <c r="BE129" s="126"/>
      <c r="BF129" s="253" t="str">
        <f>IF([10]回答表!F18="水道事業",IF([10]回答表!X52="●",[10]回答表!B330,IF([10]回答表!AA52="●",[10]回答表!B399,"")),"")</f>
        <v/>
      </c>
      <c r="BG129" s="254"/>
      <c r="BH129" s="254"/>
      <c r="BI129" s="254"/>
      <c r="BJ129" s="253"/>
      <c r="BK129" s="254"/>
      <c r="BL129" s="254"/>
      <c r="BM129" s="254"/>
      <c r="BN129" s="253"/>
      <c r="BO129" s="254"/>
      <c r="BP129" s="254"/>
      <c r="BQ129" s="255"/>
      <c r="BR129" s="129"/>
    </row>
    <row r="130" spans="1:71" ht="19.399999999999999" customHeight="1">
      <c r="C130" s="124"/>
      <c r="D130" s="281"/>
      <c r="E130" s="281"/>
      <c r="F130" s="281"/>
      <c r="G130" s="281"/>
      <c r="H130" s="281"/>
      <c r="I130" s="281"/>
      <c r="J130" s="281"/>
      <c r="K130" s="281"/>
      <c r="L130" s="281"/>
      <c r="M130" s="281"/>
      <c r="N130" s="211"/>
      <c r="O130" s="212"/>
      <c r="P130" s="212"/>
      <c r="Q130" s="213"/>
      <c r="R130" s="130"/>
      <c r="S130" s="130"/>
      <c r="T130" s="130"/>
      <c r="U130" s="336"/>
      <c r="V130" s="337"/>
      <c r="W130" s="337"/>
      <c r="X130" s="337"/>
      <c r="Y130" s="337"/>
      <c r="Z130" s="337"/>
      <c r="AA130" s="337"/>
      <c r="AB130" s="337"/>
      <c r="AC130" s="320"/>
      <c r="AD130" s="321"/>
      <c r="AE130" s="321"/>
      <c r="AF130" s="321"/>
      <c r="AG130" s="321"/>
      <c r="AH130" s="321"/>
      <c r="AI130" s="321"/>
      <c r="AJ130" s="339"/>
      <c r="AK130" s="143"/>
      <c r="AL130" s="143"/>
      <c r="AM130" s="193"/>
      <c r="AN130" s="194"/>
      <c r="AO130" s="194"/>
      <c r="AP130" s="194"/>
      <c r="AQ130" s="194"/>
      <c r="AR130" s="194"/>
      <c r="AS130" s="194"/>
      <c r="AT130" s="194"/>
      <c r="AU130" s="194"/>
      <c r="AV130" s="194"/>
      <c r="AW130" s="194"/>
      <c r="AX130" s="194"/>
      <c r="AY130" s="194"/>
      <c r="AZ130" s="194"/>
      <c r="BA130" s="194"/>
      <c r="BB130" s="194"/>
      <c r="BC130" s="195"/>
      <c r="BD130" s="126"/>
      <c r="BE130" s="126"/>
      <c r="BF130" s="217"/>
      <c r="BG130" s="218"/>
      <c r="BH130" s="218"/>
      <c r="BI130" s="218"/>
      <c r="BJ130" s="217"/>
      <c r="BK130" s="218"/>
      <c r="BL130" s="218"/>
      <c r="BM130" s="218"/>
      <c r="BN130" s="217"/>
      <c r="BO130" s="218"/>
      <c r="BP130" s="218"/>
      <c r="BQ130" s="221"/>
      <c r="BR130" s="129"/>
    </row>
    <row r="131" spans="1:71" ht="15.65" customHeight="1">
      <c r="C131" s="124"/>
      <c r="D131" s="281"/>
      <c r="E131" s="281"/>
      <c r="F131" s="281"/>
      <c r="G131" s="281"/>
      <c r="H131" s="281"/>
      <c r="I131" s="281"/>
      <c r="J131" s="281"/>
      <c r="K131" s="281"/>
      <c r="L131" s="281"/>
      <c r="M131" s="281"/>
      <c r="N131" s="211"/>
      <c r="O131" s="212"/>
      <c r="P131" s="212"/>
      <c r="Q131" s="213"/>
      <c r="R131" s="130"/>
      <c r="S131" s="130"/>
      <c r="T131" s="130"/>
      <c r="U131" s="283" t="str">
        <f>IF([10]回答表!F18="水道事業",IF([10]回答表!X52="●",[10]回答表!J290,IF([10]回答表!AA52="●",[10]回答表!J360,"")),"")</f>
        <v/>
      </c>
      <c r="V131" s="284"/>
      <c r="W131" s="284"/>
      <c r="X131" s="284"/>
      <c r="Y131" s="284"/>
      <c r="Z131" s="284"/>
      <c r="AA131" s="284"/>
      <c r="AB131" s="285"/>
      <c r="AC131" s="283" t="str">
        <f>IF([10]回答表!F18="水道事業",IF([10]回答表!X52="●",[10]回答表!J292,IF([10]回答表!AA52="●",[10]回答表!J362,"")),"")</f>
        <v/>
      </c>
      <c r="AD131" s="284"/>
      <c r="AE131" s="284"/>
      <c r="AF131" s="284"/>
      <c r="AG131" s="284"/>
      <c r="AH131" s="284"/>
      <c r="AI131" s="284"/>
      <c r="AJ131" s="285"/>
      <c r="AK131" s="143"/>
      <c r="AL131" s="143"/>
      <c r="AM131" s="193"/>
      <c r="AN131" s="194"/>
      <c r="AO131" s="194"/>
      <c r="AP131" s="194"/>
      <c r="AQ131" s="194"/>
      <c r="AR131" s="194"/>
      <c r="AS131" s="194"/>
      <c r="AT131" s="194"/>
      <c r="AU131" s="194"/>
      <c r="AV131" s="194"/>
      <c r="AW131" s="194"/>
      <c r="AX131" s="194"/>
      <c r="AY131" s="194"/>
      <c r="AZ131" s="194"/>
      <c r="BA131" s="194"/>
      <c r="BB131" s="194"/>
      <c r="BC131" s="195"/>
      <c r="BD131" s="126"/>
      <c r="BE131" s="126"/>
      <c r="BF131" s="217"/>
      <c r="BG131" s="218"/>
      <c r="BH131" s="218"/>
      <c r="BI131" s="218"/>
      <c r="BJ131" s="217"/>
      <c r="BK131" s="218"/>
      <c r="BL131" s="218"/>
      <c r="BM131" s="218"/>
      <c r="BN131" s="217"/>
      <c r="BO131" s="218"/>
      <c r="BP131" s="218"/>
      <c r="BQ131" s="221"/>
      <c r="BR131" s="129"/>
    </row>
    <row r="132" spans="1:71" ht="15.65" customHeight="1">
      <c r="C132" s="124"/>
      <c r="D132" s="281"/>
      <c r="E132" s="281"/>
      <c r="F132" s="281"/>
      <c r="G132" s="281"/>
      <c r="H132" s="281"/>
      <c r="I132" s="281"/>
      <c r="J132" s="281"/>
      <c r="K132" s="281"/>
      <c r="L132" s="281"/>
      <c r="M132" s="281"/>
      <c r="N132" s="214"/>
      <c r="O132" s="215"/>
      <c r="P132" s="215"/>
      <c r="Q132" s="216"/>
      <c r="R132" s="130"/>
      <c r="S132" s="130"/>
      <c r="T132" s="130"/>
      <c r="U132" s="286"/>
      <c r="V132" s="287"/>
      <c r="W132" s="287"/>
      <c r="X132" s="287"/>
      <c r="Y132" s="287"/>
      <c r="Z132" s="287"/>
      <c r="AA132" s="287"/>
      <c r="AB132" s="288"/>
      <c r="AC132" s="286"/>
      <c r="AD132" s="287"/>
      <c r="AE132" s="287"/>
      <c r="AF132" s="287"/>
      <c r="AG132" s="287"/>
      <c r="AH132" s="287"/>
      <c r="AI132" s="287"/>
      <c r="AJ132" s="288"/>
      <c r="AK132" s="143"/>
      <c r="AL132" s="143"/>
      <c r="AM132" s="193"/>
      <c r="AN132" s="194"/>
      <c r="AO132" s="194"/>
      <c r="AP132" s="194"/>
      <c r="AQ132" s="194"/>
      <c r="AR132" s="194"/>
      <c r="AS132" s="194"/>
      <c r="AT132" s="194"/>
      <c r="AU132" s="194"/>
      <c r="AV132" s="194"/>
      <c r="AW132" s="194"/>
      <c r="AX132" s="194"/>
      <c r="AY132" s="194"/>
      <c r="AZ132" s="194"/>
      <c r="BA132" s="194"/>
      <c r="BB132" s="194"/>
      <c r="BC132" s="195"/>
      <c r="BD132" s="126"/>
      <c r="BE132" s="126"/>
      <c r="BF132" s="217" t="str">
        <f>IF([10]回答表!F18="水道事業",IF([10]回答表!X52="●",[10]回答表!E330,IF([10]回答表!AA52="●",[10]回答表!E399,"")),"")</f>
        <v/>
      </c>
      <c r="BG132" s="218"/>
      <c r="BH132" s="218"/>
      <c r="BI132" s="218"/>
      <c r="BJ132" s="217" t="str">
        <f>IF([10]回答表!F18="水道事業",IF([10]回答表!X52="●",[10]回答表!E331,IF([10]回答表!AA52="●",[10]回答表!E400,"")),"")</f>
        <v/>
      </c>
      <c r="BK132" s="218"/>
      <c r="BL132" s="218"/>
      <c r="BM132" s="218"/>
      <c r="BN132" s="217" t="str">
        <f>IF([10]回答表!F18="水道事業",IF([10]回答表!X52="●",[10]回答表!E332,IF([10]回答表!AA52="●",[10]回答表!E401,"")),"")</f>
        <v/>
      </c>
      <c r="BO132" s="218"/>
      <c r="BP132" s="218"/>
      <c r="BQ132" s="221"/>
      <c r="BR132" s="129"/>
    </row>
    <row r="133" spans="1:71" ht="15.65" customHeight="1">
      <c r="C133" s="124"/>
      <c r="D133" s="144"/>
      <c r="E133" s="144"/>
      <c r="F133" s="144"/>
      <c r="G133" s="144"/>
      <c r="H133" s="144"/>
      <c r="I133" s="144"/>
      <c r="J133" s="144"/>
      <c r="K133" s="144"/>
      <c r="L133" s="144"/>
      <c r="M133" s="144"/>
      <c r="N133" s="145"/>
      <c r="O133" s="145"/>
      <c r="P133" s="145"/>
      <c r="Q133" s="145"/>
      <c r="R133" s="146"/>
      <c r="S133" s="146"/>
      <c r="T133" s="146"/>
      <c r="U133" s="289"/>
      <c r="V133" s="290"/>
      <c r="W133" s="290"/>
      <c r="X133" s="290"/>
      <c r="Y133" s="290"/>
      <c r="Z133" s="290"/>
      <c r="AA133" s="290"/>
      <c r="AB133" s="291"/>
      <c r="AC133" s="289"/>
      <c r="AD133" s="290"/>
      <c r="AE133" s="290"/>
      <c r="AF133" s="290"/>
      <c r="AG133" s="290"/>
      <c r="AH133" s="290"/>
      <c r="AI133" s="290"/>
      <c r="AJ133" s="291"/>
      <c r="AK133" s="143"/>
      <c r="AL133" s="143"/>
      <c r="AM133" s="193"/>
      <c r="AN133" s="194"/>
      <c r="AO133" s="194"/>
      <c r="AP133" s="194"/>
      <c r="AQ133" s="194"/>
      <c r="AR133" s="194"/>
      <c r="AS133" s="194"/>
      <c r="AT133" s="194"/>
      <c r="AU133" s="194"/>
      <c r="AV133" s="194"/>
      <c r="AW133" s="194"/>
      <c r="AX133" s="194"/>
      <c r="AY133" s="194"/>
      <c r="AZ133" s="194"/>
      <c r="BA133" s="194"/>
      <c r="BB133" s="194"/>
      <c r="BC133" s="195"/>
      <c r="BD133" s="131"/>
      <c r="BE133" s="131"/>
      <c r="BF133" s="217"/>
      <c r="BG133" s="218"/>
      <c r="BH133" s="218"/>
      <c r="BI133" s="218"/>
      <c r="BJ133" s="217"/>
      <c r="BK133" s="218"/>
      <c r="BL133" s="218"/>
      <c r="BM133" s="218"/>
      <c r="BN133" s="217"/>
      <c r="BO133" s="218"/>
      <c r="BP133" s="218"/>
      <c r="BQ133" s="221"/>
      <c r="BR133" s="129"/>
    </row>
    <row r="134" spans="1:71" ht="19.399999999999999" customHeight="1">
      <c r="C134" s="124"/>
      <c r="D134" s="144"/>
      <c r="E134" s="144"/>
      <c r="F134" s="144"/>
      <c r="G134" s="144"/>
      <c r="H134" s="144"/>
      <c r="I134" s="144"/>
      <c r="J134" s="144"/>
      <c r="K134" s="144"/>
      <c r="L134" s="144"/>
      <c r="M134" s="144"/>
      <c r="N134" s="145"/>
      <c r="O134" s="145"/>
      <c r="P134" s="145"/>
      <c r="Q134" s="145"/>
      <c r="R134" s="146"/>
      <c r="S134" s="146"/>
      <c r="T134" s="146"/>
      <c r="U134" s="326" t="s">
        <v>32</v>
      </c>
      <c r="V134" s="327"/>
      <c r="W134" s="327"/>
      <c r="X134" s="327"/>
      <c r="Y134" s="327"/>
      <c r="Z134" s="327"/>
      <c r="AA134" s="327"/>
      <c r="AB134" s="327"/>
      <c r="AC134" s="326" t="s">
        <v>33</v>
      </c>
      <c r="AD134" s="327"/>
      <c r="AE134" s="327"/>
      <c r="AF134" s="327"/>
      <c r="AG134" s="327"/>
      <c r="AH134" s="327"/>
      <c r="AI134" s="327"/>
      <c r="AJ134" s="328"/>
      <c r="AK134" s="143"/>
      <c r="AL134" s="143"/>
      <c r="AM134" s="193"/>
      <c r="AN134" s="194"/>
      <c r="AO134" s="194"/>
      <c r="AP134" s="194"/>
      <c r="AQ134" s="194"/>
      <c r="AR134" s="194"/>
      <c r="AS134" s="194"/>
      <c r="AT134" s="194"/>
      <c r="AU134" s="194"/>
      <c r="AV134" s="194"/>
      <c r="AW134" s="194"/>
      <c r="AX134" s="194"/>
      <c r="AY134" s="194"/>
      <c r="AZ134" s="194"/>
      <c r="BA134" s="194"/>
      <c r="BB134" s="194"/>
      <c r="BC134" s="195"/>
      <c r="BD134" s="126"/>
      <c r="BE134" s="126"/>
      <c r="BF134" s="217"/>
      <c r="BG134" s="218"/>
      <c r="BH134" s="218"/>
      <c r="BI134" s="218"/>
      <c r="BJ134" s="217"/>
      <c r="BK134" s="218"/>
      <c r="BL134" s="218"/>
      <c r="BM134" s="218"/>
      <c r="BN134" s="217"/>
      <c r="BO134" s="218"/>
      <c r="BP134" s="218"/>
      <c r="BQ134" s="221"/>
      <c r="BR134" s="129"/>
    </row>
    <row r="135" spans="1:71" ht="19.399999999999999" customHeight="1">
      <c r="C135" s="124"/>
      <c r="D135" s="302" t="s">
        <v>8</v>
      </c>
      <c r="E135" s="281"/>
      <c r="F135" s="281"/>
      <c r="G135" s="281"/>
      <c r="H135" s="281"/>
      <c r="I135" s="281"/>
      <c r="J135" s="281"/>
      <c r="K135" s="281"/>
      <c r="L135" s="281"/>
      <c r="M135" s="282"/>
      <c r="N135" s="208" t="str">
        <f>IF([10]回答表!F18="水道事業",IF([10]回答表!AA52="●","●",""),"")</f>
        <v/>
      </c>
      <c r="O135" s="209"/>
      <c r="P135" s="209"/>
      <c r="Q135" s="210"/>
      <c r="R135" s="130"/>
      <c r="S135" s="130"/>
      <c r="T135" s="130"/>
      <c r="U135" s="336"/>
      <c r="V135" s="337"/>
      <c r="W135" s="337"/>
      <c r="X135" s="337"/>
      <c r="Y135" s="337"/>
      <c r="Z135" s="337"/>
      <c r="AA135" s="337"/>
      <c r="AB135" s="337"/>
      <c r="AC135" s="336"/>
      <c r="AD135" s="337"/>
      <c r="AE135" s="337"/>
      <c r="AF135" s="337"/>
      <c r="AG135" s="337"/>
      <c r="AH135" s="337"/>
      <c r="AI135" s="337"/>
      <c r="AJ135" s="338"/>
      <c r="AK135" s="143"/>
      <c r="AL135" s="143"/>
      <c r="AM135" s="193"/>
      <c r="AN135" s="194"/>
      <c r="AO135" s="194"/>
      <c r="AP135" s="194"/>
      <c r="AQ135" s="194"/>
      <c r="AR135" s="194"/>
      <c r="AS135" s="194"/>
      <c r="AT135" s="194"/>
      <c r="AU135" s="194"/>
      <c r="AV135" s="194"/>
      <c r="AW135" s="194"/>
      <c r="AX135" s="194"/>
      <c r="AY135" s="194"/>
      <c r="AZ135" s="194"/>
      <c r="BA135" s="194"/>
      <c r="BB135" s="194"/>
      <c r="BC135" s="195"/>
      <c r="BD135" s="147"/>
      <c r="BE135" s="147"/>
      <c r="BF135" s="217"/>
      <c r="BG135" s="218"/>
      <c r="BH135" s="218"/>
      <c r="BI135" s="218"/>
      <c r="BJ135" s="217"/>
      <c r="BK135" s="218"/>
      <c r="BL135" s="218"/>
      <c r="BM135" s="218"/>
      <c r="BN135" s="217"/>
      <c r="BO135" s="218"/>
      <c r="BP135" s="218"/>
      <c r="BQ135" s="221"/>
      <c r="BR135" s="129"/>
    </row>
    <row r="136" spans="1:71" ht="15.65" customHeight="1">
      <c r="C136" s="124"/>
      <c r="D136" s="281"/>
      <c r="E136" s="281"/>
      <c r="F136" s="281"/>
      <c r="G136" s="281"/>
      <c r="H136" s="281"/>
      <c r="I136" s="281"/>
      <c r="J136" s="281"/>
      <c r="K136" s="281"/>
      <c r="L136" s="281"/>
      <c r="M136" s="282"/>
      <c r="N136" s="211"/>
      <c r="O136" s="212"/>
      <c r="P136" s="212"/>
      <c r="Q136" s="213"/>
      <c r="R136" s="130"/>
      <c r="S136" s="130"/>
      <c r="T136" s="130"/>
      <c r="U136" s="283" t="str">
        <f>IF([10]回答表!F18="水道事業",IF([10]回答表!X52="●",[10]回答表!J294,IF([10]回答表!AA52="●",[10]回答表!J364,"")),"")</f>
        <v/>
      </c>
      <c r="V136" s="284"/>
      <c r="W136" s="284"/>
      <c r="X136" s="284"/>
      <c r="Y136" s="284"/>
      <c r="Z136" s="284"/>
      <c r="AA136" s="284"/>
      <c r="AB136" s="285"/>
      <c r="AC136" s="283" t="str">
        <f>IF([10]回答表!F18="水道事業",IF([10]回答表!X52="●",[10]回答表!J296,IF([10]回答表!AA52="●",[10]回答表!J366,"")),"")</f>
        <v/>
      </c>
      <c r="AD136" s="284"/>
      <c r="AE136" s="284"/>
      <c r="AF136" s="284"/>
      <c r="AG136" s="284"/>
      <c r="AH136" s="284"/>
      <c r="AI136" s="284"/>
      <c r="AJ136" s="285"/>
      <c r="AK136" s="143"/>
      <c r="AL136" s="143"/>
      <c r="AM136" s="193"/>
      <c r="AN136" s="194"/>
      <c r="AO136" s="194"/>
      <c r="AP136" s="194"/>
      <c r="AQ136" s="194"/>
      <c r="AR136" s="194"/>
      <c r="AS136" s="194"/>
      <c r="AT136" s="194"/>
      <c r="AU136" s="194"/>
      <c r="AV136" s="194"/>
      <c r="AW136" s="194"/>
      <c r="AX136" s="194"/>
      <c r="AY136" s="194"/>
      <c r="AZ136" s="194"/>
      <c r="BA136" s="194"/>
      <c r="BB136" s="194"/>
      <c r="BC136" s="195"/>
      <c r="BD136" s="147"/>
      <c r="BE136" s="147"/>
      <c r="BF136" s="217" t="s">
        <v>9</v>
      </c>
      <c r="BG136" s="218"/>
      <c r="BH136" s="218"/>
      <c r="BI136" s="218"/>
      <c r="BJ136" s="217" t="s">
        <v>10</v>
      </c>
      <c r="BK136" s="218"/>
      <c r="BL136" s="218"/>
      <c r="BM136" s="218"/>
      <c r="BN136" s="217" t="s">
        <v>11</v>
      </c>
      <c r="BO136" s="218"/>
      <c r="BP136" s="218"/>
      <c r="BQ136" s="221"/>
      <c r="BR136" s="129"/>
    </row>
    <row r="137" spans="1:71" ht="15.65" customHeight="1">
      <c r="C137" s="124"/>
      <c r="D137" s="281"/>
      <c r="E137" s="281"/>
      <c r="F137" s="281"/>
      <c r="G137" s="281"/>
      <c r="H137" s="281"/>
      <c r="I137" s="281"/>
      <c r="J137" s="281"/>
      <c r="K137" s="281"/>
      <c r="L137" s="281"/>
      <c r="M137" s="282"/>
      <c r="N137" s="211"/>
      <c r="O137" s="212"/>
      <c r="P137" s="212"/>
      <c r="Q137" s="213"/>
      <c r="R137" s="130"/>
      <c r="S137" s="130"/>
      <c r="T137" s="130"/>
      <c r="U137" s="286"/>
      <c r="V137" s="287"/>
      <c r="W137" s="287"/>
      <c r="X137" s="287"/>
      <c r="Y137" s="287"/>
      <c r="Z137" s="287"/>
      <c r="AA137" s="287"/>
      <c r="AB137" s="288"/>
      <c r="AC137" s="286"/>
      <c r="AD137" s="287"/>
      <c r="AE137" s="287"/>
      <c r="AF137" s="287"/>
      <c r="AG137" s="287"/>
      <c r="AH137" s="287"/>
      <c r="AI137" s="287"/>
      <c r="AJ137" s="288"/>
      <c r="AK137" s="143"/>
      <c r="AL137" s="143"/>
      <c r="AM137" s="193"/>
      <c r="AN137" s="194"/>
      <c r="AO137" s="194"/>
      <c r="AP137" s="194"/>
      <c r="AQ137" s="194"/>
      <c r="AR137" s="194"/>
      <c r="AS137" s="194"/>
      <c r="AT137" s="194"/>
      <c r="AU137" s="194"/>
      <c r="AV137" s="194"/>
      <c r="AW137" s="194"/>
      <c r="AX137" s="194"/>
      <c r="AY137" s="194"/>
      <c r="AZ137" s="194"/>
      <c r="BA137" s="194"/>
      <c r="BB137" s="194"/>
      <c r="BC137" s="195"/>
      <c r="BD137" s="147"/>
      <c r="BE137" s="147"/>
      <c r="BF137" s="217"/>
      <c r="BG137" s="218"/>
      <c r="BH137" s="218"/>
      <c r="BI137" s="218"/>
      <c r="BJ137" s="217"/>
      <c r="BK137" s="218"/>
      <c r="BL137" s="218"/>
      <c r="BM137" s="218"/>
      <c r="BN137" s="217"/>
      <c r="BO137" s="218"/>
      <c r="BP137" s="218"/>
      <c r="BQ137" s="221"/>
      <c r="BR137" s="129"/>
    </row>
    <row r="138" spans="1:71" ht="15.65" customHeight="1">
      <c r="C138" s="124"/>
      <c r="D138" s="281"/>
      <c r="E138" s="281"/>
      <c r="F138" s="281"/>
      <c r="G138" s="281"/>
      <c r="H138" s="281"/>
      <c r="I138" s="281"/>
      <c r="J138" s="281"/>
      <c r="K138" s="281"/>
      <c r="L138" s="281"/>
      <c r="M138" s="282"/>
      <c r="N138" s="214"/>
      <c r="O138" s="215"/>
      <c r="P138" s="215"/>
      <c r="Q138" s="216"/>
      <c r="R138" s="130"/>
      <c r="S138" s="130"/>
      <c r="T138" s="130"/>
      <c r="U138" s="289"/>
      <c r="V138" s="290"/>
      <c r="W138" s="290"/>
      <c r="X138" s="290"/>
      <c r="Y138" s="290"/>
      <c r="Z138" s="290"/>
      <c r="AA138" s="290"/>
      <c r="AB138" s="291"/>
      <c r="AC138" s="289"/>
      <c r="AD138" s="290"/>
      <c r="AE138" s="290"/>
      <c r="AF138" s="290"/>
      <c r="AG138" s="290"/>
      <c r="AH138" s="290"/>
      <c r="AI138" s="290"/>
      <c r="AJ138" s="291"/>
      <c r="AK138" s="143"/>
      <c r="AL138" s="143"/>
      <c r="AM138" s="196"/>
      <c r="AN138" s="197"/>
      <c r="AO138" s="197"/>
      <c r="AP138" s="197"/>
      <c r="AQ138" s="197"/>
      <c r="AR138" s="197"/>
      <c r="AS138" s="197"/>
      <c r="AT138" s="197"/>
      <c r="AU138" s="197"/>
      <c r="AV138" s="197"/>
      <c r="AW138" s="197"/>
      <c r="AX138" s="197"/>
      <c r="AY138" s="197"/>
      <c r="AZ138" s="197"/>
      <c r="BA138" s="197"/>
      <c r="BB138" s="197"/>
      <c r="BC138" s="198"/>
      <c r="BD138" s="147"/>
      <c r="BE138" s="147"/>
      <c r="BF138" s="219"/>
      <c r="BG138" s="220"/>
      <c r="BH138" s="220"/>
      <c r="BI138" s="220"/>
      <c r="BJ138" s="219"/>
      <c r="BK138" s="220"/>
      <c r="BL138" s="220"/>
      <c r="BM138" s="220"/>
      <c r="BN138" s="219"/>
      <c r="BO138" s="220"/>
      <c r="BP138" s="220"/>
      <c r="BQ138" s="222"/>
      <c r="BR138" s="129"/>
    </row>
    <row r="139" spans="1:71" ht="15.65" customHeight="1">
      <c r="A139" s="134"/>
      <c r="B139" s="134"/>
      <c r="C139" s="124"/>
      <c r="D139" s="144"/>
      <c r="E139" s="144"/>
      <c r="F139" s="144"/>
      <c r="G139" s="144"/>
      <c r="H139" s="144"/>
      <c r="I139" s="144"/>
      <c r="J139" s="144"/>
      <c r="K139" s="144"/>
      <c r="L139" s="144"/>
      <c r="M139" s="144"/>
      <c r="N139" s="144"/>
      <c r="O139" s="144"/>
      <c r="P139" s="144"/>
      <c r="Q139" s="144"/>
      <c r="R139" s="130"/>
      <c r="S139" s="130"/>
      <c r="T139" s="130"/>
      <c r="U139" s="130"/>
      <c r="V139" s="130"/>
      <c r="W139" s="130"/>
      <c r="X139" s="130"/>
      <c r="Y139" s="130"/>
      <c r="Z139" s="130"/>
      <c r="AA139" s="130"/>
      <c r="AB139" s="130"/>
      <c r="AC139" s="130"/>
      <c r="AD139" s="130"/>
      <c r="AE139" s="130"/>
      <c r="AF139" s="130"/>
      <c r="AG139" s="130"/>
      <c r="AH139" s="130"/>
      <c r="AI139" s="130"/>
      <c r="AJ139" s="130"/>
      <c r="AK139" s="143"/>
      <c r="AL139" s="143"/>
      <c r="AM139" s="156"/>
      <c r="AN139" s="156"/>
      <c r="AO139" s="156"/>
      <c r="AP139" s="156"/>
      <c r="AQ139" s="156"/>
      <c r="AR139" s="156"/>
      <c r="AS139" s="156"/>
      <c r="AT139" s="156"/>
      <c r="AU139" s="156"/>
      <c r="AV139" s="156"/>
      <c r="AW139" s="156"/>
      <c r="AX139" s="156"/>
      <c r="AY139" s="156"/>
      <c r="AZ139" s="156"/>
      <c r="BA139" s="156"/>
      <c r="BB139" s="156"/>
      <c r="BC139" s="131"/>
      <c r="BD139" s="147"/>
      <c r="BE139" s="147"/>
      <c r="BF139" s="110"/>
      <c r="BG139" s="110"/>
      <c r="BH139" s="110"/>
      <c r="BI139" s="110"/>
      <c r="BJ139" s="110"/>
      <c r="BK139" s="110"/>
      <c r="BL139" s="110"/>
      <c r="BM139" s="110"/>
      <c r="BN139" s="110"/>
      <c r="BO139" s="110"/>
      <c r="BP139" s="110"/>
      <c r="BQ139" s="110"/>
      <c r="BR139" s="129"/>
      <c r="BS139" s="116"/>
    </row>
    <row r="140" spans="1:71" ht="15.65" customHeight="1">
      <c r="A140" s="134"/>
      <c r="B140" s="134"/>
      <c r="C140" s="124"/>
      <c r="D140" s="144"/>
      <c r="E140" s="144"/>
      <c r="F140" s="144"/>
      <c r="G140" s="144"/>
      <c r="H140" s="144"/>
      <c r="I140" s="144"/>
      <c r="J140" s="144"/>
      <c r="K140" s="144"/>
      <c r="L140" s="144"/>
      <c r="M140" s="144"/>
      <c r="N140" s="144"/>
      <c r="O140" s="144"/>
      <c r="P140" s="144"/>
      <c r="Q140" s="144"/>
      <c r="R140" s="130"/>
      <c r="S140" s="130"/>
      <c r="T140" s="130"/>
      <c r="U140" s="135" t="s">
        <v>91</v>
      </c>
      <c r="V140" s="130"/>
      <c r="W140" s="130"/>
      <c r="X140" s="130"/>
      <c r="Y140" s="130"/>
      <c r="Z140" s="130"/>
      <c r="AA140" s="130"/>
      <c r="AB140" s="130"/>
      <c r="AC140" s="130"/>
      <c r="AD140" s="130"/>
      <c r="AE140" s="130"/>
      <c r="AF140" s="130"/>
      <c r="AG140" s="130"/>
      <c r="AH140" s="130"/>
      <c r="AI140" s="130"/>
      <c r="AJ140" s="130"/>
      <c r="AK140" s="143"/>
      <c r="AL140" s="143"/>
      <c r="AM140" s="135" t="s">
        <v>92</v>
      </c>
      <c r="AN140" s="127"/>
      <c r="AO140" s="127"/>
      <c r="AP140" s="127"/>
      <c r="AQ140" s="127"/>
      <c r="AR140" s="127"/>
      <c r="AS140" s="127"/>
      <c r="AT140" s="127"/>
      <c r="AU140" s="127"/>
      <c r="AV140" s="127"/>
      <c r="AW140" s="127"/>
      <c r="AX140" s="126"/>
      <c r="AY140" s="126"/>
      <c r="AZ140" s="126"/>
      <c r="BA140" s="126"/>
      <c r="BB140" s="126"/>
      <c r="BC140" s="126"/>
      <c r="BD140" s="126"/>
      <c r="BE140" s="126"/>
      <c r="BF140" s="126"/>
      <c r="BG140" s="126"/>
      <c r="BH140" s="126"/>
      <c r="BI140" s="126"/>
      <c r="BJ140" s="126"/>
      <c r="BK140" s="126"/>
      <c r="BL140" s="126"/>
      <c r="BM140" s="126"/>
      <c r="BN140" s="126"/>
      <c r="BO140" s="126"/>
      <c r="BP140" s="126"/>
      <c r="BQ140" s="110"/>
      <c r="BR140" s="129"/>
      <c r="BS140" s="116"/>
    </row>
    <row r="141" spans="1:71" ht="15.65" customHeight="1">
      <c r="A141" s="134"/>
      <c r="B141" s="134"/>
      <c r="C141" s="124"/>
      <c r="D141" s="144"/>
      <c r="E141" s="144"/>
      <c r="F141" s="144"/>
      <c r="G141" s="144"/>
      <c r="H141" s="144"/>
      <c r="I141" s="144"/>
      <c r="J141" s="144"/>
      <c r="K141" s="144"/>
      <c r="L141" s="144"/>
      <c r="M141" s="144"/>
      <c r="N141" s="144"/>
      <c r="O141" s="144"/>
      <c r="P141" s="144"/>
      <c r="Q141" s="144"/>
      <c r="R141" s="130"/>
      <c r="S141" s="130"/>
      <c r="T141" s="130"/>
      <c r="U141" s="182" t="str">
        <f>IF([10]回答表!F18="水道事業",IF([10]回答表!X52="●",[10]回答表!E339,IF([10]回答表!AA52="●",[10]回答表!E408,"")),"")</f>
        <v/>
      </c>
      <c r="V141" s="183"/>
      <c r="W141" s="183"/>
      <c r="X141" s="183"/>
      <c r="Y141" s="183"/>
      <c r="Z141" s="183"/>
      <c r="AA141" s="183"/>
      <c r="AB141" s="183"/>
      <c r="AC141" s="183"/>
      <c r="AD141" s="183"/>
      <c r="AE141" s="186" t="s">
        <v>93</v>
      </c>
      <c r="AF141" s="186"/>
      <c r="AG141" s="186"/>
      <c r="AH141" s="186"/>
      <c r="AI141" s="186"/>
      <c r="AJ141" s="187"/>
      <c r="AK141" s="143"/>
      <c r="AL141" s="143"/>
      <c r="AM141" s="190" t="str">
        <f>IF([10]回答表!F18="水道事業",IF([10]回答表!X52="●",[10]回答表!B341,IF([10]回答表!AA52="●",[10]回答表!B410,"")),"")</f>
        <v/>
      </c>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2"/>
      <c r="BR141" s="129"/>
      <c r="BS141" s="116"/>
    </row>
    <row r="142" spans="1:71" ht="15.65" customHeight="1">
      <c r="A142" s="134"/>
      <c r="B142" s="134"/>
      <c r="C142" s="124"/>
      <c r="D142" s="144"/>
      <c r="E142" s="144"/>
      <c r="F142" s="144"/>
      <c r="G142" s="144"/>
      <c r="H142" s="144"/>
      <c r="I142" s="144"/>
      <c r="J142" s="144"/>
      <c r="K142" s="144"/>
      <c r="L142" s="144"/>
      <c r="M142" s="144"/>
      <c r="N142" s="144"/>
      <c r="O142" s="144"/>
      <c r="P142" s="144"/>
      <c r="Q142" s="144"/>
      <c r="R142" s="130"/>
      <c r="S142" s="130"/>
      <c r="T142" s="130"/>
      <c r="U142" s="184"/>
      <c r="V142" s="185"/>
      <c r="W142" s="185"/>
      <c r="X142" s="185"/>
      <c r="Y142" s="185"/>
      <c r="Z142" s="185"/>
      <c r="AA142" s="185"/>
      <c r="AB142" s="185"/>
      <c r="AC142" s="185"/>
      <c r="AD142" s="185"/>
      <c r="AE142" s="188"/>
      <c r="AF142" s="188"/>
      <c r="AG142" s="188"/>
      <c r="AH142" s="188"/>
      <c r="AI142" s="188"/>
      <c r="AJ142" s="189"/>
      <c r="AK142" s="143"/>
      <c r="AL142" s="143"/>
      <c r="AM142" s="193"/>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5"/>
      <c r="BR142" s="129"/>
      <c r="BS142" s="116"/>
    </row>
    <row r="143" spans="1:71" ht="15.65" customHeight="1">
      <c r="A143" s="134"/>
      <c r="B143" s="134"/>
      <c r="C143" s="124"/>
      <c r="D143" s="144"/>
      <c r="E143" s="144"/>
      <c r="F143" s="144"/>
      <c r="G143" s="144"/>
      <c r="H143" s="144"/>
      <c r="I143" s="144"/>
      <c r="J143" s="144"/>
      <c r="K143" s="144"/>
      <c r="L143" s="144"/>
      <c r="M143" s="144"/>
      <c r="N143" s="144"/>
      <c r="O143" s="144"/>
      <c r="P143" s="144"/>
      <c r="Q143" s="144"/>
      <c r="R143" s="130"/>
      <c r="S143" s="130"/>
      <c r="T143" s="130"/>
      <c r="U143" s="130"/>
      <c r="V143" s="130"/>
      <c r="W143" s="130"/>
      <c r="X143" s="130"/>
      <c r="Y143" s="130"/>
      <c r="Z143" s="130"/>
      <c r="AA143" s="130"/>
      <c r="AB143" s="130"/>
      <c r="AC143" s="130"/>
      <c r="AD143" s="130"/>
      <c r="AE143" s="130"/>
      <c r="AF143" s="130"/>
      <c r="AG143" s="130"/>
      <c r="AH143" s="130"/>
      <c r="AI143" s="130"/>
      <c r="AJ143" s="130"/>
      <c r="AK143" s="143"/>
      <c r="AL143" s="143"/>
      <c r="AM143" s="193"/>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c r="BJ143" s="194"/>
      <c r="BK143" s="194"/>
      <c r="BL143" s="194"/>
      <c r="BM143" s="194"/>
      <c r="BN143" s="194"/>
      <c r="BO143" s="194"/>
      <c r="BP143" s="194"/>
      <c r="BQ143" s="195"/>
      <c r="BR143" s="129"/>
      <c r="BS143" s="116"/>
    </row>
    <row r="144" spans="1:71" ht="15.65" customHeight="1">
      <c r="A144" s="134"/>
      <c r="B144" s="134"/>
      <c r="C144" s="124"/>
      <c r="D144" s="144"/>
      <c r="E144" s="144"/>
      <c r="F144" s="144"/>
      <c r="G144" s="144"/>
      <c r="H144" s="144"/>
      <c r="I144" s="144"/>
      <c r="J144" s="144"/>
      <c r="K144" s="144"/>
      <c r="L144" s="144"/>
      <c r="M144" s="144"/>
      <c r="N144" s="144"/>
      <c r="O144" s="144"/>
      <c r="P144" s="144"/>
      <c r="Q144" s="144"/>
      <c r="R144" s="130"/>
      <c r="S144" s="130"/>
      <c r="T144" s="130"/>
      <c r="U144" s="130"/>
      <c r="V144" s="130"/>
      <c r="W144" s="130"/>
      <c r="X144" s="130"/>
      <c r="Y144" s="130"/>
      <c r="Z144" s="130"/>
      <c r="AA144" s="130"/>
      <c r="AB144" s="130"/>
      <c r="AC144" s="130"/>
      <c r="AD144" s="130"/>
      <c r="AE144" s="130"/>
      <c r="AF144" s="130"/>
      <c r="AG144" s="130"/>
      <c r="AH144" s="130"/>
      <c r="AI144" s="130"/>
      <c r="AJ144" s="130"/>
      <c r="AK144" s="143"/>
      <c r="AL144" s="143"/>
      <c r="AM144" s="193"/>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4"/>
      <c r="BK144" s="194"/>
      <c r="BL144" s="194"/>
      <c r="BM144" s="194"/>
      <c r="BN144" s="194"/>
      <c r="BO144" s="194"/>
      <c r="BP144" s="194"/>
      <c r="BQ144" s="195"/>
      <c r="BR144" s="129"/>
      <c r="BS144" s="116"/>
    </row>
    <row r="145" spans="1:71" ht="15.65" customHeight="1">
      <c r="A145" s="134"/>
      <c r="B145" s="134"/>
      <c r="C145" s="124"/>
      <c r="D145" s="144"/>
      <c r="E145" s="144"/>
      <c r="F145" s="144"/>
      <c r="G145" s="144"/>
      <c r="H145" s="144"/>
      <c r="I145" s="144"/>
      <c r="J145" s="144"/>
      <c r="K145" s="144"/>
      <c r="L145" s="144"/>
      <c r="M145" s="144"/>
      <c r="N145" s="144"/>
      <c r="O145" s="144"/>
      <c r="P145" s="144"/>
      <c r="Q145" s="144"/>
      <c r="R145" s="130"/>
      <c r="S145" s="130"/>
      <c r="T145" s="130"/>
      <c r="U145" s="130"/>
      <c r="V145" s="130"/>
      <c r="W145" s="130"/>
      <c r="X145" s="130"/>
      <c r="Y145" s="130"/>
      <c r="Z145" s="130"/>
      <c r="AA145" s="130"/>
      <c r="AB145" s="130"/>
      <c r="AC145" s="130"/>
      <c r="AD145" s="130"/>
      <c r="AE145" s="130"/>
      <c r="AF145" s="130"/>
      <c r="AG145" s="130"/>
      <c r="AH145" s="130"/>
      <c r="AI145" s="130"/>
      <c r="AJ145" s="130"/>
      <c r="AK145" s="143"/>
      <c r="AL145" s="143"/>
      <c r="AM145" s="196"/>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8"/>
      <c r="BR145" s="129"/>
      <c r="BS145" s="116"/>
    </row>
    <row r="146" spans="1:71" ht="15.65" customHeight="1">
      <c r="C146" s="124"/>
      <c r="D146" s="144"/>
      <c r="E146" s="144"/>
      <c r="F146" s="144"/>
      <c r="G146" s="144"/>
      <c r="H146" s="144"/>
      <c r="I146" s="144"/>
      <c r="J146" s="144"/>
      <c r="K146" s="144"/>
      <c r="L146" s="144"/>
      <c r="M146" s="144"/>
      <c r="N146" s="149"/>
      <c r="O146" s="149"/>
      <c r="P146" s="149"/>
      <c r="Q146" s="149"/>
      <c r="R146" s="130"/>
      <c r="S146" s="130"/>
      <c r="T146" s="130"/>
      <c r="U146" s="130"/>
      <c r="V146" s="130"/>
      <c r="W146" s="130"/>
      <c r="X146" s="110"/>
      <c r="Y146" s="110"/>
      <c r="Z146" s="110"/>
      <c r="AA146" s="127"/>
      <c r="AB146" s="127"/>
      <c r="AC146" s="127"/>
      <c r="AD146" s="127"/>
      <c r="AE146" s="127"/>
      <c r="AF146" s="127"/>
      <c r="AG146" s="127"/>
      <c r="AH146" s="127"/>
      <c r="AI146" s="127"/>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29"/>
    </row>
    <row r="147" spans="1:71" ht="18.649999999999999" customHeight="1">
      <c r="C147" s="124"/>
      <c r="D147" s="144"/>
      <c r="E147" s="144"/>
      <c r="F147" s="144"/>
      <c r="G147" s="144"/>
      <c r="H147" s="144"/>
      <c r="I147" s="144"/>
      <c r="J147" s="144"/>
      <c r="K147" s="144"/>
      <c r="L147" s="144"/>
      <c r="M147" s="144"/>
      <c r="N147" s="149"/>
      <c r="O147" s="149"/>
      <c r="P147" s="149"/>
      <c r="Q147" s="149"/>
      <c r="R147" s="130"/>
      <c r="S147" s="130"/>
      <c r="T147" s="130"/>
      <c r="U147" s="135" t="s">
        <v>27</v>
      </c>
      <c r="V147" s="130"/>
      <c r="W147" s="130"/>
      <c r="X147" s="136"/>
      <c r="Y147" s="136"/>
      <c r="Z147" s="136"/>
      <c r="AA147" s="127"/>
      <c r="AB147" s="137"/>
      <c r="AC147" s="127"/>
      <c r="AD147" s="127"/>
      <c r="AE147" s="127"/>
      <c r="AF147" s="127"/>
      <c r="AG147" s="127"/>
      <c r="AH147" s="127"/>
      <c r="AI147" s="127"/>
      <c r="AJ147" s="127"/>
      <c r="AK147" s="127"/>
      <c r="AL147" s="127"/>
      <c r="AM147" s="135" t="s">
        <v>12</v>
      </c>
      <c r="AN147" s="127"/>
      <c r="AO147" s="127"/>
      <c r="AP147" s="127"/>
      <c r="AQ147" s="127"/>
      <c r="AR147" s="127"/>
      <c r="AS147" s="127"/>
      <c r="AT147" s="127"/>
      <c r="AU147" s="127"/>
      <c r="AV147" s="127"/>
      <c r="AW147" s="127"/>
      <c r="AX147" s="127"/>
      <c r="AY147" s="126"/>
      <c r="AZ147" s="126"/>
      <c r="BA147" s="126"/>
      <c r="BB147" s="126"/>
      <c r="BC147" s="126"/>
      <c r="BD147" s="126"/>
      <c r="BE147" s="126"/>
      <c r="BF147" s="126"/>
      <c r="BG147" s="126"/>
      <c r="BH147" s="126"/>
      <c r="BI147" s="126"/>
      <c r="BJ147" s="126"/>
      <c r="BK147" s="126"/>
      <c r="BL147" s="126"/>
      <c r="BM147" s="126"/>
      <c r="BN147" s="126"/>
      <c r="BO147" s="126"/>
      <c r="BP147" s="126"/>
      <c r="BQ147" s="110"/>
      <c r="BR147" s="129"/>
    </row>
    <row r="148" spans="1:71" ht="15.65" customHeight="1">
      <c r="C148" s="124"/>
      <c r="D148" s="281" t="s">
        <v>13</v>
      </c>
      <c r="E148" s="281"/>
      <c r="F148" s="281"/>
      <c r="G148" s="281"/>
      <c r="H148" s="281"/>
      <c r="I148" s="281"/>
      <c r="J148" s="281"/>
      <c r="K148" s="281"/>
      <c r="L148" s="281"/>
      <c r="M148" s="282"/>
      <c r="N148" s="208" t="str">
        <f>IF([10]回答表!F18="水道事業",IF([10]回答表!AD52="●","●",""),"")</f>
        <v/>
      </c>
      <c r="O148" s="209"/>
      <c r="P148" s="209"/>
      <c r="Q148" s="210"/>
      <c r="R148" s="130"/>
      <c r="S148" s="130"/>
      <c r="T148" s="130"/>
      <c r="U148" s="190" t="str">
        <f>IF([10]回答表!F18="水道事業",IF([10]回答表!AD52="●",[10]回答表!B421,""),"")</f>
        <v/>
      </c>
      <c r="V148" s="191"/>
      <c r="W148" s="191"/>
      <c r="X148" s="191"/>
      <c r="Y148" s="191"/>
      <c r="Z148" s="191"/>
      <c r="AA148" s="191"/>
      <c r="AB148" s="191"/>
      <c r="AC148" s="191"/>
      <c r="AD148" s="191"/>
      <c r="AE148" s="191"/>
      <c r="AF148" s="191"/>
      <c r="AG148" s="191"/>
      <c r="AH148" s="191"/>
      <c r="AI148" s="191"/>
      <c r="AJ148" s="192"/>
      <c r="AK148" s="150"/>
      <c r="AL148" s="150"/>
      <c r="AM148" s="190" t="str">
        <f>IF([10]回答表!F18="水道事業",IF([10]回答表!AD52="●",[10]回答表!B427,""),"")</f>
        <v/>
      </c>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2"/>
      <c r="BR148" s="129"/>
    </row>
    <row r="149" spans="1:71" ht="15.65" customHeight="1">
      <c r="C149" s="124"/>
      <c r="D149" s="281"/>
      <c r="E149" s="281"/>
      <c r="F149" s="281"/>
      <c r="G149" s="281"/>
      <c r="H149" s="281"/>
      <c r="I149" s="281"/>
      <c r="J149" s="281"/>
      <c r="K149" s="281"/>
      <c r="L149" s="281"/>
      <c r="M149" s="282"/>
      <c r="N149" s="211"/>
      <c r="O149" s="212"/>
      <c r="P149" s="212"/>
      <c r="Q149" s="213"/>
      <c r="R149" s="130"/>
      <c r="S149" s="130"/>
      <c r="T149" s="130"/>
      <c r="U149" s="193"/>
      <c r="V149" s="194"/>
      <c r="W149" s="194"/>
      <c r="X149" s="194"/>
      <c r="Y149" s="194"/>
      <c r="Z149" s="194"/>
      <c r="AA149" s="194"/>
      <c r="AB149" s="194"/>
      <c r="AC149" s="194"/>
      <c r="AD149" s="194"/>
      <c r="AE149" s="194"/>
      <c r="AF149" s="194"/>
      <c r="AG149" s="194"/>
      <c r="AH149" s="194"/>
      <c r="AI149" s="194"/>
      <c r="AJ149" s="195"/>
      <c r="AK149" s="150"/>
      <c r="AL149" s="150"/>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4"/>
      <c r="BQ149" s="195"/>
      <c r="BR149" s="129"/>
    </row>
    <row r="150" spans="1:71" ht="15.65" customHeight="1">
      <c r="C150" s="124"/>
      <c r="D150" s="281"/>
      <c r="E150" s="281"/>
      <c r="F150" s="281"/>
      <c r="G150" s="281"/>
      <c r="H150" s="281"/>
      <c r="I150" s="281"/>
      <c r="J150" s="281"/>
      <c r="K150" s="281"/>
      <c r="L150" s="281"/>
      <c r="M150" s="282"/>
      <c r="N150" s="211"/>
      <c r="O150" s="212"/>
      <c r="P150" s="212"/>
      <c r="Q150" s="213"/>
      <c r="R150" s="130"/>
      <c r="S150" s="130"/>
      <c r="T150" s="130"/>
      <c r="U150" s="193"/>
      <c r="V150" s="194"/>
      <c r="W150" s="194"/>
      <c r="X150" s="194"/>
      <c r="Y150" s="194"/>
      <c r="Z150" s="194"/>
      <c r="AA150" s="194"/>
      <c r="AB150" s="194"/>
      <c r="AC150" s="194"/>
      <c r="AD150" s="194"/>
      <c r="AE150" s="194"/>
      <c r="AF150" s="194"/>
      <c r="AG150" s="194"/>
      <c r="AH150" s="194"/>
      <c r="AI150" s="194"/>
      <c r="AJ150" s="195"/>
      <c r="AK150" s="150"/>
      <c r="AL150" s="150"/>
      <c r="AM150" s="193"/>
      <c r="AN150" s="194"/>
      <c r="AO150" s="194"/>
      <c r="AP150" s="194"/>
      <c r="AQ150" s="194"/>
      <c r="AR150" s="194"/>
      <c r="AS150" s="194"/>
      <c r="AT150" s="194"/>
      <c r="AU150" s="194"/>
      <c r="AV150" s="194"/>
      <c r="AW150" s="194"/>
      <c r="AX150" s="194"/>
      <c r="AY150" s="194"/>
      <c r="AZ150" s="194"/>
      <c r="BA150" s="194"/>
      <c r="BB150" s="194"/>
      <c r="BC150" s="194"/>
      <c r="BD150" s="194"/>
      <c r="BE150" s="194"/>
      <c r="BF150" s="194"/>
      <c r="BG150" s="194"/>
      <c r="BH150" s="194"/>
      <c r="BI150" s="194"/>
      <c r="BJ150" s="194"/>
      <c r="BK150" s="194"/>
      <c r="BL150" s="194"/>
      <c r="BM150" s="194"/>
      <c r="BN150" s="194"/>
      <c r="BO150" s="194"/>
      <c r="BP150" s="194"/>
      <c r="BQ150" s="195"/>
      <c r="BR150" s="129"/>
    </row>
    <row r="151" spans="1:71" ht="15.65" customHeight="1">
      <c r="C151" s="124"/>
      <c r="D151" s="281"/>
      <c r="E151" s="281"/>
      <c r="F151" s="281"/>
      <c r="G151" s="281"/>
      <c r="H151" s="281"/>
      <c r="I151" s="281"/>
      <c r="J151" s="281"/>
      <c r="K151" s="281"/>
      <c r="L151" s="281"/>
      <c r="M151" s="282"/>
      <c r="N151" s="214"/>
      <c r="O151" s="215"/>
      <c r="P151" s="215"/>
      <c r="Q151" s="216"/>
      <c r="R151" s="130"/>
      <c r="S151" s="130"/>
      <c r="T151" s="130"/>
      <c r="U151" s="196"/>
      <c r="V151" s="197"/>
      <c r="W151" s="197"/>
      <c r="X151" s="197"/>
      <c r="Y151" s="197"/>
      <c r="Z151" s="197"/>
      <c r="AA151" s="197"/>
      <c r="AB151" s="197"/>
      <c r="AC151" s="197"/>
      <c r="AD151" s="197"/>
      <c r="AE151" s="197"/>
      <c r="AF151" s="197"/>
      <c r="AG151" s="197"/>
      <c r="AH151" s="197"/>
      <c r="AI151" s="197"/>
      <c r="AJ151" s="198"/>
      <c r="AK151" s="150"/>
      <c r="AL151" s="150"/>
      <c r="AM151" s="196"/>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8"/>
      <c r="BR151" s="129"/>
    </row>
    <row r="152" spans="1:71" ht="15.65" customHeight="1">
      <c r="C152" s="151"/>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c r="BP152" s="152"/>
      <c r="BQ152" s="152"/>
      <c r="BR152" s="153"/>
    </row>
    <row r="153" spans="1:71" s="97" customFormat="1" ht="15.65" customHeight="1">
      <c r="A153" s="116"/>
      <c r="B153" s="116"/>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16"/>
    </row>
    <row r="154" spans="1:71" ht="15.65" customHeight="1">
      <c r="C154" s="118"/>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256"/>
      <c r="AS154" s="256"/>
      <c r="AT154" s="256"/>
      <c r="AU154" s="256"/>
      <c r="AV154" s="256"/>
      <c r="AW154" s="256"/>
      <c r="AX154" s="256"/>
      <c r="AY154" s="256"/>
      <c r="AZ154" s="256"/>
      <c r="BA154" s="256"/>
      <c r="BB154" s="256"/>
      <c r="BC154" s="120"/>
      <c r="BD154" s="121"/>
      <c r="BE154" s="121"/>
      <c r="BF154" s="121"/>
      <c r="BG154" s="121"/>
      <c r="BH154" s="121"/>
      <c r="BI154" s="121"/>
      <c r="BJ154" s="121"/>
      <c r="BK154" s="121"/>
      <c r="BL154" s="121"/>
      <c r="BM154" s="121"/>
      <c r="BN154" s="121"/>
      <c r="BO154" s="121"/>
      <c r="BP154" s="121"/>
      <c r="BQ154" s="121"/>
      <c r="BR154" s="122"/>
    </row>
    <row r="155" spans="1:71" ht="15.65" customHeight="1">
      <c r="C155" s="124"/>
      <c r="D155" s="130"/>
      <c r="E155" s="130"/>
      <c r="F155" s="130"/>
      <c r="G155" s="130"/>
      <c r="H155" s="130"/>
      <c r="I155" s="130"/>
      <c r="J155" s="130"/>
      <c r="K155" s="130"/>
      <c r="L155" s="130"/>
      <c r="M155" s="130"/>
      <c r="N155" s="130"/>
      <c r="O155" s="130"/>
      <c r="P155" s="130"/>
      <c r="Q155" s="130"/>
      <c r="R155" s="130"/>
      <c r="S155" s="130"/>
      <c r="T155" s="130"/>
      <c r="U155" s="130"/>
      <c r="V155" s="130"/>
      <c r="W155" s="130"/>
      <c r="X155" s="110"/>
      <c r="Y155" s="110"/>
      <c r="Z155" s="110"/>
      <c r="AA155" s="126"/>
      <c r="AB155" s="131"/>
      <c r="AC155" s="131"/>
      <c r="AD155" s="131"/>
      <c r="AE155" s="131"/>
      <c r="AF155" s="131"/>
      <c r="AG155" s="131"/>
      <c r="AH155" s="131"/>
      <c r="AI155" s="131"/>
      <c r="AJ155" s="131"/>
      <c r="AK155" s="131"/>
      <c r="AL155" s="131"/>
      <c r="AM155" s="131"/>
      <c r="AN155" s="128"/>
      <c r="AO155" s="131"/>
      <c r="AP155" s="132"/>
      <c r="AQ155" s="132"/>
      <c r="AR155" s="292"/>
      <c r="AS155" s="292"/>
      <c r="AT155" s="292"/>
      <c r="AU155" s="292"/>
      <c r="AV155" s="292"/>
      <c r="AW155" s="292"/>
      <c r="AX155" s="292"/>
      <c r="AY155" s="292"/>
      <c r="AZ155" s="292"/>
      <c r="BA155" s="292"/>
      <c r="BB155" s="292"/>
      <c r="BC155" s="125"/>
      <c r="BD155" s="126"/>
      <c r="BE155" s="126"/>
      <c r="BF155" s="126"/>
      <c r="BG155" s="126"/>
      <c r="BH155" s="126"/>
      <c r="BI155" s="126"/>
      <c r="BJ155" s="126"/>
      <c r="BK155" s="126"/>
      <c r="BL155" s="126"/>
      <c r="BM155" s="126"/>
      <c r="BN155" s="127"/>
      <c r="BO155" s="127"/>
      <c r="BP155" s="127"/>
      <c r="BQ155" s="128"/>
      <c r="BR155" s="129"/>
    </row>
    <row r="156" spans="1:71" ht="15.65" customHeight="1">
      <c r="C156" s="124"/>
      <c r="D156" s="258" t="s">
        <v>4</v>
      </c>
      <c r="E156" s="259"/>
      <c r="F156" s="259"/>
      <c r="G156" s="259"/>
      <c r="H156" s="259"/>
      <c r="I156" s="259"/>
      <c r="J156" s="259"/>
      <c r="K156" s="259"/>
      <c r="L156" s="259"/>
      <c r="M156" s="259"/>
      <c r="N156" s="259"/>
      <c r="O156" s="259"/>
      <c r="P156" s="259"/>
      <c r="Q156" s="260"/>
      <c r="R156" s="199" t="s">
        <v>53</v>
      </c>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1"/>
      <c r="BC156" s="125"/>
      <c r="BD156" s="126"/>
      <c r="BE156" s="126"/>
      <c r="BF156" s="126"/>
      <c r="BG156" s="126"/>
      <c r="BH156" s="126"/>
      <c r="BI156" s="126"/>
      <c r="BJ156" s="126"/>
      <c r="BK156" s="126"/>
      <c r="BL156" s="126"/>
      <c r="BM156" s="126"/>
      <c r="BN156" s="127"/>
      <c r="BO156" s="127"/>
      <c r="BP156" s="127"/>
      <c r="BQ156" s="128"/>
      <c r="BR156" s="129"/>
    </row>
    <row r="157" spans="1:71" ht="15.65" customHeight="1">
      <c r="C157" s="124"/>
      <c r="D157" s="261"/>
      <c r="E157" s="262"/>
      <c r="F157" s="262"/>
      <c r="G157" s="262"/>
      <c r="H157" s="262"/>
      <c r="I157" s="262"/>
      <c r="J157" s="262"/>
      <c r="K157" s="262"/>
      <c r="L157" s="262"/>
      <c r="M157" s="262"/>
      <c r="N157" s="262"/>
      <c r="O157" s="262"/>
      <c r="P157" s="262"/>
      <c r="Q157" s="263"/>
      <c r="R157" s="205"/>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7"/>
      <c r="BC157" s="125"/>
      <c r="BD157" s="126"/>
      <c r="BE157" s="126"/>
      <c r="BF157" s="126"/>
      <c r="BG157" s="126"/>
      <c r="BH157" s="126"/>
      <c r="BI157" s="126"/>
      <c r="BJ157" s="126"/>
      <c r="BK157" s="126"/>
      <c r="BL157" s="126"/>
      <c r="BM157" s="126"/>
      <c r="BN157" s="127"/>
      <c r="BO157" s="127"/>
      <c r="BP157" s="127"/>
      <c r="BQ157" s="128"/>
      <c r="BR157" s="129"/>
    </row>
    <row r="158" spans="1:71" ht="15.65" customHeight="1">
      <c r="C158" s="124"/>
      <c r="D158" s="130"/>
      <c r="E158" s="130"/>
      <c r="F158" s="130"/>
      <c r="G158" s="130"/>
      <c r="H158" s="130"/>
      <c r="I158" s="130"/>
      <c r="J158" s="130"/>
      <c r="K158" s="130"/>
      <c r="L158" s="130"/>
      <c r="M158" s="130"/>
      <c r="N158" s="130"/>
      <c r="O158" s="130"/>
      <c r="P158" s="130"/>
      <c r="Q158" s="130"/>
      <c r="R158" s="130"/>
      <c r="S158" s="130"/>
      <c r="T158" s="130"/>
      <c r="U158" s="130"/>
      <c r="V158" s="130"/>
      <c r="W158" s="130"/>
      <c r="X158" s="110"/>
      <c r="Y158" s="110"/>
      <c r="Z158" s="110"/>
      <c r="AA158" s="126"/>
      <c r="AB158" s="131"/>
      <c r="AC158" s="131"/>
      <c r="AD158" s="131"/>
      <c r="AE158" s="131"/>
      <c r="AF158" s="131"/>
      <c r="AG158" s="131"/>
      <c r="AH158" s="131"/>
      <c r="AI158" s="131"/>
      <c r="AJ158" s="131"/>
      <c r="AK158" s="131"/>
      <c r="AL158" s="131"/>
      <c r="AM158" s="131"/>
      <c r="AN158" s="128"/>
      <c r="AO158" s="131"/>
      <c r="AP158" s="132"/>
      <c r="AQ158" s="132"/>
      <c r="AR158" s="133"/>
      <c r="AS158" s="133"/>
      <c r="AT158" s="133"/>
      <c r="AU158" s="133"/>
      <c r="AV158" s="133"/>
      <c r="AW158" s="133"/>
      <c r="AX158" s="133"/>
      <c r="AY158" s="133"/>
      <c r="AZ158" s="133"/>
      <c r="BA158" s="133"/>
      <c r="BB158" s="133"/>
      <c r="BC158" s="125"/>
      <c r="BD158" s="126"/>
      <c r="BE158" s="126"/>
      <c r="BF158" s="126"/>
      <c r="BG158" s="126"/>
      <c r="BH158" s="126"/>
      <c r="BI158" s="126"/>
      <c r="BJ158" s="126"/>
      <c r="BK158" s="126"/>
      <c r="BL158" s="126"/>
      <c r="BM158" s="126"/>
      <c r="BN158" s="127"/>
      <c r="BO158" s="127"/>
      <c r="BP158" s="127"/>
      <c r="BQ158" s="128"/>
      <c r="BR158" s="129"/>
    </row>
    <row r="159" spans="1:71" ht="19">
      <c r="C159" s="124"/>
      <c r="D159" s="130"/>
      <c r="E159" s="130"/>
      <c r="F159" s="130"/>
      <c r="G159" s="130"/>
      <c r="H159" s="130"/>
      <c r="I159" s="130"/>
      <c r="J159" s="130"/>
      <c r="K159" s="130"/>
      <c r="L159" s="130"/>
      <c r="M159" s="130"/>
      <c r="N159" s="130"/>
      <c r="O159" s="130"/>
      <c r="P159" s="130"/>
      <c r="Q159" s="130"/>
      <c r="R159" s="130"/>
      <c r="S159" s="130"/>
      <c r="T159" s="130"/>
      <c r="U159" s="135" t="s">
        <v>31</v>
      </c>
      <c r="V159" s="138"/>
      <c r="W159" s="137"/>
      <c r="X159" s="139"/>
      <c r="Y159" s="139"/>
      <c r="Z159" s="140"/>
      <c r="AA159" s="140"/>
      <c r="AB159" s="140"/>
      <c r="AC159" s="140"/>
      <c r="AD159" s="140"/>
      <c r="AE159" s="140"/>
      <c r="AF159" s="140"/>
      <c r="AG159" s="140"/>
      <c r="AH159" s="140"/>
      <c r="AI159" s="140"/>
      <c r="AJ159" s="140"/>
      <c r="AK159" s="137"/>
      <c r="AL159" s="137"/>
      <c r="AM159" s="135" t="s">
        <v>27</v>
      </c>
      <c r="AN159" s="130"/>
      <c r="AO159" s="130"/>
      <c r="AP159" s="136"/>
      <c r="AQ159" s="136"/>
      <c r="AR159" s="136"/>
      <c r="AS159" s="127"/>
      <c r="AT159" s="137"/>
      <c r="AU159" s="137"/>
      <c r="AV159" s="137"/>
      <c r="AW159" s="137"/>
      <c r="AX159" s="137"/>
      <c r="AY159" s="137"/>
      <c r="AZ159" s="137"/>
      <c r="BA159" s="137"/>
      <c r="BB159" s="137"/>
      <c r="BC159" s="141"/>
      <c r="BD159" s="127"/>
      <c r="BE159" s="127"/>
      <c r="BF159" s="142" t="s">
        <v>6</v>
      </c>
      <c r="BG159" s="155"/>
      <c r="BH159" s="155"/>
      <c r="BI159" s="155"/>
      <c r="BJ159" s="155"/>
      <c r="BK159" s="155"/>
      <c r="BL159" s="155"/>
      <c r="BM159" s="127"/>
      <c r="BN159" s="127"/>
      <c r="BO159" s="127"/>
      <c r="BP159" s="127"/>
      <c r="BQ159" s="128"/>
      <c r="BR159" s="129"/>
    </row>
    <row r="160" spans="1:71" ht="19.399999999999999" customHeight="1">
      <c r="C160" s="124"/>
      <c r="D160" s="110"/>
      <c r="E160" s="110"/>
      <c r="F160" s="110"/>
      <c r="G160" s="110"/>
      <c r="H160" s="110"/>
      <c r="I160" s="110"/>
      <c r="J160" s="110"/>
      <c r="K160" s="110"/>
      <c r="L160" s="110"/>
      <c r="M160" s="110"/>
      <c r="N160" s="110"/>
      <c r="O160" s="110"/>
      <c r="P160" s="110"/>
      <c r="Q160" s="110"/>
      <c r="R160" s="130"/>
      <c r="S160" s="130"/>
      <c r="T160" s="130"/>
      <c r="U160" s="326" t="s">
        <v>54</v>
      </c>
      <c r="V160" s="327"/>
      <c r="W160" s="327"/>
      <c r="X160" s="327"/>
      <c r="Y160" s="327"/>
      <c r="Z160" s="327"/>
      <c r="AA160" s="327"/>
      <c r="AB160" s="327"/>
      <c r="AC160" s="327"/>
      <c r="AD160" s="327"/>
      <c r="AE160" s="327"/>
      <c r="AF160" s="327"/>
      <c r="AG160" s="327"/>
      <c r="AH160" s="327"/>
      <c r="AI160" s="327"/>
      <c r="AJ160" s="328"/>
      <c r="AK160" s="143"/>
      <c r="AL160" s="143"/>
      <c r="AM160" s="190" t="str">
        <f>IF([10]回答表!F18="簡易水道事業",IF([10]回答表!X52="●",[10]回答表!B282,IF([10]回答表!AA52="●",[10]回答表!B352,"")),"")</f>
        <v/>
      </c>
      <c r="AN160" s="191"/>
      <c r="AO160" s="191"/>
      <c r="AP160" s="191"/>
      <c r="AQ160" s="191"/>
      <c r="AR160" s="191"/>
      <c r="AS160" s="191"/>
      <c r="AT160" s="191"/>
      <c r="AU160" s="191"/>
      <c r="AV160" s="191"/>
      <c r="AW160" s="191"/>
      <c r="AX160" s="191"/>
      <c r="AY160" s="191"/>
      <c r="AZ160" s="191"/>
      <c r="BA160" s="191"/>
      <c r="BB160" s="192"/>
      <c r="BC160" s="131"/>
      <c r="BD160" s="126"/>
      <c r="BE160" s="126"/>
      <c r="BF160" s="253" t="str">
        <f>IF([10]回答表!F18="簡易水道事業",IF([10]回答表!X52="●",[10]回答表!B330,IF([10]回答表!AA52="●",[10]回答表!B399,"")),"")</f>
        <v/>
      </c>
      <c r="BG160" s="254"/>
      <c r="BH160" s="254"/>
      <c r="BI160" s="254"/>
      <c r="BJ160" s="253"/>
      <c r="BK160" s="254"/>
      <c r="BL160" s="254"/>
      <c r="BM160" s="254"/>
      <c r="BN160" s="253"/>
      <c r="BO160" s="254"/>
      <c r="BP160" s="254"/>
      <c r="BQ160" s="255"/>
      <c r="BR160" s="129"/>
    </row>
    <row r="161" spans="1:83" ht="19.399999999999999" customHeight="1">
      <c r="C161" s="124"/>
      <c r="D161" s="110"/>
      <c r="E161" s="110"/>
      <c r="F161" s="110"/>
      <c r="G161" s="110"/>
      <c r="H161" s="110"/>
      <c r="I161" s="110"/>
      <c r="J161" s="110"/>
      <c r="K161" s="110"/>
      <c r="L161" s="110"/>
      <c r="M161" s="110"/>
      <c r="N161" s="110"/>
      <c r="O161" s="110"/>
      <c r="P161" s="110"/>
      <c r="Q161" s="110"/>
      <c r="R161" s="130"/>
      <c r="S161" s="130"/>
      <c r="T161" s="130"/>
      <c r="U161" s="329"/>
      <c r="V161" s="330"/>
      <c r="W161" s="330"/>
      <c r="X161" s="330"/>
      <c r="Y161" s="330"/>
      <c r="Z161" s="330"/>
      <c r="AA161" s="330"/>
      <c r="AB161" s="330"/>
      <c r="AC161" s="330"/>
      <c r="AD161" s="330"/>
      <c r="AE161" s="330"/>
      <c r="AF161" s="330"/>
      <c r="AG161" s="330"/>
      <c r="AH161" s="330"/>
      <c r="AI161" s="330"/>
      <c r="AJ161" s="331"/>
      <c r="AK161" s="143"/>
      <c r="AL161" s="143"/>
      <c r="AM161" s="193"/>
      <c r="AN161" s="194"/>
      <c r="AO161" s="194"/>
      <c r="AP161" s="194"/>
      <c r="AQ161" s="194"/>
      <c r="AR161" s="194"/>
      <c r="AS161" s="194"/>
      <c r="AT161" s="194"/>
      <c r="AU161" s="194"/>
      <c r="AV161" s="194"/>
      <c r="AW161" s="194"/>
      <c r="AX161" s="194"/>
      <c r="AY161" s="194"/>
      <c r="AZ161" s="194"/>
      <c r="BA161" s="194"/>
      <c r="BB161" s="195"/>
      <c r="BC161" s="131"/>
      <c r="BD161" s="126"/>
      <c r="BE161" s="126"/>
      <c r="BF161" s="217"/>
      <c r="BG161" s="218"/>
      <c r="BH161" s="218"/>
      <c r="BI161" s="218"/>
      <c r="BJ161" s="217"/>
      <c r="BK161" s="218"/>
      <c r="BL161" s="218"/>
      <c r="BM161" s="218"/>
      <c r="BN161" s="217"/>
      <c r="BO161" s="218"/>
      <c r="BP161" s="218"/>
      <c r="BQ161" s="221"/>
      <c r="BR161" s="129"/>
    </row>
    <row r="162" spans="1:83" ht="15.65" customHeight="1">
      <c r="C162" s="124"/>
      <c r="D162" s="199" t="s">
        <v>7</v>
      </c>
      <c r="E162" s="200"/>
      <c r="F162" s="200"/>
      <c r="G162" s="200"/>
      <c r="H162" s="200"/>
      <c r="I162" s="200"/>
      <c r="J162" s="200"/>
      <c r="K162" s="200"/>
      <c r="L162" s="200"/>
      <c r="M162" s="201"/>
      <c r="N162" s="208" t="str">
        <f>IF([10]回答表!F18="簡易水道事業",IF([10]回答表!X52="●","●",""),"")</f>
        <v/>
      </c>
      <c r="O162" s="209"/>
      <c r="P162" s="209"/>
      <c r="Q162" s="210"/>
      <c r="R162" s="130"/>
      <c r="S162" s="130"/>
      <c r="T162" s="130"/>
      <c r="U162" s="283" t="str">
        <f>IF([10]回答表!F18="簡易水道事業",IF([10]回答表!X52="●",[10]回答表!S301,IF([10]回答表!AA52="●",[10]回答表!S371,"")),"")</f>
        <v/>
      </c>
      <c r="V162" s="284"/>
      <c r="W162" s="284"/>
      <c r="X162" s="284"/>
      <c r="Y162" s="284"/>
      <c r="Z162" s="284"/>
      <c r="AA162" s="284"/>
      <c r="AB162" s="284"/>
      <c r="AC162" s="284"/>
      <c r="AD162" s="284"/>
      <c r="AE162" s="284"/>
      <c r="AF162" s="284"/>
      <c r="AG162" s="284"/>
      <c r="AH162" s="284"/>
      <c r="AI162" s="284"/>
      <c r="AJ162" s="285"/>
      <c r="AK162" s="143"/>
      <c r="AL162" s="143"/>
      <c r="AM162" s="193"/>
      <c r="AN162" s="194"/>
      <c r="AO162" s="194"/>
      <c r="AP162" s="194"/>
      <c r="AQ162" s="194"/>
      <c r="AR162" s="194"/>
      <c r="AS162" s="194"/>
      <c r="AT162" s="194"/>
      <c r="AU162" s="194"/>
      <c r="AV162" s="194"/>
      <c r="AW162" s="194"/>
      <c r="AX162" s="194"/>
      <c r="AY162" s="194"/>
      <c r="AZ162" s="194"/>
      <c r="BA162" s="194"/>
      <c r="BB162" s="195"/>
      <c r="BC162" s="131"/>
      <c r="BD162" s="126"/>
      <c r="BE162" s="126"/>
      <c r="BF162" s="217"/>
      <c r="BG162" s="218"/>
      <c r="BH162" s="218"/>
      <c r="BI162" s="218"/>
      <c r="BJ162" s="217"/>
      <c r="BK162" s="218"/>
      <c r="BL162" s="218"/>
      <c r="BM162" s="218"/>
      <c r="BN162" s="217"/>
      <c r="BO162" s="218"/>
      <c r="BP162" s="218"/>
      <c r="BQ162" s="221"/>
      <c r="BR162" s="129"/>
    </row>
    <row r="163" spans="1:83" ht="15.65" customHeight="1">
      <c r="C163" s="124"/>
      <c r="D163" s="202"/>
      <c r="E163" s="203"/>
      <c r="F163" s="203"/>
      <c r="G163" s="203"/>
      <c r="H163" s="203"/>
      <c r="I163" s="203"/>
      <c r="J163" s="203"/>
      <c r="K163" s="203"/>
      <c r="L163" s="203"/>
      <c r="M163" s="204"/>
      <c r="N163" s="211"/>
      <c r="O163" s="212"/>
      <c r="P163" s="212"/>
      <c r="Q163" s="213"/>
      <c r="R163" s="130"/>
      <c r="S163" s="130"/>
      <c r="T163" s="130"/>
      <c r="U163" s="286"/>
      <c r="V163" s="287"/>
      <c r="W163" s="287"/>
      <c r="X163" s="287"/>
      <c r="Y163" s="287"/>
      <c r="Z163" s="287"/>
      <c r="AA163" s="287"/>
      <c r="AB163" s="287"/>
      <c r="AC163" s="287"/>
      <c r="AD163" s="287"/>
      <c r="AE163" s="287"/>
      <c r="AF163" s="287"/>
      <c r="AG163" s="287"/>
      <c r="AH163" s="287"/>
      <c r="AI163" s="287"/>
      <c r="AJ163" s="288"/>
      <c r="AK163" s="143"/>
      <c r="AL163" s="143"/>
      <c r="AM163" s="193"/>
      <c r="AN163" s="194"/>
      <c r="AO163" s="194"/>
      <c r="AP163" s="194"/>
      <c r="AQ163" s="194"/>
      <c r="AR163" s="194"/>
      <c r="AS163" s="194"/>
      <c r="AT163" s="194"/>
      <c r="AU163" s="194"/>
      <c r="AV163" s="194"/>
      <c r="AW163" s="194"/>
      <c r="AX163" s="194"/>
      <c r="AY163" s="194"/>
      <c r="AZ163" s="194"/>
      <c r="BA163" s="194"/>
      <c r="BB163" s="195"/>
      <c r="BC163" s="131"/>
      <c r="BD163" s="126"/>
      <c r="BE163" s="126"/>
      <c r="BF163" s="217" t="str">
        <f>IF([10]回答表!F18="簡易水道事業",IF([10]回答表!X52="●",[10]回答表!E330,IF([10]回答表!AA52="●",[10]回答表!E399,"")),"")</f>
        <v/>
      </c>
      <c r="BG163" s="218"/>
      <c r="BH163" s="218"/>
      <c r="BI163" s="218"/>
      <c r="BJ163" s="217" t="str">
        <f>IF([10]回答表!F18="簡易水道事業",IF([10]回答表!X52="●",[10]回答表!E331,IF([10]回答表!AA52="●",[10]回答表!E400,"")),"")</f>
        <v/>
      </c>
      <c r="BK163" s="218"/>
      <c r="BL163" s="218"/>
      <c r="BM163" s="218"/>
      <c r="BN163" s="217" t="str">
        <f>IF([10]回答表!F18="簡易水道事業",IF([10]回答表!X52="●",[10]回答表!E332,IF([10]回答表!AA52="●",[10]回答表!E401,"")),"")</f>
        <v/>
      </c>
      <c r="BO163" s="218"/>
      <c r="BP163" s="218"/>
      <c r="BQ163" s="221"/>
      <c r="BR163" s="129"/>
    </row>
    <row r="164" spans="1:83" ht="15.65" customHeight="1">
      <c r="C164" s="124"/>
      <c r="D164" s="202"/>
      <c r="E164" s="203"/>
      <c r="F164" s="203"/>
      <c r="G164" s="203"/>
      <c r="H164" s="203"/>
      <c r="I164" s="203"/>
      <c r="J164" s="203"/>
      <c r="K164" s="203"/>
      <c r="L164" s="203"/>
      <c r="M164" s="204"/>
      <c r="N164" s="211"/>
      <c r="O164" s="212"/>
      <c r="P164" s="212"/>
      <c r="Q164" s="213"/>
      <c r="R164" s="146"/>
      <c r="S164" s="146"/>
      <c r="T164" s="146"/>
      <c r="U164" s="289"/>
      <c r="V164" s="290"/>
      <c r="W164" s="290"/>
      <c r="X164" s="290"/>
      <c r="Y164" s="290"/>
      <c r="Z164" s="290"/>
      <c r="AA164" s="290"/>
      <c r="AB164" s="290"/>
      <c r="AC164" s="290"/>
      <c r="AD164" s="290"/>
      <c r="AE164" s="290"/>
      <c r="AF164" s="290"/>
      <c r="AG164" s="290"/>
      <c r="AH164" s="290"/>
      <c r="AI164" s="290"/>
      <c r="AJ164" s="291"/>
      <c r="AK164" s="143"/>
      <c r="AL164" s="143"/>
      <c r="AM164" s="193"/>
      <c r="AN164" s="194"/>
      <c r="AO164" s="194"/>
      <c r="AP164" s="194"/>
      <c r="AQ164" s="194"/>
      <c r="AR164" s="194"/>
      <c r="AS164" s="194"/>
      <c r="AT164" s="194"/>
      <c r="AU164" s="194"/>
      <c r="AV164" s="194"/>
      <c r="AW164" s="194"/>
      <c r="AX164" s="194"/>
      <c r="AY164" s="194"/>
      <c r="AZ164" s="194"/>
      <c r="BA164" s="194"/>
      <c r="BB164" s="195"/>
      <c r="BC164" s="131"/>
      <c r="BD164" s="131"/>
      <c r="BE164" s="131"/>
      <c r="BF164" s="217"/>
      <c r="BG164" s="218"/>
      <c r="BH164" s="218"/>
      <c r="BI164" s="218"/>
      <c r="BJ164" s="217"/>
      <c r="BK164" s="218"/>
      <c r="BL164" s="218"/>
      <c r="BM164" s="218"/>
      <c r="BN164" s="217"/>
      <c r="BO164" s="218"/>
      <c r="BP164" s="218"/>
      <c r="BQ164" s="221"/>
      <c r="BR164" s="129"/>
    </row>
    <row r="165" spans="1:83" ht="19.399999999999999" customHeight="1">
      <c r="C165" s="124"/>
      <c r="D165" s="205"/>
      <c r="E165" s="206"/>
      <c r="F165" s="206"/>
      <c r="G165" s="206"/>
      <c r="H165" s="206"/>
      <c r="I165" s="206"/>
      <c r="J165" s="206"/>
      <c r="K165" s="206"/>
      <c r="L165" s="206"/>
      <c r="M165" s="207"/>
      <c r="N165" s="214"/>
      <c r="O165" s="215"/>
      <c r="P165" s="215"/>
      <c r="Q165" s="216"/>
      <c r="R165" s="146"/>
      <c r="S165" s="146"/>
      <c r="T165" s="146"/>
      <c r="U165" s="326" t="s">
        <v>55</v>
      </c>
      <c r="V165" s="327"/>
      <c r="W165" s="327"/>
      <c r="X165" s="327"/>
      <c r="Y165" s="327"/>
      <c r="Z165" s="327"/>
      <c r="AA165" s="327"/>
      <c r="AB165" s="327"/>
      <c r="AC165" s="327"/>
      <c r="AD165" s="327"/>
      <c r="AE165" s="327"/>
      <c r="AF165" s="327"/>
      <c r="AG165" s="327"/>
      <c r="AH165" s="327"/>
      <c r="AI165" s="327"/>
      <c r="AJ165" s="328"/>
      <c r="AK165" s="143"/>
      <c r="AL165" s="143"/>
      <c r="AM165" s="193"/>
      <c r="AN165" s="194"/>
      <c r="AO165" s="194"/>
      <c r="AP165" s="194"/>
      <c r="AQ165" s="194"/>
      <c r="AR165" s="194"/>
      <c r="AS165" s="194"/>
      <c r="AT165" s="194"/>
      <c r="AU165" s="194"/>
      <c r="AV165" s="194"/>
      <c r="AW165" s="194"/>
      <c r="AX165" s="194"/>
      <c r="AY165" s="194"/>
      <c r="AZ165" s="194"/>
      <c r="BA165" s="194"/>
      <c r="BB165" s="195"/>
      <c r="BC165" s="131"/>
      <c r="BD165" s="126"/>
      <c r="BE165" s="126"/>
      <c r="BF165" s="217"/>
      <c r="BG165" s="218"/>
      <c r="BH165" s="218"/>
      <c r="BI165" s="218"/>
      <c r="BJ165" s="217"/>
      <c r="BK165" s="218"/>
      <c r="BL165" s="218"/>
      <c r="BM165" s="218"/>
      <c r="BN165" s="217"/>
      <c r="BO165" s="218"/>
      <c r="BP165" s="218"/>
      <c r="BQ165" s="221"/>
      <c r="BR165" s="129"/>
    </row>
    <row r="166" spans="1:83" ht="19.399999999999999" customHeight="1">
      <c r="C166" s="124"/>
      <c r="D166" s="130"/>
      <c r="E166" s="130"/>
      <c r="F166" s="130"/>
      <c r="G166" s="130"/>
      <c r="H166" s="130"/>
      <c r="I166" s="130"/>
      <c r="J166" s="130"/>
      <c r="K166" s="130"/>
      <c r="L166" s="130"/>
      <c r="M166" s="130"/>
      <c r="N166" s="130"/>
      <c r="O166" s="130"/>
      <c r="P166" s="130"/>
      <c r="Q166" s="130"/>
      <c r="R166" s="130"/>
      <c r="S166" s="130"/>
      <c r="T166" s="130"/>
      <c r="U166" s="329"/>
      <c r="V166" s="330"/>
      <c r="W166" s="330"/>
      <c r="X166" s="330"/>
      <c r="Y166" s="330"/>
      <c r="Z166" s="330"/>
      <c r="AA166" s="330"/>
      <c r="AB166" s="330"/>
      <c r="AC166" s="330"/>
      <c r="AD166" s="330"/>
      <c r="AE166" s="330"/>
      <c r="AF166" s="330"/>
      <c r="AG166" s="330"/>
      <c r="AH166" s="330"/>
      <c r="AI166" s="330"/>
      <c r="AJ166" s="331"/>
      <c r="AK166" s="143"/>
      <c r="AL166" s="143"/>
      <c r="AM166" s="193"/>
      <c r="AN166" s="194"/>
      <c r="AO166" s="194"/>
      <c r="AP166" s="194"/>
      <c r="AQ166" s="194"/>
      <c r="AR166" s="194"/>
      <c r="AS166" s="194"/>
      <c r="AT166" s="194"/>
      <c r="AU166" s="194"/>
      <c r="AV166" s="194"/>
      <c r="AW166" s="194"/>
      <c r="AX166" s="194"/>
      <c r="AY166" s="194"/>
      <c r="AZ166" s="194"/>
      <c r="BA166" s="194"/>
      <c r="BB166" s="195"/>
      <c r="BC166" s="131"/>
      <c r="BD166" s="147"/>
      <c r="BE166" s="147"/>
      <c r="BF166" s="217"/>
      <c r="BG166" s="218"/>
      <c r="BH166" s="218"/>
      <c r="BI166" s="218"/>
      <c r="BJ166" s="217"/>
      <c r="BK166" s="218"/>
      <c r="BL166" s="218"/>
      <c r="BM166" s="218"/>
      <c r="BN166" s="217"/>
      <c r="BO166" s="218"/>
      <c r="BP166" s="218"/>
      <c r="BQ166" s="221"/>
      <c r="BR166" s="129"/>
    </row>
    <row r="167" spans="1:83" ht="15.65" customHeight="1">
      <c r="C167" s="124"/>
      <c r="D167" s="110"/>
      <c r="E167" s="110"/>
      <c r="F167" s="110"/>
      <c r="G167" s="110"/>
      <c r="H167" s="110"/>
      <c r="I167" s="110"/>
      <c r="J167" s="110"/>
      <c r="K167" s="110"/>
      <c r="L167" s="110"/>
      <c r="M167" s="110"/>
      <c r="N167" s="110"/>
      <c r="O167" s="110"/>
      <c r="P167" s="110"/>
      <c r="Q167" s="110"/>
      <c r="R167" s="130"/>
      <c r="S167" s="130"/>
      <c r="T167" s="130"/>
      <c r="U167" s="283" t="str">
        <f>IF([10]回答表!F18="簡易水道事業",IF([10]回答表!X52="●",[10]回答表!S302,IF([10]回答表!AA52="●",[10]回答表!S372,"")),"")</f>
        <v/>
      </c>
      <c r="V167" s="284"/>
      <c r="W167" s="284"/>
      <c r="X167" s="284"/>
      <c r="Y167" s="284"/>
      <c r="Z167" s="284"/>
      <c r="AA167" s="284"/>
      <c r="AB167" s="284"/>
      <c r="AC167" s="284"/>
      <c r="AD167" s="284"/>
      <c r="AE167" s="284"/>
      <c r="AF167" s="284"/>
      <c r="AG167" s="284"/>
      <c r="AH167" s="284"/>
      <c r="AI167" s="284"/>
      <c r="AJ167" s="285"/>
      <c r="AK167" s="143"/>
      <c r="AL167" s="143"/>
      <c r="AM167" s="193"/>
      <c r="AN167" s="194"/>
      <c r="AO167" s="194"/>
      <c r="AP167" s="194"/>
      <c r="AQ167" s="194"/>
      <c r="AR167" s="194"/>
      <c r="AS167" s="194"/>
      <c r="AT167" s="194"/>
      <c r="AU167" s="194"/>
      <c r="AV167" s="194"/>
      <c r="AW167" s="194"/>
      <c r="AX167" s="194"/>
      <c r="AY167" s="194"/>
      <c r="AZ167" s="194"/>
      <c r="BA167" s="194"/>
      <c r="BB167" s="195"/>
      <c r="BC167" s="131"/>
      <c r="BD167" s="147"/>
      <c r="BE167" s="147"/>
      <c r="BF167" s="217" t="s">
        <v>9</v>
      </c>
      <c r="BG167" s="218"/>
      <c r="BH167" s="218"/>
      <c r="BI167" s="218"/>
      <c r="BJ167" s="217" t="s">
        <v>10</v>
      </c>
      <c r="BK167" s="218"/>
      <c r="BL167" s="218"/>
      <c r="BM167" s="218"/>
      <c r="BN167" s="217" t="s">
        <v>11</v>
      </c>
      <c r="BO167" s="218"/>
      <c r="BP167" s="218"/>
      <c r="BQ167" s="221"/>
      <c r="BR167" s="129"/>
    </row>
    <row r="168" spans="1:83" ht="15.65" customHeight="1">
      <c r="C168" s="124"/>
      <c r="D168" s="110"/>
      <c r="E168" s="110"/>
      <c r="F168" s="110"/>
      <c r="G168" s="110"/>
      <c r="H168" s="110"/>
      <c r="I168" s="110"/>
      <c r="J168" s="110"/>
      <c r="K168" s="110"/>
      <c r="L168" s="110"/>
      <c r="M168" s="110"/>
      <c r="N168" s="110"/>
      <c r="O168" s="110"/>
      <c r="P168" s="110"/>
      <c r="Q168" s="110"/>
      <c r="R168" s="130"/>
      <c r="S168" s="130"/>
      <c r="T168" s="130"/>
      <c r="U168" s="286"/>
      <c r="V168" s="287"/>
      <c r="W168" s="287"/>
      <c r="X168" s="287"/>
      <c r="Y168" s="287"/>
      <c r="Z168" s="287"/>
      <c r="AA168" s="287"/>
      <c r="AB168" s="287"/>
      <c r="AC168" s="287"/>
      <c r="AD168" s="287"/>
      <c r="AE168" s="287"/>
      <c r="AF168" s="287"/>
      <c r="AG168" s="287"/>
      <c r="AH168" s="287"/>
      <c r="AI168" s="287"/>
      <c r="AJ168" s="288"/>
      <c r="AK168" s="143"/>
      <c r="AL168" s="143"/>
      <c r="AM168" s="196"/>
      <c r="AN168" s="197"/>
      <c r="AO168" s="197"/>
      <c r="AP168" s="197"/>
      <c r="AQ168" s="197"/>
      <c r="AR168" s="197"/>
      <c r="AS168" s="197"/>
      <c r="AT168" s="197"/>
      <c r="AU168" s="197"/>
      <c r="AV168" s="197"/>
      <c r="AW168" s="197"/>
      <c r="AX168" s="197"/>
      <c r="AY168" s="197"/>
      <c r="AZ168" s="197"/>
      <c r="BA168" s="197"/>
      <c r="BB168" s="198"/>
      <c r="BC168" s="131"/>
      <c r="BD168" s="147"/>
      <c r="BE168" s="147"/>
      <c r="BF168" s="217"/>
      <c r="BG168" s="218"/>
      <c r="BH168" s="218"/>
      <c r="BI168" s="218"/>
      <c r="BJ168" s="217"/>
      <c r="BK168" s="218"/>
      <c r="BL168" s="218"/>
      <c r="BM168" s="218"/>
      <c r="BN168" s="217"/>
      <c r="BO168" s="218"/>
      <c r="BP168" s="218"/>
      <c r="BQ168" s="221"/>
      <c r="BR168" s="129"/>
    </row>
    <row r="169" spans="1:83" ht="15.65" customHeight="1">
      <c r="C169" s="124"/>
      <c r="D169" s="243" t="s">
        <v>8</v>
      </c>
      <c r="E169" s="244"/>
      <c r="F169" s="244"/>
      <c r="G169" s="244"/>
      <c r="H169" s="244"/>
      <c r="I169" s="244"/>
      <c r="J169" s="244"/>
      <c r="K169" s="244"/>
      <c r="L169" s="244"/>
      <c r="M169" s="245"/>
      <c r="N169" s="208" t="str">
        <f>IF([10]回答表!F18="簡易水道事業",IF([10]回答表!AA52="●","●",""),"")</f>
        <v/>
      </c>
      <c r="O169" s="209"/>
      <c r="P169" s="209"/>
      <c r="Q169" s="210"/>
      <c r="R169" s="130"/>
      <c r="S169" s="130"/>
      <c r="T169" s="130"/>
      <c r="U169" s="289"/>
      <c r="V169" s="290"/>
      <c r="W169" s="290"/>
      <c r="X169" s="290"/>
      <c r="Y169" s="290"/>
      <c r="Z169" s="290"/>
      <c r="AA169" s="290"/>
      <c r="AB169" s="290"/>
      <c r="AC169" s="290"/>
      <c r="AD169" s="290"/>
      <c r="AE169" s="290"/>
      <c r="AF169" s="290"/>
      <c r="AG169" s="290"/>
      <c r="AH169" s="290"/>
      <c r="AI169" s="290"/>
      <c r="AJ169" s="291"/>
      <c r="AK169" s="143"/>
      <c r="AL169" s="143"/>
      <c r="AM169" s="110"/>
      <c r="AN169" s="110"/>
      <c r="AO169" s="110"/>
      <c r="AP169" s="110"/>
      <c r="AQ169" s="110"/>
      <c r="AR169" s="110"/>
      <c r="AS169" s="110"/>
      <c r="AT169" s="110"/>
      <c r="AU169" s="110"/>
      <c r="AV169" s="110"/>
      <c r="AW169" s="110"/>
      <c r="AX169" s="110"/>
      <c r="AY169" s="110"/>
      <c r="AZ169" s="110"/>
      <c r="BA169" s="110"/>
      <c r="BB169" s="110"/>
      <c r="BC169" s="131"/>
      <c r="BD169" s="147"/>
      <c r="BE169" s="147"/>
      <c r="BF169" s="219"/>
      <c r="BG169" s="220"/>
      <c r="BH169" s="220"/>
      <c r="BI169" s="220"/>
      <c r="BJ169" s="219"/>
      <c r="BK169" s="220"/>
      <c r="BL169" s="220"/>
      <c r="BM169" s="220"/>
      <c r="BN169" s="219"/>
      <c r="BO169" s="220"/>
      <c r="BP169" s="220"/>
      <c r="BQ169" s="222"/>
      <c r="BR169" s="129"/>
    </row>
    <row r="170" spans="1:83" ht="15.65" customHeight="1">
      <c r="C170" s="124"/>
      <c r="D170" s="246"/>
      <c r="E170" s="247"/>
      <c r="F170" s="247"/>
      <c r="G170" s="247"/>
      <c r="H170" s="247"/>
      <c r="I170" s="247"/>
      <c r="J170" s="247"/>
      <c r="K170" s="247"/>
      <c r="L170" s="247"/>
      <c r="M170" s="248"/>
      <c r="N170" s="211"/>
      <c r="O170" s="212"/>
      <c r="P170" s="212"/>
      <c r="Q170" s="213"/>
      <c r="R170" s="130"/>
      <c r="S170" s="130"/>
      <c r="T170" s="130"/>
      <c r="U170" s="326" t="s">
        <v>56</v>
      </c>
      <c r="V170" s="327"/>
      <c r="W170" s="327"/>
      <c r="X170" s="327"/>
      <c r="Y170" s="327"/>
      <c r="Z170" s="327"/>
      <c r="AA170" s="327"/>
      <c r="AB170" s="327"/>
      <c r="AC170" s="327"/>
      <c r="AD170" s="327"/>
      <c r="AE170" s="327"/>
      <c r="AF170" s="327"/>
      <c r="AG170" s="327"/>
      <c r="AH170" s="327"/>
      <c r="AI170" s="327"/>
      <c r="AJ170" s="328"/>
      <c r="AK170" s="110"/>
      <c r="AL170" s="110"/>
      <c r="AM170" s="311" t="s">
        <v>57</v>
      </c>
      <c r="AN170" s="312"/>
      <c r="AO170" s="312"/>
      <c r="AP170" s="312"/>
      <c r="AQ170" s="312"/>
      <c r="AR170" s="315"/>
      <c r="AS170" s="311" t="s">
        <v>58</v>
      </c>
      <c r="AT170" s="312"/>
      <c r="AU170" s="312"/>
      <c r="AV170" s="312"/>
      <c r="AW170" s="312"/>
      <c r="AX170" s="315"/>
      <c r="AY170" s="225" t="s">
        <v>59</v>
      </c>
      <c r="AZ170" s="226"/>
      <c r="BA170" s="226"/>
      <c r="BB170" s="226"/>
      <c r="BC170" s="226"/>
      <c r="BD170" s="227"/>
      <c r="BE170" s="110"/>
      <c r="BF170" s="110"/>
      <c r="BG170" s="110"/>
      <c r="BH170" s="110"/>
      <c r="BI170" s="110"/>
      <c r="BJ170" s="110"/>
      <c r="BK170" s="110"/>
      <c r="BL170" s="110"/>
      <c r="BM170" s="110"/>
      <c r="BN170" s="110"/>
      <c r="BO170" s="110"/>
      <c r="BP170" s="110"/>
      <c r="BQ170" s="110"/>
      <c r="BR170" s="129"/>
    </row>
    <row r="171" spans="1:83" ht="15.65" customHeight="1">
      <c r="C171" s="124"/>
      <c r="D171" s="246"/>
      <c r="E171" s="247"/>
      <c r="F171" s="247"/>
      <c r="G171" s="247"/>
      <c r="H171" s="247"/>
      <c r="I171" s="247"/>
      <c r="J171" s="247"/>
      <c r="K171" s="247"/>
      <c r="L171" s="247"/>
      <c r="M171" s="248"/>
      <c r="N171" s="211"/>
      <c r="O171" s="212"/>
      <c r="P171" s="212"/>
      <c r="Q171" s="213"/>
      <c r="R171" s="130"/>
      <c r="S171" s="130"/>
      <c r="T171" s="130"/>
      <c r="U171" s="329"/>
      <c r="V171" s="330"/>
      <c r="W171" s="330"/>
      <c r="X171" s="330"/>
      <c r="Y171" s="330"/>
      <c r="Z171" s="330"/>
      <c r="AA171" s="330"/>
      <c r="AB171" s="330"/>
      <c r="AC171" s="330"/>
      <c r="AD171" s="330"/>
      <c r="AE171" s="330"/>
      <c r="AF171" s="330"/>
      <c r="AG171" s="330"/>
      <c r="AH171" s="330"/>
      <c r="AI171" s="330"/>
      <c r="AJ171" s="331"/>
      <c r="AK171" s="110"/>
      <c r="AL171" s="110"/>
      <c r="AM171" s="332"/>
      <c r="AN171" s="333"/>
      <c r="AO171" s="333"/>
      <c r="AP171" s="333"/>
      <c r="AQ171" s="333"/>
      <c r="AR171" s="334"/>
      <c r="AS171" s="332"/>
      <c r="AT171" s="333"/>
      <c r="AU171" s="333"/>
      <c r="AV171" s="333"/>
      <c r="AW171" s="333"/>
      <c r="AX171" s="334"/>
      <c r="AY171" s="228"/>
      <c r="AZ171" s="229"/>
      <c r="BA171" s="229"/>
      <c r="BB171" s="229"/>
      <c r="BC171" s="229"/>
      <c r="BD171" s="230"/>
      <c r="BE171" s="110"/>
      <c r="BF171" s="110"/>
      <c r="BG171" s="110"/>
      <c r="BH171" s="110"/>
      <c r="BI171" s="110"/>
      <c r="BJ171" s="110"/>
      <c r="BK171" s="110"/>
      <c r="BL171" s="110"/>
      <c r="BM171" s="110"/>
      <c r="BN171" s="110"/>
      <c r="BO171" s="110"/>
      <c r="BP171" s="110"/>
      <c r="BQ171" s="110"/>
      <c r="BR171" s="129"/>
    </row>
    <row r="172" spans="1:83" ht="15.65" customHeight="1">
      <c r="C172" s="124"/>
      <c r="D172" s="249"/>
      <c r="E172" s="250"/>
      <c r="F172" s="250"/>
      <c r="G172" s="250"/>
      <c r="H172" s="250"/>
      <c r="I172" s="250"/>
      <c r="J172" s="250"/>
      <c r="K172" s="250"/>
      <c r="L172" s="250"/>
      <c r="M172" s="251"/>
      <c r="N172" s="214"/>
      <c r="O172" s="215"/>
      <c r="P172" s="215"/>
      <c r="Q172" s="216"/>
      <c r="R172" s="130"/>
      <c r="S172" s="130"/>
      <c r="T172" s="130"/>
      <c r="U172" s="283" t="str">
        <f>IF([10]回答表!F18="簡易水道事業",IF([10]回答表!X52="●",[10]回答表!S303,IF([10]回答表!AA52="●",[10]回答表!S373,"")),"")</f>
        <v/>
      </c>
      <c r="V172" s="284"/>
      <c r="W172" s="284"/>
      <c r="X172" s="284"/>
      <c r="Y172" s="284"/>
      <c r="Z172" s="284"/>
      <c r="AA172" s="284"/>
      <c r="AB172" s="284"/>
      <c r="AC172" s="284"/>
      <c r="AD172" s="284"/>
      <c r="AE172" s="284"/>
      <c r="AF172" s="284"/>
      <c r="AG172" s="284"/>
      <c r="AH172" s="284"/>
      <c r="AI172" s="284"/>
      <c r="AJ172" s="285"/>
      <c r="AK172" s="110"/>
      <c r="AL172" s="110"/>
      <c r="AM172" s="335" t="str">
        <f>IF([10]回答表!F18="簡易水道事業",IF([10]回答表!X52="●",[10]回答表!Y305,IF([10]回答表!AA52="●",[10]回答表!Y375,"")),"")</f>
        <v/>
      </c>
      <c r="AN172" s="335"/>
      <c r="AO172" s="335"/>
      <c r="AP172" s="335"/>
      <c r="AQ172" s="335"/>
      <c r="AR172" s="335"/>
      <c r="AS172" s="335" t="str">
        <f>IF([10]回答表!F18="簡易水道事業",IF([10]回答表!X52="●",[10]回答表!Y306,IF([10]回答表!AA52="●",[10]回答表!Y376,"")),"")</f>
        <v/>
      </c>
      <c r="AT172" s="335"/>
      <c r="AU172" s="335"/>
      <c r="AV172" s="335"/>
      <c r="AW172" s="335"/>
      <c r="AX172" s="335"/>
      <c r="AY172" s="335" t="str">
        <f>IF([10]回答表!F18="簡易水道事業",IF([10]回答表!X52="●",[10]回答表!Y307,IF([10]回答表!AA52="●",[10]回答表!Y377,"")),"")</f>
        <v/>
      </c>
      <c r="AZ172" s="335"/>
      <c r="BA172" s="335"/>
      <c r="BB172" s="335"/>
      <c r="BC172" s="335"/>
      <c r="BD172" s="335"/>
      <c r="BE172" s="110"/>
      <c r="BF172" s="110"/>
      <c r="BG172" s="110"/>
      <c r="BH172" s="110"/>
      <c r="BI172" s="110"/>
      <c r="BJ172" s="110"/>
      <c r="BK172" s="110"/>
      <c r="BL172" s="110"/>
      <c r="BM172" s="110"/>
      <c r="BN172" s="110"/>
      <c r="BO172" s="110"/>
      <c r="BP172" s="110"/>
      <c r="BQ172" s="110"/>
      <c r="BR172" s="129"/>
    </row>
    <row r="173" spans="1:83" ht="15.65" customHeight="1">
      <c r="C173" s="124"/>
      <c r="D173" s="110"/>
      <c r="E173" s="110"/>
      <c r="F173" s="110"/>
      <c r="G173" s="110"/>
      <c r="H173" s="110"/>
      <c r="I173" s="110"/>
      <c r="J173" s="110"/>
      <c r="K173" s="110"/>
      <c r="L173" s="110"/>
      <c r="M173" s="110"/>
      <c r="N173" s="110"/>
      <c r="O173" s="110"/>
      <c r="P173" s="110"/>
      <c r="Q173" s="110"/>
      <c r="R173" s="130"/>
      <c r="S173" s="130"/>
      <c r="T173" s="130"/>
      <c r="U173" s="286"/>
      <c r="V173" s="287"/>
      <c r="W173" s="287"/>
      <c r="X173" s="287"/>
      <c r="Y173" s="287"/>
      <c r="Z173" s="287"/>
      <c r="AA173" s="287"/>
      <c r="AB173" s="287"/>
      <c r="AC173" s="287"/>
      <c r="AD173" s="287"/>
      <c r="AE173" s="287"/>
      <c r="AF173" s="287"/>
      <c r="AG173" s="287"/>
      <c r="AH173" s="287"/>
      <c r="AI173" s="287"/>
      <c r="AJ173" s="288"/>
      <c r="AK173" s="110"/>
      <c r="AL173" s="110"/>
      <c r="AM173" s="335"/>
      <c r="AN173" s="335"/>
      <c r="AO173" s="335"/>
      <c r="AP173" s="335"/>
      <c r="AQ173" s="335"/>
      <c r="AR173" s="335"/>
      <c r="AS173" s="335"/>
      <c r="AT173" s="335"/>
      <c r="AU173" s="335"/>
      <c r="AV173" s="335"/>
      <c r="AW173" s="335"/>
      <c r="AX173" s="335"/>
      <c r="AY173" s="335"/>
      <c r="AZ173" s="335"/>
      <c r="BA173" s="335"/>
      <c r="BB173" s="335"/>
      <c r="BC173" s="335"/>
      <c r="BD173" s="335"/>
      <c r="BE173" s="110"/>
      <c r="BF173" s="110"/>
      <c r="BG173" s="110"/>
      <c r="BH173" s="110"/>
      <c r="BI173" s="110"/>
      <c r="BJ173" s="110"/>
      <c r="BK173" s="110"/>
      <c r="BL173" s="110"/>
      <c r="BM173" s="110"/>
      <c r="BN173" s="110"/>
      <c r="BO173" s="110"/>
      <c r="BP173" s="110"/>
      <c r="BQ173" s="110"/>
      <c r="BR173" s="129"/>
    </row>
    <row r="174" spans="1:83" ht="15.65" customHeight="1">
      <c r="C174" s="124"/>
      <c r="D174" s="144"/>
      <c r="E174" s="144"/>
      <c r="F174" s="144"/>
      <c r="G174" s="144"/>
      <c r="H174" s="144"/>
      <c r="I174" s="144"/>
      <c r="J174" s="144"/>
      <c r="K174" s="144"/>
      <c r="L174" s="144"/>
      <c r="M174" s="144"/>
      <c r="N174" s="149"/>
      <c r="O174" s="149"/>
      <c r="P174" s="149"/>
      <c r="Q174" s="149"/>
      <c r="R174" s="130"/>
      <c r="S174" s="130"/>
      <c r="T174" s="158"/>
      <c r="U174" s="289"/>
      <c r="V174" s="290"/>
      <c r="W174" s="290"/>
      <c r="X174" s="290"/>
      <c r="Y174" s="290"/>
      <c r="Z174" s="290"/>
      <c r="AA174" s="290"/>
      <c r="AB174" s="290"/>
      <c r="AC174" s="290"/>
      <c r="AD174" s="290"/>
      <c r="AE174" s="290"/>
      <c r="AF174" s="290"/>
      <c r="AG174" s="290"/>
      <c r="AH174" s="290"/>
      <c r="AI174" s="290"/>
      <c r="AJ174" s="291"/>
      <c r="AK174" s="110"/>
      <c r="AL174" s="129"/>
      <c r="AM174" s="335"/>
      <c r="AN174" s="335"/>
      <c r="AO174" s="335"/>
      <c r="AP174" s="335"/>
      <c r="AQ174" s="335"/>
      <c r="AR174" s="335"/>
      <c r="AS174" s="335"/>
      <c r="AT174" s="335"/>
      <c r="AU174" s="335"/>
      <c r="AV174" s="335"/>
      <c r="AW174" s="335"/>
      <c r="AX174" s="335"/>
      <c r="AY174" s="335"/>
      <c r="AZ174" s="335"/>
      <c r="BA174" s="335"/>
      <c r="BB174" s="335"/>
      <c r="BC174" s="335"/>
      <c r="BD174" s="335"/>
      <c r="BE174" s="110"/>
      <c r="BF174" s="110"/>
      <c r="BG174" s="110"/>
      <c r="BH174" s="110"/>
      <c r="BI174" s="110"/>
      <c r="BJ174" s="110"/>
      <c r="BK174" s="110"/>
      <c r="BL174" s="110"/>
      <c r="BM174" s="110"/>
      <c r="BN174" s="110"/>
      <c r="BO174" s="110"/>
      <c r="BP174" s="110"/>
      <c r="BQ174" s="110"/>
      <c r="BR174" s="129"/>
      <c r="BW174" s="92"/>
      <c r="CE174" s="92"/>
    </row>
    <row r="175" spans="1:83" ht="15.65" customHeight="1">
      <c r="A175" s="134"/>
      <c r="B175" s="134"/>
      <c r="C175" s="124"/>
      <c r="D175" s="144"/>
      <c r="E175" s="144"/>
      <c r="F175" s="144"/>
      <c r="G175" s="144"/>
      <c r="H175" s="144"/>
      <c r="I175" s="144"/>
      <c r="J175" s="144"/>
      <c r="K175" s="144"/>
      <c r="L175" s="144"/>
      <c r="M175" s="144"/>
      <c r="N175" s="144"/>
      <c r="O175" s="144"/>
      <c r="P175" s="144"/>
      <c r="Q175" s="144"/>
      <c r="R175" s="130"/>
      <c r="S175" s="130"/>
      <c r="T175" s="130"/>
      <c r="U175" s="130"/>
      <c r="V175" s="130"/>
      <c r="W175" s="130"/>
      <c r="X175" s="130"/>
      <c r="Y175" s="130"/>
      <c r="Z175" s="130"/>
      <c r="AA175" s="130"/>
      <c r="AB175" s="130"/>
      <c r="AC175" s="130"/>
      <c r="AD175" s="130"/>
      <c r="AE175" s="130"/>
      <c r="AF175" s="130"/>
      <c r="AG175" s="130"/>
      <c r="AH175" s="130"/>
      <c r="AI175" s="130"/>
      <c r="AJ175" s="130"/>
      <c r="AK175" s="143"/>
      <c r="AL175" s="143"/>
      <c r="AM175" s="156"/>
      <c r="AN175" s="156"/>
      <c r="AO175" s="156"/>
      <c r="AP175" s="156"/>
      <c r="AQ175" s="156"/>
      <c r="AR175" s="156"/>
      <c r="AS175" s="156"/>
      <c r="AT175" s="156"/>
      <c r="AU175" s="156"/>
      <c r="AV175" s="156"/>
      <c r="AW175" s="156"/>
      <c r="AX175" s="156"/>
      <c r="AY175" s="156"/>
      <c r="AZ175" s="156"/>
      <c r="BA175" s="156"/>
      <c r="BB175" s="156"/>
      <c r="BC175" s="131"/>
      <c r="BD175" s="147"/>
      <c r="BE175" s="147"/>
      <c r="BF175" s="110"/>
      <c r="BG175" s="110"/>
      <c r="BH175" s="110"/>
      <c r="BI175" s="110"/>
      <c r="BJ175" s="110"/>
      <c r="BK175" s="110"/>
      <c r="BL175" s="110"/>
      <c r="BM175" s="110"/>
      <c r="BN175" s="110"/>
      <c r="BO175" s="110"/>
      <c r="BP175" s="110"/>
      <c r="BQ175" s="110"/>
      <c r="BR175" s="129"/>
      <c r="BS175" s="116"/>
    </row>
    <row r="176" spans="1:83" ht="15.65" customHeight="1">
      <c r="A176" s="134"/>
      <c r="B176" s="134"/>
      <c r="C176" s="124"/>
      <c r="D176" s="144"/>
      <c r="E176" s="144"/>
      <c r="F176" s="144"/>
      <c r="G176" s="144"/>
      <c r="H176" s="144"/>
      <c r="I176" s="144"/>
      <c r="J176" s="144"/>
      <c r="K176" s="144"/>
      <c r="L176" s="144"/>
      <c r="M176" s="144"/>
      <c r="N176" s="144"/>
      <c r="O176" s="144"/>
      <c r="P176" s="144"/>
      <c r="Q176" s="144"/>
      <c r="R176" s="130"/>
      <c r="S176" s="130"/>
      <c r="T176" s="130"/>
      <c r="U176" s="135" t="s">
        <v>91</v>
      </c>
      <c r="V176" s="130"/>
      <c r="W176" s="130"/>
      <c r="X176" s="130"/>
      <c r="Y176" s="130"/>
      <c r="Z176" s="130"/>
      <c r="AA176" s="130"/>
      <c r="AB176" s="130"/>
      <c r="AC176" s="130"/>
      <c r="AD176" s="130"/>
      <c r="AE176" s="130"/>
      <c r="AF176" s="130"/>
      <c r="AG176" s="130"/>
      <c r="AH176" s="130"/>
      <c r="AI176" s="130"/>
      <c r="AJ176" s="130"/>
      <c r="AK176" s="143"/>
      <c r="AL176" s="143"/>
      <c r="AM176" s="135" t="s">
        <v>92</v>
      </c>
      <c r="AN176" s="127"/>
      <c r="AO176" s="127"/>
      <c r="AP176" s="127"/>
      <c r="AQ176" s="127"/>
      <c r="AR176" s="127"/>
      <c r="AS176" s="127"/>
      <c r="AT176" s="127"/>
      <c r="AU176" s="127"/>
      <c r="AV176" s="127"/>
      <c r="AW176" s="127"/>
      <c r="AX176" s="126"/>
      <c r="AY176" s="126"/>
      <c r="AZ176" s="126"/>
      <c r="BA176" s="126"/>
      <c r="BB176" s="126"/>
      <c r="BC176" s="126"/>
      <c r="BD176" s="126"/>
      <c r="BE176" s="126"/>
      <c r="BF176" s="126"/>
      <c r="BG176" s="126"/>
      <c r="BH176" s="126"/>
      <c r="BI176" s="126"/>
      <c r="BJ176" s="126"/>
      <c r="BK176" s="126"/>
      <c r="BL176" s="126"/>
      <c r="BM176" s="126"/>
      <c r="BN176" s="126"/>
      <c r="BO176" s="126"/>
      <c r="BP176" s="126"/>
      <c r="BQ176" s="110"/>
      <c r="BR176" s="129"/>
      <c r="BS176" s="116"/>
    </row>
    <row r="177" spans="1:71" ht="15.65" customHeight="1">
      <c r="A177" s="134"/>
      <c r="B177" s="134"/>
      <c r="C177" s="124"/>
      <c r="D177" s="144"/>
      <c r="E177" s="144"/>
      <c r="F177" s="144"/>
      <c r="G177" s="144"/>
      <c r="H177" s="144"/>
      <c r="I177" s="144"/>
      <c r="J177" s="144"/>
      <c r="K177" s="144"/>
      <c r="L177" s="144"/>
      <c r="M177" s="144"/>
      <c r="N177" s="144"/>
      <c r="O177" s="144"/>
      <c r="P177" s="144"/>
      <c r="Q177" s="144"/>
      <c r="R177" s="130"/>
      <c r="S177" s="130"/>
      <c r="T177" s="130"/>
      <c r="U177" s="182" t="str">
        <f>IF([10]回答表!F18="簡易水道事業",IF([10]回答表!X52="●",[10]回答表!E339,IF([10]回答表!AA52="●",[10]回答表!E408,"")),"")</f>
        <v/>
      </c>
      <c r="V177" s="183"/>
      <c r="W177" s="183"/>
      <c r="X177" s="183"/>
      <c r="Y177" s="183"/>
      <c r="Z177" s="183"/>
      <c r="AA177" s="183"/>
      <c r="AB177" s="183"/>
      <c r="AC177" s="183"/>
      <c r="AD177" s="183"/>
      <c r="AE177" s="186" t="s">
        <v>93</v>
      </c>
      <c r="AF177" s="186"/>
      <c r="AG177" s="186"/>
      <c r="AH177" s="186"/>
      <c r="AI177" s="186"/>
      <c r="AJ177" s="187"/>
      <c r="AK177" s="143"/>
      <c r="AL177" s="143"/>
      <c r="AM177" s="190" t="str">
        <f>IF([10]回答表!F18="簡易水道事業",IF([10]回答表!X52="●",[10]回答表!B341,IF([10]回答表!AA52="●",[10]回答表!B410,"")),"")</f>
        <v/>
      </c>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2"/>
      <c r="BR177" s="129"/>
      <c r="BS177" s="116"/>
    </row>
    <row r="178" spans="1:71" ht="15.65" customHeight="1">
      <c r="A178" s="134"/>
      <c r="B178" s="134"/>
      <c r="C178" s="124"/>
      <c r="D178" s="144"/>
      <c r="E178" s="144"/>
      <c r="F178" s="144"/>
      <c r="G178" s="144"/>
      <c r="H178" s="144"/>
      <c r="I178" s="144"/>
      <c r="J178" s="144"/>
      <c r="K178" s="144"/>
      <c r="L178" s="144"/>
      <c r="M178" s="144"/>
      <c r="N178" s="144"/>
      <c r="O178" s="144"/>
      <c r="P178" s="144"/>
      <c r="Q178" s="144"/>
      <c r="R178" s="130"/>
      <c r="S178" s="130"/>
      <c r="T178" s="130"/>
      <c r="U178" s="184"/>
      <c r="V178" s="185"/>
      <c r="W178" s="185"/>
      <c r="X178" s="185"/>
      <c r="Y178" s="185"/>
      <c r="Z178" s="185"/>
      <c r="AA178" s="185"/>
      <c r="AB178" s="185"/>
      <c r="AC178" s="185"/>
      <c r="AD178" s="185"/>
      <c r="AE178" s="188"/>
      <c r="AF178" s="188"/>
      <c r="AG178" s="188"/>
      <c r="AH178" s="188"/>
      <c r="AI178" s="188"/>
      <c r="AJ178" s="189"/>
      <c r="AK178" s="143"/>
      <c r="AL178" s="143"/>
      <c r="AM178" s="193"/>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5"/>
      <c r="BR178" s="129"/>
      <c r="BS178" s="116"/>
    </row>
    <row r="179" spans="1:71" ht="15.65" customHeight="1">
      <c r="A179" s="134"/>
      <c r="B179" s="134"/>
      <c r="C179" s="124"/>
      <c r="D179" s="144"/>
      <c r="E179" s="144"/>
      <c r="F179" s="144"/>
      <c r="G179" s="144"/>
      <c r="H179" s="144"/>
      <c r="I179" s="144"/>
      <c r="J179" s="144"/>
      <c r="K179" s="144"/>
      <c r="L179" s="144"/>
      <c r="M179" s="144"/>
      <c r="N179" s="144"/>
      <c r="O179" s="144"/>
      <c r="P179" s="144"/>
      <c r="Q179" s="144"/>
      <c r="R179" s="130"/>
      <c r="S179" s="130"/>
      <c r="T179" s="130"/>
      <c r="U179" s="130"/>
      <c r="V179" s="130"/>
      <c r="W179" s="130"/>
      <c r="X179" s="130"/>
      <c r="Y179" s="130"/>
      <c r="Z179" s="130"/>
      <c r="AA179" s="130"/>
      <c r="AB179" s="130"/>
      <c r="AC179" s="130"/>
      <c r="AD179" s="130"/>
      <c r="AE179" s="130"/>
      <c r="AF179" s="130"/>
      <c r="AG179" s="130"/>
      <c r="AH179" s="130"/>
      <c r="AI179" s="130"/>
      <c r="AJ179" s="130"/>
      <c r="AK179" s="143"/>
      <c r="AL179" s="143"/>
      <c r="AM179" s="193"/>
      <c r="AN179" s="194"/>
      <c r="AO179" s="194"/>
      <c r="AP179" s="194"/>
      <c r="AQ179" s="194"/>
      <c r="AR179" s="194"/>
      <c r="AS179" s="194"/>
      <c r="AT179" s="194"/>
      <c r="AU179" s="194"/>
      <c r="AV179" s="194"/>
      <c r="AW179" s="194"/>
      <c r="AX179" s="194"/>
      <c r="AY179" s="194"/>
      <c r="AZ179" s="194"/>
      <c r="BA179" s="194"/>
      <c r="BB179" s="194"/>
      <c r="BC179" s="194"/>
      <c r="BD179" s="194"/>
      <c r="BE179" s="194"/>
      <c r="BF179" s="194"/>
      <c r="BG179" s="194"/>
      <c r="BH179" s="194"/>
      <c r="BI179" s="194"/>
      <c r="BJ179" s="194"/>
      <c r="BK179" s="194"/>
      <c r="BL179" s="194"/>
      <c r="BM179" s="194"/>
      <c r="BN179" s="194"/>
      <c r="BO179" s="194"/>
      <c r="BP179" s="194"/>
      <c r="BQ179" s="195"/>
      <c r="BR179" s="129"/>
      <c r="BS179" s="116"/>
    </row>
    <row r="180" spans="1:71" ht="15.65" customHeight="1">
      <c r="A180" s="134"/>
      <c r="B180" s="134"/>
      <c r="C180" s="124"/>
      <c r="D180" s="144"/>
      <c r="E180" s="144"/>
      <c r="F180" s="144"/>
      <c r="G180" s="144"/>
      <c r="H180" s="144"/>
      <c r="I180" s="144"/>
      <c r="J180" s="144"/>
      <c r="K180" s="144"/>
      <c r="L180" s="144"/>
      <c r="M180" s="144"/>
      <c r="N180" s="144"/>
      <c r="O180" s="144"/>
      <c r="P180" s="144"/>
      <c r="Q180" s="144"/>
      <c r="R180" s="130"/>
      <c r="S180" s="130"/>
      <c r="T180" s="130"/>
      <c r="U180" s="130"/>
      <c r="V180" s="130"/>
      <c r="W180" s="130"/>
      <c r="X180" s="130"/>
      <c r="Y180" s="130"/>
      <c r="Z180" s="130"/>
      <c r="AA180" s="130"/>
      <c r="AB180" s="130"/>
      <c r="AC180" s="130"/>
      <c r="AD180" s="130"/>
      <c r="AE180" s="130"/>
      <c r="AF180" s="130"/>
      <c r="AG180" s="130"/>
      <c r="AH180" s="130"/>
      <c r="AI180" s="130"/>
      <c r="AJ180" s="130"/>
      <c r="AK180" s="143"/>
      <c r="AL180" s="143"/>
      <c r="AM180" s="193"/>
      <c r="AN180" s="194"/>
      <c r="AO180" s="194"/>
      <c r="AP180" s="194"/>
      <c r="AQ180" s="194"/>
      <c r="AR180" s="194"/>
      <c r="AS180" s="194"/>
      <c r="AT180" s="194"/>
      <c r="AU180" s="194"/>
      <c r="AV180" s="194"/>
      <c r="AW180" s="194"/>
      <c r="AX180" s="194"/>
      <c r="AY180" s="194"/>
      <c r="AZ180" s="194"/>
      <c r="BA180" s="194"/>
      <c r="BB180" s="194"/>
      <c r="BC180" s="194"/>
      <c r="BD180" s="194"/>
      <c r="BE180" s="194"/>
      <c r="BF180" s="194"/>
      <c r="BG180" s="194"/>
      <c r="BH180" s="194"/>
      <c r="BI180" s="194"/>
      <c r="BJ180" s="194"/>
      <c r="BK180" s="194"/>
      <c r="BL180" s="194"/>
      <c r="BM180" s="194"/>
      <c r="BN180" s="194"/>
      <c r="BO180" s="194"/>
      <c r="BP180" s="194"/>
      <c r="BQ180" s="195"/>
      <c r="BR180" s="129"/>
      <c r="BS180" s="116"/>
    </row>
    <row r="181" spans="1:71" ht="15.65" customHeight="1">
      <c r="A181" s="134"/>
      <c r="B181" s="134"/>
      <c r="C181" s="124"/>
      <c r="D181" s="144"/>
      <c r="E181" s="144"/>
      <c r="F181" s="144"/>
      <c r="G181" s="144"/>
      <c r="H181" s="144"/>
      <c r="I181" s="144"/>
      <c r="J181" s="144"/>
      <c r="K181" s="144"/>
      <c r="L181" s="144"/>
      <c r="M181" s="144"/>
      <c r="N181" s="144"/>
      <c r="O181" s="144"/>
      <c r="P181" s="144"/>
      <c r="Q181" s="144"/>
      <c r="R181" s="130"/>
      <c r="S181" s="130"/>
      <c r="T181" s="130"/>
      <c r="U181" s="130"/>
      <c r="V181" s="130"/>
      <c r="W181" s="130"/>
      <c r="X181" s="130"/>
      <c r="Y181" s="130"/>
      <c r="Z181" s="130"/>
      <c r="AA181" s="130"/>
      <c r="AB181" s="130"/>
      <c r="AC181" s="130"/>
      <c r="AD181" s="130"/>
      <c r="AE181" s="130"/>
      <c r="AF181" s="130"/>
      <c r="AG181" s="130"/>
      <c r="AH181" s="130"/>
      <c r="AI181" s="130"/>
      <c r="AJ181" s="130"/>
      <c r="AK181" s="143"/>
      <c r="AL181" s="143"/>
      <c r="AM181" s="196"/>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8"/>
      <c r="BR181" s="129"/>
      <c r="BS181" s="116"/>
    </row>
    <row r="182" spans="1:71" ht="15.65" customHeight="1">
      <c r="C182" s="124"/>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25"/>
      <c r="BD182" s="131"/>
      <c r="BE182" s="131"/>
      <c r="BF182" s="131"/>
      <c r="BG182" s="131"/>
      <c r="BH182" s="131"/>
      <c r="BI182" s="131"/>
      <c r="BJ182" s="131"/>
      <c r="BK182" s="131"/>
      <c r="BL182" s="131"/>
      <c r="BM182" s="131"/>
      <c r="BN182" s="131"/>
      <c r="BO182" s="131"/>
      <c r="BP182" s="131"/>
      <c r="BQ182" s="131"/>
      <c r="BR182" s="129"/>
    </row>
    <row r="183" spans="1:71" ht="18.649999999999999" customHeight="1">
      <c r="C183" s="124"/>
      <c r="D183" s="159"/>
      <c r="E183" s="144"/>
      <c r="F183" s="144"/>
      <c r="G183" s="144"/>
      <c r="H183" s="144"/>
      <c r="I183" s="144"/>
      <c r="J183" s="144"/>
      <c r="K183" s="144"/>
      <c r="L183" s="144"/>
      <c r="M183" s="144"/>
      <c r="N183" s="149"/>
      <c r="O183" s="149"/>
      <c r="P183" s="149"/>
      <c r="Q183" s="149"/>
      <c r="R183" s="130"/>
      <c r="S183" s="130"/>
      <c r="T183" s="130"/>
      <c r="U183" s="135" t="s">
        <v>27</v>
      </c>
      <c r="V183" s="130"/>
      <c r="W183" s="130"/>
      <c r="X183" s="136"/>
      <c r="Y183" s="136"/>
      <c r="Z183" s="136"/>
      <c r="AA183" s="127"/>
      <c r="AB183" s="137"/>
      <c r="AC183" s="127"/>
      <c r="AD183" s="127"/>
      <c r="AE183" s="127"/>
      <c r="AF183" s="127"/>
      <c r="AG183" s="127"/>
      <c r="AH183" s="127"/>
      <c r="AI183" s="127"/>
      <c r="AJ183" s="127"/>
      <c r="AK183" s="127"/>
      <c r="AL183" s="127"/>
      <c r="AM183" s="135" t="s">
        <v>12</v>
      </c>
      <c r="AN183" s="127"/>
      <c r="AO183" s="127"/>
      <c r="AP183" s="127"/>
      <c r="AQ183" s="127"/>
      <c r="AR183" s="127"/>
      <c r="AS183" s="127"/>
      <c r="AT183" s="127"/>
      <c r="AU183" s="127"/>
      <c r="AV183" s="127"/>
      <c r="AW183" s="127"/>
      <c r="AX183" s="127"/>
      <c r="AY183" s="126"/>
      <c r="AZ183" s="126"/>
      <c r="BA183" s="126"/>
      <c r="BB183" s="126"/>
      <c r="BC183" s="126"/>
      <c r="BD183" s="126"/>
      <c r="BE183" s="126"/>
      <c r="BF183" s="126"/>
      <c r="BG183" s="126"/>
      <c r="BH183" s="126"/>
      <c r="BI183" s="126"/>
      <c r="BJ183" s="126"/>
      <c r="BK183" s="126"/>
      <c r="BL183" s="126"/>
      <c r="BM183" s="126"/>
      <c r="BN183" s="126"/>
      <c r="BO183" s="126"/>
      <c r="BP183" s="126"/>
      <c r="BQ183" s="110"/>
      <c r="BR183" s="129"/>
    </row>
    <row r="184" spans="1:71" ht="15.65" customHeight="1">
      <c r="C184" s="124"/>
      <c r="D184" s="281" t="s">
        <v>13</v>
      </c>
      <c r="E184" s="281"/>
      <c r="F184" s="281"/>
      <c r="G184" s="281"/>
      <c r="H184" s="281"/>
      <c r="I184" s="281"/>
      <c r="J184" s="281"/>
      <c r="K184" s="281"/>
      <c r="L184" s="281"/>
      <c r="M184" s="282"/>
      <c r="N184" s="208" t="str">
        <f>IF([10]回答表!F18="簡易水道事業",IF([10]回答表!AD52="●","●",""),"")</f>
        <v/>
      </c>
      <c r="O184" s="209"/>
      <c r="P184" s="209"/>
      <c r="Q184" s="210"/>
      <c r="R184" s="130"/>
      <c r="S184" s="130"/>
      <c r="T184" s="130"/>
      <c r="U184" s="190" t="str">
        <f>IF([10]回答表!F18="簡易水道事業",IF([10]回答表!AD52="●",[10]回答表!B421,""),"")</f>
        <v/>
      </c>
      <c r="V184" s="191"/>
      <c r="W184" s="191"/>
      <c r="X184" s="191"/>
      <c r="Y184" s="191"/>
      <c r="Z184" s="191"/>
      <c r="AA184" s="191"/>
      <c r="AB184" s="191"/>
      <c r="AC184" s="191"/>
      <c r="AD184" s="191"/>
      <c r="AE184" s="191"/>
      <c r="AF184" s="191"/>
      <c r="AG184" s="191"/>
      <c r="AH184" s="191"/>
      <c r="AI184" s="191"/>
      <c r="AJ184" s="192"/>
      <c r="AK184" s="150"/>
      <c r="AL184" s="150"/>
      <c r="AM184" s="190" t="str">
        <f>IF([10]回答表!F18="簡易水道事業",IF([10]回答表!AD52="●",[10]回答表!B427,""),"")</f>
        <v/>
      </c>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2"/>
      <c r="BR184" s="129"/>
    </row>
    <row r="185" spans="1:71" ht="15.65" customHeight="1">
      <c r="C185" s="124"/>
      <c r="D185" s="281"/>
      <c r="E185" s="281"/>
      <c r="F185" s="281"/>
      <c r="G185" s="281"/>
      <c r="H185" s="281"/>
      <c r="I185" s="281"/>
      <c r="J185" s="281"/>
      <c r="K185" s="281"/>
      <c r="L185" s="281"/>
      <c r="M185" s="282"/>
      <c r="N185" s="211"/>
      <c r="O185" s="212"/>
      <c r="P185" s="212"/>
      <c r="Q185" s="213"/>
      <c r="R185" s="130"/>
      <c r="S185" s="130"/>
      <c r="T185" s="130"/>
      <c r="U185" s="193"/>
      <c r="V185" s="194"/>
      <c r="W185" s="194"/>
      <c r="X185" s="194"/>
      <c r="Y185" s="194"/>
      <c r="Z185" s="194"/>
      <c r="AA185" s="194"/>
      <c r="AB185" s="194"/>
      <c r="AC185" s="194"/>
      <c r="AD185" s="194"/>
      <c r="AE185" s="194"/>
      <c r="AF185" s="194"/>
      <c r="AG185" s="194"/>
      <c r="AH185" s="194"/>
      <c r="AI185" s="194"/>
      <c r="AJ185" s="195"/>
      <c r="AK185" s="150"/>
      <c r="AL185" s="150"/>
      <c r="AM185" s="193"/>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c r="BJ185" s="194"/>
      <c r="BK185" s="194"/>
      <c r="BL185" s="194"/>
      <c r="BM185" s="194"/>
      <c r="BN185" s="194"/>
      <c r="BO185" s="194"/>
      <c r="BP185" s="194"/>
      <c r="BQ185" s="195"/>
      <c r="BR185" s="129"/>
    </row>
    <row r="186" spans="1:71" ht="15.65" customHeight="1">
      <c r="C186" s="124"/>
      <c r="D186" s="281"/>
      <c r="E186" s="281"/>
      <c r="F186" s="281"/>
      <c r="G186" s="281"/>
      <c r="H186" s="281"/>
      <c r="I186" s="281"/>
      <c r="J186" s="281"/>
      <c r="K186" s="281"/>
      <c r="L186" s="281"/>
      <c r="M186" s="282"/>
      <c r="N186" s="211"/>
      <c r="O186" s="212"/>
      <c r="P186" s="212"/>
      <c r="Q186" s="213"/>
      <c r="R186" s="130"/>
      <c r="S186" s="130"/>
      <c r="T186" s="130"/>
      <c r="U186" s="193"/>
      <c r="V186" s="194"/>
      <c r="W186" s="194"/>
      <c r="X186" s="194"/>
      <c r="Y186" s="194"/>
      <c r="Z186" s="194"/>
      <c r="AA186" s="194"/>
      <c r="AB186" s="194"/>
      <c r="AC186" s="194"/>
      <c r="AD186" s="194"/>
      <c r="AE186" s="194"/>
      <c r="AF186" s="194"/>
      <c r="AG186" s="194"/>
      <c r="AH186" s="194"/>
      <c r="AI186" s="194"/>
      <c r="AJ186" s="195"/>
      <c r="AK186" s="150"/>
      <c r="AL186" s="150"/>
      <c r="AM186" s="193"/>
      <c r="AN186" s="194"/>
      <c r="AO186" s="194"/>
      <c r="AP186" s="194"/>
      <c r="AQ186" s="194"/>
      <c r="AR186" s="194"/>
      <c r="AS186" s="194"/>
      <c r="AT186" s="194"/>
      <c r="AU186" s="194"/>
      <c r="AV186" s="194"/>
      <c r="AW186" s="194"/>
      <c r="AX186" s="194"/>
      <c r="AY186" s="194"/>
      <c r="AZ186" s="194"/>
      <c r="BA186" s="194"/>
      <c r="BB186" s="194"/>
      <c r="BC186" s="194"/>
      <c r="BD186" s="194"/>
      <c r="BE186" s="194"/>
      <c r="BF186" s="194"/>
      <c r="BG186" s="194"/>
      <c r="BH186" s="194"/>
      <c r="BI186" s="194"/>
      <c r="BJ186" s="194"/>
      <c r="BK186" s="194"/>
      <c r="BL186" s="194"/>
      <c r="BM186" s="194"/>
      <c r="BN186" s="194"/>
      <c r="BO186" s="194"/>
      <c r="BP186" s="194"/>
      <c r="BQ186" s="195"/>
      <c r="BR186" s="129"/>
    </row>
    <row r="187" spans="1:71" ht="15.65" customHeight="1">
      <c r="C187" s="124"/>
      <c r="D187" s="281"/>
      <c r="E187" s="281"/>
      <c r="F187" s="281"/>
      <c r="G187" s="281"/>
      <c r="H187" s="281"/>
      <c r="I187" s="281"/>
      <c r="J187" s="281"/>
      <c r="K187" s="281"/>
      <c r="L187" s="281"/>
      <c r="M187" s="282"/>
      <c r="N187" s="214"/>
      <c r="O187" s="215"/>
      <c r="P187" s="215"/>
      <c r="Q187" s="216"/>
      <c r="R187" s="130"/>
      <c r="S187" s="130"/>
      <c r="T187" s="130"/>
      <c r="U187" s="196"/>
      <c r="V187" s="197"/>
      <c r="W187" s="197"/>
      <c r="X187" s="197"/>
      <c r="Y187" s="197"/>
      <c r="Z187" s="197"/>
      <c r="AA187" s="197"/>
      <c r="AB187" s="197"/>
      <c r="AC187" s="197"/>
      <c r="AD187" s="197"/>
      <c r="AE187" s="197"/>
      <c r="AF187" s="197"/>
      <c r="AG187" s="197"/>
      <c r="AH187" s="197"/>
      <c r="AI187" s="197"/>
      <c r="AJ187" s="198"/>
      <c r="AK187" s="150"/>
      <c r="AL187" s="150"/>
      <c r="AM187" s="196"/>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8"/>
      <c r="BR187" s="129"/>
    </row>
    <row r="188" spans="1:71" ht="15.65" customHeight="1">
      <c r="C188" s="151"/>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3"/>
    </row>
    <row r="189" spans="1:71" s="97" customFormat="1" ht="15.65" customHeight="1">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row>
    <row r="190" spans="1:71" ht="15.65" customHeight="1">
      <c r="C190" s="118"/>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256"/>
      <c r="AS190" s="256"/>
      <c r="AT190" s="256"/>
      <c r="AU190" s="256"/>
      <c r="AV190" s="256"/>
      <c r="AW190" s="256"/>
      <c r="AX190" s="256"/>
      <c r="AY190" s="256"/>
      <c r="AZ190" s="256"/>
      <c r="BA190" s="256"/>
      <c r="BB190" s="256"/>
      <c r="BC190" s="120"/>
      <c r="BD190" s="121"/>
      <c r="BE190" s="121"/>
      <c r="BF190" s="121"/>
      <c r="BG190" s="121"/>
      <c r="BH190" s="121"/>
      <c r="BI190" s="121"/>
      <c r="BJ190" s="121"/>
      <c r="BK190" s="121"/>
      <c r="BL190" s="121"/>
      <c r="BM190" s="121"/>
      <c r="BN190" s="121"/>
      <c r="BO190" s="121"/>
      <c r="BP190" s="121"/>
      <c r="BQ190" s="121"/>
      <c r="BR190" s="122"/>
    </row>
    <row r="191" spans="1:71" ht="15.65" customHeight="1">
      <c r="C191" s="124"/>
      <c r="D191" s="130"/>
      <c r="E191" s="130"/>
      <c r="F191" s="130"/>
      <c r="G191" s="130"/>
      <c r="H191" s="130"/>
      <c r="I191" s="130"/>
      <c r="J191" s="130"/>
      <c r="K191" s="130"/>
      <c r="L191" s="130"/>
      <c r="M191" s="130"/>
      <c r="N191" s="130"/>
      <c r="O191" s="130"/>
      <c r="P191" s="130"/>
      <c r="Q191" s="130"/>
      <c r="R191" s="130"/>
      <c r="S191" s="130"/>
      <c r="T191" s="130"/>
      <c r="U191" s="130"/>
      <c r="V191" s="130"/>
      <c r="W191" s="130"/>
      <c r="X191" s="110"/>
      <c r="Y191" s="110"/>
      <c r="Z191" s="110"/>
      <c r="AA191" s="126"/>
      <c r="AB191" s="131"/>
      <c r="AC191" s="131"/>
      <c r="AD191" s="131"/>
      <c r="AE191" s="131"/>
      <c r="AF191" s="131"/>
      <c r="AG191" s="131"/>
      <c r="AH191" s="131"/>
      <c r="AI191" s="131"/>
      <c r="AJ191" s="131"/>
      <c r="AK191" s="131"/>
      <c r="AL191" s="131"/>
      <c r="AM191" s="131"/>
      <c r="AN191" s="128"/>
      <c r="AO191" s="131"/>
      <c r="AP191" s="132"/>
      <c r="AQ191" s="132"/>
      <c r="AR191" s="292"/>
      <c r="AS191" s="292"/>
      <c r="AT191" s="292"/>
      <c r="AU191" s="292"/>
      <c r="AV191" s="292"/>
      <c r="AW191" s="292"/>
      <c r="AX191" s="292"/>
      <c r="AY191" s="292"/>
      <c r="AZ191" s="292"/>
      <c r="BA191" s="292"/>
      <c r="BB191" s="292"/>
      <c r="BC191" s="125"/>
      <c r="BD191" s="126"/>
      <c r="BE191" s="126"/>
      <c r="BF191" s="126"/>
      <c r="BG191" s="126"/>
      <c r="BH191" s="126"/>
      <c r="BI191" s="126"/>
      <c r="BJ191" s="126"/>
      <c r="BK191" s="126"/>
      <c r="BL191" s="126"/>
      <c r="BM191" s="126"/>
      <c r="BN191" s="127"/>
      <c r="BO191" s="127"/>
      <c r="BP191" s="127"/>
      <c r="BQ191" s="128"/>
      <c r="BR191" s="129"/>
    </row>
    <row r="192" spans="1:71" ht="15.65" customHeight="1">
      <c r="C192" s="124"/>
      <c r="D192" s="258" t="s">
        <v>4</v>
      </c>
      <c r="E192" s="259"/>
      <c r="F192" s="259"/>
      <c r="G192" s="259"/>
      <c r="H192" s="259"/>
      <c r="I192" s="259"/>
      <c r="J192" s="259"/>
      <c r="K192" s="259"/>
      <c r="L192" s="259"/>
      <c r="M192" s="259"/>
      <c r="N192" s="259"/>
      <c r="O192" s="259"/>
      <c r="P192" s="259"/>
      <c r="Q192" s="260"/>
      <c r="R192" s="199" t="s">
        <v>60</v>
      </c>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1"/>
      <c r="BC192" s="125"/>
      <c r="BD192" s="126"/>
      <c r="BE192" s="126"/>
      <c r="BF192" s="126"/>
      <c r="BG192" s="126"/>
      <c r="BH192" s="126"/>
      <c r="BI192" s="126"/>
      <c r="BJ192" s="126"/>
      <c r="BK192" s="126"/>
      <c r="BL192" s="126"/>
      <c r="BM192" s="126"/>
      <c r="BN192" s="127"/>
      <c r="BO192" s="127"/>
      <c r="BP192" s="127"/>
      <c r="BQ192" s="128"/>
      <c r="BR192" s="129"/>
    </row>
    <row r="193" spans="3:100" ht="15.65" customHeight="1">
      <c r="C193" s="124"/>
      <c r="D193" s="261"/>
      <c r="E193" s="262"/>
      <c r="F193" s="262"/>
      <c r="G193" s="262"/>
      <c r="H193" s="262"/>
      <c r="I193" s="262"/>
      <c r="J193" s="262"/>
      <c r="K193" s="262"/>
      <c r="L193" s="262"/>
      <c r="M193" s="262"/>
      <c r="N193" s="262"/>
      <c r="O193" s="262"/>
      <c r="P193" s="262"/>
      <c r="Q193" s="263"/>
      <c r="R193" s="205"/>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7"/>
      <c r="BC193" s="125"/>
      <c r="BD193" s="126"/>
      <c r="BE193" s="126"/>
      <c r="BF193" s="126"/>
      <c r="BG193" s="126"/>
      <c r="BH193" s="126"/>
      <c r="BI193" s="126"/>
      <c r="BJ193" s="126"/>
      <c r="BK193" s="126"/>
      <c r="BL193" s="126"/>
      <c r="BM193" s="126"/>
      <c r="BN193" s="127"/>
      <c r="BO193" s="127"/>
      <c r="BP193" s="127"/>
      <c r="BQ193" s="128"/>
      <c r="BR193" s="129"/>
    </row>
    <row r="194" spans="3:100" ht="15.65" customHeight="1">
      <c r="C194" s="124"/>
      <c r="D194" s="130"/>
      <c r="E194" s="130"/>
      <c r="F194" s="130"/>
      <c r="G194" s="130"/>
      <c r="H194" s="130"/>
      <c r="I194" s="130"/>
      <c r="J194" s="130"/>
      <c r="K194" s="130"/>
      <c r="L194" s="130"/>
      <c r="M194" s="130"/>
      <c r="N194" s="130"/>
      <c r="O194" s="130"/>
      <c r="P194" s="130"/>
      <c r="Q194" s="130"/>
      <c r="R194" s="130"/>
      <c r="S194" s="130"/>
      <c r="T194" s="130"/>
      <c r="U194" s="130"/>
      <c r="V194" s="130"/>
      <c r="W194" s="130"/>
      <c r="X194" s="110"/>
      <c r="Y194" s="110"/>
      <c r="Z194" s="110"/>
      <c r="AA194" s="126"/>
      <c r="AB194" s="131"/>
      <c r="AC194" s="131"/>
      <c r="AD194" s="131"/>
      <c r="AE194" s="131"/>
      <c r="AF194" s="131"/>
      <c r="AG194" s="131"/>
      <c r="AH194" s="131"/>
      <c r="AI194" s="131"/>
      <c r="AJ194" s="131"/>
      <c r="AK194" s="131"/>
      <c r="AL194" s="131"/>
      <c r="AM194" s="131"/>
      <c r="AN194" s="128"/>
      <c r="AO194" s="131"/>
      <c r="AP194" s="132"/>
      <c r="AQ194" s="132"/>
      <c r="AR194" s="133"/>
      <c r="AS194" s="133"/>
      <c r="AT194" s="133"/>
      <c r="AU194" s="133"/>
      <c r="AV194" s="133"/>
      <c r="AW194" s="133"/>
      <c r="AX194" s="133"/>
      <c r="AY194" s="133"/>
      <c r="AZ194" s="133"/>
      <c r="BA194" s="133"/>
      <c r="BB194" s="133"/>
      <c r="BC194" s="125"/>
      <c r="BD194" s="126"/>
      <c r="BE194" s="126"/>
      <c r="BF194" s="126"/>
      <c r="BG194" s="126"/>
      <c r="BH194" s="126"/>
      <c r="BI194" s="126"/>
      <c r="BJ194" s="126"/>
      <c r="BK194" s="126"/>
      <c r="BL194" s="126"/>
      <c r="BM194" s="126"/>
      <c r="BN194" s="127"/>
      <c r="BO194" s="127"/>
      <c r="BP194" s="127"/>
      <c r="BQ194" s="128"/>
      <c r="BR194" s="129"/>
    </row>
    <row r="195" spans="3:100" ht="19">
      <c r="C195" s="124"/>
      <c r="D195" s="130"/>
      <c r="E195" s="130"/>
      <c r="F195" s="130"/>
      <c r="G195" s="130"/>
      <c r="H195" s="130"/>
      <c r="I195" s="130"/>
      <c r="J195" s="130"/>
      <c r="K195" s="130"/>
      <c r="L195" s="130"/>
      <c r="M195" s="130"/>
      <c r="N195" s="130"/>
      <c r="O195" s="130"/>
      <c r="P195" s="130"/>
      <c r="Q195" s="130"/>
      <c r="R195" s="130"/>
      <c r="S195" s="130"/>
      <c r="T195" s="130"/>
      <c r="U195" s="135" t="s">
        <v>31</v>
      </c>
      <c r="V195" s="138"/>
      <c r="W195" s="137"/>
      <c r="X195" s="139"/>
      <c r="Y195" s="139"/>
      <c r="Z195" s="140"/>
      <c r="AA195" s="140"/>
      <c r="AB195" s="140"/>
      <c r="AC195" s="141"/>
      <c r="AD195" s="141"/>
      <c r="AE195" s="141"/>
      <c r="AF195" s="141"/>
      <c r="AG195" s="141"/>
      <c r="AH195" s="141"/>
      <c r="AI195" s="141"/>
      <c r="AJ195" s="141"/>
      <c r="AK195" s="137"/>
      <c r="AL195" s="137"/>
      <c r="AM195" s="135" t="s">
        <v>27</v>
      </c>
      <c r="AN195" s="130"/>
      <c r="AO195" s="130"/>
      <c r="AP195" s="136"/>
      <c r="AQ195" s="136"/>
      <c r="AR195" s="136"/>
      <c r="AS195" s="127"/>
      <c r="AT195" s="137"/>
      <c r="AU195" s="137"/>
      <c r="AV195" s="137"/>
      <c r="AW195" s="137"/>
      <c r="AX195" s="137"/>
      <c r="AY195" s="137"/>
      <c r="AZ195" s="137"/>
      <c r="BA195" s="137"/>
      <c r="BB195" s="137"/>
      <c r="BC195" s="141"/>
      <c r="BD195" s="127"/>
      <c r="BE195" s="127"/>
      <c r="BF195" s="142" t="s">
        <v>6</v>
      </c>
      <c r="BG195" s="155"/>
      <c r="BH195" s="155"/>
      <c r="BI195" s="155"/>
      <c r="BJ195" s="155"/>
      <c r="BK195" s="155"/>
      <c r="BL195" s="155"/>
      <c r="BM195" s="127"/>
      <c r="BN195" s="127"/>
      <c r="BO195" s="127"/>
      <c r="BP195" s="127"/>
      <c r="BQ195" s="128"/>
      <c r="BR195" s="129"/>
    </row>
    <row r="196" spans="3:100" ht="19.399999999999999" customHeight="1">
      <c r="C196" s="124"/>
      <c r="D196" s="281" t="s">
        <v>7</v>
      </c>
      <c r="E196" s="281"/>
      <c r="F196" s="281"/>
      <c r="G196" s="281"/>
      <c r="H196" s="281"/>
      <c r="I196" s="281"/>
      <c r="J196" s="281"/>
      <c r="K196" s="281"/>
      <c r="L196" s="281"/>
      <c r="M196" s="281"/>
      <c r="N196" s="208" t="str">
        <f>IF([10]回答表!F18="下水道事業",IF([10]回答表!X52="●","●",""),"")</f>
        <v/>
      </c>
      <c r="O196" s="209"/>
      <c r="P196" s="209"/>
      <c r="Q196" s="210"/>
      <c r="R196" s="130"/>
      <c r="S196" s="130"/>
      <c r="T196" s="130"/>
      <c r="U196" s="318" t="s">
        <v>61</v>
      </c>
      <c r="V196" s="319"/>
      <c r="W196" s="319"/>
      <c r="X196" s="319"/>
      <c r="Y196" s="319"/>
      <c r="Z196" s="319"/>
      <c r="AA196" s="319"/>
      <c r="AB196" s="319"/>
      <c r="AC196" s="124"/>
      <c r="AD196" s="110"/>
      <c r="AE196" s="110"/>
      <c r="AF196" s="110"/>
      <c r="AG196" s="110"/>
      <c r="AH196" s="110"/>
      <c r="AI196" s="110"/>
      <c r="AJ196" s="110"/>
      <c r="AK196" s="143"/>
      <c r="AL196" s="110"/>
      <c r="AM196" s="190" t="str">
        <f>IF([10]回答表!F18="下水道事業",IF([10]回答表!X52="●",[10]回答表!B282,IF([10]回答表!AA52="●",[10]回答表!B352,"")),"")</f>
        <v/>
      </c>
      <c r="AN196" s="191"/>
      <c r="AO196" s="191"/>
      <c r="AP196" s="191"/>
      <c r="AQ196" s="191"/>
      <c r="AR196" s="191"/>
      <c r="AS196" s="191"/>
      <c r="AT196" s="191"/>
      <c r="AU196" s="191"/>
      <c r="AV196" s="191"/>
      <c r="AW196" s="191"/>
      <c r="AX196" s="191"/>
      <c r="AY196" s="191"/>
      <c r="AZ196" s="191"/>
      <c r="BA196" s="191"/>
      <c r="BB196" s="191"/>
      <c r="BC196" s="192"/>
      <c r="BD196" s="126"/>
      <c r="BE196" s="126"/>
      <c r="BF196" s="253" t="str">
        <f>IF([10]回答表!F18="下水道事業",IF([10]回答表!X52="●",[10]回答表!B330,IF([10]回答表!AA52="●",[10]回答表!B399,"")),"")</f>
        <v/>
      </c>
      <c r="BG196" s="254"/>
      <c r="BH196" s="254"/>
      <c r="BI196" s="254"/>
      <c r="BJ196" s="253"/>
      <c r="BK196" s="254"/>
      <c r="BL196" s="254"/>
      <c r="BM196" s="254"/>
      <c r="BN196" s="253"/>
      <c r="BO196" s="254"/>
      <c r="BP196" s="254"/>
      <c r="BQ196" s="255"/>
      <c r="BR196" s="129"/>
      <c r="BW196" s="92"/>
      <c r="BX196" s="92"/>
      <c r="BY196" s="92"/>
      <c r="BZ196" s="92"/>
      <c r="CA196" s="92"/>
      <c r="CB196" s="92"/>
      <c r="CC196" s="92"/>
      <c r="CD196" s="92"/>
      <c r="CE196" s="92"/>
      <c r="CF196" s="92"/>
      <c r="CG196" s="92"/>
      <c r="CH196" s="92"/>
      <c r="CI196" s="92"/>
      <c r="CJ196" s="92"/>
      <c r="CK196" s="92"/>
      <c r="CL196" s="92"/>
      <c r="CM196" s="92"/>
      <c r="CN196" s="92"/>
      <c r="CO196" s="92"/>
      <c r="CP196" s="92"/>
      <c r="CV196" s="92"/>
    </row>
    <row r="197" spans="3:100" ht="19.399999999999999" customHeight="1">
      <c r="C197" s="124"/>
      <c r="D197" s="281"/>
      <c r="E197" s="281"/>
      <c r="F197" s="281"/>
      <c r="G197" s="281"/>
      <c r="H197" s="281"/>
      <c r="I197" s="281"/>
      <c r="J197" s="281"/>
      <c r="K197" s="281"/>
      <c r="L197" s="281"/>
      <c r="M197" s="281"/>
      <c r="N197" s="211"/>
      <c r="O197" s="212"/>
      <c r="P197" s="212"/>
      <c r="Q197" s="213"/>
      <c r="R197" s="130"/>
      <c r="S197" s="130"/>
      <c r="T197" s="130"/>
      <c r="U197" s="320"/>
      <c r="V197" s="321"/>
      <c r="W197" s="321"/>
      <c r="X197" s="321"/>
      <c r="Y197" s="321"/>
      <c r="Z197" s="321"/>
      <c r="AA197" s="321"/>
      <c r="AB197" s="321"/>
      <c r="AC197" s="124"/>
      <c r="AD197" s="110"/>
      <c r="AE197" s="110"/>
      <c r="AF197" s="110"/>
      <c r="AG197" s="110"/>
      <c r="AH197" s="110"/>
      <c r="AI197" s="110"/>
      <c r="AJ197" s="110"/>
      <c r="AK197" s="143"/>
      <c r="AL197" s="110"/>
      <c r="AM197" s="193"/>
      <c r="AN197" s="194"/>
      <c r="AO197" s="194"/>
      <c r="AP197" s="194"/>
      <c r="AQ197" s="194"/>
      <c r="AR197" s="194"/>
      <c r="AS197" s="194"/>
      <c r="AT197" s="194"/>
      <c r="AU197" s="194"/>
      <c r="AV197" s="194"/>
      <c r="AW197" s="194"/>
      <c r="AX197" s="194"/>
      <c r="AY197" s="194"/>
      <c r="AZ197" s="194"/>
      <c r="BA197" s="194"/>
      <c r="BB197" s="194"/>
      <c r="BC197" s="195"/>
      <c r="BD197" s="126"/>
      <c r="BE197" s="126"/>
      <c r="BF197" s="217"/>
      <c r="BG197" s="218"/>
      <c r="BH197" s="218"/>
      <c r="BI197" s="218"/>
      <c r="BJ197" s="217"/>
      <c r="BK197" s="218"/>
      <c r="BL197" s="218"/>
      <c r="BM197" s="218"/>
      <c r="BN197" s="217"/>
      <c r="BO197" s="218"/>
      <c r="BP197" s="218"/>
      <c r="BQ197" s="221"/>
      <c r="BR197" s="129"/>
      <c r="BW197" s="92"/>
      <c r="BX197" s="92"/>
      <c r="BY197" s="92"/>
      <c r="BZ197" s="92"/>
      <c r="CA197" s="92"/>
      <c r="CB197" s="92"/>
      <c r="CC197" s="92"/>
      <c r="CD197" s="92"/>
      <c r="CE197" s="92"/>
      <c r="CF197" s="92"/>
      <c r="CG197" s="92"/>
      <c r="CH197" s="92"/>
      <c r="CI197" s="92"/>
      <c r="CJ197" s="92"/>
      <c r="CK197" s="92"/>
      <c r="CL197" s="92"/>
      <c r="CM197" s="92"/>
      <c r="CN197" s="92"/>
      <c r="CO197" s="92"/>
      <c r="CP197" s="92"/>
    </row>
    <row r="198" spans="3:100" ht="15.65" customHeight="1">
      <c r="C198" s="124"/>
      <c r="D198" s="281"/>
      <c r="E198" s="281"/>
      <c r="F198" s="281"/>
      <c r="G198" s="281"/>
      <c r="H198" s="281"/>
      <c r="I198" s="281"/>
      <c r="J198" s="281"/>
      <c r="K198" s="281"/>
      <c r="L198" s="281"/>
      <c r="M198" s="281"/>
      <c r="N198" s="211"/>
      <c r="O198" s="212"/>
      <c r="P198" s="212"/>
      <c r="Q198" s="213"/>
      <c r="R198" s="130"/>
      <c r="S198" s="130"/>
      <c r="T198" s="130"/>
      <c r="U198" s="283" t="str">
        <f>IF([10]回答表!F18="下水道事業",IF([10]回答表!X52="●",[10]回答表!N311,IF([10]回答表!AA52="●",[10]回答表!N381,"")),"")</f>
        <v/>
      </c>
      <c r="V198" s="284"/>
      <c r="W198" s="284"/>
      <c r="X198" s="284"/>
      <c r="Y198" s="284"/>
      <c r="Z198" s="284"/>
      <c r="AA198" s="284"/>
      <c r="AB198" s="285"/>
      <c r="AC198" s="110"/>
      <c r="AD198" s="110"/>
      <c r="AE198" s="110"/>
      <c r="AF198" s="110"/>
      <c r="AG198" s="110"/>
      <c r="AH198" s="110"/>
      <c r="AI198" s="110"/>
      <c r="AJ198" s="110"/>
      <c r="AK198" s="143"/>
      <c r="AL198" s="110"/>
      <c r="AM198" s="193"/>
      <c r="AN198" s="194"/>
      <c r="AO198" s="194"/>
      <c r="AP198" s="194"/>
      <c r="AQ198" s="194"/>
      <c r="AR198" s="194"/>
      <c r="AS198" s="194"/>
      <c r="AT198" s="194"/>
      <c r="AU198" s="194"/>
      <c r="AV198" s="194"/>
      <c r="AW198" s="194"/>
      <c r="AX198" s="194"/>
      <c r="AY198" s="194"/>
      <c r="AZ198" s="194"/>
      <c r="BA198" s="194"/>
      <c r="BB198" s="194"/>
      <c r="BC198" s="195"/>
      <c r="BD198" s="126"/>
      <c r="BE198" s="126"/>
      <c r="BF198" s="217"/>
      <c r="BG198" s="218"/>
      <c r="BH198" s="218"/>
      <c r="BI198" s="218"/>
      <c r="BJ198" s="217"/>
      <c r="BK198" s="218"/>
      <c r="BL198" s="218"/>
      <c r="BM198" s="218"/>
      <c r="BN198" s="217"/>
      <c r="BO198" s="218"/>
      <c r="BP198" s="218"/>
      <c r="BQ198" s="221"/>
      <c r="BR198" s="129"/>
      <c r="BW198" s="92"/>
      <c r="BX198" s="92"/>
      <c r="BY198" s="92"/>
      <c r="BZ198" s="92"/>
      <c r="CA198" s="92"/>
      <c r="CB198" s="92"/>
      <c r="CC198" s="92"/>
      <c r="CD198" s="92"/>
      <c r="CE198" s="92"/>
      <c r="CF198" s="92"/>
      <c r="CG198" s="92"/>
      <c r="CH198" s="92"/>
      <c r="CI198" s="92"/>
      <c r="CJ198" s="92"/>
      <c r="CK198" s="92"/>
      <c r="CL198" s="92"/>
      <c r="CM198" s="92"/>
      <c r="CN198" s="92"/>
      <c r="CO198" s="92"/>
      <c r="CP198" s="92"/>
    </row>
    <row r="199" spans="3:100" ht="15.65" customHeight="1">
      <c r="C199" s="124"/>
      <c r="D199" s="281"/>
      <c r="E199" s="281"/>
      <c r="F199" s="281"/>
      <c r="G199" s="281"/>
      <c r="H199" s="281"/>
      <c r="I199" s="281"/>
      <c r="J199" s="281"/>
      <c r="K199" s="281"/>
      <c r="L199" s="281"/>
      <c r="M199" s="281"/>
      <c r="N199" s="214"/>
      <c r="O199" s="215"/>
      <c r="P199" s="215"/>
      <c r="Q199" s="216"/>
      <c r="R199" s="130"/>
      <c r="S199" s="130"/>
      <c r="T199" s="130"/>
      <c r="U199" s="286"/>
      <c r="V199" s="287"/>
      <c r="W199" s="287"/>
      <c r="X199" s="287"/>
      <c r="Y199" s="287"/>
      <c r="Z199" s="287"/>
      <c r="AA199" s="287"/>
      <c r="AB199" s="288"/>
      <c r="AC199" s="126"/>
      <c r="AD199" s="126"/>
      <c r="AE199" s="126"/>
      <c r="AF199" s="126"/>
      <c r="AG199" s="126"/>
      <c r="AH199" s="126"/>
      <c r="AI199" s="126"/>
      <c r="AJ199" s="127"/>
      <c r="AK199" s="143"/>
      <c r="AL199" s="110"/>
      <c r="AM199" s="193"/>
      <c r="AN199" s="194"/>
      <c r="AO199" s="194"/>
      <c r="AP199" s="194"/>
      <c r="AQ199" s="194"/>
      <c r="AR199" s="194"/>
      <c r="AS199" s="194"/>
      <c r="AT199" s="194"/>
      <c r="AU199" s="194"/>
      <c r="AV199" s="194"/>
      <c r="AW199" s="194"/>
      <c r="AX199" s="194"/>
      <c r="AY199" s="194"/>
      <c r="AZ199" s="194"/>
      <c r="BA199" s="194"/>
      <c r="BB199" s="194"/>
      <c r="BC199" s="195"/>
      <c r="BD199" s="126"/>
      <c r="BE199" s="126"/>
      <c r="BF199" s="217" t="str">
        <f>IF([10]回答表!F18="下水道事業",IF([10]回答表!X52="●",[10]回答表!E330,IF([10]回答表!AA52="●",[10]回答表!E399,"")),"")</f>
        <v/>
      </c>
      <c r="BG199" s="218"/>
      <c r="BH199" s="218"/>
      <c r="BI199" s="218"/>
      <c r="BJ199" s="217" t="str">
        <f>IF([10]回答表!F18="下水道事業",IF([10]回答表!X52="●",[10]回答表!E331,IF([10]回答表!AA52="●",[10]回答表!E400,"")),"")</f>
        <v/>
      </c>
      <c r="BK199" s="218"/>
      <c r="BL199" s="218"/>
      <c r="BM199" s="218"/>
      <c r="BN199" s="217" t="str">
        <f>IF([10]回答表!F18="下水道事業",IF([10]回答表!X52="●",[10]回答表!E332,IF([10]回答表!AA52="●",[10]回答表!E401,"")),"")</f>
        <v/>
      </c>
      <c r="BO199" s="218"/>
      <c r="BP199" s="218"/>
      <c r="BQ199" s="221"/>
      <c r="BR199" s="129"/>
      <c r="BW199" s="92"/>
      <c r="BX199" s="317" t="str">
        <f>IF([10]回答表!AQ21="下水道事業",IF([10]回答表!BI54="○",[10]回答表!AM285,IF([10]回答表!BL54="○",[10]回答表!AM355,"")),"")</f>
        <v/>
      </c>
      <c r="BY199" s="317"/>
      <c r="BZ199" s="317"/>
      <c r="CA199" s="317"/>
      <c r="CB199" s="317"/>
      <c r="CC199" s="317"/>
      <c r="CD199" s="317"/>
      <c r="CE199" s="317"/>
      <c r="CF199" s="317"/>
      <c r="CG199" s="317"/>
      <c r="CH199" s="317"/>
      <c r="CI199" s="317"/>
      <c r="CJ199" s="317"/>
      <c r="CK199" s="317"/>
      <c r="CL199" s="317"/>
      <c r="CM199" s="317"/>
      <c r="CN199" s="317"/>
      <c r="CO199" s="92"/>
      <c r="CP199" s="92"/>
    </row>
    <row r="200" spans="3:100" ht="15.65" customHeight="1">
      <c r="C200" s="124"/>
      <c r="D200" s="144"/>
      <c r="E200" s="144"/>
      <c r="F200" s="144"/>
      <c r="G200" s="144"/>
      <c r="H200" s="144"/>
      <c r="I200" s="144"/>
      <c r="J200" s="144"/>
      <c r="K200" s="144"/>
      <c r="L200" s="144"/>
      <c r="M200" s="144"/>
      <c r="N200" s="145"/>
      <c r="O200" s="145"/>
      <c r="P200" s="145"/>
      <c r="Q200" s="145"/>
      <c r="R200" s="146"/>
      <c r="S200" s="146"/>
      <c r="T200" s="146"/>
      <c r="U200" s="289"/>
      <c r="V200" s="290"/>
      <c r="W200" s="290"/>
      <c r="X200" s="290"/>
      <c r="Y200" s="290"/>
      <c r="Z200" s="290"/>
      <c r="AA200" s="290"/>
      <c r="AB200" s="291"/>
      <c r="AC200" s="126"/>
      <c r="AD200" s="126"/>
      <c r="AE200" s="126"/>
      <c r="AF200" s="126"/>
      <c r="AG200" s="126"/>
      <c r="AH200" s="126"/>
      <c r="AI200" s="126"/>
      <c r="AJ200" s="127"/>
      <c r="AK200" s="143"/>
      <c r="AL200" s="126"/>
      <c r="AM200" s="193"/>
      <c r="AN200" s="194"/>
      <c r="AO200" s="194"/>
      <c r="AP200" s="194"/>
      <c r="AQ200" s="194"/>
      <c r="AR200" s="194"/>
      <c r="AS200" s="194"/>
      <c r="AT200" s="194"/>
      <c r="AU200" s="194"/>
      <c r="AV200" s="194"/>
      <c r="AW200" s="194"/>
      <c r="AX200" s="194"/>
      <c r="AY200" s="194"/>
      <c r="AZ200" s="194"/>
      <c r="BA200" s="194"/>
      <c r="BB200" s="194"/>
      <c r="BC200" s="195"/>
      <c r="BD200" s="131"/>
      <c r="BE200" s="131"/>
      <c r="BF200" s="217"/>
      <c r="BG200" s="218"/>
      <c r="BH200" s="218"/>
      <c r="BI200" s="218"/>
      <c r="BJ200" s="217"/>
      <c r="BK200" s="218"/>
      <c r="BL200" s="218"/>
      <c r="BM200" s="218"/>
      <c r="BN200" s="217"/>
      <c r="BO200" s="218"/>
      <c r="BP200" s="218"/>
      <c r="BQ200" s="221"/>
      <c r="BR200" s="129"/>
      <c r="BW200" s="92"/>
      <c r="BX200" s="317"/>
      <c r="BY200" s="317"/>
      <c r="BZ200" s="317"/>
      <c r="CA200" s="317"/>
      <c r="CB200" s="317"/>
      <c r="CC200" s="317"/>
      <c r="CD200" s="317"/>
      <c r="CE200" s="317"/>
      <c r="CF200" s="317"/>
      <c r="CG200" s="317"/>
      <c r="CH200" s="317"/>
      <c r="CI200" s="317"/>
      <c r="CJ200" s="317"/>
      <c r="CK200" s="317"/>
      <c r="CL200" s="317"/>
      <c r="CM200" s="317"/>
      <c r="CN200" s="317"/>
      <c r="CO200" s="92"/>
      <c r="CP200" s="92"/>
    </row>
    <row r="201" spans="3:100" ht="18" customHeight="1">
      <c r="C201" s="124"/>
      <c r="D201" s="110"/>
      <c r="E201" s="110"/>
      <c r="F201" s="110"/>
      <c r="G201" s="110"/>
      <c r="H201" s="110"/>
      <c r="I201" s="110"/>
      <c r="J201" s="110"/>
      <c r="K201" s="110"/>
      <c r="L201" s="110"/>
      <c r="M201" s="110"/>
      <c r="N201" s="110"/>
      <c r="O201" s="110"/>
      <c r="P201" s="126"/>
      <c r="Q201" s="126"/>
      <c r="R201" s="130"/>
      <c r="S201" s="130"/>
      <c r="T201" s="130"/>
      <c r="U201" s="110"/>
      <c r="V201" s="110"/>
      <c r="W201" s="110"/>
      <c r="X201" s="110"/>
      <c r="Y201" s="110"/>
      <c r="Z201" s="110"/>
      <c r="AA201" s="110"/>
      <c r="AB201" s="110"/>
      <c r="AC201" s="110"/>
      <c r="AD201" s="125"/>
      <c r="AE201" s="126"/>
      <c r="AF201" s="126"/>
      <c r="AG201" s="126"/>
      <c r="AH201" s="126"/>
      <c r="AI201" s="126"/>
      <c r="AJ201" s="126"/>
      <c r="AK201" s="126"/>
      <c r="AL201" s="126"/>
      <c r="AM201" s="193"/>
      <c r="AN201" s="194"/>
      <c r="AO201" s="194"/>
      <c r="AP201" s="194"/>
      <c r="AQ201" s="194"/>
      <c r="AR201" s="194"/>
      <c r="AS201" s="194"/>
      <c r="AT201" s="194"/>
      <c r="AU201" s="194"/>
      <c r="AV201" s="194"/>
      <c r="AW201" s="194"/>
      <c r="AX201" s="194"/>
      <c r="AY201" s="194"/>
      <c r="AZ201" s="194"/>
      <c r="BA201" s="194"/>
      <c r="BB201" s="194"/>
      <c r="BC201" s="195"/>
      <c r="BD201" s="110"/>
      <c r="BE201" s="110"/>
      <c r="BF201" s="217"/>
      <c r="BG201" s="218"/>
      <c r="BH201" s="218"/>
      <c r="BI201" s="218"/>
      <c r="BJ201" s="217"/>
      <c r="BK201" s="218"/>
      <c r="BL201" s="218"/>
      <c r="BM201" s="218"/>
      <c r="BN201" s="217"/>
      <c r="BO201" s="218"/>
      <c r="BP201" s="218"/>
      <c r="BQ201" s="221"/>
      <c r="BR201" s="129"/>
      <c r="BS201" s="154"/>
      <c r="BT201" s="110"/>
      <c r="BU201" s="110"/>
      <c r="BV201" s="110"/>
      <c r="BW201" s="110"/>
      <c r="BX201" s="317"/>
      <c r="BY201" s="317"/>
      <c r="BZ201" s="317"/>
      <c r="CA201" s="317"/>
      <c r="CB201" s="317"/>
      <c r="CC201" s="317"/>
      <c r="CD201" s="317"/>
      <c r="CE201" s="317"/>
      <c r="CF201" s="317"/>
      <c r="CG201" s="317"/>
      <c r="CH201" s="317"/>
      <c r="CI201" s="317"/>
      <c r="CJ201" s="317"/>
      <c r="CK201" s="317"/>
      <c r="CL201" s="317"/>
      <c r="CM201" s="317"/>
      <c r="CN201" s="317"/>
      <c r="CO201" s="92"/>
      <c r="CP201" s="92"/>
    </row>
    <row r="202" spans="3:100" ht="19.399999999999999" customHeight="1">
      <c r="C202" s="124"/>
      <c r="D202" s="144"/>
      <c r="E202" s="144"/>
      <c r="F202" s="144"/>
      <c r="G202" s="144"/>
      <c r="H202" s="144"/>
      <c r="I202" s="144"/>
      <c r="J202" s="144"/>
      <c r="K202" s="144"/>
      <c r="L202" s="144"/>
      <c r="M202" s="144"/>
      <c r="N202" s="145"/>
      <c r="O202" s="145"/>
      <c r="P202" s="145"/>
      <c r="Q202" s="145"/>
      <c r="R202" s="146"/>
      <c r="S202" s="146"/>
      <c r="T202" s="146"/>
      <c r="U202" s="318" t="s">
        <v>62</v>
      </c>
      <c r="V202" s="319"/>
      <c r="W202" s="319"/>
      <c r="X202" s="319"/>
      <c r="Y202" s="319"/>
      <c r="Z202" s="319"/>
      <c r="AA202" s="319"/>
      <c r="AB202" s="319"/>
      <c r="AC202" s="318" t="s">
        <v>63</v>
      </c>
      <c r="AD202" s="319"/>
      <c r="AE202" s="319"/>
      <c r="AF202" s="319"/>
      <c r="AG202" s="319"/>
      <c r="AH202" s="319"/>
      <c r="AI202" s="319"/>
      <c r="AJ202" s="322"/>
      <c r="AK202" s="143"/>
      <c r="AL202" s="126"/>
      <c r="AM202" s="193"/>
      <c r="AN202" s="194"/>
      <c r="AO202" s="194"/>
      <c r="AP202" s="194"/>
      <c r="AQ202" s="194"/>
      <c r="AR202" s="194"/>
      <c r="AS202" s="194"/>
      <c r="AT202" s="194"/>
      <c r="AU202" s="194"/>
      <c r="AV202" s="194"/>
      <c r="AW202" s="194"/>
      <c r="AX202" s="194"/>
      <c r="AY202" s="194"/>
      <c r="AZ202" s="194"/>
      <c r="BA202" s="194"/>
      <c r="BB202" s="194"/>
      <c r="BC202" s="195"/>
      <c r="BD202" s="126"/>
      <c r="BE202" s="126"/>
      <c r="BF202" s="217"/>
      <c r="BG202" s="218"/>
      <c r="BH202" s="218"/>
      <c r="BI202" s="218"/>
      <c r="BJ202" s="217"/>
      <c r="BK202" s="218"/>
      <c r="BL202" s="218"/>
      <c r="BM202" s="218"/>
      <c r="BN202" s="217"/>
      <c r="BO202" s="218"/>
      <c r="BP202" s="218"/>
      <c r="BQ202" s="221"/>
      <c r="BR202" s="129"/>
      <c r="BW202" s="92"/>
      <c r="BX202" s="317"/>
      <c r="BY202" s="317"/>
      <c r="BZ202" s="317"/>
      <c r="CA202" s="317"/>
      <c r="CB202" s="317"/>
      <c r="CC202" s="317"/>
      <c r="CD202" s="317"/>
      <c r="CE202" s="317"/>
      <c r="CF202" s="317"/>
      <c r="CG202" s="317"/>
      <c r="CH202" s="317"/>
      <c r="CI202" s="317"/>
      <c r="CJ202" s="317"/>
      <c r="CK202" s="317"/>
      <c r="CL202" s="317"/>
      <c r="CM202" s="317"/>
      <c r="CN202" s="317"/>
      <c r="CO202" s="92"/>
      <c r="CP202" s="92"/>
    </row>
    <row r="203" spans="3:100" ht="19.399999999999999" customHeight="1">
      <c r="C203" s="124"/>
      <c r="D203" s="110"/>
      <c r="E203" s="110"/>
      <c r="F203" s="110"/>
      <c r="G203" s="110"/>
      <c r="H203" s="110"/>
      <c r="I203" s="110"/>
      <c r="J203" s="110"/>
      <c r="K203" s="110"/>
      <c r="L203" s="110"/>
      <c r="M203" s="110"/>
      <c r="N203" s="110"/>
      <c r="O203" s="110"/>
      <c r="P203" s="126"/>
      <c r="Q203" s="126"/>
      <c r="R203" s="126"/>
      <c r="S203" s="130"/>
      <c r="T203" s="130"/>
      <c r="U203" s="320"/>
      <c r="V203" s="321"/>
      <c r="W203" s="321"/>
      <c r="X203" s="321"/>
      <c r="Y203" s="321"/>
      <c r="Z203" s="321"/>
      <c r="AA203" s="321"/>
      <c r="AB203" s="321"/>
      <c r="AC203" s="323"/>
      <c r="AD203" s="324"/>
      <c r="AE203" s="324"/>
      <c r="AF203" s="324"/>
      <c r="AG203" s="324"/>
      <c r="AH203" s="324"/>
      <c r="AI203" s="324"/>
      <c r="AJ203" s="325"/>
      <c r="AK203" s="143"/>
      <c r="AL203" s="126"/>
      <c r="AM203" s="193"/>
      <c r="AN203" s="194"/>
      <c r="AO203" s="194"/>
      <c r="AP203" s="194"/>
      <c r="AQ203" s="194"/>
      <c r="AR203" s="194"/>
      <c r="AS203" s="194"/>
      <c r="AT203" s="194"/>
      <c r="AU203" s="194"/>
      <c r="AV203" s="194"/>
      <c r="AW203" s="194"/>
      <c r="AX203" s="194"/>
      <c r="AY203" s="194"/>
      <c r="AZ203" s="194"/>
      <c r="BA203" s="194"/>
      <c r="BB203" s="194"/>
      <c r="BC203" s="195"/>
      <c r="BD203" s="147"/>
      <c r="BE203" s="147"/>
      <c r="BF203" s="217"/>
      <c r="BG203" s="218"/>
      <c r="BH203" s="218"/>
      <c r="BI203" s="218"/>
      <c r="BJ203" s="217"/>
      <c r="BK203" s="218"/>
      <c r="BL203" s="218"/>
      <c r="BM203" s="218"/>
      <c r="BN203" s="217"/>
      <c r="BO203" s="218"/>
      <c r="BP203" s="218"/>
      <c r="BQ203" s="221"/>
      <c r="BR203" s="129"/>
      <c r="BW203" s="92"/>
      <c r="BX203" s="317"/>
      <c r="BY203" s="317"/>
      <c r="BZ203" s="317"/>
      <c r="CA203" s="317"/>
      <c r="CB203" s="317"/>
      <c r="CC203" s="317"/>
      <c r="CD203" s="317"/>
      <c r="CE203" s="317"/>
      <c r="CF203" s="317"/>
      <c r="CG203" s="317"/>
      <c r="CH203" s="317"/>
      <c r="CI203" s="317"/>
      <c r="CJ203" s="317"/>
      <c r="CK203" s="317"/>
      <c r="CL203" s="317"/>
      <c r="CM203" s="317"/>
      <c r="CN203" s="317"/>
      <c r="CO203" s="92"/>
      <c r="CP203" s="92"/>
    </row>
    <row r="204" spans="3:100" ht="15.65" customHeight="1">
      <c r="C204" s="124"/>
      <c r="D204" s="110"/>
      <c r="E204" s="110"/>
      <c r="F204" s="110"/>
      <c r="G204" s="110"/>
      <c r="H204" s="110"/>
      <c r="I204" s="110"/>
      <c r="J204" s="110"/>
      <c r="K204" s="110"/>
      <c r="L204" s="110"/>
      <c r="M204" s="110"/>
      <c r="N204" s="110"/>
      <c r="O204" s="110"/>
      <c r="P204" s="126"/>
      <c r="Q204" s="126"/>
      <c r="R204" s="126"/>
      <c r="S204" s="130"/>
      <c r="T204" s="130"/>
      <c r="U204" s="283" t="str">
        <f>IF([10]回答表!F18="下水道事業",IF([10]回答表!X52="●",[10]回答表!Y313,IF([10]回答表!AA52="●",[10]回答表!Y383,"")),"")</f>
        <v/>
      </c>
      <c r="V204" s="284"/>
      <c r="W204" s="284"/>
      <c r="X204" s="284"/>
      <c r="Y204" s="284"/>
      <c r="Z204" s="284"/>
      <c r="AA204" s="284"/>
      <c r="AB204" s="285"/>
      <c r="AC204" s="283" t="str">
        <f>IF([10]回答表!F18="下水道事業",IF([10]回答表!X52="●",[10]回答表!Y314,IF([10]回答表!AA52="●",[10]回答表!Y384,"")),"")</f>
        <v/>
      </c>
      <c r="AD204" s="284"/>
      <c r="AE204" s="284"/>
      <c r="AF204" s="284"/>
      <c r="AG204" s="284"/>
      <c r="AH204" s="284"/>
      <c r="AI204" s="284"/>
      <c r="AJ204" s="285"/>
      <c r="AK204" s="143"/>
      <c r="AL204" s="126"/>
      <c r="AM204" s="193"/>
      <c r="AN204" s="194"/>
      <c r="AO204" s="194"/>
      <c r="AP204" s="194"/>
      <c r="AQ204" s="194"/>
      <c r="AR204" s="194"/>
      <c r="AS204" s="194"/>
      <c r="AT204" s="194"/>
      <c r="AU204" s="194"/>
      <c r="AV204" s="194"/>
      <c r="AW204" s="194"/>
      <c r="AX204" s="194"/>
      <c r="AY204" s="194"/>
      <c r="AZ204" s="194"/>
      <c r="BA204" s="194"/>
      <c r="BB204" s="194"/>
      <c r="BC204" s="195"/>
      <c r="BD204" s="147"/>
      <c r="BE204" s="147"/>
      <c r="BF204" s="217" t="s">
        <v>9</v>
      </c>
      <c r="BG204" s="218"/>
      <c r="BH204" s="218"/>
      <c r="BI204" s="218"/>
      <c r="BJ204" s="217" t="s">
        <v>10</v>
      </c>
      <c r="BK204" s="218"/>
      <c r="BL204" s="218"/>
      <c r="BM204" s="218"/>
      <c r="BN204" s="217" t="s">
        <v>11</v>
      </c>
      <c r="BO204" s="218"/>
      <c r="BP204" s="218"/>
      <c r="BQ204" s="221"/>
      <c r="BR204" s="129"/>
      <c r="BW204" s="92"/>
      <c r="BX204" s="317"/>
      <c r="BY204" s="317"/>
      <c r="BZ204" s="317"/>
      <c r="CA204" s="317"/>
      <c r="CB204" s="317"/>
      <c r="CC204" s="317"/>
      <c r="CD204" s="317"/>
      <c r="CE204" s="317"/>
      <c r="CF204" s="317"/>
      <c r="CG204" s="317"/>
      <c r="CH204" s="317"/>
      <c r="CI204" s="317"/>
      <c r="CJ204" s="317"/>
      <c r="CK204" s="317"/>
      <c r="CL204" s="317"/>
      <c r="CM204" s="317"/>
      <c r="CN204" s="317"/>
      <c r="CO204" s="92"/>
      <c r="CP204" s="92"/>
    </row>
    <row r="205" spans="3:100" ht="15.65" customHeight="1">
      <c r="C205" s="124"/>
      <c r="D205" s="110"/>
      <c r="E205" s="110"/>
      <c r="F205" s="110"/>
      <c r="G205" s="110"/>
      <c r="H205" s="110"/>
      <c r="I205" s="110"/>
      <c r="J205" s="110"/>
      <c r="K205" s="110"/>
      <c r="L205" s="110"/>
      <c r="M205" s="110"/>
      <c r="N205" s="110"/>
      <c r="O205" s="110"/>
      <c r="P205" s="126"/>
      <c r="Q205" s="126"/>
      <c r="R205" s="126"/>
      <c r="S205" s="130"/>
      <c r="T205" s="130"/>
      <c r="U205" s="286"/>
      <c r="V205" s="287"/>
      <c r="W205" s="287"/>
      <c r="X205" s="287"/>
      <c r="Y205" s="287"/>
      <c r="Z205" s="287"/>
      <c r="AA205" s="287"/>
      <c r="AB205" s="288"/>
      <c r="AC205" s="286"/>
      <c r="AD205" s="287"/>
      <c r="AE205" s="287"/>
      <c r="AF205" s="287"/>
      <c r="AG205" s="287"/>
      <c r="AH205" s="287"/>
      <c r="AI205" s="287"/>
      <c r="AJ205" s="288"/>
      <c r="AK205" s="143"/>
      <c r="AL205" s="126"/>
      <c r="AM205" s="196"/>
      <c r="AN205" s="197"/>
      <c r="AO205" s="197"/>
      <c r="AP205" s="197"/>
      <c r="AQ205" s="197"/>
      <c r="AR205" s="197"/>
      <c r="AS205" s="197"/>
      <c r="AT205" s="197"/>
      <c r="AU205" s="197"/>
      <c r="AV205" s="197"/>
      <c r="AW205" s="197"/>
      <c r="AX205" s="197"/>
      <c r="AY205" s="197"/>
      <c r="AZ205" s="197"/>
      <c r="BA205" s="197"/>
      <c r="BB205" s="197"/>
      <c r="BC205" s="198"/>
      <c r="BD205" s="147"/>
      <c r="BE205" s="147"/>
      <c r="BF205" s="217"/>
      <c r="BG205" s="218"/>
      <c r="BH205" s="218"/>
      <c r="BI205" s="218"/>
      <c r="BJ205" s="217"/>
      <c r="BK205" s="218"/>
      <c r="BL205" s="218"/>
      <c r="BM205" s="218"/>
      <c r="BN205" s="217"/>
      <c r="BO205" s="218"/>
      <c r="BP205" s="218"/>
      <c r="BQ205" s="221"/>
      <c r="BR205" s="129"/>
      <c r="BW205" s="92"/>
      <c r="BX205" s="317"/>
      <c r="BY205" s="317"/>
      <c r="BZ205" s="317"/>
      <c r="CA205" s="317"/>
      <c r="CB205" s="317"/>
      <c r="CC205" s="317"/>
      <c r="CD205" s="317"/>
      <c r="CE205" s="317"/>
      <c r="CF205" s="317"/>
      <c r="CG205" s="317"/>
      <c r="CH205" s="317"/>
      <c r="CI205" s="317"/>
      <c r="CJ205" s="317"/>
      <c r="CK205" s="317"/>
      <c r="CL205" s="317"/>
      <c r="CM205" s="317"/>
      <c r="CN205" s="317"/>
      <c r="CO205" s="92"/>
      <c r="CP205" s="92"/>
    </row>
    <row r="206" spans="3:100" ht="15.65" customHeight="1">
      <c r="C206" s="124"/>
      <c r="D206" s="110"/>
      <c r="E206" s="110"/>
      <c r="F206" s="110"/>
      <c r="G206" s="110"/>
      <c r="H206" s="110"/>
      <c r="I206" s="110"/>
      <c r="J206" s="110"/>
      <c r="K206" s="110"/>
      <c r="L206" s="110"/>
      <c r="M206" s="110"/>
      <c r="N206" s="110"/>
      <c r="O206" s="110"/>
      <c r="P206" s="126"/>
      <c r="Q206" s="126"/>
      <c r="R206" s="126"/>
      <c r="S206" s="130"/>
      <c r="T206" s="130"/>
      <c r="U206" s="289"/>
      <c r="V206" s="290"/>
      <c r="W206" s="290"/>
      <c r="X206" s="290"/>
      <c r="Y206" s="290"/>
      <c r="Z206" s="290"/>
      <c r="AA206" s="290"/>
      <c r="AB206" s="291"/>
      <c r="AC206" s="289"/>
      <c r="AD206" s="290"/>
      <c r="AE206" s="290"/>
      <c r="AF206" s="290"/>
      <c r="AG206" s="290"/>
      <c r="AH206" s="290"/>
      <c r="AI206" s="290"/>
      <c r="AJ206" s="291"/>
      <c r="AK206" s="143"/>
      <c r="AL206" s="126"/>
      <c r="AM206" s="110"/>
      <c r="AN206" s="110"/>
      <c r="AO206" s="110"/>
      <c r="AP206" s="110"/>
      <c r="AQ206" s="110"/>
      <c r="AR206" s="110"/>
      <c r="AS206" s="110"/>
      <c r="AT206" s="110"/>
      <c r="AU206" s="110"/>
      <c r="AV206" s="110"/>
      <c r="AW206" s="110"/>
      <c r="AX206" s="110"/>
      <c r="AY206" s="110"/>
      <c r="AZ206" s="110"/>
      <c r="BA206" s="110"/>
      <c r="BB206" s="110"/>
      <c r="BC206" s="131"/>
      <c r="BD206" s="147"/>
      <c r="BE206" s="147"/>
      <c r="BF206" s="219"/>
      <c r="BG206" s="220"/>
      <c r="BH206" s="220"/>
      <c r="BI206" s="220"/>
      <c r="BJ206" s="219"/>
      <c r="BK206" s="220"/>
      <c r="BL206" s="220"/>
      <c r="BM206" s="220"/>
      <c r="BN206" s="219"/>
      <c r="BO206" s="220"/>
      <c r="BP206" s="220"/>
      <c r="BQ206" s="222"/>
      <c r="BR206" s="129"/>
      <c r="BW206" s="92"/>
      <c r="BX206" s="317"/>
      <c r="BY206" s="317"/>
      <c r="BZ206" s="317"/>
      <c r="CA206" s="317"/>
      <c r="CB206" s="317"/>
      <c r="CC206" s="317"/>
      <c r="CD206" s="317"/>
      <c r="CE206" s="317"/>
      <c r="CF206" s="317"/>
      <c r="CG206" s="317"/>
      <c r="CH206" s="317"/>
      <c r="CI206" s="317"/>
      <c r="CJ206" s="317"/>
      <c r="CK206" s="317"/>
      <c r="CL206" s="317"/>
      <c r="CM206" s="317"/>
      <c r="CN206" s="317"/>
      <c r="CO206" s="92"/>
      <c r="CP206" s="92"/>
    </row>
    <row r="207" spans="3:100" ht="18" customHeight="1">
      <c r="C207" s="124"/>
      <c r="D207" s="110"/>
      <c r="E207" s="110"/>
      <c r="F207" s="110"/>
      <c r="G207" s="110"/>
      <c r="H207" s="110"/>
      <c r="I207" s="110"/>
      <c r="J207" s="110"/>
      <c r="K207" s="110"/>
      <c r="L207" s="110"/>
      <c r="M207" s="110"/>
      <c r="N207" s="110"/>
      <c r="O207" s="110"/>
      <c r="P207" s="126"/>
      <c r="Q207" s="126"/>
      <c r="R207" s="130"/>
      <c r="S207" s="130"/>
      <c r="T207" s="130"/>
      <c r="U207" s="110"/>
      <c r="V207" s="110"/>
      <c r="W207" s="110"/>
      <c r="X207" s="110"/>
      <c r="Y207" s="110"/>
      <c r="Z207" s="110"/>
      <c r="AA207" s="110"/>
      <c r="AB207" s="110"/>
      <c r="AC207" s="110"/>
      <c r="AD207" s="125"/>
      <c r="AE207" s="126"/>
      <c r="AF207" s="126"/>
      <c r="AG207" s="126"/>
      <c r="AH207" s="126"/>
      <c r="AI207" s="126"/>
      <c r="AJ207" s="126"/>
      <c r="AK207" s="126"/>
      <c r="AL207" s="126"/>
      <c r="AM207" s="126"/>
      <c r="AN207" s="127"/>
      <c r="AO207" s="127"/>
      <c r="AP207" s="127"/>
      <c r="AQ207" s="128"/>
      <c r="AR207" s="110"/>
      <c r="AS207" s="152"/>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29"/>
      <c r="BS207" s="154"/>
      <c r="BT207" s="110"/>
      <c r="BU207" s="110"/>
      <c r="BV207" s="110"/>
      <c r="BW207" s="110"/>
      <c r="BX207" s="317"/>
      <c r="BY207" s="317"/>
      <c r="BZ207" s="317"/>
      <c r="CA207" s="317"/>
      <c r="CB207" s="317"/>
      <c r="CC207" s="317"/>
      <c r="CD207" s="317"/>
      <c r="CE207" s="317"/>
      <c r="CF207" s="317"/>
      <c r="CG207" s="317"/>
      <c r="CH207" s="317"/>
      <c r="CI207" s="317"/>
      <c r="CJ207" s="317"/>
      <c r="CK207" s="317"/>
      <c r="CL207" s="317"/>
      <c r="CM207" s="317"/>
      <c r="CN207" s="317"/>
      <c r="CO207" s="92"/>
      <c r="CP207" s="92"/>
    </row>
    <row r="208" spans="3:100" ht="19" customHeight="1">
      <c r="C208" s="124"/>
      <c r="D208" s="144"/>
      <c r="E208" s="144"/>
      <c r="F208" s="144"/>
      <c r="G208" s="144"/>
      <c r="H208" s="144"/>
      <c r="I208" s="144"/>
      <c r="J208" s="144"/>
      <c r="K208" s="144"/>
      <c r="L208" s="144"/>
      <c r="M208" s="144"/>
      <c r="N208" s="145"/>
      <c r="O208" s="145"/>
      <c r="P208" s="145"/>
      <c r="Q208" s="145"/>
      <c r="R208" s="130"/>
      <c r="S208" s="130"/>
      <c r="T208" s="130"/>
      <c r="U208" s="311" t="s">
        <v>64</v>
      </c>
      <c r="V208" s="312"/>
      <c r="W208" s="312"/>
      <c r="X208" s="312"/>
      <c r="Y208" s="312"/>
      <c r="Z208" s="312"/>
      <c r="AA208" s="312"/>
      <c r="AB208" s="312"/>
      <c r="AC208" s="311" t="s">
        <v>65</v>
      </c>
      <c r="AD208" s="312"/>
      <c r="AE208" s="312"/>
      <c r="AF208" s="312"/>
      <c r="AG208" s="312"/>
      <c r="AH208" s="312"/>
      <c r="AI208" s="312"/>
      <c r="AJ208" s="315"/>
      <c r="AK208" s="311" t="s">
        <v>66</v>
      </c>
      <c r="AL208" s="312"/>
      <c r="AM208" s="312"/>
      <c r="AN208" s="312"/>
      <c r="AO208" s="312"/>
      <c r="AP208" s="312"/>
      <c r="AQ208" s="312"/>
      <c r="AR208" s="312"/>
      <c r="AS208" s="311" t="s">
        <v>107</v>
      </c>
      <c r="AT208" s="312"/>
      <c r="AU208" s="312"/>
      <c r="AV208" s="312"/>
      <c r="AW208" s="312"/>
      <c r="AX208" s="312"/>
      <c r="AY208" s="312"/>
      <c r="AZ208" s="315"/>
      <c r="BA208" s="311" t="s">
        <v>67</v>
      </c>
      <c r="BB208" s="312"/>
      <c r="BC208" s="312"/>
      <c r="BD208" s="312"/>
      <c r="BE208" s="312"/>
      <c r="BF208" s="312"/>
      <c r="BG208" s="312"/>
      <c r="BH208" s="315"/>
      <c r="BI208" s="110"/>
      <c r="BJ208" s="110"/>
      <c r="BK208" s="110"/>
      <c r="BL208" s="110"/>
      <c r="BM208" s="110"/>
      <c r="BN208" s="110"/>
      <c r="BO208" s="110"/>
      <c r="BP208" s="110"/>
      <c r="BQ208" s="110"/>
      <c r="BR208" s="129"/>
      <c r="BS208" s="154"/>
      <c r="BT208" s="110"/>
      <c r="BU208" s="110"/>
      <c r="BV208" s="110"/>
      <c r="BW208" s="110"/>
      <c r="BX208" s="317"/>
      <c r="BY208" s="317"/>
      <c r="BZ208" s="317"/>
      <c r="CA208" s="317"/>
      <c r="CB208" s="317"/>
      <c r="CC208" s="317"/>
      <c r="CD208" s="317"/>
      <c r="CE208" s="317"/>
      <c r="CF208" s="317"/>
      <c r="CG208" s="317"/>
      <c r="CH208" s="317"/>
      <c r="CI208" s="317"/>
      <c r="CJ208" s="317"/>
      <c r="CK208" s="317"/>
      <c r="CL208" s="317"/>
      <c r="CM208" s="317"/>
      <c r="CN208" s="317"/>
      <c r="CO208" s="92"/>
      <c r="CP208" s="92"/>
    </row>
    <row r="209" spans="1:94" ht="15.65" customHeight="1">
      <c r="C209" s="124"/>
      <c r="D209" s="110"/>
      <c r="E209" s="110"/>
      <c r="F209" s="110"/>
      <c r="G209" s="110"/>
      <c r="H209" s="110"/>
      <c r="I209" s="110"/>
      <c r="J209" s="110"/>
      <c r="K209" s="110"/>
      <c r="L209" s="110"/>
      <c r="M209" s="110"/>
      <c r="N209" s="110"/>
      <c r="O209" s="110"/>
      <c r="P209" s="126"/>
      <c r="Q209" s="126"/>
      <c r="R209" s="130"/>
      <c r="S209" s="130"/>
      <c r="T209" s="130"/>
      <c r="U209" s="313"/>
      <c r="V209" s="314"/>
      <c r="W209" s="314"/>
      <c r="X209" s="314"/>
      <c r="Y209" s="314"/>
      <c r="Z209" s="314"/>
      <c r="AA209" s="314"/>
      <c r="AB209" s="314"/>
      <c r="AC209" s="313"/>
      <c r="AD209" s="314"/>
      <c r="AE209" s="314"/>
      <c r="AF209" s="314"/>
      <c r="AG209" s="314"/>
      <c r="AH209" s="314"/>
      <c r="AI209" s="314"/>
      <c r="AJ209" s="316"/>
      <c r="AK209" s="313"/>
      <c r="AL209" s="314"/>
      <c r="AM209" s="314"/>
      <c r="AN209" s="314"/>
      <c r="AO209" s="314"/>
      <c r="AP209" s="314"/>
      <c r="AQ209" s="314"/>
      <c r="AR209" s="314"/>
      <c r="AS209" s="313"/>
      <c r="AT209" s="314"/>
      <c r="AU209" s="314"/>
      <c r="AV209" s="314"/>
      <c r="AW209" s="314"/>
      <c r="AX209" s="314"/>
      <c r="AY209" s="314"/>
      <c r="AZ209" s="316"/>
      <c r="BA209" s="313"/>
      <c r="BB209" s="314"/>
      <c r="BC209" s="314"/>
      <c r="BD209" s="314"/>
      <c r="BE209" s="314"/>
      <c r="BF209" s="314"/>
      <c r="BG209" s="314"/>
      <c r="BH209" s="316"/>
      <c r="BI209" s="110"/>
      <c r="BJ209" s="110"/>
      <c r="BK209" s="110"/>
      <c r="BL209" s="110"/>
      <c r="BM209" s="110"/>
      <c r="BN209" s="110"/>
      <c r="BO209" s="110"/>
      <c r="BP209" s="110"/>
      <c r="BQ209" s="110"/>
      <c r="BR209" s="129"/>
      <c r="BS209" s="154"/>
      <c r="BT209" s="110"/>
      <c r="BU209" s="110"/>
      <c r="BV209" s="110"/>
      <c r="BW209" s="110"/>
      <c r="BX209" s="110"/>
      <c r="BY209" s="110"/>
      <c r="BZ209" s="110"/>
      <c r="CA209" s="110"/>
      <c r="CB209" s="110"/>
      <c r="CC209" s="110"/>
      <c r="CD209" s="110"/>
      <c r="CE209" s="110"/>
      <c r="CF209" s="110"/>
      <c r="CG209" s="110"/>
      <c r="CH209" s="110"/>
      <c r="CI209" s="92"/>
      <c r="CJ209" s="92"/>
      <c r="CK209" s="92"/>
      <c r="CL209" s="92"/>
      <c r="CM209" s="92"/>
      <c r="CN209" s="92"/>
      <c r="CO209" s="92"/>
      <c r="CP209" s="92"/>
    </row>
    <row r="210" spans="1:94" ht="15.65" customHeight="1">
      <c r="C210" s="124"/>
      <c r="D210" s="110"/>
      <c r="E210" s="110"/>
      <c r="F210" s="110"/>
      <c r="G210" s="110"/>
      <c r="H210" s="110"/>
      <c r="I210" s="110"/>
      <c r="J210" s="110"/>
      <c r="K210" s="110"/>
      <c r="L210" s="110"/>
      <c r="M210" s="110"/>
      <c r="N210" s="110"/>
      <c r="O210" s="110"/>
      <c r="P210" s="126"/>
      <c r="Q210" s="126"/>
      <c r="R210" s="130"/>
      <c r="S210" s="130"/>
      <c r="T210" s="130"/>
      <c r="U210" s="283" t="str">
        <f>IF([10]回答表!F18="下水道事業",IF([10]回答表!X52="●",[10]回答表!Y316,IF([10]回答表!AA52="●",[10]回答表!Y386,"")),"")</f>
        <v/>
      </c>
      <c r="V210" s="284"/>
      <c r="W210" s="284"/>
      <c r="X210" s="284"/>
      <c r="Y210" s="284"/>
      <c r="Z210" s="284"/>
      <c r="AA210" s="284"/>
      <c r="AB210" s="285"/>
      <c r="AC210" s="283" t="str">
        <f>IF([10]回答表!F18="下水道事業",IF([10]回答表!X52="●",[10]回答表!Y317,IF([10]回答表!AA52="●",[10]回答表!Y387,"")),"")</f>
        <v/>
      </c>
      <c r="AD210" s="284"/>
      <c r="AE210" s="284"/>
      <c r="AF210" s="284"/>
      <c r="AG210" s="284"/>
      <c r="AH210" s="284"/>
      <c r="AI210" s="284"/>
      <c r="AJ210" s="285"/>
      <c r="AK210" s="283" t="str">
        <f>IF([10]回答表!F18="下水道事業",IF([10]回答表!X52="●",[10]回答表!Y318,IF([10]回答表!AA52="●",[10]回答表!Y388,"")),"")</f>
        <v/>
      </c>
      <c r="AL210" s="284"/>
      <c r="AM210" s="284"/>
      <c r="AN210" s="284"/>
      <c r="AO210" s="284"/>
      <c r="AP210" s="284"/>
      <c r="AQ210" s="284"/>
      <c r="AR210" s="285"/>
      <c r="AS210" s="283" t="str">
        <f>IF([10]回答表!F18="下水道事業",IF([10]回答表!X52="●",[10]回答表!Y319,IF([10]回答表!AA52="●",[10]回答表!Y389,"")),"")</f>
        <v/>
      </c>
      <c r="AT210" s="284"/>
      <c r="AU210" s="284"/>
      <c r="AV210" s="284"/>
      <c r="AW210" s="284"/>
      <c r="AX210" s="284"/>
      <c r="AY210" s="284"/>
      <c r="AZ210" s="285"/>
      <c r="BA210" s="283" t="str">
        <f>IF([10]回答表!F18="下水道事業",IF([10]回答表!X52="●",[10]回答表!Y320,IF([10]回答表!AA52="●",[10]回答表!Y390,"")),"")</f>
        <v/>
      </c>
      <c r="BB210" s="284"/>
      <c r="BC210" s="284"/>
      <c r="BD210" s="284"/>
      <c r="BE210" s="284"/>
      <c r="BF210" s="284"/>
      <c r="BG210" s="284"/>
      <c r="BH210" s="285"/>
      <c r="BI210" s="110"/>
      <c r="BJ210" s="110"/>
      <c r="BK210" s="110"/>
      <c r="BL210" s="110"/>
      <c r="BM210" s="110"/>
      <c r="BN210" s="110"/>
      <c r="BO210" s="110"/>
      <c r="BP210" s="110"/>
      <c r="BQ210" s="110"/>
      <c r="BR210" s="129"/>
      <c r="BS210" s="154"/>
      <c r="BT210" s="110"/>
      <c r="BU210" s="110"/>
      <c r="BV210" s="110"/>
      <c r="BW210" s="110"/>
      <c r="BX210" s="110"/>
      <c r="BY210" s="110"/>
      <c r="BZ210" s="110"/>
      <c r="CA210" s="110"/>
      <c r="CB210" s="110"/>
      <c r="CC210" s="110"/>
      <c r="CD210" s="110"/>
      <c r="CE210" s="110"/>
      <c r="CF210" s="110"/>
      <c r="CG210" s="110"/>
      <c r="CH210" s="110"/>
      <c r="CI210" s="92"/>
      <c r="CJ210" s="92"/>
      <c r="CK210" s="92"/>
      <c r="CL210" s="92"/>
      <c r="CM210" s="92"/>
      <c r="CN210" s="92"/>
      <c r="CO210" s="92"/>
      <c r="CP210" s="92"/>
    </row>
    <row r="211" spans="1:94" ht="15.65" customHeight="1">
      <c r="C211" s="124"/>
      <c r="D211" s="110"/>
      <c r="E211" s="110"/>
      <c r="F211" s="110"/>
      <c r="G211" s="110"/>
      <c r="H211" s="110"/>
      <c r="I211" s="110"/>
      <c r="J211" s="110"/>
      <c r="K211" s="110"/>
      <c r="L211" s="110"/>
      <c r="M211" s="110"/>
      <c r="N211" s="110"/>
      <c r="O211" s="110"/>
      <c r="P211" s="126"/>
      <c r="Q211" s="126"/>
      <c r="R211" s="130"/>
      <c r="S211" s="130"/>
      <c r="T211" s="130"/>
      <c r="U211" s="286"/>
      <c r="V211" s="287"/>
      <c r="W211" s="287"/>
      <c r="X211" s="287"/>
      <c r="Y211" s="287"/>
      <c r="Z211" s="287"/>
      <c r="AA211" s="287"/>
      <c r="AB211" s="288"/>
      <c r="AC211" s="286"/>
      <c r="AD211" s="287"/>
      <c r="AE211" s="287"/>
      <c r="AF211" s="287"/>
      <c r="AG211" s="287"/>
      <c r="AH211" s="287"/>
      <c r="AI211" s="287"/>
      <c r="AJ211" s="288"/>
      <c r="AK211" s="286"/>
      <c r="AL211" s="287"/>
      <c r="AM211" s="287"/>
      <c r="AN211" s="287"/>
      <c r="AO211" s="287"/>
      <c r="AP211" s="287"/>
      <c r="AQ211" s="287"/>
      <c r="AR211" s="288"/>
      <c r="AS211" s="286"/>
      <c r="AT211" s="287"/>
      <c r="AU211" s="287"/>
      <c r="AV211" s="287"/>
      <c r="AW211" s="287"/>
      <c r="AX211" s="287"/>
      <c r="AY211" s="287"/>
      <c r="AZ211" s="288"/>
      <c r="BA211" s="286"/>
      <c r="BB211" s="287"/>
      <c r="BC211" s="287"/>
      <c r="BD211" s="287"/>
      <c r="BE211" s="287"/>
      <c r="BF211" s="287"/>
      <c r="BG211" s="287"/>
      <c r="BH211" s="288"/>
      <c r="BI211" s="110"/>
      <c r="BJ211" s="110"/>
      <c r="BK211" s="110"/>
      <c r="BL211" s="110"/>
      <c r="BM211" s="110"/>
      <c r="BN211" s="110"/>
      <c r="BO211" s="110"/>
      <c r="BP211" s="110"/>
      <c r="BQ211" s="110"/>
      <c r="BR211" s="129"/>
      <c r="BS211" s="154"/>
      <c r="BT211" s="110"/>
      <c r="BU211" s="110"/>
      <c r="BV211" s="110"/>
      <c r="BW211" s="110"/>
      <c r="BX211" s="110"/>
      <c r="BY211" s="110"/>
      <c r="BZ211" s="110"/>
      <c r="CA211" s="110"/>
      <c r="CB211" s="110"/>
      <c r="CC211" s="110"/>
      <c r="CD211" s="110"/>
      <c r="CE211" s="110"/>
      <c r="CF211" s="110"/>
      <c r="CG211" s="110"/>
      <c r="CH211" s="110"/>
      <c r="CI211" s="92"/>
      <c r="CJ211" s="92"/>
      <c r="CK211" s="92"/>
      <c r="CL211" s="92"/>
      <c r="CM211" s="92"/>
      <c r="CN211" s="92"/>
      <c r="CO211" s="92"/>
      <c r="CP211" s="92"/>
    </row>
    <row r="212" spans="1:94" ht="15.65" customHeight="1">
      <c r="C212" s="124"/>
      <c r="D212" s="110"/>
      <c r="E212" s="110"/>
      <c r="F212" s="110"/>
      <c r="G212" s="110"/>
      <c r="H212" s="110"/>
      <c r="I212" s="110"/>
      <c r="J212" s="110"/>
      <c r="K212" s="110"/>
      <c r="L212" s="110"/>
      <c r="M212" s="110"/>
      <c r="N212" s="110"/>
      <c r="O212" s="110"/>
      <c r="P212" s="126"/>
      <c r="Q212" s="126"/>
      <c r="R212" s="130"/>
      <c r="S212" s="130"/>
      <c r="T212" s="130"/>
      <c r="U212" s="289"/>
      <c r="V212" s="290"/>
      <c r="W212" s="290"/>
      <c r="X212" s="290"/>
      <c r="Y212" s="290"/>
      <c r="Z212" s="290"/>
      <c r="AA212" s="290"/>
      <c r="AB212" s="291"/>
      <c r="AC212" s="289"/>
      <c r="AD212" s="290"/>
      <c r="AE212" s="290"/>
      <c r="AF212" s="290"/>
      <c r="AG212" s="290"/>
      <c r="AH212" s="290"/>
      <c r="AI212" s="290"/>
      <c r="AJ212" s="291"/>
      <c r="AK212" s="289"/>
      <c r="AL212" s="290"/>
      <c r="AM212" s="290"/>
      <c r="AN212" s="290"/>
      <c r="AO212" s="290"/>
      <c r="AP212" s="290"/>
      <c r="AQ212" s="290"/>
      <c r="AR212" s="291"/>
      <c r="AS212" s="289"/>
      <c r="AT212" s="290"/>
      <c r="AU212" s="290"/>
      <c r="AV212" s="290"/>
      <c r="AW212" s="290"/>
      <c r="AX212" s="290"/>
      <c r="AY212" s="290"/>
      <c r="AZ212" s="291"/>
      <c r="BA212" s="289"/>
      <c r="BB212" s="290"/>
      <c r="BC212" s="290"/>
      <c r="BD212" s="290"/>
      <c r="BE212" s="290"/>
      <c r="BF212" s="290"/>
      <c r="BG212" s="290"/>
      <c r="BH212" s="291"/>
      <c r="BI212" s="110"/>
      <c r="BJ212" s="110"/>
      <c r="BK212" s="110"/>
      <c r="BL212" s="110"/>
      <c r="BM212" s="110"/>
      <c r="BN212" s="110"/>
      <c r="BO212" s="110"/>
      <c r="BP212" s="110"/>
      <c r="BQ212" s="110"/>
      <c r="BR212" s="129"/>
      <c r="BS212" s="154"/>
      <c r="BT212" s="110"/>
      <c r="BU212" s="110"/>
      <c r="BV212" s="110"/>
      <c r="BW212" s="110"/>
      <c r="BX212" s="110"/>
      <c r="BY212" s="110"/>
      <c r="BZ212" s="110"/>
      <c r="CA212" s="110"/>
      <c r="CB212" s="110"/>
      <c r="CC212" s="110"/>
      <c r="CD212" s="110"/>
      <c r="CE212" s="110"/>
      <c r="CF212" s="110"/>
      <c r="CG212" s="110"/>
      <c r="CH212" s="110"/>
      <c r="CI212" s="92"/>
      <c r="CJ212" s="92"/>
      <c r="CK212" s="92"/>
      <c r="CL212" s="92"/>
      <c r="CM212" s="92"/>
      <c r="CN212" s="92"/>
      <c r="CO212" s="92"/>
      <c r="CP212" s="92"/>
    </row>
    <row r="213" spans="1:94" ht="29.5" customHeight="1">
      <c r="C213" s="124"/>
      <c r="D213" s="110"/>
      <c r="E213" s="110"/>
      <c r="F213" s="110"/>
      <c r="G213" s="110"/>
      <c r="H213" s="110"/>
      <c r="I213" s="110"/>
      <c r="J213" s="110"/>
      <c r="K213" s="110"/>
      <c r="L213" s="110"/>
      <c r="M213" s="110"/>
      <c r="N213" s="110"/>
      <c r="O213" s="110"/>
      <c r="P213" s="126"/>
      <c r="Q213" s="126"/>
      <c r="R213" s="130"/>
      <c r="S213" s="130"/>
      <c r="T213" s="130"/>
      <c r="U213" s="110"/>
      <c r="V213" s="110"/>
      <c r="W213" s="110"/>
      <c r="X213" s="110"/>
      <c r="Y213" s="110"/>
      <c r="Z213" s="110"/>
      <c r="AA213" s="110"/>
      <c r="AB213" s="110"/>
      <c r="AC213" s="110"/>
      <c r="AD213" s="125"/>
      <c r="AE213" s="126"/>
      <c r="AF213" s="126"/>
      <c r="AG213" s="126"/>
      <c r="AH213" s="126"/>
      <c r="AI213" s="126"/>
      <c r="AJ213" s="126"/>
      <c r="AK213" s="126"/>
      <c r="AL213" s="126"/>
      <c r="AM213" s="126"/>
      <c r="AN213" s="127"/>
      <c r="AO213" s="127"/>
      <c r="AP213" s="127"/>
      <c r="AQ213" s="128"/>
      <c r="AR213" s="110"/>
      <c r="AS213" s="119"/>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29"/>
      <c r="BS213" s="154"/>
      <c r="BT213" s="110"/>
      <c r="BU213" s="110"/>
      <c r="BV213" s="110"/>
      <c r="BW213" s="110"/>
      <c r="BX213" s="110"/>
      <c r="BY213" s="110"/>
      <c r="BZ213" s="110"/>
      <c r="CA213" s="110"/>
      <c r="CB213" s="110"/>
      <c r="CC213" s="110"/>
      <c r="CD213" s="110"/>
      <c r="CE213" s="110"/>
      <c r="CF213" s="110"/>
      <c r="CG213" s="110"/>
      <c r="CH213" s="110"/>
    </row>
    <row r="214" spans="1:94" ht="15.65" customHeight="1">
      <c r="C214" s="124"/>
      <c r="D214" s="126"/>
      <c r="E214" s="126"/>
      <c r="F214" s="126"/>
      <c r="G214" s="126"/>
      <c r="H214" s="126"/>
      <c r="I214" s="126"/>
      <c r="J214" s="126"/>
      <c r="K214" s="126"/>
      <c r="L214" s="127"/>
      <c r="M214" s="127"/>
      <c r="N214" s="127"/>
      <c r="O214" s="128"/>
      <c r="P214" s="149"/>
      <c r="Q214" s="149"/>
      <c r="R214" s="130"/>
      <c r="S214" s="130"/>
      <c r="T214" s="130"/>
      <c r="U214" s="303" t="s">
        <v>68</v>
      </c>
      <c r="V214" s="304"/>
      <c r="W214" s="304"/>
      <c r="X214" s="304"/>
      <c r="Y214" s="304"/>
      <c r="Z214" s="304"/>
      <c r="AA214" s="304"/>
      <c r="AB214" s="304"/>
      <c r="AC214" s="303" t="s">
        <v>69</v>
      </c>
      <c r="AD214" s="304"/>
      <c r="AE214" s="304"/>
      <c r="AF214" s="304"/>
      <c r="AG214" s="304"/>
      <c r="AH214" s="304"/>
      <c r="AI214" s="304"/>
      <c r="AJ214" s="304"/>
      <c r="AK214" s="303" t="s">
        <v>70</v>
      </c>
      <c r="AL214" s="304"/>
      <c r="AM214" s="304"/>
      <c r="AN214" s="304"/>
      <c r="AO214" s="304"/>
      <c r="AP214" s="304"/>
      <c r="AQ214" s="304"/>
      <c r="AR214" s="307"/>
      <c r="AS214" s="110"/>
      <c r="AT214" s="110"/>
      <c r="AU214" s="110"/>
      <c r="AV214" s="110"/>
      <c r="AW214" s="110"/>
      <c r="AX214" s="110"/>
      <c r="AY214" s="110"/>
      <c r="AZ214" s="110"/>
      <c r="BA214" s="110"/>
      <c r="BB214" s="110"/>
      <c r="BC214" s="125"/>
      <c r="BD214" s="126"/>
      <c r="BE214" s="126"/>
      <c r="BF214" s="126"/>
      <c r="BG214" s="126"/>
      <c r="BH214" s="126"/>
      <c r="BI214" s="126"/>
      <c r="BJ214" s="126"/>
      <c r="BK214" s="126"/>
      <c r="BL214" s="126"/>
      <c r="BM214" s="126"/>
      <c r="BN214" s="127"/>
      <c r="BO214" s="127"/>
      <c r="BP214" s="127"/>
      <c r="BQ214" s="128"/>
      <c r="BR214" s="129"/>
      <c r="BS214" s="97"/>
    </row>
    <row r="215" spans="1:94" ht="15.65" customHeight="1">
      <c r="C215" s="124"/>
      <c r="D215" s="302" t="s">
        <v>8</v>
      </c>
      <c r="E215" s="281"/>
      <c r="F215" s="281"/>
      <c r="G215" s="281"/>
      <c r="H215" s="281"/>
      <c r="I215" s="281"/>
      <c r="J215" s="281"/>
      <c r="K215" s="281"/>
      <c r="L215" s="281"/>
      <c r="M215" s="282"/>
      <c r="N215" s="208" t="str">
        <f>IF([10]回答表!F18="下水道事業",IF([10]回答表!AA52="●","●",""),"")</f>
        <v/>
      </c>
      <c r="O215" s="209"/>
      <c r="P215" s="209"/>
      <c r="Q215" s="210"/>
      <c r="R215" s="130"/>
      <c r="S215" s="130"/>
      <c r="T215" s="130"/>
      <c r="U215" s="305"/>
      <c r="V215" s="306"/>
      <c r="W215" s="306"/>
      <c r="X215" s="306"/>
      <c r="Y215" s="306"/>
      <c r="Z215" s="306"/>
      <c r="AA215" s="306"/>
      <c r="AB215" s="306"/>
      <c r="AC215" s="305"/>
      <c r="AD215" s="306"/>
      <c r="AE215" s="306"/>
      <c r="AF215" s="306"/>
      <c r="AG215" s="306"/>
      <c r="AH215" s="306"/>
      <c r="AI215" s="306"/>
      <c r="AJ215" s="306"/>
      <c r="AK215" s="308"/>
      <c r="AL215" s="309"/>
      <c r="AM215" s="309"/>
      <c r="AN215" s="309"/>
      <c r="AO215" s="309"/>
      <c r="AP215" s="309"/>
      <c r="AQ215" s="309"/>
      <c r="AR215" s="310"/>
      <c r="AS215" s="110"/>
      <c r="AT215" s="110"/>
      <c r="AU215" s="110"/>
      <c r="AV215" s="110"/>
      <c r="AW215" s="110"/>
      <c r="AX215" s="110"/>
      <c r="AY215" s="110"/>
      <c r="AZ215" s="110"/>
      <c r="BA215" s="110"/>
      <c r="BB215" s="110"/>
      <c r="BC215" s="125"/>
      <c r="BD215" s="126"/>
      <c r="BE215" s="126"/>
      <c r="BF215" s="126"/>
      <c r="BG215" s="126"/>
      <c r="BH215" s="126"/>
      <c r="BI215" s="126"/>
      <c r="BJ215" s="126"/>
      <c r="BK215" s="126"/>
      <c r="BL215" s="126"/>
      <c r="BM215" s="126"/>
      <c r="BN215" s="127"/>
      <c r="BO215" s="127"/>
      <c r="BP215" s="127"/>
      <c r="BQ215" s="128"/>
      <c r="BR215" s="129"/>
    </row>
    <row r="216" spans="1:94" ht="15.65" customHeight="1">
      <c r="C216" s="124"/>
      <c r="D216" s="281"/>
      <c r="E216" s="281"/>
      <c r="F216" s="281"/>
      <c r="G216" s="281"/>
      <c r="H216" s="281"/>
      <c r="I216" s="281"/>
      <c r="J216" s="281"/>
      <c r="K216" s="281"/>
      <c r="L216" s="281"/>
      <c r="M216" s="282"/>
      <c r="N216" s="211"/>
      <c r="O216" s="212"/>
      <c r="P216" s="212"/>
      <c r="Q216" s="213"/>
      <c r="R216" s="130"/>
      <c r="S216" s="130"/>
      <c r="T216" s="130"/>
      <c r="U216" s="283" t="str">
        <f>IF([10]回答表!F18="下水道事業",IF([10]回答表!X52="●",[10]回答表!N322,IF([10]回答表!AA52="●",[10]回答表!N392,"")),"")</f>
        <v/>
      </c>
      <c r="V216" s="284"/>
      <c r="W216" s="284"/>
      <c r="X216" s="284"/>
      <c r="Y216" s="284"/>
      <c r="Z216" s="284"/>
      <c r="AA216" s="284"/>
      <c r="AB216" s="285"/>
      <c r="AC216" s="283" t="str">
        <f>IF([10]回答表!F18="下水道事業",IF([10]回答表!X52="●",[10]回答表!N323,IF([10]回答表!AA52="●",[10]回答表!N393,"")),"")</f>
        <v/>
      </c>
      <c r="AD216" s="284"/>
      <c r="AE216" s="284"/>
      <c r="AF216" s="284"/>
      <c r="AG216" s="284"/>
      <c r="AH216" s="284"/>
      <c r="AI216" s="284"/>
      <c r="AJ216" s="285"/>
      <c r="AK216" s="283" t="str">
        <f>IF([10]回答表!F18="下水道事業",IF([10]回答表!X52="●",[10]回答表!N324,IF([10]回答表!AA52="●",[10]回答表!N394,"")),"")</f>
        <v/>
      </c>
      <c r="AL216" s="284"/>
      <c r="AM216" s="284"/>
      <c r="AN216" s="284"/>
      <c r="AO216" s="284"/>
      <c r="AP216" s="284"/>
      <c r="AQ216" s="284"/>
      <c r="AR216" s="285"/>
      <c r="AS216" s="110"/>
      <c r="AT216" s="110"/>
      <c r="AU216" s="110"/>
      <c r="AV216" s="110"/>
      <c r="AW216" s="110"/>
      <c r="AX216" s="110"/>
      <c r="AY216" s="110"/>
      <c r="AZ216" s="110"/>
      <c r="BA216" s="110"/>
      <c r="BB216" s="110"/>
      <c r="BC216" s="125"/>
      <c r="BD216" s="126"/>
      <c r="BE216" s="126"/>
      <c r="BF216" s="126"/>
      <c r="BG216" s="126"/>
      <c r="BH216" s="126"/>
      <c r="BI216" s="126"/>
      <c r="BJ216" s="126"/>
      <c r="BK216" s="126"/>
      <c r="BL216" s="126"/>
      <c r="BM216" s="126"/>
      <c r="BN216" s="127"/>
      <c r="BO216" s="127"/>
      <c r="BP216" s="127"/>
      <c r="BQ216" s="128"/>
      <c r="BR216" s="129"/>
    </row>
    <row r="217" spans="1:94" ht="15.65" customHeight="1">
      <c r="C217" s="124"/>
      <c r="D217" s="281"/>
      <c r="E217" s="281"/>
      <c r="F217" s="281"/>
      <c r="G217" s="281"/>
      <c r="H217" s="281"/>
      <c r="I217" s="281"/>
      <c r="J217" s="281"/>
      <c r="K217" s="281"/>
      <c r="L217" s="281"/>
      <c r="M217" s="282"/>
      <c r="N217" s="211"/>
      <c r="O217" s="212"/>
      <c r="P217" s="212"/>
      <c r="Q217" s="213"/>
      <c r="R217" s="130"/>
      <c r="S217" s="130"/>
      <c r="T217" s="130"/>
      <c r="U217" s="286"/>
      <c r="V217" s="287"/>
      <c r="W217" s="287"/>
      <c r="X217" s="287"/>
      <c r="Y217" s="287"/>
      <c r="Z217" s="287"/>
      <c r="AA217" s="287"/>
      <c r="AB217" s="288"/>
      <c r="AC217" s="286"/>
      <c r="AD217" s="287"/>
      <c r="AE217" s="287"/>
      <c r="AF217" s="287"/>
      <c r="AG217" s="287"/>
      <c r="AH217" s="287"/>
      <c r="AI217" s="287"/>
      <c r="AJ217" s="288"/>
      <c r="AK217" s="286"/>
      <c r="AL217" s="287"/>
      <c r="AM217" s="287"/>
      <c r="AN217" s="287"/>
      <c r="AO217" s="287"/>
      <c r="AP217" s="287"/>
      <c r="AQ217" s="287"/>
      <c r="AR217" s="288"/>
      <c r="AS217" s="110"/>
      <c r="AT217" s="110"/>
      <c r="AU217" s="110"/>
      <c r="AV217" s="110"/>
      <c r="AW217" s="110"/>
      <c r="AX217" s="110"/>
      <c r="AY217" s="110"/>
      <c r="AZ217" s="110"/>
      <c r="BA217" s="110"/>
      <c r="BB217" s="110"/>
      <c r="BC217" s="125"/>
      <c r="BD217" s="126"/>
      <c r="BE217" s="126"/>
      <c r="BF217" s="126"/>
      <c r="BG217" s="126"/>
      <c r="BH217" s="126"/>
      <c r="BI217" s="126"/>
      <c r="BJ217" s="126"/>
      <c r="BK217" s="126"/>
      <c r="BL217" s="126"/>
      <c r="BM217" s="126"/>
      <c r="BN217" s="127"/>
      <c r="BO217" s="127"/>
      <c r="BP217" s="127"/>
      <c r="BQ217" s="128"/>
      <c r="BR217" s="129"/>
    </row>
    <row r="218" spans="1:94" ht="15.65" customHeight="1">
      <c r="C218" s="124"/>
      <c r="D218" s="281"/>
      <c r="E218" s="281"/>
      <c r="F218" s="281"/>
      <c r="G218" s="281"/>
      <c r="H218" s="281"/>
      <c r="I218" s="281"/>
      <c r="J218" s="281"/>
      <c r="K218" s="281"/>
      <c r="L218" s="281"/>
      <c r="M218" s="282"/>
      <c r="N218" s="214"/>
      <c r="O218" s="215"/>
      <c r="P218" s="215"/>
      <c r="Q218" s="216"/>
      <c r="R218" s="130"/>
      <c r="S218" s="130"/>
      <c r="T218" s="130"/>
      <c r="U218" s="289"/>
      <c r="V218" s="290"/>
      <c r="W218" s="290"/>
      <c r="X218" s="290"/>
      <c r="Y218" s="290"/>
      <c r="Z218" s="290"/>
      <c r="AA218" s="290"/>
      <c r="AB218" s="291"/>
      <c r="AC218" s="289"/>
      <c r="AD218" s="290"/>
      <c r="AE218" s="290"/>
      <c r="AF218" s="290"/>
      <c r="AG218" s="290"/>
      <c r="AH218" s="290"/>
      <c r="AI218" s="290"/>
      <c r="AJ218" s="291"/>
      <c r="AK218" s="289"/>
      <c r="AL218" s="290"/>
      <c r="AM218" s="290"/>
      <c r="AN218" s="290"/>
      <c r="AO218" s="290"/>
      <c r="AP218" s="290"/>
      <c r="AQ218" s="290"/>
      <c r="AR218" s="291"/>
      <c r="AS218" s="110"/>
      <c r="AT218" s="110"/>
      <c r="AU218" s="110"/>
      <c r="AV218" s="110"/>
      <c r="AW218" s="110"/>
      <c r="AX218" s="110"/>
      <c r="AY218" s="110"/>
      <c r="AZ218" s="110"/>
      <c r="BA218" s="110"/>
      <c r="BB218" s="110"/>
      <c r="BC218" s="125"/>
      <c r="BD218" s="126"/>
      <c r="BE218" s="126"/>
      <c r="BF218" s="126"/>
      <c r="BG218" s="126"/>
      <c r="BH218" s="126"/>
      <c r="BI218" s="126"/>
      <c r="BJ218" s="126"/>
      <c r="BK218" s="126"/>
      <c r="BL218" s="126"/>
      <c r="BM218" s="126"/>
      <c r="BN218" s="127"/>
      <c r="BO218" s="127"/>
      <c r="BP218" s="127"/>
      <c r="BQ218" s="128"/>
      <c r="BR218" s="129"/>
    </row>
    <row r="219" spans="1:94" ht="15.65" customHeight="1">
      <c r="A219" s="134"/>
      <c r="B219" s="134"/>
      <c r="C219" s="124"/>
      <c r="D219" s="144"/>
      <c r="E219" s="144"/>
      <c r="F219" s="144"/>
      <c r="G219" s="144"/>
      <c r="H219" s="144"/>
      <c r="I219" s="144"/>
      <c r="J219" s="144"/>
      <c r="K219" s="144"/>
      <c r="L219" s="144"/>
      <c r="M219" s="144"/>
      <c r="N219" s="144"/>
      <c r="O219" s="144"/>
      <c r="P219" s="144"/>
      <c r="Q219" s="144"/>
      <c r="R219" s="130"/>
      <c r="S219" s="130"/>
      <c r="T219" s="130"/>
      <c r="U219" s="130"/>
      <c r="V219" s="130"/>
      <c r="W219" s="130"/>
      <c r="X219" s="130"/>
      <c r="Y219" s="130"/>
      <c r="Z219" s="130"/>
      <c r="AA219" s="130"/>
      <c r="AB219" s="130"/>
      <c r="AC219" s="130"/>
      <c r="AD219" s="130"/>
      <c r="AE219" s="130"/>
      <c r="AF219" s="130"/>
      <c r="AG219" s="130"/>
      <c r="AH219" s="130"/>
      <c r="AI219" s="130"/>
      <c r="AJ219" s="130"/>
      <c r="AK219" s="143"/>
      <c r="AL219" s="143"/>
      <c r="AM219" s="156"/>
      <c r="AN219" s="156"/>
      <c r="AO219" s="156"/>
      <c r="AP219" s="156"/>
      <c r="AQ219" s="156"/>
      <c r="AR219" s="156"/>
      <c r="AS219" s="156"/>
      <c r="AT219" s="156"/>
      <c r="AU219" s="156"/>
      <c r="AV219" s="156"/>
      <c r="AW219" s="156"/>
      <c r="AX219" s="156"/>
      <c r="AY219" s="156"/>
      <c r="AZ219" s="156"/>
      <c r="BA219" s="156"/>
      <c r="BB219" s="156"/>
      <c r="BC219" s="131"/>
      <c r="BD219" s="147"/>
      <c r="BE219" s="147"/>
      <c r="BF219" s="110"/>
      <c r="BG219" s="110"/>
      <c r="BH219" s="110"/>
      <c r="BI219" s="110"/>
      <c r="BJ219" s="110"/>
      <c r="BK219" s="110"/>
      <c r="BL219" s="110"/>
      <c r="BM219" s="110"/>
      <c r="BN219" s="110"/>
      <c r="BO219" s="110"/>
      <c r="BP219" s="110"/>
      <c r="BQ219" s="110"/>
      <c r="BR219" s="129"/>
      <c r="BS219" s="116"/>
    </row>
    <row r="220" spans="1:94" ht="15.65" customHeight="1">
      <c r="A220" s="134"/>
      <c r="B220" s="134"/>
      <c r="C220" s="124"/>
      <c r="D220" s="144"/>
      <c r="E220" s="144"/>
      <c r="F220" s="144"/>
      <c r="G220" s="144"/>
      <c r="H220" s="144"/>
      <c r="I220" s="144"/>
      <c r="J220" s="144"/>
      <c r="K220" s="144"/>
      <c r="L220" s="144"/>
      <c r="M220" s="144"/>
      <c r="N220" s="144"/>
      <c r="O220" s="144"/>
      <c r="P220" s="144"/>
      <c r="Q220" s="144"/>
      <c r="R220" s="130"/>
      <c r="S220" s="130"/>
      <c r="T220" s="130"/>
      <c r="U220" s="135" t="s">
        <v>91</v>
      </c>
      <c r="V220" s="130"/>
      <c r="W220" s="130"/>
      <c r="X220" s="130"/>
      <c r="Y220" s="130"/>
      <c r="Z220" s="130"/>
      <c r="AA220" s="130"/>
      <c r="AB220" s="130"/>
      <c r="AC220" s="130"/>
      <c r="AD220" s="130"/>
      <c r="AE220" s="130"/>
      <c r="AF220" s="130"/>
      <c r="AG220" s="130"/>
      <c r="AH220" s="130"/>
      <c r="AI220" s="130"/>
      <c r="AJ220" s="130"/>
      <c r="AK220" s="143"/>
      <c r="AL220" s="143"/>
      <c r="AM220" s="135" t="s">
        <v>92</v>
      </c>
      <c r="AN220" s="127"/>
      <c r="AO220" s="127"/>
      <c r="AP220" s="127"/>
      <c r="AQ220" s="127"/>
      <c r="AR220" s="127"/>
      <c r="AS220" s="127"/>
      <c r="AT220" s="127"/>
      <c r="AU220" s="127"/>
      <c r="AV220" s="127"/>
      <c r="AW220" s="127"/>
      <c r="AX220" s="126"/>
      <c r="AY220" s="126"/>
      <c r="AZ220" s="126"/>
      <c r="BA220" s="126"/>
      <c r="BB220" s="126"/>
      <c r="BC220" s="126"/>
      <c r="BD220" s="126"/>
      <c r="BE220" s="126"/>
      <c r="BF220" s="126"/>
      <c r="BG220" s="126"/>
      <c r="BH220" s="126"/>
      <c r="BI220" s="126"/>
      <c r="BJ220" s="126"/>
      <c r="BK220" s="126"/>
      <c r="BL220" s="126"/>
      <c r="BM220" s="126"/>
      <c r="BN220" s="126"/>
      <c r="BO220" s="126"/>
      <c r="BP220" s="126"/>
      <c r="BQ220" s="110"/>
      <c r="BR220" s="129"/>
      <c r="BS220" s="116"/>
    </row>
    <row r="221" spans="1:94" ht="15.65" customHeight="1">
      <c r="A221" s="134"/>
      <c r="B221" s="134"/>
      <c r="C221" s="124"/>
      <c r="D221" s="144"/>
      <c r="E221" s="144"/>
      <c r="F221" s="144"/>
      <c r="G221" s="144"/>
      <c r="H221" s="144"/>
      <c r="I221" s="144"/>
      <c r="J221" s="144"/>
      <c r="K221" s="144"/>
      <c r="L221" s="144"/>
      <c r="M221" s="144"/>
      <c r="N221" s="144"/>
      <c r="O221" s="144"/>
      <c r="P221" s="144"/>
      <c r="Q221" s="144"/>
      <c r="R221" s="130"/>
      <c r="S221" s="130"/>
      <c r="T221" s="130"/>
      <c r="U221" s="182" t="str">
        <f>IF([10]回答表!F18="下水道事業",IF([10]回答表!X52="●",[10]回答表!E339,IF([10]回答表!AA52="●",[10]回答表!E408,"")),"")</f>
        <v/>
      </c>
      <c r="V221" s="183"/>
      <c r="W221" s="183"/>
      <c r="X221" s="183"/>
      <c r="Y221" s="183"/>
      <c r="Z221" s="183"/>
      <c r="AA221" s="183"/>
      <c r="AB221" s="183"/>
      <c r="AC221" s="183"/>
      <c r="AD221" s="183"/>
      <c r="AE221" s="186" t="s">
        <v>93</v>
      </c>
      <c r="AF221" s="186"/>
      <c r="AG221" s="186"/>
      <c r="AH221" s="186"/>
      <c r="AI221" s="186"/>
      <c r="AJ221" s="187"/>
      <c r="AK221" s="143"/>
      <c r="AL221" s="143"/>
      <c r="AM221" s="190" t="str">
        <f>IF([10]回答表!F18="下水道事業",IF([10]回答表!X52="●",[10]回答表!B341,IF([10]回答表!AA52="●",[10]回答表!B410,"")),"")</f>
        <v/>
      </c>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2"/>
      <c r="BR221" s="129"/>
      <c r="BS221" s="116"/>
    </row>
    <row r="222" spans="1:94" ht="15.65" customHeight="1">
      <c r="A222" s="134"/>
      <c r="B222" s="134"/>
      <c r="C222" s="124"/>
      <c r="D222" s="144"/>
      <c r="E222" s="144"/>
      <c r="F222" s="144"/>
      <c r="G222" s="144"/>
      <c r="H222" s="144"/>
      <c r="I222" s="144"/>
      <c r="J222" s="144"/>
      <c r="K222" s="144"/>
      <c r="L222" s="144"/>
      <c r="M222" s="144"/>
      <c r="N222" s="144"/>
      <c r="O222" s="144"/>
      <c r="P222" s="144"/>
      <c r="Q222" s="144"/>
      <c r="R222" s="130"/>
      <c r="S222" s="130"/>
      <c r="T222" s="130"/>
      <c r="U222" s="184"/>
      <c r="V222" s="185"/>
      <c r="W222" s="185"/>
      <c r="X222" s="185"/>
      <c r="Y222" s="185"/>
      <c r="Z222" s="185"/>
      <c r="AA222" s="185"/>
      <c r="AB222" s="185"/>
      <c r="AC222" s="185"/>
      <c r="AD222" s="185"/>
      <c r="AE222" s="188"/>
      <c r="AF222" s="188"/>
      <c r="AG222" s="188"/>
      <c r="AH222" s="188"/>
      <c r="AI222" s="188"/>
      <c r="AJ222" s="189"/>
      <c r="AK222" s="143"/>
      <c r="AL222" s="143"/>
      <c r="AM222" s="193"/>
      <c r="AN222" s="194"/>
      <c r="AO222" s="194"/>
      <c r="AP222" s="194"/>
      <c r="AQ222" s="194"/>
      <c r="AR222" s="194"/>
      <c r="AS222" s="194"/>
      <c r="AT222" s="194"/>
      <c r="AU222" s="194"/>
      <c r="AV222" s="194"/>
      <c r="AW222" s="194"/>
      <c r="AX222" s="194"/>
      <c r="AY222" s="194"/>
      <c r="AZ222" s="194"/>
      <c r="BA222" s="194"/>
      <c r="BB222" s="194"/>
      <c r="BC222" s="194"/>
      <c r="BD222" s="194"/>
      <c r="BE222" s="194"/>
      <c r="BF222" s="194"/>
      <c r="BG222" s="194"/>
      <c r="BH222" s="194"/>
      <c r="BI222" s="194"/>
      <c r="BJ222" s="194"/>
      <c r="BK222" s="194"/>
      <c r="BL222" s="194"/>
      <c r="BM222" s="194"/>
      <c r="BN222" s="194"/>
      <c r="BO222" s="194"/>
      <c r="BP222" s="194"/>
      <c r="BQ222" s="195"/>
      <c r="BR222" s="129"/>
      <c r="BS222" s="116"/>
    </row>
    <row r="223" spans="1:94" ht="15.65" customHeight="1">
      <c r="A223" s="134"/>
      <c r="B223" s="134"/>
      <c r="C223" s="124"/>
      <c r="D223" s="144"/>
      <c r="E223" s="144"/>
      <c r="F223" s="144"/>
      <c r="G223" s="144"/>
      <c r="H223" s="144"/>
      <c r="I223" s="144"/>
      <c r="J223" s="144"/>
      <c r="K223" s="144"/>
      <c r="L223" s="144"/>
      <c r="M223" s="144"/>
      <c r="N223" s="144"/>
      <c r="O223" s="144"/>
      <c r="P223" s="144"/>
      <c r="Q223" s="144"/>
      <c r="R223" s="130"/>
      <c r="S223" s="130"/>
      <c r="T223" s="130"/>
      <c r="U223" s="130"/>
      <c r="V223" s="130"/>
      <c r="W223" s="130"/>
      <c r="X223" s="130"/>
      <c r="Y223" s="130"/>
      <c r="Z223" s="130"/>
      <c r="AA223" s="130"/>
      <c r="AB223" s="130"/>
      <c r="AC223" s="130"/>
      <c r="AD223" s="130"/>
      <c r="AE223" s="130"/>
      <c r="AF223" s="130"/>
      <c r="AG223" s="130"/>
      <c r="AH223" s="130"/>
      <c r="AI223" s="130"/>
      <c r="AJ223" s="130"/>
      <c r="AK223" s="143"/>
      <c r="AL223" s="143"/>
      <c r="AM223" s="193"/>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c r="BJ223" s="194"/>
      <c r="BK223" s="194"/>
      <c r="BL223" s="194"/>
      <c r="BM223" s="194"/>
      <c r="BN223" s="194"/>
      <c r="BO223" s="194"/>
      <c r="BP223" s="194"/>
      <c r="BQ223" s="195"/>
      <c r="BR223" s="129"/>
      <c r="BS223" s="116"/>
    </row>
    <row r="224" spans="1:94" ht="15.65" customHeight="1">
      <c r="A224" s="134"/>
      <c r="B224" s="134"/>
      <c r="C224" s="124"/>
      <c r="D224" s="144"/>
      <c r="E224" s="144"/>
      <c r="F224" s="144"/>
      <c r="G224" s="144"/>
      <c r="H224" s="144"/>
      <c r="I224" s="144"/>
      <c r="J224" s="144"/>
      <c r="K224" s="144"/>
      <c r="L224" s="144"/>
      <c r="M224" s="144"/>
      <c r="N224" s="144"/>
      <c r="O224" s="144"/>
      <c r="P224" s="144"/>
      <c r="Q224" s="144"/>
      <c r="R224" s="130"/>
      <c r="S224" s="130"/>
      <c r="T224" s="130"/>
      <c r="U224" s="130"/>
      <c r="V224" s="130"/>
      <c r="W224" s="130"/>
      <c r="X224" s="130"/>
      <c r="Y224" s="130"/>
      <c r="Z224" s="130"/>
      <c r="AA224" s="130"/>
      <c r="AB224" s="130"/>
      <c r="AC224" s="130"/>
      <c r="AD224" s="130"/>
      <c r="AE224" s="130"/>
      <c r="AF224" s="130"/>
      <c r="AG224" s="130"/>
      <c r="AH224" s="130"/>
      <c r="AI224" s="130"/>
      <c r="AJ224" s="130"/>
      <c r="AK224" s="143"/>
      <c r="AL224" s="143"/>
      <c r="AM224" s="193"/>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5"/>
      <c r="BR224" s="129"/>
      <c r="BS224" s="116"/>
    </row>
    <row r="225" spans="1:71" ht="15.65" customHeight="1">
      <c r="A225" s="134"/>
      <c r="B225" s="134"/>
      <c r="C225" s="124"/>
      <c r="D225" s="144"/>
      <c r="E225" s="144"/>
      <c r="F225" s="144"/>
      <c r="G225" s="144"/>
      <c r="H225" s="144"/>
      <c r="I225" s="144"/>
      <c r="J225" s="144"/>
      <c r="K225" s="144"/>
      <c r="L225" s="144"/>
      <c r="M225" s="144"/>
      <c r="N225" s="144"/>
      <c r="O225" s="144"/>
      <c r="P225" s="144"/>
      <c r="Q225" s="144"/>
      <c r="R225" s="130"/>
      <c r="S225" s="130"/>
      <c r="T225" s="130"/>
      <c r="U225" s="130"/>
      <c r="V225" s="130"/>
      <c r="W225" s="130"/>
      <c r="X225" s="130"/>
      <c r="Y225" s="130"/>
      <c r="Z225" s="130"/>
      <c r="AA225" s="130"/>
      <c r="AB225" s="130"/>
      <c r="AC225" s="130"/>
      <c r="AD225" s="130"/>
      <c r="AE225" s="130"/>
      <c r="AF225" s="130"/>
      <c r="AG225" s="130"/>
      <c r="AH225" s="130"/>
      <c r="AI225" s="130"/>
      <c r="AJ225" s="130"/>
      <c r="AK225" s="143"/>
      <c r="AL225" s="143"/>
      <c r="AM225" s="196"/>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8"/>
      <c r="BR225" s="129"/>
      <c r="BS225" s="116"/>
    </row>
    <row r="226" spans="1:71" ht="15.65" customHeight="1">
      <c r="C226" s="124"/>
      <c r="D226" s="130"/>
      <c r="E226" s="130"/>
      <c r="F226" s="130"/>
      <c r="G226" s="130"/>
      <c r="H226" s="130"/>
      <c r="I226" s="130"/>
      <c r="J226" s="130"/>
      <c r="K226" s="130"/>
      <c r="L226" s="130"/>
      <c r="M226" s="130"/>
      <c r="N226" s="130"/>
      <c r="O226" s="130"/>
      <c r="P226" s="130"/>
      <c r="Q226" s="130"/>
      <c r="R226" s="130"/>
      <c r="S226" s="130"/>
      <c r="T226" s="130"/>
      <c r="U226" s="110"/>
      <c r="V226" s="110"/>
      <c r="W226" s="110"/>
      <c r="X226" s="110"/>
      <c r="Y226" s="110"/>
      <c r="Z226" s="125"/>
      <c r="AA226" s="126"/>
      <c r="AB226" s="126"/>
      <c r="AC226" s="126"/>
      <c r="AD226" s="126"/>
      <c r="AE226" s="126"/>
      <c r="AF226" s="126"/>
      <c r="AG226" s="126"/>
      <c r="AH226" s="126"/>
      <c r="AI226" s="126"/>
      <c r="AJ226" s="132"/>
      <c r="AK226" s="110"/>
      <c r="AL226" s="131"/>
      <c r="AM226" s="131"/>
      <c r="AN226" s="128"/>
      <c r="AO226" s="131"/>
      <c r="AP226" s="132"/>
      <c r="AQ226" s="132"/>
      <c r="AR226" s="110"/>
      <c r="AS226" s="110"/>
      <c r="AT226" s="110"/>
      <c r="AU226" s="110"/>
      <c r="AV226" s="110"/>
      <c r="AW226" s="110"/>
      <c r="AX226" s="110"/>
      <c r="AY226" s="110"/>
      <c r="AZ226" s="110"/>
      <c r="BA226" s="110"/>
      <c r="BB226" s="110"/>
      <c r="BC226" s="125"/>
      <c r="BD226" s="126"/>
      <c r="BE226" s="126"/>
      <c r="BF226" s="126"/>
      <c r="BG226" s="126"/>
      <c r="BH226" s="126"/>
      <c r="BI226" s="126"/>
      <c r="BJ226" s="126"/>
      <c r="BK226" s="126"/>
      <c r="BL226" s="126"/>
      <c r="BM226" s="126"/>
      <c r="BN226" s="127"/>
      <c r="BO226" s="127"/>
      <c r="BP226" s="127"/>
      <c r="BQ226" s="128"/>
      <c r="BR226" s="129"/>
    </row>
    <row r="227" spans="1:71" ht="33.65" customHeight="1">
      <c r="C227" s="124"/>
      <c r="D227" s="144"/>
      <c r="E227" s="144"/>
      <c r="F227" s="144"/>
      <c r="G227" s="144"/>
      <c r="H227" s="144"/>
      <c r="I227" s="144"/>
      <c r="J227" s="144"/>
      <c r="K227" s="144"/>
      <c r="L227" s="144"/>
      <c r="M227" s="144"/>
      <c r="N227" s="149"/>
      <c r="O227" s="149"/>
      <c r="P227" s="149"/>
      <c r="Q227" s="149"/>
      <c r="R227" s="130"/>
      <c r="S227" s="130"/>
      <c r="T227" s="130"/>
      <c r="U227" s="135" t="s">
        <v>27</v>
      </c>
      <c r="V227" s="130"/>
      <c r="W227" s="130"/>
      <c r="X227" s="136"/>
      <c r="Y227" s="136"/>
      <c r="Z227" s="136"/>
      <c r="AA227" s="127"/>
      <c r="AB227" s="137"/>
      <c r="AC227" s="127"/>
      <c r="AD227" s="127"/>
      <c r="AE227" s="127"/>
      <c r="AF227" s="127"/>
      <c r="AG227" s="127"/>
      <c r="AH227" s="127"/>
      <c r="AI227" s="127"/>
      <c r="AJ227" s="127"/>
      <c r="AK227" s="127"/>
      <c r="AL227" s="127"/>
      <c r="AM227" s="135" t="s">
        <v>12</v>
      </c>
      <c r="AN227" s="127"/>
      <c r="AO227" s="127"/>
      <c r="AP227" s="127"/>
      <c r="AQ227" s="127"/>
      <c r="AR227" s="127"/>
      <c r="AS227" s="127"/>
      <c r="AT227" s="127"/>
      <c r="AU227" s="127"/>
      <c r="AV227" s="127"/>
      <c r="AW227" s="127"/>
      <c r="AX227" s="127"/>
      <c r="AY227" s="126"/>
      <c r="AZ227" s="126"/>
      <c r="BA227" s="126"/>
      <c r="BB227" s="126"/>
      <c r="BC227" s="126"/>
      <c r="BD227" s="126"/>
      <c r="BE227" s="126"/>
      <c r="BF227" s="126"/>
      <c r="BG227" s="126"/>
      <c r="BH227" s="126"/>
      <c r="BI227" s="126"/>
      <c r="BJ227" s="126"/>
      <c r="BK227" s="126"/>
      <c r="BL227" s="126"/>
      <c r="BM227" s="126"/>
      <c r="BN227" s="126"/>
      <c r="BO227" s="126"/>
      <c r="BP227" s="126"/>
      <c r="BQ227" s="110"/>
      <c r="BR227" s="129"/>
    </row>
    <row r="228" spans="1:71" ht="15.65" customHeight="1">
      <c r="C228" s="124"/>
      <c r="D228" s="281" t="s">
        <v>13</v>
      </c>
      <c r="E228" s="281"/>
      <c r="F228" s="281"/>
      <c r="G228" s="281"/>
      <c r="H228" s="281"/>
      <c r="I228" s="281"/>
      <c r="J228" s="281"/>
      <c r="K228" s="281"/>
      <c r="L228" s="281"/>
      <c r="M228" s="282"/>
      <c r="N228" s="208" t="str">
        <f>IF([10]回答表!F18="下水道事業",IF([10]回答表!AD52="●","●",""),"")</f>
        <v/>
      </c>
      <c r="O228" s="209"/>
      <c r="P228" s="209"/>
      <c r="Q228" s="210"/>
      <c r="R228" s="130"/>
      <c r="S228" s="130"/>
      <c r="T228" s="130"/>
      <c r="U228" s="190" t="str">
        <f>IF([10]回答表!F18="下水道事業",IF([10]回答表!AD52="●",[10]回答表!B421,""),"")</f>
        <v/>
      </c>
      <c r="V228" s="191"/>
      <c r="W228" s="191"/>
      <c r="X228" s="191"/>
      <c r="Y228" s="191"/>
      <c r="Z228" s="191"/>
      <c r="AA228" s="191"/>
      <c r="AB228" s="191"/>
      <c r="AC228" s="191"/>
      <c r="AD228" s="191"/>
      <c r="AE228" s="191"/>
      <c r="AF228" s="191"/>
      <c r="AG228" s="191"/>
      <c r="AH228" s="191"/>
      <c r="AI228" s="191"/>
      <c r="AJ228" s="192"/>
      <c r="AK228" s="150"/>
      <c r="AL228" s="150"/>
      <c r="AM228" s="190" t="str">
        <f>IF([10]回答表!F18="下水道事業",IF([10]回答表!AD52="●",[10]回答表!B427,""),"")</f>
        <v/>
      </c>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2"/>
      <c r="BR228" s="129"/>
    </row>
    <row r="229" spans="1:71" ht="15.65" customHeight="1">
      <c r="C229" s="124"/>
      <c r="D229" s="281"/>
      <c r="E229" s="281"/>
      <c r="F229" s="281"/>
      <c r="G229" s="281"/>
      <c r="H229" s="281"/>
      <c r="I229" s="281"/>
      <c r="J229" s="281"/>
      <c r="K229" s="281"/>
      <c r="L229" s="281"/>
      <c r="M229" s="282"/>
      <c r="N229" s="211"/>
      <c r="O229" s="212"/>
      <c r="P229" s="212"/>
      <c r="Q229" s="213"/>
      <c r="R229" s="130"/>
      <c r="S229" s="130"/>
      <c r="T229" s="130"/>
      <c r="U229" s="193"/>
      <c r="V229" s="194"/>
      <c r="W229" s="194"/>
      <c r="X229" s="194"/>
      <c r="Y229" s="194"/>
      <c r="Z229" s="194"/>
      <c r="AA229" s="194"/>
      <c r="AB229" s="194"/>
      <c r="AC229" s="194"/>
      <c r="AD229" s="194"/>
      <c r="AE229" s="194"/>
      <c r="AF229" s="194"/>
      <c r="AG229" s="194"/>
      <c r="AH229" s="194"/>
      <c r="AI229" s="194"/>
      <c r="AJ229" s="195"/>
      <c r="AK229" s="150"/>
      <c r="AL229" s="150"/>
      <c r="AM229" s="193"/>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c r="BK229" s="194"/>
      <c r="BL229" s="194"/>
      <c r="BM229" s="194"/>
      <c r="BN229" s="194"/>
      <c r="BO229" s="194"/>
      <c r="BP229" s="194"/>
      <c r="BQ229" s="195"/>
      <c r="BR229" s="129"/>
    </row>
    <row r="230" spans="1:71" ht="15.65" customHeight="1">
      <c r="C230" s="124"/>
      <c r="D230" s="281"/>
      <c r="E230" s="281"/>
      <c r="F230" s="281"/>
      <c r="G230" s="281"/>
      <c r="H230" s="281"/>
      <c r="I230" s="281"/>
      <c r="J230" s="281"/>
      <c r="K230" s="281"/>
      <c r="L230" s="281"/>
      <c r="M230" s="282"/>
      <c r="N230" s="211"/>
      <c r="O230" s="212"/>
      <c r="P230" s="212"/>
      <c r="Q230" s="213"/>
      <c r="R230" s="130"/>
      <c r="S230" s="130"/>
      <c r="T230" s="130"/>
      <c r="U230" s="193"/>
      <c r="V230" s="194"/>
      <c r="W230" s="194"/>
      <c r="X230" s="194"/>
      <c r="Y230" s="194"/>
      <c r="Z230" s="194"/>
      <c r="AA230" s="194"/>
      <c r="AB230" s="194"/>
      <c r="AC230" s="194"/>
      <c r="AD230" s="194"/>
      <c r="AE230" s="194"/>
      <c r="AF230" s="194"/>
      <c r="AG230" s="194"/>
      <c r="AH230" s="194"/>
      <c r="AI230" s="194"/>
      <c r="AJ230" s="195"/>
      <c r="AK230" s="150"/>
      <c r="AL230" s="150"/>
      <c r="AM230" s="193"/>
      <c r="AN230" s="194"/>
      <c r="AO230" s="194"/>
      <c r="AP230" s="194"/>
      <c r="AQ230" s="194"/>
      <c r="AR230" s="194"/>
      <c r="AS230" s="194"/>
      <c r="AT230" s="194"/>
      <c r="AU230" s="194"/>
      <c r="AV230" s="194"/>
      <c r="AW230" s="194"/>
      <c r="AX230" s="194"/>
      <c r="AY230" s="194"/>
      <c r="AZ230" s="194"/>
      <c r="BA230" s="194"/>
      <c r="BB230" s="194"/>
      <c r="BC230" s="194"/>
      <c r="BD230" s="194"/>
      <c r="BE230" s="194"/>
      <c r="BF230" s="194"/>
      <c r="BG230" s="194"/>
      <c r="BH230" s="194"/>
      <c r="BI230" s="194"/>
      <c r="BJ230" s="194"/>
      <c r="BK230" s="194"/>
      <c r="BL230" s="194"/>
      <c r="BM230" s="194"/>
      <c r="BN230" s="194"/>
      <c r="BO230" s="194"/>
      <c r="BP230" s="194"/>
      <c r="BQ230" s="195"/>
      <c r="BR230" s="129"/>
    </row>
    <row r="231" spans="1:71" ht="15.65" customHeight="1">
      <c r="C231" s="124"/>
      <c r="D231" s="281"/>
      <c r="E231" s="281"/>
      <c r="F231" s="281"/>
      <c r="G231" s="281"/>
      <c r="H231" s="281"/>
      <c r="I231" s="281"/>
      <c r="J231" s="281"/>
      <c r="K231" s="281"/>
      <c r="L231" s="281"/>
      <c r="M231" s="282"/>
      <c r="N231" s="214"/>
      <c r="O231" s="215"/>
      <c r="P231" s="215"/>
      <c r="Q231" s="216"/>
      <c r="R231" s="130"/>
      <c r="S231" s="130"/>
      <c r="T231" s="130"/>
      <c r="U231" s="196"/>
      <c r="V231" s="197"/>
      <c r="W231" s="197"/>
      <c r="X231" s="197"/>
      <c r="Y231" s="197"/>
      <c r="Z231" s="197"/>
      <c r="AA231" s="197"/>
      <c r="AB231" s="197"/>
      <c r="AC231" s="197"/>
      <c r="AD231" s="197"/>
      <c r="AE231" s="197"/>
      <c r="AF231" s="197"/>
      <c r="AG231" s="197"/>
      <c r="AH231" s="197"/>
      <c r="AI231" s="197"/>
      <c r="AJ231" s="198"/>
      <c r="AK231" s="150"/>
      <c r="AL231" s="150"/>
      <c r="AM231" s="196"/>
      <c r="AN231" s="197"/>
      <c r="AO231" s="197"/>
      <c r="AP231" s="197"/>
      <c r="AQ231" s="197"/>
      <c r="AR231" s="197"/>
      <c r="AS231" s="197"/>
      <c r="AT231" s="197"/>
      <c r="AU231" s="197"/>
      <c r="AV231" s="197"/>
      <c r="AW231" s="197"/>
      <c r="AX231" s="197"/>
      <c r="AY231" s="197"/>
      <c r="AZ231" s="197"/>
      <c r="BA231" s="197"/>
      <c r="BB231" s="197"/>
      <c r="BC231" s="197"/>
      <c r="BD231" s="197"/>
      <c r="BE231" s="197"/>
      <c r="BF231" s="197"/>
      <c r="BG231" s="197"/>
      <c r="BH231" s="197"/>
      <c r="BI231" s="197"/>
      <c r="BJ231" s="197"/>
      <c r="BK231" s="197"/>
      <c r="BL231" s="197"/>
      <c r="BM231" s="197"/>
      <c r="BN231" s="197"/>
      <c r="BO231" s="197"/>
      <c r="BP231" s="197"/>
      <c r="BQ231" s="198"/>
      <c r="BR231" s="129"/>
    </row>
    <row r="232" spans="1:71" ht="15.65" customHeight="1">
      <c r="C232" s="151"/>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c r="BI232" s="152"/>
      <c r="BJ232" s="152"/>
      <c r="BK232" s="152"/>
      <c r="BL232" s="152"/>
      <c r="BM232" s="152"/>
      <c r="BN232" s="152"/>
      <c r="BO232" s="152"/>
      <c r="BP232" s="152"/>
      <c r="BQ232" s="152"/>
      <c r="BR232" s="153"/>
    </row>
    <row r="233" spans="1:71" s="97" customFormat="1" ht="15.65" customHeight="1">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row>
    <row r="234" spans="1:71" ht="15.65" customHeight="1">
      <c r="C234" s="118"/>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256"/>
      <c r="AS234" s="256"/>
      <c r="AT234" s="256"/>
      <c r="AU234" s="256"/>
      <c r="AV234" s="256"/>
      <c r="AW234" s="256"/>
      <c r="AX234" s="256"/>
      <c r="AY234" s="256"/>
      <c r="AZ234" s="256"/>
      <c r="BA234" s="256"/>
      <c r="BB234" s="256"/>
      <c r="BC234" s="120"/>
      <c r="BD234" s="121"/>
      <c r="BE234" s="121"/>
      <c r="BF234" s="121"/>
      <c r="BG234" s="121"/>
      <c r="BH234" s="121"/>
      <c r="BI234" s="121"/>
      <c r="BJ234" s="121"/>
      <c r="BK234" s="121"/>
      <c r="BL234" s="121"/>
      <c r="BM234" s="121"/>
      <c r="BN234" s="121"/>
      <c r="BO234" s="121"/>
      <c r="BP234" s="121"/>
      <c r="BQ234" s="121"/>
      <c r="BR234" s="122"/>
    </row>
    <row r="235" spans="1:71" ht="15.65" customHeight="1">
      <c r="C235" s="124"/>
      <c r="D235" s="130"/>
      <c r="E235" s="130"/>
      <c r="F235" s="130"/>
      <c r="G235" s="130"/>
      <c r="H235" s="130"/>
      <c r="I235" s="130"/>
      <c r="J235" s="130"/>
      <c r="K235" s="130"/>
      <c r="L235" s="130"/>
      <c r="M235" s="130"/>
      <c r="N235" s="130"/>
      <c r="O235" s="130"/>
      <c r="P235" s="130"/>
      <c r="Q235" s="130"/>
      <c r="R235" s="130"/>
      <c r="S235" s="130"/>
      <c r="T235" s="130"/>
      <c r="U235" s="130"/>
      <c r="V235" s="130"/>
      <c r="W235" s="130"/>
      <c r="X235" s="110"/>
      <c r="Y235" s="110"/>
      <c r="Z235" s="110"/>
      <c r="AA235" s="126"/>
      <c r="AB235" s="131"/>
      <c r="AC235" s="131"/>
      <c r="AD235" s="131"/>
      <c r="AE235" s="131"/>
      <c r="AF235" s="131"/>
      <c r="AG235" s="131"/>
      <c r="AH235" s="131"/>
      <c r="AI235" s="131"/>
      <c r="AJ235" s="131"/>
      <c r="AK235" s="131"/>
      <c r="AL235" s="131"/>
      <c r="AM235" s="131"/>
      <c r="AN235" s="128"/>
      <c r="AO235" s="131"/>
      <c r="AP235" s="132"/>
      <c r="AQ235" s="132"/>
      <c r="AR235" s="292"/>
      <c r="AS235" s="292"/>
      <c r="AT235" s="292"/>
      <c r="AU235" s="292"/>
      <c r="AV235" s="292"/>
      <c r="AW235" s="292"/>
      <c r="AX235" s="292"/>
      <c r="AY235" s="292"/>
      <c r="AZ235" s="292"/>
      <c r="BA235" s="292"/>
      <c r="BB235" s="292"/>
      <c r="BC235" s="125"/>
      <c r="BD235" s="126"/>
      <c r="BE235" s="126"/>
      <c r="BF235" s="126"/>
      <c r="BG235" s="126"/>
      <c r="BH235" s="126"/>
      <c r="BI235" s="126"/>
      <c r="BJ235" s="126"/>
      <c r="BK235" s="126"/>
      <c r="BL235" s="126"/>
      <c r="BM235" s="126"/>
      <c r="BN235" s="127"/>
      <c r="BO235" s="127"/>
      <c r="BP235" s="127"/>
      <c r="BQ235" s="128"/>
      <c r="BR235" s="129"/>
    </row>
    <row r="236" spans="1:71" ht="15.65" customHeight="1">
      <c r="C236" s="124"/>
      <c r="D236" s="258" t="s">
        <v>4</v>
      </c>
      <c r="E236" s="259"/>
      <c r="F236" s="259"/>
      <c r="G236" s="259"/>
      <c r="H236" s="259"/>
      <c r="I236" s="259"/>
      <c r="J236" s="259"/>
      <c r="K236" s="259"/>
      <c r="L236" s="259"/>
      <c r="M236" s="259"/>
      <c r="N236" s="259"/>
      <c r="O236" s="259"/>
      <c r="P236" s="259"/>
      <c r="Q236" s="260"/>
      <c r="R236" s="199" t="s">
        <v>71</v>
      </c>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1"/>
      <c r="BC236" s="125"/>
      <c r="BD236" s="126"/>
      <c r="BE236" s="126"/>
      <c r="BF236" s="126"/>
      <c r="BG236" s="126"/>
      <c r="BH236" s="126"/>
      <c r="BI236" s="126"/>
      <c r="BJ236" s="126"/>
      <c r="BK236" s="126"/>
      <c r="BL236" s="126"/>
      <c r="BM236" s="126"/>
      <c r="BN236" s="127"/>
      <c r="BO236" s="127"/>
      <c r="BP236" s="127"/>
      <c r="BQ236" s="128"/>
      <c r="BR236" s="129"/>
    </row>
    <row r="237" spans="1:71" ht="15.65" customHeight="1">
      <c r="C237" s="124"/>
      <c r="D237" s="261"/>
      <c r="E237" s="262"/>
      <c r="F237" s="262"/>
      <c r="G237" s="262"/>
      <c r="H237" s="262"/>
      <c r="I237" s="262"/>
      <c r="J237" s="262"/>
      <c r="K237" s="262"/>
      <c r="L237" s="262"/>
      <c r="M237" s="262"/>
      <c r="N237" s="262"/>
      <c r="O237" s="262"/>
      <c r="P237" s="262"/>
      <c r="Q237" s="263"/>
      <c r="R237" s="205"/>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7"/>
      <c r="BC237" s="125"/>
      <c r="BD237" s="126"/>
      <c r="BE237" s="126"/>
      <c r="BF237" s="126"/>
      <c r="BG237" s="126"/>
      <c r="BH237" s="126"/>
      <c r="BI237" s="126"/>
      <c r="BJ237" s="126"/>
      <c r="BK237" s="126"/>
      <c r="BL237" s="126"/>
      <c r="BM237" s="126"/>
      <c r="BN237" s="127"/>
      <c r="BO237" s="127"/>
      <c r="BP237" s="127"/>
      <c r="BQ237" s="128"/>
      <c r="BR237" s="129"/>
    </row>
    <row r="238" spans="1:71" ht="15.65" customHeight="1">
      <c r="C238" s="124"/>
      <c r="D238" s="130"/>
      <c r="E238" s="130"/>
      <c r="F238" s="130"/>
      <c r="G238" s="130"/>
      <c r="H238" s="130"/>
      <c r="I238" s="130"/>
      <c r="J238" s="130"/>
      <c r="K238" s="130"/>
      <c r="L238" s="130"/>
      <c r="M238" s="130"/>
      <c r="N238" s="130"/>
      <c r="O238" s="130"/>
      <c r="P238" s="130"/>
      <c r="Q238" s="130"/>
      <c r="R238" s="130"/>
      <c r="S238" s="130"/>
      <c r="T238" s="130"/>
      <c r="U238" s="130"/>
      <c r="V238" s="130"/>
      <c r="W238" s="130"/>
      <c r="X238" s="110"/>
      <c r="Y238" s="110"/>
      <c r="Z238" s="110"/>
      <c r="AA238" s="126"/>
      <c r="AB238" s="131"/>
      <c r="AC238" s="131"/>
      <c r="AD238" s="131"/>
      <c r="AE238" s="131"/>
      <c r="AF238" s="131"/>
      <c r="AG238" s="131"/>
      <c r="AH238" s="131"/>
      <c r="AI238" s="131"/>
      <c r="AJ238" s="131"/>
      <c r="AK238" s="131"/>
      <c r="AL238" s="131"/>
      <c r="AM238" s="131"/>
      <c r="AN238" s="128"/>
      <c r="AO238" s="131"/>
      <c r="AP238" s="132"/>
      <c r="AQ238" s="132"/>
      <c r="AR238" s="133"/>
      <c r="AS238" s="133"/>
      <c r="AT238" s="133"/>
      <c r="AU238" s="133"/>
      <c r="AV238" s="133"/>
      <c r="AW238" s="133"/>
      <c r="AX238" s="133"/>
      <c r="AY238" s="133"/>
      <c r="AZ238" s="133"/>
      <c r="BA238" s="133"/>
      <c r="BB238" s="133"/>
      <c r="BC238" s="125"/>
      <c r="BD238" s="126"/>
      <c r="BE238" s="126"/>
      <c r="BF238" s="126"/>
      <c r="BG238" s="126"/>
      <c r="BH238" s="126"/>
      <c r="BI238" s="126"/>
      <c r="BJ238" s="126"/>
      <c r="BK238" s="126"/>
      <c r="BL238" s="126"/>
      <c r="BM238" s="126"/>
      <c r="BN238" s="127"/>
      <c r="BO238" s="127"/>
      <c r="BP238" s="127"/>
      <c r="BQ238" s="128"/>
      <c r="BR238" s="129"/>
    </row>
    <row r="239" spans="1:71" ht="19">
      <c r="C239" s="124"/>
      <c r="D239" s="130"/>
      <c r="E239" s="130"/>
      <c r="F239" s="130"/>
      <c r="G239" s="130"/>
      <c r="H239" s="130"/>
      <c r="I239" s="130"/>
      <c r="J239" s="130"/>
      <c r="K239" s="130"/>
      <c r="L239" s="130"/>
      <c r="M239" s="130"/>
      <c r="N239" s="130"/>
      <c r="O239" s="130"/>
      <c r="P239" s="130"/>
      <c r="Q239" s="130"/>
      <c r="R239" s="130"/>
      <c r="S239" s="130"/>
      <c r="T239" s="130"/>
      <c r="U239" s="135" t="s">
        <v>27</v>
      </c>
      <c r="V239" s="130"/>
      <c r="W239" s="130"/>
      <c r="X239" s="136"/>
      <c r="Y239" s="136"/>
      <c r="Z239" s="136"/>
      <c r="AA239" s="127"/>
      <c r="AB239" s="137"/>
      <c r="AC239" s="137"/>
      <c r="AD239" s="137"/>
      <c r="AE239" s="137"/>
      <c r="AF239" s="137"/>
      <c r="AG239" s="137"/>
      <c r="AH239" s="137"/>
      <c r="AI239" s="137"/>
      <c r="AJ239" s="137"/>
      <c r="AK239" s="137"/>
      <c r="AL239" s="137"/>
      <c r="AM239" s="142" t="s">
        <v>6</v>
      </c>
      <c r="AN239" s="155"/>
      <c r="AO239" s="155"/>
      <c r="AP239" s="155"/>
      <c r="AQ239" s="155"/>
      <c r="AR239" s="155"/>
      <c r="AS239" s="155"/>
      <c r="AT239" s="127"/>
      <c r="AU239" s="127"/>
      <c r="AV239" s="127"/>
      <c r="AW239" s="127"/>
      <c r="AX239" s="128"/>
      <c r="AY239" s="141"/>
      <c r="AZ239" s="141"/>
      <c r="BA239" s="141"/>
      <c r="BB239" s="141"/>
      <c r="BC239" s="141"/>
      <c r="BD239" s="127"/>
      <c r="BE239" s="127"/>
      <c r="BF239" s="142"/>
      <c r="BG239" s="127"/>
      <c r="BH239" s="127"/>
      <c r="BI239" s="127"/>
      <c r="BJ239" s="127"/>
      <c r="BK239" s="127"/>
      <c r="BL239" s="127"/>
      <c r="BM239" s="127"/>
      <c r="BN239" s="127"/>
      <c r="BO239" s="127"/>
      <c r="BP239" s="127"/>
      <c r="BQ239" s="128"/>
      <c r="BR239" s="129"/>
    </row>
    <row r="240" spans="1:71" ht="19.399999999999999" customHeight="1">
      <c r="C240" s="124"/>
      <c r="D240" s="281" t="s">
        <v>7</v>
      </c>
      <c r="E240" s="281"/>
      <c r="F240" s="281"/>
      <c r="G240" s="281"/>
      <c r="H240" s="281"/>
      <c r="I240" s="281"/>
      <c r="J240" s="281"/>
      <c r="K240" s="281"/>
      <c r="L240" s="281"/>
      <c r="M240" s="281"/>
      <c r="N240" s="208" t="str">
        <f>IF([10]回答表!BD18="●",IF([10]回答表!X52="●","●",""),"")</f>
        <v/>
      </c>
      <c r="O240" s="209"/>
      <c r="P240" s="209"/>
      <c r="Q240" s="210"/>
      <c r="R240" s="130"/>
      <c r="S240" s="130"/>
      <c r="T240" s="130"/>
      <c r="U240" s="190" t="str">
        <f>IF([10]回答表!BD18="●",IF([10]回答表!X52="●",[10]回答表!B282,IF([10]回答表!AA52="●",[10]回答表!B352,"")),"")</f>
        <v/>
      </c>
      <c r="V240" s="191"/>
      <c r="W240" s="191"/>
      <c r="X240" s="191"/>
      <c r="Y240" s="191"/>
      <c r="Z240" s="191"/>
      <c r="AA240" s="191"/>
      <c r="AB240" s="191"/>
      <c r="AC240" s="191"/>
      <c r="AD240" s="191"/>
      <c r="AE240" s="191"/>
      <c r="AF240" s="191"/>
      <c r="AG240" s="191"/>
      <c r="AH240" s="191"/>
      <c r="AI240" s="191"/>
      <c r="AJ240" s="192"/>
      <c r="AK240" s="143"/>
      <c r="AL240" s="143"/>
      <c r="AM240" s="253" t="str">
        <f>IF([10]回答表!BD18="●",IF([10]回答表!X52="●",[10]回答表!B330,IF([10]回答表!AA52="●",[10]回答表!B399,"")),"")</f>
        <v/>
      </c>
      <c r="AN240" s="254"/>
      <c r="AO240" s="254"/>
      <c r="AP240" s="254"/>
      <c r="AQ240" s="253"/>
      <c r="AR240" s="254"/>
      <c r="AS240" s="254"/>
      <c r="AT240" s="254"/>
      <c r="AU240" s="253"/>
      <c r="AV240" s="254"/>
      <c r="AW240" s="254"/>
      <c r="AX240" s="255"/>
      <c r="AY240" s="141"/>
      <c r="AZ240" s="141"/>
      <c r="BA240" s="141"/>
      <c r="BB240" s="141"/>
      <c r="BC240" s="141"/>
      <c r="BD240" s="126"/>
      <c r="BE240" s="126"/>
      <c r="BF240" s="126"/>
      <c r="BG240" s="126"/>
      <c r="BH240" s="126"/>
      <c r="BI240" s="126"/>
      <c r="BJ240" s="126"/>
      <c r="BK240" s="126"/>
      <c r="BL240" s="126"/>
      <c r="BM240" s="126"/>
      <c r="BN240" s="126"/>
      <c r="BO240" s="126"/>
      <c r="BP240" s="126"/>
      <c r="BQ240" s="126"/>
      <c r="BR240" s="129"/>
    </row>
    <row r="241" spans="1:71" ht="19.399999999999999" customHeight="1">
      <c r="C241" s="124"/>
      <c r="D241" s="281"/>
      <c r="E241" s="281"/>
      <c r="F241" s="281"/>
      <c r="G241" s="281"/>
      <c r="H241" s="281"/>
      <c r="I241" s="281"/>
      <c r="J241" s="281"/>
      <c r="K241" s="281"/>
      <c r="L241" s="281"/>
      <c r="M241" s="281"/>
      <c r="N241" s="211"/>
      <c r="O241" s="212"/>
      <c r="P241" s="212"/>
      <c r="Q241" s="213"/>
      <c r="R241" s="130"/>
      <c r="S241" s="130"/>
      <c r="T241" s="130"/>
      <c r="U241" s="193"/>
      <c r="V241" s="194"/>
      <c r="W241" s="194"/>
      <c r="X241" s="194"/>
      <c r="Y241" s="194"/>
      <c r="Z241" s="194"/>
      <c r="AA241" s="194"/>
      <c r="AB241" s="194"/>
      <c r="AC241" s="194"/>
      <c r="AD241" s="194"/>
      <c r="AE241" s="194"/>
      <c r="AF241" s="194"/>
      <c r="AG241" s="194"/>
      <c r="AH241" s="194"/>
      <c r="AI241" s="194"/>
      <c r="AJ241" s="195"/>
      <c r="AK241" s="143"/>
      <c r="AL241" s="143"/>
      <c r="AM241" s="217"/>
      <c r="AN241" s="218"/>
      <c r="AO241" s="218"/>
      <c r="AP241" s="218"/>
      <c r="AQ241" s="217"/>
      <c r="AR241" s="218"/>
      <c r="AS241" s="218"/>
      <c r="AT241" s="218"/>
      <c r="AU241" s="217"/>
      <c r="AV241" s="218"/>
      <c r="AW241" s="218"/>
      <c r="AX241" s="221"/>
      <c r="AY241" s="141"/>
      <c r="AZ241" s="141"/>
      <c r="BA241" s="141"/>
      <c r="BB241" s="141"/>
      <c r="BC241" s="141"/>
      <c r="BD241" s="126"/>
      <c r="BE241" s="126"/>
      <c r="BF241" s="126"/>
      <c r="BG241" s="126"/>
      <c r="BH241" s="126"/>
      <c r="BI241" s="126"/>
      <c r="BJ241" s="126"/>
      <c r="BK241" s="126"/>
      <c r="BL241" s="126"/>
      <c r="BM241" s="126"/>
      <c r="BN241" s="126"/>
      <c r="BO241" s="126"/>
      <c r="BP241" s="126"/>
      <c r="BQ241" s="126"/>
      <c r="BR241" s="129"/>
    </row>
    <row r="242" spans="1:71" ht="15.65" customHeight="1">
      <c r="C242" s="124"/>
      <c r="D242" s="281"/>
      <c r="E242" s="281"/>
      <c r="F242" s="281"/>
      <c r="G242" s="281"/>
      <c r="H242" s="281"/>
      <c r="I242" s="281"/>
      <c r="J242" s="281"/>
      <c r="K242" s="281"/>
      <c r="L242" s="281"/>
      <c r="M242" s="281"/>
      <c r="N242" s="211"/>
      <c r="O242" s="212"/>
      <c r="P242" s="212"/>
      <c r="Q242" s="213"/>
      <c r="R242" s="130"/>
      <c r="S242" s="130"/>
      <c r="T242" s="130"/>
      <c r="U242" s="193"/>
      <c r="V242" s="194"/>
      <c r="W242" s="194"/>
      <c r="X242" s="194"/>
      <c r="Y242" s="194"/>
      <c r="Z242" s="194"/>
      <c r="AA242" s="194"/>
      <c r="AB242" s="194"/>
      <c r="AC242" s="194"/>
      <c r="AD242" s="194"/>
      <c r="AE242" s="194"/>
      <c r="AF242" s="194"/>
      <c r="AG242" s="194"/>
      <c r="AH242" s="194"/>
      <c r="AI242" s="194"/>
      <c r="AJ242" s="195"/>
      <c r="AK242" s="143"/>
      <c r="AL242" s="143"/>
      <c r="AM242" s="217"/>
      <c r="AN242" s="218"/>
      <c r="AO242" s="218"/>
      <c r="AP242" s="218"/>
      <c r="AQ242" s="217"/>
      <c r="AR242" s="218"/>
      <c r="AS242" s="218"/>
      <c r="AT242" s="218"/>
      <c r="AU242" s="217"/>
      <c r="AV242" s="218"/>
      <c r="AW242" s="218"/>
      <c r="AX242" s="221"/>
      <c r="AY242" s="141"/>
      <c r="AZ242" s="141"/>
      <c r="BA242" s="141"/>
      <c r="BB242" s="141"/>
      <c r="BC242" s="141"/>
      <c r="BD242" s="126"/>
      <c r="BE242" s="126"/>
      <c r="BF242" s="126"/>
      <c r="BG242" s="126"/>
      <c r="BH242" s="126"/>
      <c r="BI242" s="126"/>
      <c r="BJ242" s="126"/>
      <c r="BK242" s="126"/>
      <c r="BL242" s="126"/>
      <c r="BM242" s="126"/>
      <c r="BN242" s="126"/>
      <c r="BO242" s="126"/>
      <c r="BP242" s="126"/>
      <c r="BQ242" s="126"/>
      <c r="BR242" s="129"/>
    </row>
    <row r="243" spans="1:71" ht="15.65" customHeight="1">
      <c r="C243" s="124"/>
      <c r="D243" s="281"/>
      <c r="E243" s="281"/>
      <c r="F243" s="281"/>
      <c r="G243" s="281"/>
      <c r="H243" s="281"/>
      <c r="I243" s="281"/>
      <c r="J243" s="281"/>
      <c r="K243" s="281"/>
      <c r="L243" s="281"/>
      <c r="M243" s="281"/>
      <c r="N243" s="214"/>
      <c r="O243" s="215"/>
      <c r="P243" s="215"/>
      <c r="Q243" s="216"/>
      <c r="R243" s="130"/>
      <c r="S243" s="130"/>
      <c r="T243" s="130"/>
      <c r="U243" s="193"/>
      <c r="V243" s="194"/>
      <c r="W243" s="194"/>
      <c r="X243" s="194"/>
      <c r="Y243" s="194"/>
      <c r="Z243" s="194"/>
      <c r="AA243" s="194"/>
      <c r="AB243" s="194"/>
      <c r="AC243" s="194"/>
      <c r="AD243" s="194"/>
      <c r="AE243" s="194"/>
      <c r="AF243" s="194"/>
      <c r="AG243" s="194"/>
      <c r="AH243" s="194"/>
      <c r="AI243" s="194"/>
      <c r="AJ243" s="195"/>
      <c r="AK243" s="143"/>
      <c r="AL243" s="143"/>
      <c r="AM243" s="217" t="str">
        <f>IF([10]回答表!BD18="●",IF([10]回答表!X52="●",[10]回答表!E330,IF([10]回答表!AA52="●",[10]回答表!E399,"")),"")</f>
        <v/>
      </c>
      <c r="AN243" s="218"/>
      <c r="AO243" s="218"/>
      <c r="AP243" s="218"/>
      <c r="AQ243" s="217" t="str">
        <f>IF([10]回答表!BD18="●",IF([10]回答表!X52="●",[10]回答表!E331,IF([10]回答表!AA52="●",[10]回答表!E400,"")),"")</f>
        <v/>
      </c>
      <c r="AR243" s="218"/>
      <c r="AS243" s="218"/>
      <c r="AT243" s="218"/>
      <c r="AU243" s="217" t="str">
        <f>IF([10]回答表!BD18="●",IF([10]回答表!X52="●",[10]回答表!E332,IF([10]回答表!AA52="●",[10]回答表!E401,"")),"")</f>
        <v/>
      </c>
      <c r="AV243" s="218"/>
      <c r="AW243" s="218"/>
      <c r="AX243" s="221"/>
      <c r="AY243" s="141"/>
      <c r="AZ243" s="141"/>
      <c r="BA243" s="141"/>
      <c r="BB243" s="141"/>
      <c r="BC243" s="141"/>
      <c r="BD243" s="126"/>
      <c r="BE243" s="126"/>
      <c r="BF243" s="126"/>
      <c r="BG243" s="126"/>
      <c r="BH243" s="126"/>
      <c r="BI243" s="126"/>
      <c r="BJ243" s="126"/>
      <c r="BK243" s="126"/>
      <c r="BL243" s="126"/>
      <c r="BM243" s="126"/>
      <c r="BN243" s="126"/>
      <c r="BO243" s="126"/>
      <c r="BP243" s="126"/>
      <c r="BQ243" s="126"/>
      <c r="BR243" s="129"/>
    </row>
    <row r="244" spans="1:71" ht="15.65" customHeight="1">
      <c r="C244" s="124"/>
      <c r="D244" s="144"/>
      <c r="E244" s="144"/>
      <c r="F244" s="144"/>
      <c r="G244" s="144"/>
      <c r="H244" s="144"/>
      <c r="I244" s="144"/>
      <c r="J244" s="144"/>
      <c r="K244" s="144"/>
      <c r="L244" s="144"/>
      <c r="M244" s="144"/>
      <c r="N244" s="145"/>
      <c r="O244" s="145"/>
      <c r="P244" s="145"/>
      <c r="Q244" s="145"/>
      <c r="R244" s="146"/>
      <c r="S244" s="146"/>
      <c r="T244" s="146"/>
      <c r="U244" s="193"/>
      <c r="V244" s="194"/>
      <c r="W244" s="194"/>
      <c r="X244" s="194"/>
      <c r="Y244" s="194"/>
      <c r="Z244" s="194"/>
      <c r="AA244" s="194"/>
      <c r="AB244" s="194"/>
      <c r="AC244" s="194"/>
      <c r="AD244" s="194"/>
      <c r="AE244" s="194"/>
      <c r="AF244" s="194"/>
      <c r="AG244" s="194"/>
      <c r="AH244" s="194"/>
      <c r="AI244" s="194"/>
      <c r="AJ244" s="195"/>
      <c r="AK244" s="143"/>
      <c r="AL244" s="143"/>
      <c r="AM244" s="217"/>
      <c r="AN244" s="218"/>
      <c r="AO244" s="218"/>
      <c r="AP244" s="218"/>
      <c r="AQ244" s="217"/>
      <c r="AR244" s="218"/>
      <c r="AS244" s="218"/>
      <c r="AT244" s="218"/>
      <c r="AU244" s="217"/>
      <c r="AV244" s="218"/>
      <c r="AW244" s="218"/>
      <c r="AX244" s="221"/>
      <c r="AY244" s="141"/>
      <c r="AZ244" s="141"/>
      <c r="BA244" s="141"/>
      <c r="BB244" s="141"/>
      <c r="BC244" s="141"/>
      <c r="BD244" s="131"/>
      <c r="BE244" s="131"/>
      <c r="BF244" s="126"/>
      <c r="BG244" s="126"/>
      <c r="BH244" s="126"/>
      <c r="BI244" s="126"/>
      <c r="BJ244" s="126"/>
      <c r="BK244" s="126"/>
      <c r="BL244" s="126"/>
      <c r="BM244" s="126"/>
      <c r="BN244" s="126"/>
      <c r="BO244" s="126"/>
      <c r="BP244" s="126"/>
      <c r="BQ244" s="126"/>
      <c r="BR244" s="129"/>
    </row>
    <row r="245" spans="1:71" ht="19.399999999999999" customHeight="1">
      <c r="C245" s="124"/>
      <c r="D245" s="144"/>
      <c r="E245" s="144"/>
      <c r="F245" s="144"/>
      <c r="G245" s="144"/>
      <c r="H245" s="144"/>
      <c r="I245" s="144"/>
      <c r="J245" s="144"/>
      <c r="K245" s="144"/>
      <c r="L245" s="144"/>
      <c r="M245" s="144"/>
      <c r="N245" s="145"/>
      <c r="O245" s="145"/>
      <c r="P245" s="145"/>
      <c r="Q245" s="145"/>
      <c r="R245" s="146"/>
      <c r="S245" s="146"/>
      <c r="T245" s="146"/>
      <c r="U245" s="193"/>
      <c r="V245" s="194"/>
      <c r="W245" s="194"/>
      <c r="X245" s="194"/>
      <c r="Y245" s="194"/>
      <c r="Z245" s="194"/>
      <c r="AA245" s="194"/>
      <c r="AB245" s="194"/>
      <c r="AC245" s="194"/>
      <c r="AD245" s="194"/>
      <c r="AE245" s="194"/>
      <c r="AF245" s="194"/>
      <c r="AG245" s="194"/>
      <c r="AH245" s="194"/>
      <c r="AI245" s="194"/>
      <c r="AJ245" s="195"/>
      <c r="AK245" s="143"/>
      <c r="AL245" s="143"/>
      <c r="AM245" s="217"/>
      <c r="AN245" s="218"/>
      <c r="AO245" s="218"/>
      <c r="AP245" s="218"/>
      <c r="AQ245" s="217"/>
      <c r="AR245" s="218"/>
      <c r="AS245" s="218"/>
      <c r="AT245" s="218"/>
      <c r="AU245" s="217"/>
      <c r="AV245" s="218"/>
      <c r="AW245" s="218"/>
      <c r="AX245" s="221"/>
      <c r="AY245" s="141"/>
      <c r="AZ245" s="141"/>
      <c r="BA245" s="141"/>
      <c r="BB245" s="141"/>
      <c r="BC245" s="141"/>
      <c r="BD245" s="126"/>
      <c r="BE245" s="126"/>
      <c r="BF245" s="126"/>
      <c r="BG245" s="126"/>
      <c r="BH245" s="126"/>
      <c r="BI245" s="126"/>
      <c r="BJ245" s="126"/>
      <c r="BK245" s="126"/>
      <c r="BL245" s="126"/>
      <c r="BM245" s="126"/>
      <c r="BN245" s="126"/>
      <c r="BO245" s="126"/>
      <c r="BP245" s="126"/>
      <c r="BQ245" s="126"/>
      <c r="BR245" s="129"/>
    </row>
    <row r="246" spans="1:71" ht="19.399999999999999" customHeight="1">
      <c r="C246" s="124"/>
      <c r="D246" s="302" t="s">
        <v>8</v>
      </c>
      <c r="E246" s="281"/>
      <c r="F246" s="281"/>
      <c r="G246" s="281"/>
      <c r="H246" s="281"/>
      <c r="I246" s="281"/>
      <c r="J246" s="281"/>
      <c r="K246" s="281"/>
      <c r="L246" s="281"/>
      <c r="M246" s="282"/>
      <c r="N246" s="208" t="str">
        <f>IF([10]回答表!BD18="●",IF([10]回答表!AA52="●","●",""),"")</f>
        <v/>
      </c>
      <c r="O246" s="209"/>
      <c r="P246" s="209"/>
      <c r="Q246" s="210"/>
      <c r="R246" s="130"/>
      <c r="S246" s="130"/>
      <c r="T246" s="130"/>
      <c r="U246" s="193"/>
      <c r="V246" s="194"/>
      <c r="W246" s="194"/>
      <c r="X246" s="194"/>
      <c r="Y246" s="194"/>
      <c r="Z246" s="194"/>
      <c r="AA246" s="194"/>
      <c r="AB246" s="194"/>
      <c r="AC246" s="194"/>
      <c r="AD246" s="194"/>
      <c r="AE246" s="194"/>
      <c r="AF246" s="194"/>
      <c r="AG246" s="194"/>
      <c r="AH246" s="194"/>
      <c r="AI246" s="194"/>
      <c r="AJ246" s="195"/>
      <c r="AK246" s="143"/>
      <c r="AL246" s="143"/>
      <c r="AM246" s="217"/>
      <c r="AN246" s="218"/>
      <c r="AO246" s="218"/>
      <c r="AP246" s="218"/>
      <c r="AQ246" s="217"/>
      <c r="AR246" s="218"/>
      <c r="AS246" s="218"/>
      <c r="AT246" s="218"/>
      <c r="AU246" s="217"/>
      <c r="AV246" s="218"/>
      <c r="AW246" s="218"/>
      <c r="AX246" s="221"/>
      <c r="AY246" s="141"/>
      <c r="AZ246" s="141"/>
      <c r="BA246" s="141"/>
      <c r="BB246" s="141"/>
      <c r="BC246" s="141"/>
      <c r="BD246" s="147"/>
      <c r="BE246" s="147"/>
      <c r="BF246" s="126"/>
      <c r="BG246" s="126"/>
      <c r="BH246" s="126"/>
      <c r="BI246" s="126"/>
      <c r="BJ246" s="126"/>
      <c r="BK246" s="126"/>
      <c r="BL246" s="126"/>
      <c r="BM246" s="126"/>
      <c r="BN246" s="126"/>
      <c r="BO246" s="126"/>
      <c r="BP246" s="126"/>
      <c r="BQ246" s="126"/>
      <c r="BR246" s="129"/>
    </row>
    <row r="247" spans="1:71" ht="15.65" customHeight="1">
      <c r="C247" s="124"/>
      <c r="D247" s="281"/>
      <c r="E247" s="281"/>
      <c r="F247" s="281"/>
      <c r="G247" s="281"/>
      <c r="H247" s="281"/>
      <c r="I247" s="281"/>
      <c r="J247" s="281"/>
      <c r="K247" s="281"/>
      <c r="L247" s="281"/>
      <c r="M247" s="282"/>
      <c r="N247" s="211"/>
      <c r="O247" s="212"/>
      <c r="P247" s="212"/>
      <c r="Q247" s="213"/>
      <c r="R247" s="130"/>
      <c r="S247" s="130"/>
      <c r="T247" s="130"/>
      <c r="U247" s="193"/>
      <c r="V247" s="194"/>
      <c r="W247" s="194"/>
      <c r="X247" s="194"/>
      <c r="Y247" s="194"/>
      <c r="Z247" s="194"/>
      <c r="AA247" s="194"/>
      <c r="AB247" s="194"/>
      <c r="AC247" s="194"/>
      <c r="AD247" s="194"/>
      <c r="AE247" s="194"/>
      <c r="AF247" s="194"/>
      <c r="AG247" s="194"/>
      <c r="AH247" s="194"/>
      <c r="AI247" s="194"/>
      <c r="AJ247" s="195"/>
      <c r="AK247" s="143"/>
      <c r="AL247" s="143"/>
      <c r="AM247" s="217" t="s">
        <v>9</v>
      </c>
      <c r="AN247" s="218"/>
      <c r="AO247" s="218"/>
      <c r="AP247" s="218"/>
      <c r="AQ247" s="217" t="s">
        <v>10</v>
      </c>
      <c r="AR247" s="218"/>
      <c r="AS247" s="218"/>
      <c r="AT247" s="218"/>
      <c r="AU247" s="217" t="s">
        <v>11</v>
      </c>
      <c r="AV247" s="218"/>
      <c r="AW247" s="218"/>
      <c r="AX247" s="221"/>
      <c r="AY247" s="141"/>
      <c r="AZ247" s="141"/>
      <c r="BA247" s="141"/>
      <c r="BB247" s="141"/>
      <c r="BC247" s="141"/>
      <c r="BD247" s="147"/>
      <c r="BE247" s="147"/>
      <c r="BF247" s="126"/>
      <c r="BG247" s="126"/>
      <c r="BH247" s="126"/>
      <c r="BI247" s="126"/>
      <c r="BJ247" s="126"/>
      <c r="BK247" s="126"/>
      <c r="BL247" s="126"/>
      <c r="BM247" s="126"/>
      <c r="BN247" s="126"/>
      <c r="BO247" s="126"/>
      <c r="BP247" s="126"/>
      <c r="BQ247" s="126"/>
      <c r="BR247" s="129"/>
    </row>
    <row r="248" spans="1:71" ht="15.65" customHeight="1">
      <c r="C248" s="124"/>
      <c r="D248" s="281"/>
      <c r="E248" s="281"/>
      <c r="F248" s="281"/>
      <c r="G248" s="281"/>
      <c r="H248" s="281"/>
      <c r="I248" s="281"/>
      <c r="J248" s="281"/>
      <c r="K248" s="281"/>
      <c r="L248" s="281"/>
      <c r="M248" s="282"/>
      <c r="N248" s="211"/>
      <c r="O248" s="212"/>
      <c r="P248" s="212"/>
      <c r="Q248" s="213"/>
      <c r="R248" s="130"/>
      <c r="S248" s="130"/>
      <c r="T248" s="130"/>
      <c r="U248" s="193"/>
      <c r="V248" s="194"/>
      <c r="W248" s="194"/>
      <c r="X248" s="194"/>
      <c r="Y248" s="194"/>
      <c r="Z248" s="194"/>
      <c r="AA248" s="194"/>
      <c r="AB248" s="194"/>
      <c r="AC248" s="194"/>
      <c r="AD248" s="194"/>
      <c r="AE248" s="194"/>
      <c r="AF248" s="194"/>
      <c r="AG248" s="194"/>
      <c r="AH248" s="194"/>
      <c r="AI248" s="194"/>
      <c r="AJ248" s="195"/>
      <c r="AK248" s="143"/>
      <c r="AL248" s="143"/>
      <c r="AM248" s="217"/>
      <c r="AN248" s="218"/>
      <c r="AO248" s="218"/>
      <c r="AP248" s="218"/>
      <c r="AQ248" s="217"/>
      <c r="AR248" s="218"/>
      <c r="AS248" s="218"/>
      <c r="AT248" s="218"/>
      <c r="AU248" s="217"/>
      <c r="AV248" s="218"/>
      <c r="AW248" s="218"/>
      <c r="AX248" s="221"/>
      <c r="AY248" s="141"/>
      <c r="AZ248" s="141"/>
      <c r="BA248" s="141"/>
      <c r="BB248" s="141"/>
      <c r="BC248" s="141"/>
      <c r="BD248" s="147"/>
      <c r="BE248" s="147"/>
      <c r="BF248" s="126"/>
      <c r="BG248" s="126"/>
      <c r="BH248" s="126"/>
      <c r="BI248" s="126"/>
      <c r="BJ248" s="126"/>
      <c r="BK248" s="126"/>
      <c r="BL248" s="126"/>
      <c r="BM248" s="126"/>
      <c r="BN248" s="126"/>
      <c r="BO248" s="126"/>
      <c r="BP248" s="126"/>
      <c r="BQ248" s="126"/>
      <c r="BR248" s="129"/>
    </row>
    <row r="249" spans="1:71" ht="15.65" customHeight="1">
      <c r="C249" s="124"/>
      <c r="D249" s="281"/>
      <c r="E249" s="281"/>
      <c r="F249" s="281"/>
      <c r="G249" s="281"/>
      <c r="H249" s="281"/>
      <c r="I249" s="281"/>
      <c r="J249" s="281"/>
      <c r="K249" s="281"/>
      <c r="L249" s="281"/>
      <c r="M249" s="282"/>
      <c r="N249" s="214"/>
      <c r="O249" s="215"/>
      <c r="P249" s="215"/>
      <c r="Q249" s="216"/>
      <c r="R249" s="130"/>
      <c r="S249" s="130"/>
      <c r="T249" s="130"/>
      <c r="U249" s="196"/>
      <c r="V249" s="197"/>
      <c r="W249" s="197"/>
      <c r="X249" s="197"/>
      <c r="Y249" s="197"/>
      <c r="Z249" s="197"/>
      <c r="AA249" s="197"/>
      <c r="AB249" s="197"/>
      <c r="AC249" s="197"/>
      <c r="AD249" s="197"/>
      <c r="AE249" s="197"/>
      <c r="AF249" s="197"/>
      <c r="AG249" s="197"/>
      <c r="AH249" s="197"/>
      <c r="AI249" s="197"/>
      <c r="AJ249" s="198"/>
      <c r="AK249" s="143"/>
      <c r="AL249" s="143"/>
      <c r="AM249" s="219"/>
      <c r="AN249" s="220"/>
      <c r="AO249" s="220"/>
      <c r="AP249" s="220"/>
      <c r="AQ249" s="219"/>
      <c r="AR249" s="220"/>
      <c r="AS249" s="220"/>
      <c r="AT249" s="220"/>
      <c r="AU249" s="219"/>
      <c r="AV249" s="220"/>
      <c r="AW249" s="220"/>
      <c r="AX249" s="222"/>
      <c r="AY249" s="141"/>
      <c r="AZ249" s="141"/>
      <c r="BA249" s="141"/>
      <c r="BB249" s="141"/>
      <c r="BC249" s="141"/>
      <c r="BD249" s="147"/>
      <c r="BE249" s="147"/>
      <c r="BF249" s="126"/>
      <c r="BG249" s="126"/>
      <c r="BH249" s="126"/>
      <c r="BI249" s="126"/>
      <c r="BJ249" s="126"/>
      <c r="BK249" s="126"/>
      <c r="BL249" s="126"/>
      <c r="BM249" s="126"/>
      <c r="BN249" s="126"/>
      <c r="BO249" s="126"/>
      <c r="BP249" s="126"/>
      <c r="BQ249" s="126"/>
      <c r="BR249" s="129"/>
    </row>
    <row r="250" spans="1:71" ht="15.65" customHeight="1">
      <c r="A250" s="134"/>
      <c r="B250" s="134"/>
      <c r="C250" s="124"/>
      <c r="D250" s="144"/>
      <c r="E250" s="144"/>
      <c r="F250" s="144"/>
      <c r="G250" s="144"/>
      <c r="H250" s="144"/>
      <c r="I250" s="144"/>
      <c r="J250" s="144"/>
      <c r="K250" s="144"/>
      <c r="L250" s="144"/>
      <c r="M250" s="144"/>
      <c r="N250" s="144"/>
      <c r="O250" s="144"/>
      <c r="P250" s="144"/>
      <c r="Q250" s="144"/>
      <c r="R250" s="130"/>
      <c r="S250" s="130"/>
      <c r="T250" s="130"/>
      <c r="U250" s="130"/>
      <c r="V250" s="130"/>
      <c r="W250" s="130"/>
      <c r="X250" s="130"/>
      <c r="Y250" s="130"/>
      <c r="Z250" s="130"/>
      <c r="AA250" s="130"/>
      <c r="AB250" s="130"/>
      <c r="AC250" s="130"/>
      <c r="AD250" s="130"/>
      <c r="AE250" s="130"/>
      <c r="AF250" s="130"/>
      <c r="AG250" s="130"/>
      <c r="AH250" s="130"/>
      <c r="AI250" s="130"/>
      <c r="AJ250" s="130"/>
      <c r="AK250" s="143"/>
      <c r="AL250" s="143"/>
      <c r="AM250" s="156"/>
      <c r="AN250" s="156"/>
      <c r="AO250" s="156"/>
      <c r="AP250" s="156"/>
      <c r="AQ250" s="156"/>
      <c r="AR250" s="156"/>
      <c r="AS250" s="156"/>
      <c r="AT250" s="156"/>
      <c r="AU250" s="156"/>
      <c r="AV250" s="156"/>
      <c r="AW250" s="156"/>
      <c r="AX250" s="156"/>
      <c r="AY250" s="156"/>
      <c r="AZ250" s="156"/>
      <c r="BA250" s="156"/>
      <c r="BB250" s="156"/>
      <c r="BC250" s="131"/>
      <c r="BD250" s="147"/>
      <c r="BE250" s="147"/>
      <c r="BF250" s="110"/>
      <c r="BG250" s="110"/>
      <c r="BH250" s="110"/>
      <c r="BI250" s="110"/>
      <c r="BJ250" s="110"/>
      <c r="BK250" s="110"/>
      <c r="BL250" s="110"/>
      <c r="BM250" s="110"/>
      <c r="BN250" s="110"/>
      <c r="BO250" s="110"/>
      <c r="BP250" s="110"/>
      <c r="BQ250" s="110"/>
      <c r="BR250" s="129"/>
      <c r="BS250" s="116"/>
    </row>
    <row r="251" spans="1:71" ht="15.65" customHeight="1">
      <c r="A251" s="134"/>
      <c r="B251" s="134"/>
      <c r="C251" s="124"/>
      <c r="D251" s="144"/>
      <c r="E251" s="144"/>
      <c r="F251" s="144"/>
      <c r="G251" s="144"/>
      <c r="H251" s="144"/>
      <c r="I251" s="144"/>
      <c r="J251" s="144"/>
      <c r="K251" s="144"/>
      <c r="L251" s="144"/>
      <c r="M251" s="144"/>
      <c r="N251" s="144"/>
      <c r="O251" s="144"/>
      <c r="P251" s="144"/>
      <c r="Q251" s="144"/>
      <c r="R251" s="130"/>
      <c r="S251" s="130"/>
      <c r="T251" s="130"/>
      <c r="U251" s="135" t="s">
        <v>91</v>
      </c>
      <c r="V251" s="130"/>
      <c r="W251" s="130"/>
      <c r="X251" s="130"/>
      <c r="Y251" s="130"/>
      <c r="Z251" s="130"/>
      <c r="AA251" s="130"/>
      <c r="AB251" s="130"/>
      <c r="AC251" s="130"/>
      <c r="AD251" s="130"/>
      <c r="AE251" s="130"/>
      <c r="AF251" s="130"/>
      <c r="AG251" s="130"/>
      <c r="AH251" s="130"/>
      <c r="AI251" s="130"/>
      <c r="AJ251" s="130"/>
      <c r="AK251" s="143"/>
      <c r="AL251" s="143"/>
      <c r="AM251" s="135" t="s">
        <v>92</v>
      </c>
      <c r="AN251" s="127"/>
      <c r="AO251" s="127"/>
      <c r="AP251" s="127"/>
      <c r="AQ251" s="127"/>
      <c r="AR251" s="127"/>
      <c r="AS251" s="127"/>
      <c r="AT251" s="127"/>
      <c r="AU251" s="127"/>
      <c r="AV251" s="127"/>
      <c r="AW251" s="127"/>
      <c r="AX251" s="126"/>
      <c r="AY251" s="126"/>
      <c r="AZ251" s="126"/>
      <c r="BA251" s="126"/>
      <c r="BB251" s="126"/>
      <c r="BC251" s="126"/>
      <c r="BD251" s="126"/>
      <c r="BE251" s="126"/>
      <c r="BF251" s="126"/>
      <c r="BG251" s="126"/>
      <c r="BH251" s="126"/>
      <c r="BI251" s="126"/>
      <c r="BJ251" s="126"/>
      <c r="BK251" s="126"/>
      <c r="BL251" s="126"/>
      <c r="BM251" s="126"/>
      <c r="BN251" s="126"/>
      <c r="BO251" s="126"/>
      <c r="BP251" s="126"/>
      <c r="BQ251" s="110"/>
      <c r="BR251" s="129"/>
      <c r="BS251" s="116"/>
    </row>
    <row r="252" spans="1:71" ht="15.65" customHeight="1">
      <c r="A252" s="134"/>
      <c r="B252" s="134"/>
      <c r="C252" s="124"/>
      <c r="D252" s="144"/>
      <c r="E252" s="144"/>
      <c r="F252" s="144"/>
      <c r="G252" s="144"/>
      <c r="H252" s="144"/>
      <c r="I252" s="144"/>
      <c r="J252" s="144"/>
      <c r="K252" s="144"/>
      <c r="L252" s="144"/>
      <c r="M252" s="144"/>
      <c r="N252" s="144"/>
      <c r="O252" s="144"/>
      <c r="P252" s="144"/>
      <c r="Q252" s="144"/>
      <c r="R252" s="130"/>
      <c r="S252" s="130"/>
      <c r="T252" s="130"/>
      <c r="U252" s="182" t="str">
        <f>IF([10]回答表!BD18="●",IF([10]回答表!X52="●",[10]回答表!E339,IF([10]回答表!AA52="●",[10]回答表!E408,"")),"")</f>
        <v/>
      </c>
      <c r="V252" s="183"/>
      <c r="W252" s="183"/>
      <c r="X252" s="183"/>
      <c r="Y252" s="183"/>
      <c r="Z252" s="183"/>
      <c r="AA252" s="183"/>
      <c r="AB252" s="183"/>
      <c r="AC252" s="183"/>
      <c r="AD252" s="183"/>
      <c r="AE252" s="186" t="s">
        <v>93</v>
      </c>
      <c r="AF252" s="186"/>
      <c r="AG252" s="186"/>
      <c r="AH252" s="186"/>
      <c r="AI252" s="186"/>
      <c r="AJ252" s="187"/>
      <c r="AK252" s="143"/>
      <c r="AL252" s="143"/>
      <c r="AM252" s="190" t="str">
        <f>IF([10]回答表!BD18="●",IF([10]回答表!X52="●",[10]回答表!B341,IF([10]回答表!AA52="●",[10]回答表!B410,"")),"")</f>
        <v/>
      </c>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2"/>
      <c r="BR252" s="129"/>
      <c r="BS252" s="116"/>
    </row>
    <row r="253" spans="1:71" ht="15.65" customHeight="1">
      <c r="A253" s="134"/>
      <c r="B253" s="134"/>
      <c r="C253" s="124"/>
      <c r="D253" s="144"/>
      <c r="E253" s="144"/>
      <c r="F253" s="144"/>
      <c r="G253" s="144"/>
      <c r="H253" s="144"/>
      <c r="I253" s="144"/>
      <c r="J253" s="144"/>
      <c r="K253" s="144"/>
      <c r="L253" s="144"/>
      <c r="M253" s="144"/>
      <c r="N253" s="144"/>
      <c r="O253" s="144"/>
      <c r="P253" s="144"/>
      <c r="Q253" s="144"/>
      <c r="R253" s="130"/>
      <c r="S253" s="130"/>
      <c r="T253" s="130"/>
      <c r="U253" s="184"/>
      <c r="V253" s="185"/>
      <c r="W253" s="185"/>
      <c r="X253" s="185"/>
      <c r="Y253" s="185"/>
      <c r="Z253" s="185"/>
      <c r="AA253" s="185"/>
      <c r="AB253" s="185"/>
      <c r="AC253" s="185"/>
      <c r="AD253" s="185"/>
      <c r="AE253" s="188"/>
      <c r="AF253" s="188"/>
      <c r="AG253" s="188"/>
      <c r="AH253" s="188"/>
      <c r="AI253" s="188"/>
      <c r="AJ253" s="189"/>
      <c r="AK253" s="143"/>
      <c r="AL253" s="143"/>
      <c r="AM253" s="193"/>
      <c r="AN253" s="194"/>
      <c r="AO253" s="194"/>
      <c r="AP253" s="194"/>
      <c r="AQ253" s="194"/>
      <c r="AR253" s="194"/>
      <c r="AS253" s="194"/>
      <c r="AT253" s="194"/>
      <c r="AU253" s="194"/>
      <c r="AV253" s="194"/>
      <c r="AW253" s="194"/>
      <c r="AX253" s="194"/>
      <c r="AY253" s="194"/>
      <c r="AZ253" s="194"/>
      <c r="BA253" s="194"/>
      <c r="BB253" s="194"/>
      <c r="BC253" s="194"/>
      <c r="BD253" s="194"/>
      <c r="BE253" s="194"/>
      <c r="BF253" s="194"/>
      <c r="BG253" s="194"/>
      <c r="BH253" s="194"/>
      <c r="BI253" s="194"/>
      <c r="BJ253" s="194"/>
      <c r="BK253" s="194"/>
      <c r="BL253" s="194"/>
      <c r="BM253" s="194"/>
      <c r="BN253" s="194"/>
      <c r="BO253" s="194"/>
      <c r="BP253" s="194"/>
      <c r="BQ253" s="195"/>
      <c r="BR253" s="129"/>
      <c r="BS253" s="116"/>
    </row>
    <row r="254" spans="1:71" ht="15.65" customHeight="1">
      <c r="A254" s="134"/>
      <c r="B254" s="134"/>
      <c r="C254" s="124"/>
      <c r="D254" s="144"/>
      <c r="E254" s="144"/>
      <c r="F254" s="144"/>
      <c r="G254" s="144"/>
      <c r="H254" s="144"/>
      <c r="I254" s="144"/>
      <c r="J254" s="144"/>
      <c r="K254" s="144"/>
      <c r="L254" s="144"/>
      <c r="M254" s="144"/>
      <c r="N254" s="144"/>
      <c r="O254" s="144"/>
      <c r="P254" s="144"/>
      <c r="Q254" s="144"/>
      <c r="R254" s="130"/>
      <c r="S254" s="130"/>
      <c r="T254" s="130"/>
      <c r="U254" s="130"/>
      <c r="V254" s="130"/>
      <c r="W254" s="130"/>
      <c r="X254" s="130"/>
      <c r="Y254" s="130"/>
      <c r="Z254" s="130"/>
      <c r="AA254" s="130"/>
      <c r="AB254" s="130"/>
      <c r="AC254" s="130"/>
      <c r="AD254" s="130"/>
      <c r="AE254" s="130"/>
      <c r="AF254" s="130"/>
      <c r="AG254" s="130"/>
      <c r="AH254" s="130"/>
      <c r="AI254" s="130"/>
      <c r="AJ254" s="130"/>
      <c r="AK254" s="143"/>
      <c r="AL254" s="143"/>
      <c r="AM254" s="193"/>
      <c r="AN254" s="194"/>
      <c r="AO254" s="194"/>
      <c r="AP254" s="194"/>
      <c r="AQ254" s="194"/>
      <c r="AR254" s="194"/>
      <c r="AS254" s="194"/>
      <c r="AT254" s="194"/>
      <c r="AU254" s="194"/>
      <c r="AV254" s="194"/>
      <c r="AW254" s="194"/>
      <c r="AX254" s="194"/>
      <c r="AY254" s="194"/>
      <c r="AZ254" s="194"/>
      <c r="BA254" s="194"/>
      <c r="BB254" s="194"/>
      <c r="BC254" s="194"/>
      <c r="BD254" s="194"/>
      <c r="BE254" s="194"/>
      <c r="BF254" s="194"/>
      <c r="BG254" s="194"/>
      <c r="BH254" s="194"/>
      <c r="BI254" s="194"/>
      <c r="BJ254" s="194"/>
      <c r="BK254" s="194"/>
      <c r="BL254" s="194"/>
      <c r="BM254" s="194"/>
      <c r="BN254" s="194"/>
      <c r="BO254" s="194"/>
      <c r="BP254" s="194"/>
      <c r="BQ254" s="195"/>
      <c r="BR254" s="129"/>
      <c r="BS254" s="116"/>
    </row>
    <row r="255" spans="1:71" ht="15.65" customHeight="1">
      <c r="A255" s="134"/>
      <c r="B255" s="134"/>
      <c r="C255" s="124"/>
      <c r="D255" s="144"/>
      <c r="E255" s="144"/>
      <c r="F255" s="144"/>
      <c r="G255" s="144"/>
      <c r="H255" s="144"/>
      <c r="I255" s="144"/>
      <c r="J255" s="144"/>
      <c r="K255" s="144"/>
      <c r="L255" s="144"/>
      <c r="M255" s="144"/>
      <c r="N255" s="144"/>
      <c r="O255" s="144"/>
      <c r="P255" s="144"/>
      <c r="Q255" s="144"/>
      <c r="R255" s="130"/>
      <c r="S255" s="130"/>
      <c r="T255" s="130"/>
      <c r="U255" s="130"/>
      <c r="V255" s="130"/>
      <c r="W255" s="130"/>
      <c r="X255" s="130"/>
      <c r="Y255" s="130"/>
      <c r="Z255" s="130"/>
      <c r="AA255" s="130"/>
      <c r="AB255" s="130"/>
      <c r="AC255" s="130"/>
      <c r="AD255" s="130"/>
      <c r="AE255" s="130"/>
      <c r="AF255" s="130"/>
      <c r="AG255" s="130"/>
      <c r="AH255" s="130"/>
      <c r="AI255" s="130"/>
      <c r="AJ255" s="130"/>
      <c r="AK255" s="143"/>
      <c r="AL255" s="143"/>
      <c r="AM255" s="193"/>
      <c r="AN255" s="194"/>
      <c r="AO255" s="194"/>
      <c r="AP255" s="194"/>
      <c r="AQ255" s="194"/>
      <c r="AR255" s="194"/>
      <c r="AS255" s="194"/>
      <c r="AT255" s="194"/>
      <c r="AU255" s="194"/>
      <c r="AV255" s="194"/>
      <c r="AW255" s="194"/>
      <c r="AX255" s="194"/>
      <c r="AY255" s="194"/>
      <c r="AZ255" s="194"/>
      <c r="BA255" s="194"/>
      <c r="BB255" s="194"/>
      <c r="BC255" s="194"/>
      <c r="BD255" s="194"/>
      <c r="BE255" s="194"/>
      <c r="BF255" s="194"/>
      <c r="BG255" s="194"/>
      <c r="BH255" s="194"/>
      <c r="BI255" s="194"/>
      <c r="BJ255" s="194"/>
      <c r="BK255" s="194"/>
      <c r="BL255" s="194"/>
      <c r="BM255" s="194"/>
      <c r="BN255" s="194"/>
      <c r="BO255" s="194"/>
      <c r="BP255" s="194"/>
      <c r="BQ255" s="195"/>
      <c r="BR255" s="129"/>
      <c r="BS255" s="116"/>
    </row>
    <row r="256" spans="1:71" ht="15.65" customHeight="1">
      <c r="A256" s="134"/>
      <c r="B256" s="134"/>
      <c r="C256" s="124"/>
      <c r="D256" s="144"/>
      <c r="E256" s="144"/>
      <c r="F256" s="144"/>
      <c r="G256" s="144"/>
      <c r="H256" s="144"/>
      <c r="I256" s="144"/>
      <c r="J256" s="144"/>
      <c r="K256" s="144"/>
      <c r="L256" s="144"/>
      <c r="M256" s="144"/>
      <c r="N256" s="144"/>
      <c r="O256" s="144"/>
      <c r="P256" s="144"/>
      <c r="Q256" s="144"/>
      <c r="R256" s="130"/>
      <c r="S256" s="130"/>
      <c r="T256" s="130"/>
      <c r="U256" s="130"/>
      <c r="V256" s="130"/>
      <c r="W256" s="130"/>
      <c r="X256" s="130"/>
      <c r="Y256" s="130"/>
      <c r="Z256" s="130"/>
      <c r="AA256" s="130"/>
      <c r="AB256" s="130"/>
      <c r="AC256" s="130"/>
      <c r="AD256" s="130"/>
      <c r="AE256" s="130"/>
      <c r="AF256" s="130"/>
      <c r="AG256" s="130"/>
      <c r="AH256" s="130"/>
      <c r="AI256" s="130"/>
      <c r="AJ256" s="130"/>
      <c r="AK256" s="143"/>
      <c r="AL256" s="143"/>
      <c r="AM256" s="196"/>
      <c r="AN256" s="197"/>
      <c r="AO256" s="197"/>
      <c r="AP256" s="197"/>
      <c r="AQ256" s="197"/>
      <c r="AR256" s="197"/>
      <c r="AS256" s="197"/>
      <c r="AT256" s="197"/>
      <c r="AU256" s="197"/>
      <c r="AV256" s="197"/>
      <c r="AW256" s="197"/>
      <c r="AX256" s="197"/>
      <c r="AY256" s="197"/>
      <c r="AZ256" s="197"/>
      <c r="BA256" s="197"/>
      <c r="BB256" s="197"/>
      <c r="BC256" s="197"/>
      <c r="BD256" s="197"/>
      <c r="BE256" s="197"/>
      <c r="BF256" s="197"/>
      <c r="BG256" s="197"/>
      <c r="BH256" s="197"/>
      <c r="BI256" s="197"/>
      <c r="BJ256" s="197"/>
      <c r="BK256" s="197"/>
      <c r="BL256" s="197"/>
      <c r="BM256" s="197"/>
      <c r="BN256" s="197"/>
      <c r="BO256" s="197"/>
      <c r="BP256" s="197"/>
      <c r="BQ256" s="198"/>
      <c r="BR256" s="129"/>
      <c r="BS256" s="116"/>
    </row>
    <row r="257" spans="1:144" ht="15.65" customHeight="1">
      <c r="C257" s="124"/>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29"/>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row>
    <row r="258" spans="1:144" ht="18.649999999999999" customHeight="1">
      <c r="C258" s="124"/>
      <c r="D258" s="144"/>
      <c r="E258" s="144"/>
      <c r="F258" s="144"/>
      <c r="G258" s="144"/>
      <c r="H258" s="144"/>
      <c r="I258" s="144"/>
      <c r="J258" s="144"/>
      <c r="K258" s="144"/>
      <c r="L258" s="144"/>
      <c r="M258" s="144"/>
      <c r="N258" s="130"/>
      <c r="O258" s="130"/>
      <c r="P258" s="130"/>
      <c r="Q258" s="130"/>
      <c r="R258" s="130"/>
      <c r="S258" s="130"/>
      <c r="T258" s="130"/>
      <c r="U258" s="135" t="s">
        <v>27</v>
      </c>
      <c r="V258" s="130"/>
      <c r="W258" s="130"/>
      <c r="X258" s="136"/>
      <c r="Y258" s="136"/>
      <c r="Z258" s="136"/>
      <c r="AA258" s="127"/>
      <c r="AB258" s="137"/>
      <c r="AC258" s="127"/>
      <c r="AD258" s="127"/>
      <c r="AE258" s="127"/>
      <c r="AF258" s="127"/>
      <c r="AG258" s="127"/>
      <c r="AH258" s="127"/>
      <c r="AI258" s="127"/>
      <c r="AJ258" s="127"/>
      <c r="AK258" s="127"/>
      <c r="AL258" s="127"/>
      <c r="AM258" s="135" t="s">
        <v>12</v>
      </c>
      <c r="AN258" s="127"/>
      <c r="AO258" s="127"/>
      <c r="AP258" s="127"/>
      <c r="AQ258" s="127"/>
      <c r="AR258" s="127"/>
      <c r="AS258" s="127"/>
      <c r="AT258" s="127"/>
      <c r="AU258" s="127"/>
      <c r="AV258" s="127"/>
      <c r="AW258" s="127"/>
      <c r="AX258" s="127"/>
      <c r="AY258" s="127"/>
      <c r="AZ258" s="126"/>
      <c r="BA258" s="126"/>
      <c r="BB258" s="126"/>
      <c r="BC258" s="126"/>
      <c r="BD258" s="126"/>
      <c r="BE258" s="126"/>
      <c r="BF258" s="126"/>
      <c r="BG258" s="126"/>
      <c r="BH258" s="126"/>
      <c r="BI258" s="126"/>
      <c r="BJ258" s="126"/>
      <c r="BK258" s="126"/>
      <c r="BL258" s="126"/>
      <c r="BM258" s="126"/>
      <c r="BN258" s="126"/>
      <c r="BO258" s="126"/>
      <c r="BP258" s="126"/>
      <c r="BQ258" s="110"/>
      <c r="BR258" s="129"/>
      <c r="BS258" s="116"/>
    </row>
    <row r="259" spans="1:144" ht="15.65" customHeight="1">
      <c r="C259" s="124"/>
      <c r="D259" s="281" t="s">
        <v>13</v>
      </c>
      <c r="E259" s="281"/>
      <c r="F259" s="281"/>
      <c r="G259" s="281"/>
      <c r="H259" s="281"/>
      <c r="I259" s="281"/>
      <c r="J259" s="281"/>
      <c r="K259" s="281"/>
      <c r="L259" s="281"/>
      <c r="M259" s="282"/>
      <c r="N259" s="208" t="str">
        <f>IF([10]回答表!BD18="●",IF([10]回答表!AD52="●","●",""),"")</f>
        <v/>
      </c>
      <c r="O259" s="209"/>
      <c r="P259" s="209"/>
      <c r="Q259" s="210"/>
      <c r="R259" s="130"/>
      <c r="S259" s="130"/>
      <c r="T259" s="130"/>
      <c r="U259" s="190" t="str">
        <f>IF([10]回答表!BD18="●",IF([10]回答表!AD52="●",[10]回答表!B421,""),"")</f>
        <v/>
      </c>
      <c r="V259" s="191"/>
      <c r="W259" s="191"/>
      <c r="X259" s="191"/>
      <c r="Y259" s="191"/>
      <c r="Z259" s="191"/>
      <c r="AA259" s="191"/>
      <c r="AB259" s="191"/>
      <c r="AC259" s="191"/>
      <c r="AD259" s="191"/>
      <c r="AE259" s="191"/>
      <c r="AF259" s="191"/>
      <c r="AG259" s="191"/>
      <c r="AH259" s="191"/>
      <c r="AI259" s="191"/>
      <c r="AJ259" s="192"/>
      <c r="AK259" s="160"/>
      <c r="AL259" s="160"/>
      <c r="AM259" s="190" t="str">
        <f>IF([10]回答表!BD18="●",IF([10]回答表!AD52="●",[10]回答表!B427,""),"")</f>
        <v/>
      </c>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2"/>
      <c r="BR259" s="129"/>
      <c r="BS259" s="116"/>
    </row>
    <row r="260" spans="1:144" ht="15.65" customHeight="1">
      <c r="C260" s="124"/>
      <c r="D260" s="281"/>
      <c r="E260" s="281"/>
      <c r="F260" s="281"/>
      <c r="G260" s="281"/>
      <c r="H260" s="281"/>
      <c r="I260" s="281"/>
      <c r="J260" s="281"/>
      <c r="K260" s="281"/>
      <c r="L260" s="281"/>
      <c r="M260" s="282"/>
      <c r="N260" s="211"/>
      <c r="O260" s="212"/>
      <c r="P260" s="212"/>
      <c r="Q260" s="213"/>
      <c r="R260" s="130"/>
      <c r="S260" s="130"/>
      <c r="T260" s="130"/>
      <c r="U260" s="193"/>
      <c r="V260" s="194"/>
      <c r="W260" s="194"/>
      <c r="X260" s="194"/>
      <c r="Y260" s="194"/>
      <c r="Z260" s="194"/>
      <c r="AA260" s="194"/>
      <c r="AB260" s="194"/>
      <c r="AC260" s="194"/>
      <c r="AD260" s="194"/>
      <c r="AE260" s="194"/>
      <c r="AF260" s="194"/>
      <c r="AG260" s="194"/>
      <c r="AH260" s="194"/>
      <c r="AI260" s="194"/>
      <c r="AJ260" s="195"/>
      <c r="AK260" s="160"/>
      <c r="AL260" s="160"/>
      <c r="AM260" s="193"/>
      <c r="AN260" s="194"/>
      <c r="AO260" s="194"/>
      <c r="AP260" s="194"/>
      <c r="AQ260" s="194"/>
      <c r="AR260" s="194"/>
      <c r="AS260" s="194"/>
      <c r="AT260" s="194"/>
      <c r="AU260" s="194"/>
      <c r="AV260" s="194"/>
      <c r="AW260" s="194"/>
      <c r="AX260" s="194"/>
      <c r="AY260" s="194"/>
      <c r="AZ260" s="194"/>
      <c r="BA260" s="194"/>
      <c r="BB260" s="194"/>
      <c r="BC260" s="194"/>
      <c r="BD260" s="194"/>
      <c r="BE260" s="194"/>
      <c r="BF260" s="194"/>
      <c r="BG260" s="194"/>
      <c r="BH260" s="194"/>
      <c r="BI260" s="194"/>
      <c r="BJ260" s="194"/>
      <c r="BK260" s="194"/>
      <c r="BL260" s="194"/>
      <c r="BM260" s="194"/>
      <c r="BN260" s="194"/>
      <c r="BO260" s="194"/>
      <c r="BP260" s="194"/>
      <c r="BQ260" s="195"/>
      <c r="BR260" s="129"/>
      <c r="BS260" s="116"/>
    </row>
    <row r="261" spans="1:144" ht="15.65" customHeight="1">
      <c r="C261" s="124"/>
      <c r="D261" s="281"/>
      <c r="E261" s="281"/>
      <c r="F261" s="281"/>
      <c r="G261" s="281"/>
      <c r="H261" s="281"/>
      <c r="I261" s="281"/>
      <c r="J261" s="281"/>
      <c r="K261" s="281"/>
      <c r="L261" s="281"/>
      <c r="M261" s="282"/>
      <c r="N261" s="211"/>
      <c r="O261" s="212"/>
      <c r="P261" s="212"/>
      <c r="Q261" s="213"/>
      <c r="R261" s="130"/>
      <c r="S261" s="130"/>
      <c r="T261" s="130"/>
      <c r="U261" s="193"/>
      <c r="V261" s="194"/>
      <c r="W261" s="194"/>
      <c r="X261" s="194"/>
      <c r="Y261" s="194"/>
      <c r="Z261" s="194"/>
      <c r="AA261" s="194"/>
      <c r="AB261" s="194"/>
      <c r="AC261" s="194"/>
      <c r="AD261" s="194"/>
      <c r="AE261" s="194"/>
      <c r="AF261" s="194"/>
      <c r="AG261" s="194"/>
      <c r="AH261" s="194"/>
      <c r="AI261" s="194"/>
      <c r="AJ261" s="195"/>
      <c r="AK261" s="160"/>
      <c r="AL261" s="160"/>
      <c r="AM261" s="193"/>
      <c r="AN261" s="194"/>
      <c r="AO261" s="194"/>
      <c r="AP261" s="194"/>
      <c r="AQ261" s="194"/>
      <c r="AR261" s="194"/>
      <c r="AS261" s="194"/>
      <c r="AT261" s="194"/>
      <c r="AU261" s="194"/>
      <c r="AV261" s="194"/>
      <c r="AW261" s="194"/>
      <c r="AX261" s="194"/>
      <c r="AY261" s="194"/>
      <c r="AZ261" s="194"/>
      <c r="BA261" s="194"/>
      <c r="BB261" s="194"/>
      <c r="BC261" s="194"/>
      <c r="BD261" s="194"/>
      <c r="BE261" s="194"/>
      <c r="BF261" s="194"/>
      <c r="BG261" s="194"/>
      <c r="BH261" s="194"/>
      <c r="BI261" s="194"/>
      <c r="BJ261" s="194"/>
      <c r="BK261" s="194"/>
      <c r="BL261" s="194"/>
      <c r="BM261" s="194"/>
      <c r="BN261" s="194"/>
      <c r="BO261" s="194"/>
      <c r="BP261" s="194"/>
      <c r="BQ261" s="195"/>
      <c r="BR261" s="129"/>
      <c r="BS261" s="116"/>
    </row>
    <row r="262" spans="1:144" ht="15.65" customHeight="1">
      <c r="C262" s="124"/>
      <c r="D262" s="281"/>
      <c r="E262" s="281"/>
      <c r="F262" s="281"/>
      <c r="G262" s="281"/>
      <c r="H262" s="281"/>
      <c r="I262" s="281"/>
      <c r="J262" s="281"/>
      <c r="K262" s="281"/>
      <c r="L262" s="281"/>
      <c r="M262" s="282"/>
      <c r="N262" s="214"/>
      <c r="O262" s="215"/>
      <c r="P262" s="215"/>
      <c r="Q262" s="216"/>
      <c r="R262" s="130"/>
      <c r="S262" s="130"/>
      <c r="T262" s="130"/>
      <c r="U262" s="196"/>
      <c r="V262" s="197"/>
      <c r="W262" s="197"/>
      <c r="X262" s="197"/>
      <c r="Y262" s="197"/>
      <c r="Z262" s="197"/>
      <c r="AA262" s="197"/>
      <c r="AB262" s="197"/>
      <c r="AC262" s="197"/>
      <c r="AD262" s="197"/>
      <c r="AE262" s="197"/>
      <c r="AF262" s="197"/>
      <c r="AG262" s="197"/>
      <c r="AH262" s="197"/>
      <c r="AI262" s="197"/>
      <c r="AJ262" s="198"/>
      <c r="AK262" s="160"/>
      <c r="AL262" s="160"/>
      <c r="AM262" s="196"/>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c r="BM262" s="197"/>
      <c r="BN262" s="197"/>
      <c r="BO262" s="197"/>
      <c r="BP262" s="197"/>
      <c r="BQ262" s="198"/>
      <c r="BR262" s="129"/>
      <c r="BS262" s="116"/>
    </row>
    <row r="263" spans="1:144" ht="15.65" customHeight="1">
      <c r="C263" s="151"/>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c r="BI263" s="152"/>
      <c r="BJ263" s="152"/>
      <c r="BK263" s="152"/>
      <c r="BL263" s="152"/>
      <c r="BM263" s="152"/>
      <c r="BN263" s="152"/>
      <c r="BO263" s="152"/>
      <c r="BP263" s="152"/>
      <c r="BQ263" s="152"/>
      <c r="BR263" s="153"/>
      <c r="BS263" s="116"/>
    </row>
    <row r="264" spans="1:144" s="97" customFormat="1" ht="15.65" customHeight="1">
      <c r="A264" s="116"/>
      <c r="B264" s="116"/>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16"/>
    </row>
    <row r="265" spans="1:144" ht="15.65" customHeight="1">
      <c r="C265" s="118"/>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256"/>
      <c r="AS265" s="256"/>
      <c r="AT265" s="256"/>
      <c r="AU265" s="256"/>
      <c r="AV265" s="256"/>
      <c r="AW265" s="256"/>
      <c r="AX265" s="256"/>
      <c r="AY265" s="256"/>
      <c r="AZ265" s="256"/>
      <c r="BA265" s="256"/>
      <c r="BB265" s="256"/>
      <c r="BC265" s="120"/>
      <c r="BD265" s="121"/>
      <c r="BE265" s="121"/>
      <c r="BF265" s="121"/>
      <c r="BG265" s="121"/>
      <c r="BH265" s="121"/>
      <c r="BI265" s="121"/>
      <c r="BJ265" s="121"/>
      <c r="BK265" s="121"/>
      <c r="BL265" s="121"/>
      <c r="BM265" s="121"/>
      <c r="BN265" s="121"/>
      <c r="BO265" s="121"/>
      <c r="BP265" s="121"/>
      <c r="BQ265" s="121"/>
      <c r="BR265" s="122"/>
      <c r="BS265" s="116"/>
    </row>
    <row r="266" spans="1:144" ht="15.65" customHeight="1">
      <c r="C266" s="124"/>
      <c r="D266" s="130"/>
      <c r="E266" s="130"/>
      <c r="F266" s="130"/>
      <c r="G266" s="130"/>
      <c r="H266" s="130"/>
      <c r="I266" s="130"/>
      <c r="J266" s="130"/>
      <c r="K266" s="130"/>
      <c r="L266" s="130"/>
      <c r="M266" s="130"/>
      <c r="N266" s="130"/>
      <c r="O266" s="130"/>
      <c r="P266" s="130"/>
      <c r="Q266" s="130"/>
      <c r="R266" s="130"/>
      <c r="S266" s="130"/>
      <c r="T266" s="130"/>
      <c r="U266" s="130"/>
      <c r="V266" s="130"/>
      <c r="W266" s="130"/>
      <c r="X266" s="110"/>
      <c r="Y266" s="110"/>
      <c r="Z266" s="110"/>
      <c r="AA266" s="126"/>
      <c r="AB266" s="131"/>
      <c r="AC266" s="131"/>
      <c r="AD266" s="131"/>
      <c r="AE266" s="131"/>
      <c r="AF266" s="131"/>
      <c r="AG266" s="131"/>
      <c r="AH266" s="131"/>
      <c r="AI266" s="131"/>
      <c r="AJ266" s="131"/>
      <c r="AK266" s="131"/>
      <c r="AL266" s="131"/>
      <c r="AM266" s="131"/>
      <c r="AN266" s="128"/>
      <c r="AO266" s="131"/>
      <c r="AP266" s="132"/>
      <c r="AQ266" s="132"/>
      <c r="AR266" s="292"/>
      <c r="AS266" s="292"/>
      <c r="AT266" s="292"/>
      <c r="AU266" s="292"/>
      <c r="AV266" s="292"/>
      <c r="AW266" s="292"/>
      <c r="AX266" s="292"/>
      <c r="AY266" s="292"/>
      <c r="AZ266" s="292"/>
      <c r="BA266" s="292"/>
      <c r="BB266" s="292"/>
      <c r="BC266" s="125"/>
      <c r="BD266" s="126"/>
      <c r="BE266" s="126"/>
      <c r="BF266" s="126"/>
      <c r="BG266" s="126"/>
      <c r="BH266" s="126"/>
      <c r="BI266" s="126"/>
      <c r="BJ266" s="126"/>
      <c r="BK266" s="126"/>
      <c r="BL266" s="126"/>
      <c r="BM266" s="126"/>
      <c r="BN266" s="127"/>
      <c r="BO266" s="127"/>
      <c r="BP266" s="127"/>
      <c r="BQ266" s="128"/>
      <c r="BR266" s="129"/>
      <c r="BS266" s="116"/>
    </row>
    <row r="267" spans="1:144" ht="15.65" customHeight="1">
      <c r="C267" s="124"/>
      <c r="D267" s="258" t="s">
        <v>4</v>
      </c>
      <c r="E267" s="259"/>
      <c r="F267" s="259"/>
      <c r="G267" s="259"/>
      <c r="H267" s="259"/>
      <c r="I267" s="259"/>
      <c r="J267" s="259"/>
      <c r="K267" s="259"/>
      <c r="L267" s="259"/>
      <c r="M267" s="259"/>
      <c r="N267" s="259"/>
      <c r="O267" s="259"/>
      <c r="P267" s="259"/>
      <c r="Q267" s="260"/>
      <c r="R267" s="199" t="s">
        <v>34</v>
      </c>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1"/>
      <c r="BC267" s="125"/>
      <c r="BD267" s="126"/>
      <c r="BE267" s="126"/>
      <c r="BF267" s="126"/>
      <c r="BG267" s="126"/>
      <c r="BH267" s="126"/>
      <c r="BI267" s="126"/>
      <c r="BJ267" s="126"/>
      <c r="BK267" s="126"/>
      <c r="BL267" s="126"/>
      <c r="BM267" s="126"/>
      <c r="BN267" s="127"/>
      <c r="BO267" s="127"/>
      <c r="BP267" s="127"/>
      <c r="BQ267" s="128"/>
      <c r="BR267" s="129"/>
      <c r="BS267" s="116"/>
    </row>
    <row r="268" spans="1:144" ht="15.65" customHeight="1">
      <c r="C268" s="124"/>
      <c r="D268" s="261"/>
      <c r="E268" s="262"/>
      <c r="F268" s="262"/>
      <c r="G268" s="262"/>
      <c r="H268" s="262"/>
      <c r="I268" s="262"/>
      <c r="J268" s="262"/>
      <c r="K268" s="262"/>
      <c r="L268" s="262"/>
      <c r="M268" s="262"/>
      <c r="N268" s="262"/>
      <c r="O268" s="262"/>
      <c r="P268" s="262"/>
      <c r="Q268" s="263"/>
      <c r="R268" s="205"/>
      <c r="S268" s="206"/>
      <c r="T268" s="206"/>
      <c r="U268" s="206"/>
      <c r="V268" s="206"/>
      <c r="W268" s="206"/>
      <c r="X268" s="206"/>
      <c r="Y268" s="206"/>
      <c r="Z268" s="206"/>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7"/>
      <c r="BC268" s="125"/>
      <c r="BD268" s="126"/>
      <c r="BE268" s="126"/>
      <c r="BF268" s="126"/>
      <c r="BG268" s="126"/>
      <c r="BH268" s="126"/>
      <c r="BI268" s="126"/>
      <c r="BJ268" s="126"/>
      <c r="BK268" s="126"/>
      <c r="BL268" s="126"/>
      <c r="BM268" s="126"/>
      <c r="BN268" s="127"/>
      <c r="BO268" s="127"/>
      <c r="BP268" s="127"/>
      <c r="BQ268" s="128"/>
      <c r="BR268" s="129"/>
      <c r="BS268" s="116"/>
    </row>
    <row r="269" spans="1:144" ht="15.65" customHeight="1">
      <c r="C269" s="124"/>
      <c r="D269" s="130"/>
      <c r="E269" s="130"/>
      <c r="F269" s="130"/>
      <c r="G269" s="130"/>
      <c r="H269" s="130"/>
      <c r="I269" s="130"/>
      <c r="J269" s="130"/>
      <c r="K269" s="130"/>
      <c r="L269" s="130"/>
      <c r="M269" s="130"/>
      <c r="N269" s="130"/>
      <c r="O269" s="130"/>
      <c r="P269" s="130"/>
      <c r="Q269" s="130"/>
      <c r="R269" s="130"/>
      <c r="S269" s="130"/>
      <c r="T269" s="130"/>
      <c r="U269" s="130"/>
      <c r="V269" s="130"/>
      <c r="W269" s="130"/>
      <c r="X269" s="110"/>
      <c r="Y269" s="110"/>
      <c r="Z269" s="110"/>
      <c r="AA269" s="126"/>
      <c r="AB269" s="131"/>
      <c r="AC269" s="131"/>
      <c r="AD269" s="131"/>
      <c r="AE269" s="131"/>
      <c r="AF269" s="131"/>
      <c r="AG269" s="131"/>
      <c r="AH269" s="131"/>
      <c r="AI269" s="131"/>
      <c r="AJ269" s="131"/>
      <c r="AK269" s="131"/>
      <c r="AL269" s="131"/>
      <c r="AM269" s="131"/>
      <c r="AN269" s="128"/>
      <c r="AO269" s="131"/>
      <c r="AP269" s="132"/>
      <c r="AQ269" s="132"/>
      <c r="AR269" s="133"/>
      <c r="AS269" s="133"/>
      <c r="AT269" s="133"/>
      <c r="AU269" s="133"/>
      <c r="AV269" s="133"/>
      <c r="AW269" s="133"/>
      <c r="AX269" s="133"/>
      <c r="AY269" s="133"/>
      <c r="AZ269" s="133"/>
      <c r="BA269" s="133"/>
      <c r="BB269" s="133"/>
      <c r="BC269" s="125"/>
      <c r="BD269" s="126"/>
      <c r="BE269" s="126"/>
      <c r="BF269" s="126"/>
      <c r="BG269" s="126"/>
      <c r="BH269" s="126"/>
      <c r="BI269" s="126"/>
      <c r="BJ269" s="126"/>
      <c r="BK269" s="126"/>
      <c r="BL269" s="126"/>
      <c r="BM269" s="126"/>
      <c r="BN269" s="127"/>
      <c r="BO269" s="127"/>
      <c r="BP269" s="127"/>
      <c r="BQ269" s="128"/>
      <c r="BR269" s="129"/>
      <c r="BS269" s="116"/>
    </row>
    <row r="270" spans="1:144" ht="19">
      <c r="C270" s="124"/>
      <c r="D270" s="130"/>
      <c r="E270" s="130"/>
      <c r="F270" s="130"/>
      <c r="G270" s="130"/>
      <c r="H270" s="130"/>
      <c r="I270" s="130"/>
      <c r="J270" s="130"/>
      <c r="K270" s="130"/>
      <c r="L270" s="130"/>
      <c r="M270" s="130"/>
      <c r="N270" s="130"/>
      <c r="O270" s="130"/>
      <c r="P270" s="130"/>
      <c r="Q270" s="130"/>
      <c r="R270" s="130"/>
      <c r="S270" s="130"/>
      <c r="T270" s="130"/>
      <c r="U270" s="135" t="s">
        <v>27</v>
      </c>
      <c r="V270" s="130"/>
      <c r="W270" s="130"/>
      <c r="X270" s="136"/>
      <c r="Y270" s="136"/>
      <c r="Z270" s="136"/>
      <c r="AA270" s="127"/>
      <c r="AB270" s="137"/>
      <c r="AC270" s="137"/>
      <c r="AD270" s="137"/>
      <c r="AE270" s="137"/>
      <c r="AF270" s="137"/>
      <c r="AG270" s="137"/>
      <c r="AH270" s="137"/>
      <c r="AI270" s="137"/>
      <c r="AJ270" s="137"/>
      <c r="AK270" s="137"/>
      <c r="AL270" s="137"/>
      <c r="AM270" s="135" t="s">
        <v>14</v>
      </c>
      <c r="AN270" s="138"/>
      <c r="AO270" s="137"/>
      <c r="AP270" s="139"/>
      <c r="AQ270" s="139"/>
      <c r="AR270" s="140"/>
      <c r="AS270" s="140"/>
      <c r="AT270" s="140"/>
      <c r="AU270" s="140"/>
      <c r="AV270" s="140"/>
      <c r="AW270" s="140"/>
      <c r="AX270" s="140"/>
      <c r="AY270" s="140"/>
      <c r="AZ270" s="140"/>
      <c r="BA270" s="140"/>
      <c r="BB270" s="140"/>
      <c r="BC270" s="141"/>
      <c r="BD270" s="127"/>
      <c r="BE270" s="127"/>
      <c r="BF270" s="142" t="s">
        <v>6</v>
      </c>
      <c r="BG270" s="155"/>
      <c r="BH270" s="155"/>
      <c r="BI270" s="155"/>
      <c r="BJ270" s="155"/>
      <c r="BK270" s="155"/>
      <c r="BL270" s="155"/>
      <c r="BM270" s="127"/>
      <c r="BN270" s="127"/>
      <c r="BO270" s="127"/>
      <c r="BP270" s="127"/>
      <c r="BQ270" s="138"/>
      <c r="BR270" s="129"/>
      <c r="BS270" s="116"/>
    </row>
    <row r="271" spans="1:144" ht="15.65" customHeight="1">
      <c r="C271" s="124"/>
      <c r="D271" s="281" t="s">
        <v>7</v>
      </c>
      <c r="E271" s="281"/>
      <c r="F271" s="281"/>
      <c r="G271" s="281"/>
      <c r="H271" s="281"/>
      <c r="I271" s="281"/>
      <c r="J271" s="281"/>
      <c r="K271" s="281"/>
      <c r="L271" s="281"/>
      <c r="M271" s="281"/>
      <c r="N271" s="208" t="str">
        <f>IF([10]回答表!X53="●","●","")</f>
        <v/>
      </c>
      <c r="O271" s="209"/>
      <c r="P271" s="209"/>
      <c r="Q271" s="210"/>
      <c r="R271" s="130"/>
      <c r="S271" s="130"/>
      <c r="T271" s="130"/>
      <c r="U271" s="190" t="str">
        <f>IF([10]回答表!X53="●",[10]回答表!B438,IF([10]回答表!AA53="●",[10]回答表!B466,""))</f>
        <v/>
      </c>
      <c r="V271" s="191"/>
      <c r="W271" s="191"/>
      <c r="X271" s="191"/>
      <c r="Y271" s="191"/>
      <c r="Z271" s="191"/>
      <c r="AA271" s="191"/>
      <c r="AB271" s="191"/>
      <c r="AC271" s="191"/>
      <c r="AD271" s="191"/>
      <c r="AE271" s="191"/>
      <c r="AF271" s="191"/>
      <c r="AG271" s="191"/>
      <c r="AH271" s="191"/>
      <c r="AI271" s="191"/>
      <c r="AJ271" s="192"/>
      <c r="AK271" s="143"/>
      <c r="AL271" s="143"/>
      <c r="AM271" s="293" t="s">
        <v>35</v>
      </c>
      <c r="AN271" s="294"/>
      <c r="AO271" s="294"/>
      <c r="AP271" s="294"/>
      <c r="AQ271" s="294"/>
      <c r="AR271" s="294"/>
      <c r="AS271" s="294"/>
      <c r="AT271" s="295"/>
      <c r="AU271" s="293" t="s">
        <v>36</v>
      </c>
      <c r="AV271" s="294"/>
      <c r="AW271" s="294"/>
      <c r="AX271" s="294"/>
      <c r="AY271" s="294"/>
      <c r="AZ271" s="294"/>
      <c r="BA271" s="294"/>
      <c r="BB271" s="295"/>
      <c r="BC271" s="131"/>
      <c r="BD271" s="126"/>
      <c r="BE271" s="126"/>
      <c r="BF271" s="253" t="str">
        <f>IF([10]回答表!X53="●",[10]回答表!U444,IF([10]回答表!AA53="●",[10]回答表!U472,""))</f>
        <v/>
      </c>
      <c r="BG271" s="254"/>
      <c r="BH271" s="254"/>
      <c r="BI271" s="254"/>
      <c r="BJ271" s="253"/>
      <c r="BK271" s="254"/>
      <c r="BL271" s="254"/>
      <c r="BM271" s="254"/>
      <c r="BN271" s="253"/>
      <c r="BO271" s="254"/>
      <c r="BP271" s="254"/>
      <c r="BQ271" s="255"/>
      <c r="BR271" s="129"/>
      <c r="BS271" s="116"/>
    </row>
    <row r="272" spans="1:144" ht="15.65" customHeight="1">
      <c r="C272" s="124"/>
      <c r="D272" s="281"/>
      <c r="E272" s="281"/>
      <c r="F272" s="281"/>
      <c r="G272" s="281"/>
      <c r="H272" s="281"/>
      <c r="I272" s="281"/>
      <c r="J272" s="281"/>
      <c r="K272" s="281"/>
      <c r="L272" s="281"/>
      <c r="M272" s="281"/>
      <c r="N272" s="211"/>
      <c r="O272" s="212"/>
      <c r="P272" s="212"/>
      <c r="Q272" s="213"/>
      <c r="R272" s="130"/>
      <c r="S272" s="130"/>
      <c r="T272" s="130"/>
      <c r="U272" s="193"/>
      <c r="V272" s="194"/>
      <c r="W272" s="194"/>
      <c r="X272" s="194"/>
      <c r="Y272" s="194"/>
      <c r="Z272" s="194"/>
      <c r="AA272" s="194"/>
      <c r="AB272" s="194"/>
      <c r="AC272" s="194"/>
      <c r="AD272" s="194"/>
      <c r="AE272" s="194"/>
      <c r="AF272" s="194"/>
      <c r="AG272" s="194"/>
      <c r="AH272" s="194"/>
      <c r="AI272" s="194"/>
      <c r="AJ272" s="195"/>
      <c r="AK272" s="143"/>
      <c r="AL272" s="143"/>
      <c r="AM272" s="296"/>
      <c r="AN272" s="297"/>
      <c r="AO272" s="297"/>
      <c r="AP272" s="297"/>
      <c r="AQ272" s="297"/>
      <c r="AR272" s="297"/>
      <c r="AS272" s="297"/>
      <c r="AT272" s="298"/>
      <c r="AU272" s="296"/>
      <c r="AV272" s="297"/>
      <c r="AW272" s="297"/>
      <c r="AX272" s="297"/>
      <c r="AY272" s="297"/>
      <c r="AZ272" s="297"/>
      <c r="BA272" s="297"/>
      <c r="BB272" s="298"/>
      <c r="BC272" s="131"/>
      <c r="BD272" s="126"/>
      <c r="BE272" s="126"/>
      <c r="BF272" s="217"/>
      <c r="BG272" s="218"/>
      <c r="BH272" s="218"/>
      <c r="BI272" s="218"/>
      <c r="BJ272" s="217"/>
      <c r="BK272" s="218"/>
      <c r="BL272" s="218"/>
      <c r="BM272" s="218"/>
      <c r="BN272" s="217"/>
      <c r="BO272" s="218"/>
      <c r="BP272" s="218"/>
      <c r="BQ272" s="221"/>
      <c r="BR272" s="129"/>
      <c r="BS272" s="116"/>
    </row>
    <row r="273" spans="1:71" ht="15.65" customHeight="1">
      <c r="C273" s="124"/>
      <c r="D273" s="281"/>
      <c r="E273" s="281"/>
      <c r="F273" s="281"/>
      <c r="G273" s="281"/>
      <c r="H273" s="281"/>
      <c r="I273" s="281"/>
      <c r="J273" s="281"/>
      <c r="K273" s="281"/>
      <c r="L273" s="281"/>
      <c r="M273" s="281"/>
      <c r="N273" s="211"/>
      <c r="O273" s="212"/>
      <c r="P273" s="212"/>
      <c r="Q273" s="213"/>
      <c r="R273" s="130"/>
      <c r="S273" s="130"/>
      <c r="T273" s="130"/>
      <c r="U273" s="193"/>
      <c r="V273" s="194"/>
      <c r="W273" s="194"/>
      <c r="X273" s="194"/>
      <c r="Y273" s="194"/>
      <c r="Z273" s="194"/>
      <c r="AA273" s="194"/>
      <c r="AB273" s="194"/>
      <c r="AC273" s="194"/>
      <c r="AD273" s="194"/>
      <c r="AE273" s="194"/>
      <c r="AF273" s="194"/>
      <c r="AG273" s="194"/>
      <c r="AH273" s="194"/>
      <c r="AI273" s="194"/>
      <c r="AJ273" s="195"/>
      <c r="AK273" s="143"/>
      <c r="AL273" s="143"/>
      <c r="AM273" s="299"/>
      <c r="AN273" s="300"/>
      <c r="AO273" s="300"/>
      <c r="AP273" s="300"/>
      <c r="AQ273" s="300"/>
      <c r="AR273" s="300"/>
      <c r="AS273" s="300"/>
      <c r="AT273" s="301"/>
      <c r="AU273" s="299"/>
      <c r="AV273" s="300"/>
      <c r="AW273" s="300"/>
      <c r="AX273" s="300"/>
      <c r="AY273" s="300"/>
      <c r="AZ273" s="300"/>
      <c r="BA273" s="300"/>
      <c r="BB273" s="301"/>
      <c r="BC273" s="131"/>
      <c r="BD273" s="126"/>
      <c r="BE273" s="126"/>
      <c r="BF273" s="217"/>
      <c r="BG273" s="218"/>
      <c r="BH273" s="218"/>
      <c r="BI273" s="218"/>
      <c r="BJ273" s="217"/>
      <c r="BK273" s="218"/>
      <c r="BL273" s="218"/>
      <c r="BM273" s="218"/>
      <c r="BN273" s="217"/>
      <c r="BO273" s="218"/>
      <c r="BP273" s="218"/>
      <c r="BQ273" s="221"/>
      <c r="BR273" s="129"/>
      <c r="BS273" s="116"/>
    </row>
    <row r="274" spans="1:71" ht="15.65" customHeight="1">
      <c r="C274" s="124"/>
      <c r="D274" s="281"/>
      <c r="E274" s="281"/>
      <c r="F274" s="281"/>
      <c r="G274" s="281"/>
      <c r="H274" s="281"/>
      <c r="I274" s="281"/>
      <c r="J274" s="281"/>
      <c r="K274" s="281"/>
      <c r="L274" s="281"/>
      <c r="M274" s="281"/>
      <c r="N274" s="214"/>
      <c r="O274" s="215"/>
      <c r="P274" s="215"/>
      <c r="Q274" s="216"/>
      <c r="R274" s="130"/>
      <c r="S274" s="130"/>
      <c r="T274" s="130"/>
      <c r="U274" s="193"/>
      <c r="V274" s="194"/>
      <c r="W274" s="194"/>
      <c r="X274" s="194"/>
      <c r="Y274" s="194"/>
      <c r="Z274" s="194"/>
      <c r="AA274" s="194"/>
      <c r="AB274" s="194"/>
      <c r="AC274" s="194"/>
      <c r="AD274" s="194"/>
      <c r="AE274" s="194"/>
      <c r="AF274" s="194"/>
      <c r="AG274" s="194"/>
      <c r="AH274" s="194"/>
      <c r="AI274" s="194"/>
      <c r="AJ274" s="195"/>
      <c r="AK274" s="143"/>
      <c r="AL274" s="143"/>
      <c r="AM274" s="283" t="str">
        <f>IF([10]回答表!X53="●",[10]回答表!G444,IF([10]回答表!AA53="●",[10]回答表!G472,""))</f>
        <v/>
      </c>
      <c r="AN274" s="284"/>
      <c r="AO274" s="284"/>
      <c r="AP274" s="284"/>
      <c r="AQ274" s="284"/>
      <c r="AR274" s="284"/>
      <c r="AS274" s="284"/>
      <c r="AT274" s="285"/>
      <c r="AU274" s="283" t="str">
        <f>IF([10]回答表!X53="●",[10]回答表!G445,IF([10]回答表!AA53="●",[10]回答表!G473,""))</f>
        <v/>
      </c>
      <c r="AV274" s="284"/>
      <c r="AW274" s="284"/>
      <c r="AX274" s="284"/>
      <c r="AY274" s="284"/>
      <c r="AZ274" s="284"/>
      <c r="BA274" s="284"/>
      <c r="BB274" s="285"/>
      <c r="BC274" s="131"/>
      <c r="BD274" s="126"/>
      <c r="BE274" s="126"/>
      <c r="BF274" s="217" t="str">
        <f>IF([10]回答表!X53="●",[10]回答表!X444,IF([10]回答表!AA53="●",[10]回答表!X472,""))</f>
        <v/>
      </c>
      <c r="BG274" s="218"/>
      <c r="BH274" s="218"/>
      <c r="BI274" s="218"/>
      <c r="BJ274" s="217" t="str">
        <f>IF([10]回答表!X53="●",[10]回答表!X445,IF([10]回答表!AA53="●",[10]回答表!X473,""))</f>
        <v/>
      </c>
      <c r="BK274" s="218"/>
      <c r="BL274" s="218"/>
      <c r="BM274" s="221"/>
      <c r="BN274" s="217" t="str">
        <f>IF([10]回答表!X53="●",[10]回答表!X446,IF([10]回答表!AA53="●",[10]回答表!X474,""))</f>
        <v/>
      </c>
      <c r="BO274" s="218"/>
      <c r="BP274" s="218"/>
      <c r="BQ274" s="221"/>
      <c r="BR274" s="129"/>
      <c r="BS274" s="116"/>
    </row>
    <row r="275" spans="1:71" ht="15.65" customHeight="1">
      <c r="C275" s="124"/>
      <c r="D275" s="144"/>
      <c r="E275" s="144"/>
      <c r="F275" s="144"/>
      <c r="G275" s="144"/>
      <c r="H275" s="144"/>
      <c r="I275" s="144"/>
      <c r="J275" s="144"/>
      <c r="K275" s="144"/>
      <c r="L275" s="144"/>
      <c r="M275" s="144"/>
      <c r="N275" s="146"/>
      <c r="O275" s="146"/>
      <c r="P275" s="146"/>
      <c r="Q275" s="146"/>
      <c r="R275" s="146"/>
      <c r="S275" s="146"/>
      <c r="T275" s="146"/>
      <c r="U275" s="193"/>
      <c r="V275" s="194"/>
      <c r="W275" s="194"/>
      <c r="X275" s="194"/>
      <c r="Y275" s="194"/>
      <c r="Z275" s="194"/>
      <c r="AA275" s="194"/>
      <c r="AB275" s="194"/>
      <c r="AC275" s="194"/>
      <c r="AD275" s="194"/>
      <c r="AE275" s="194"/>
      <c r="AF275" s="194"/>
      <c r="AG275" s="194"/>
      <c r="AH275" s="194"/>
      <c r="AI275" s="194"/>
      <c r="AJ275" s="195"/>
      <c r="AK275" s="143"/>
      <c r="AL275" s="143"/>
      <c r="AM275" s="286"/>
      <c r="AN275" s="287"/>
      <c r="AO275" s="287"/>
      <c r="AP275" s="287"/>
      <c r="AQ275" s="287"/>
      <c r="AR275" s="287"/>
      <c r="AS275" s="287"/>
      <c r="AT275" s="288"/>
      <c r="AU275" s="286"/>
      <c r="AV275" s="287"/>
      <c r="AW275" s="287"/>
      <c r="AX275" s="287"/>
      <c r="AY275" s="287"/>
      <c r="AZ275" s="287"/>
      <c r="BA275" s="287"/>
      <c r="BB275" s="288"/>
      <c r="BC275" s="131"/>
      <c r="BD275" s="131"/>
      <c r="BE275" s="131"/>
      <c r="BF275" s="217"/>
      <c r="BG275" s="218"/>
      <c r="BH275" s="218"/>
      <c r="BI275" s="218"/>
      <c r="BJ275" s="217"/>
      <c r="BK275" s="218"/>
      <c r="BL275" s="218"/>
      <c r="BM275" s="221"/>
      <c r="BN275" s="217"/>
      <c r="BO275" s="218"/>
      <c r="BP275" s="218"/>
      <c r="BQ275" s="221"/>
      <c r="BR275" s="129"/>
      <c r="BS275" s="116"/>
    </row>
    <row r="276" spans="1:71" ht="15.65" customHeight="1">
      <c r="C276" s="124"/>
      <c r="D276" s="144"/>
      <c r="E276" s="144"/>
      <c r="F276" s="144"/>
      <c r="G276" s="144"/>
      <c r="H276" s="144"/>
      <c r="I276" s="144"/>
      <c r="J276" s="144"/>
      <c r="K276" s="144"/>
      <c r="L276" s="144"/>
      <c r="M276" s="144"/>
      <c r="N276" s="146"/>
      <c r="O276" s="146"/>
      <c r="P276" s="146"/>
      <c r="Q276" s="146"/>
      <c r="R276" s="146"/>
      <c r="S276" s="146"/>
      <c r="T276" s="146"/>
      <c r="U276" s="193"/>
      <c r="V276" s="194"/>
      <c r="W276" s="194"/>
      <c r="X276" s="194"/>
      <c r="Y276" s="194"/>
      <c r="Z276" s="194"/>
      <c r="AA276" s="194"/>
      <c r="AB276" s="194"/>
      <c r="AC276" s="194"/>
      <c r="AD276" s="194"/>
      <c r="AE276" s="194"/>
      <c r="AF276" s="194"/>
      <c r="AG276" s="194"/>
      <c r="AH276" s="194"/>
      <c r="AI276" s="194"/>
      <c r="AJ276" s="195"/>
      <c r="AK276" s="143"/>
      <c r="AL276" s="143"/>
      <c r="AM276" s="289"/>
      <c r="AN276" s="290"/>
      <c r="AO276" s="290"/>
      <c r="AP276" s="290"/>
      <c r="AQ276" s="290"/>
      <c r="AR276" s="290"/>
      <c r="AS276" s="290"/>
      <c r="AT276" s="291"/>
      <c r="AU276" s="289"/>
      <c r="AV276" s="290"/>
      <c r="AW276" s="290"/>
      <c r="AX276" s="290"/>
      <c r="AY276" s="290"/>
      <c r="AZ276" s="290"/>
      <c r="BA276" s="290"/>
      <c r="BB276" s="291"/>
      <c r="BC276" s="131"/>
      <c r="BD276" s="126"/>
      <c r="BE276" s="126"/>
      <c r="BF276" s="217"/>
      <c r="BG276" s="218"/>
      <c r="BH276" s="218"/>
      <c r="BI276" s="218"/>
      <c r="BJ276" s="217"/>
      <c r="BK276" s="218"/>
      <c r="BL276" s="218"/>
      <c r="BM276" s="221"/>
      <c r="BN276" s="217"/>
      <c r="BO276" s="218"/>
      <c r="BP276" s="218"/>
      <c r="BQ276" s="221"/>
      <c r="BR276" s="129"/>
      <c r="BS276" s="116"/>
    </row>
    <row r="277" spans="1:71" ht="15.65" customHeight="1">
      <c r="C277" s="124"/>
      <c r="D277" s="302" t="s">
        <v>8</v>
      </c>
      <c r="E277" s="281"/>
      <c r="F277" s="281"/>
      <c r="G277" s="281"/>
      <c r="H277" s="281"/>
      <c r="I277" s="281"/>
      <c r="J277" s="281"/>
      <c r="K277" s="281"/>
      <c r="L277" s="281"/>
      <c r="M277" s="282"/>
      <c r="N277" s="208" t="str">
        <f>IF([10]回答表!AA53="●","●","")</f>
        <v/>
      </c>
      <c r="O277" s="209"/>
      <c r="P277" s="209"/>
      <c r="Q277" s="210"/>
      <c r="R277" s="130"/>
      <c r="S277" s="130"/>
      <c r="T277" s="130"/>
      <c r="U277" s="193"/>
      <c r="V277" s="194"/>
      <c r="W277" s="194"/>
      <c r="X277" s="194"/>
      <c r="Y277" s="194"/>
      <c r="Z277" s="194"/>
      <c r="AA277" s="194"/>
      <c r="AB277" s="194"/>
      <c r="AC277" s="194"/>
      <c r="AD277" s="194"/>
      <c r="AE277" s="194"/>
      <c r="AF277" s="194"/>
      <c r="AG277" s="194"/>
      <c r="AH277" s="194"/>
      <c r="AI277" s="194"/>
      <c r="AJ277" s="195"/>
      <c r="AK277" s="143"/>
      <c r="AL277" s="143"/>
      <c r="AM277" s="126"/>
      <c r="AN277" s="126"/>
      <c r="AO277" s="126"/>
      <c r="AP277" s="126"/>
      <c r="AQ277" s="126"/>
      <c r="AR277" s="126"/>
      <c r="AS277" s="126"/>
      <c r="AT277" s="126"/>
      <c r="AU277" s="126"/>
      <c r="AV277" s="126"/>
      <c r="AW277" s="126"/>
      <c r="AX277" s="126"/>
      <c r="AY277" s="126"/>
      <c r="AZ277" s="126"/>
      <c r="BA277" s="126"/>
      <c r="BB277" s="126"/>
      <c r="BC277" s="131"/>
      <c r="BD277" s="147"/>
      <c r="BE277" s="147"/>
      <c r="BF277" s="217"/>
      <c r="BG277" s="218"/>
      <c r="BH277" s="218"/>
      <c r="BI277" s="218"/>
      <c r="BJ277" s="217"/>
      <c r="BK277" s="218"/>
      <c r="BL277" s="218"/>
      <c r="BM277" s="221"/>
      <c r="BN277" s="217"/>
      <c r="BO277" s="218"/>
      <c r="BP277" s="218"/>
      <c r="BQ277" s="221"/>
      <c r="BR277" s="129"/>
      <c r="BS277" s="116"/>
    </row>
    <row r="278" spans="1:71" ht="15.65" customHeight="1">
      <c r="C278" s="124"/>
      <c r="D278" s="281"/>
      <c r="E278" s="281"/>
      <c r="F278" s="281"/>
      <c r="G278" s="281"/>
      <c r="H278" s="281"/>
      <c r="I278" s="281"/>
      <c r="J278" s="281"/>
      <c r="K278" s="281"/>
      <c r="L278" s="281"/>
      <c r="M278" s="282"/>
      <c r="N278" s="211"/>
      <c r="O278" s="212"/>
      <c r="P278" s="212"/>
      <c r="Q278" s="213"/>
      <c r="R278" s="130"/>
      <c r="S278" s="130"/>
      <c r="T278" s="130"/>
      <c r="U278" s="193"/>
      <c r="V278" s="194"/>
      <c r="W278" s="194"/>
      <c r="X278" s="194"/>
      <c r="Y278" s="194"/>
      <c r="Z278" s="194"/>
      <c r="AA278" s="194"/>
      <c r="AB278" s="194"/>
      <c r="AC278" s="194"/>
      <c r="AD278" s="194"/>
      <c r="AE278" s="194"/>
      <c r="AF278" s="194"/>
      <c r="AG278" s="194"/>
      <c r="AH278" s="194"/>
      <c r="AI278" s="194"/>
      <c r="AJ278" s="195"/>
      <c r="AK278" s="143"/>
      <c r="AL278" s="143"/>
      <c r="AM278" s="126"/>
      <c r="AN278" s="126"/>
      <c r="AO278" s="126"/>
      <c r="AP278" s="126"/>
      <c r="AQ278" s="126"/>
      <c r="AR278" s="126"/>
      <c r="AS278" s="126"/>
      <c r="AT278" s="126"/>
      <c r="AU278" s="126"/>
      <c r="AV278" s="126"/>
      <c r="AW278" s="126"/>
      <c r="AX278" s="126"/>
      <c r="AY278" s="126"/>
      <c r="AZ278" s="126"/>
      <c r="BA278" s="126"/>
      <c r="BB278" s="126"/>
      <c r="BC278" s="131"/>
      <c r="BD278" s="147"/>
      <c r="BE278" s="147"/>
      <c r="BF278" s="217" t="s">
        <v>9</v>
      </c>
      <c r="BG278" s="218"/>
      <c r="BH278" s="218"/>
      <c r="BI278" s="218"/>
      <c r="BJ278" s="217" t="s">
        <v>10</v>
      </c>
      <c r="BK278" s="218"/>
      <c r="BL278" s="218"/>
      <c r="BM278" s="218"/>
      <c r="BN278" s="217" t="s">
        <v>11</v>
      </c>
      <c r="BO278" s="218"/>
      <c r="BP278" s="218"/>
      <c r="BQ278" s="221"/>
      <c r="BR278" s="129"/>
      <c r="BS278" s="116"/>
    </row>
    <row r="279" spans="1:71" ht="15.65" customHeight="1">
      <c r="C279" s="124"/>
      <c r="D279" s="281"/>
      <c r="E279" s="281"/>
      <c r="F279" s="281"/>
      <c r="G279" s="281"/>
      <c r="H279" s="281"/>
      <c r="I279" s="281"/>
      <c r="J279" s="281"/>
      <c r="K279" s="281"/>
      <c r="L279" s="281"/>
      <c r="M279" s="282"/>
      <c r="N279" s="211"/>
      <c r="O279" s="212"/>
      <c r="P279" s="212"/>
      <c r="Q279" s="213"/>
      <c r="R279" s="130"/>
      <c r="S279" s="130"/>
      <c r="T279" s="130"/>
      <c r="U279" s="193"/>
      <c r="V279" s="194"/>
      <c r="W279" s="194"/>
      <c r="X279" s="194"/>
      <c r="Y279" s="194"/>
      <c r="Z279" s="194"/>
      <c r="AA279" s="194"/>
      <c r="AB279" s="194"/>
      <c r="AC279" s="194"/>
      <c r="AD279" s="194"/>
      <c r="AE279" s="194"/>
      <c r="AF279" s="194"/>
      <c r="AG279" s="194"/>
      <c r="AH279" s="194"/>
      <c r="AI279" s="194"/>
      <c r="AJ279" s="195"/>
      <c r="AK279" s="143"/>
      <c r="AL279" s="143"/>
      <c r="AM279" s="126"/>
      <c r="AN279" s="126"/>
      <c r="AO279" s="126"/>
      <c r="AP279" s="126"/>
      <c r="AQ279" s="126"/>
      <c r="AR279" s="126"/>
      <c r="AS279" s="126"/>
      <c r="AT279" s="126"/>
      <c r="AU279" s="126"/>
      <c r="AV279" s="126"/>
      <c r="AW279" s="126"/>
      <c r="AX279" s="126"/>
      <c r="AY279" s="126"/>
      <c r="AZ279" s="126"/>
      <c r="BA279" s="126"/>
      <c r="BB279" s="126"/>
      <c r="BC279" s="131"/>
      <c r="BD279" s="147"/>
      <c r="BE279" s="147"/>
      <c r="BF279" s="217"/>
      <c r="BG279" s="218"/>
      <c r="BH279" s="218"/>
      <c r="BI279" s="218"/>
      <c r="BJ279" s="217"/>
      <c r="BK279" s="218"/>
      <c r="BL279" s="218"/>
      <c r="BM279" s="218"/>
      <c r="BN279" s="217"/>
      <c r="BO279" s="218"/>
      <c r="BP279" s="218"/>
      <c r="BQ279" s="221"/>
      <c r="BR279" s="129"/>
      <c r="BS279" s="116"/>
    </row>
    <row r="280" spans="1:71" ht="15.65" customHeight="1">
      <c r="C280" s="124"/>
      <c r="D280" s="281"/>
      <c r="E280" s="281"/>
      <c r="F280" s="281"/>
      <c r="G280" s="281"/>
      <c r="H280" s="281"/>
      <c r="I280" s="281"/>
      <c r="J280" s="281"/>
      <c r="K280" s="281"/>
      <c r="L280" s="281"/>
      <c r="M280" s="282"/>
      <c r="N280" s="214"/>
      <c r="O280" s="215"/>
      <c r="P280" s="215"/>
      <c r="Q280" s="216"/>
      <c r="R280" s="130"/>
      <c r="S280" s="130"/>
      <c r="T280" s="130"/>
      <c r="U280" s="196"/>
      <c r="V280" s="197"/>
      <c r="W280" s="197"/>
      <c r="X280" s="197"/>
      <c r="Y280" s="197"/>
      <c r="Z280" s="197"/>
      <c r="AA280" s="197"/>
      <c r="AB280" s="197"/>
      <c r="AC280" s="197"/>
      <c r="AD280" s="197"/>
      <c r="AE280" s="197"/>
      <c r="AF280" s="197"/>
      <c r="AG280" s="197"/>
      <c r="AH280" s="197"/>
      <c r="AI280" s="197"/>
      <c r="AJ280" s="198"/>
      <c r="AK280" s="143"/>
      <c r="AL280" s="143"/>
      <c r="AM280" s="126"/>
      <c r="AN280" s="126"/>
      <c r="AO280" s="126"/>
      <c r="AP280" s="126"/>
      <c r="AQ280" s="126"/>
      <c r="AR280" s="126"/>
      <c r="AS280" s="126"/>
      <c r="AT280" s="126"/>
      <c r="AU280" s="126"/>
      <c r="AV280" s="126"/>
      <c r="AW280" s="126"/>
      <c r="AX280" s="126"/>
      <c r="AY280" s="126"/>
      <c r="AZ280" s="126"/>
      <c r="BA280" s="126"/>
      <c r="BB280" s="126"/>
      <c r="BC280" s="131"/>
      <c r="BD280" s="147"/>
      <c r="BE280" s="147"/>
      <c r="BF280" s="219"/>
      <c r="BG280" s="220"/>
      <c r="BH280" s="220"/>
      <c r="BI280" s="220"/>
      <c r="BJ280" s="219"/>
      <c r="BK280" s="220"/>
      <c r="BL280" s="220"/>
      <c r="BM280" s="220"/>
      <c r="BN280" s="219"/>
      <c r="BO280" s="220"/>
      <c r="BP280" s="220"/>
      <c r="BQ280" s="222"/>
      <c r="BR280" s="129"/>
      <c r="BS280" s="116"/>
    </row>
    <row r="281" spans="1:71" ht="15.65" customHeight="1">
      <c r="A281" s="134"/>
      <c r="B281" s="134"/>
      <c r="C281" s="124"/>
      <c r="D281" s="144"/>
      <c r="E281" s="144"/>
      <c r="F281" s="144"/>
      <c r="G281" s="144"/>
      <c r="H281" s="144"/>
      <c r="I281" s="144"/>
      <c r="J281" s="144"/>
      <c r="K281" s="144"/>
      <c r="L281" s="144"/>
      <c r="M281" s="144"/>
      <c r="N281" s="144"/>
      <c r="O281" s="144"/>
      <c r="P281" s="144"/>
      <c r="Q281" s="144"/>
      <c r="R281" s="130"/>
      <c r="S281" s="130"/>
      <c r="T281" s="130"/>
      <c r="U281" s="130"/>
      <c r="V281" s="130"/>
      <c r="W281" s="130"/>
      <c r="X281" s="130"/>
      <c r="Y281" s="130"/>
      <c r="Z281" s="130"/>
      <c r="AA281" s="130"/>
      <c r="AB281" s="130"/>
      <c r="AC281" s="130"/>
      <c r="AD281" s="130"/>
      <c r="AE281" s="130"/>
      <c r="AF281" s="130"/>
      <c r="AG281" s="130"/>
      <c r="AH281" s="130"/>
      <c r="AI281" s="130"/>
      <c r="AJ281" s="130"/>
      <c r="AK281" s="143"/>
      <c r="AL281" s="143"/>
      <c r="AM281" s="156"/>
      <c r="AN281" s="156"/>
      <c r="AO281" s="156"/>
      <c r="AP281" s="156"/>
      <c r="AQ281" s="156"/>
      <c r="AR281" s="156"/>
      <c r="AS281" s="156"/>
      <c r="AT281" s="156"/>
      <c r="AU281" s="156"/>
      <c r="AV281" s="156"/>
      <c r="AW281" s="156"/>
      <c r="AX281" s="156"/>
      <c r="AY281" s="156"/>
      <c r="AZ281" s="156"/>
      <c r="BA281" s="156"/>
      <c r="BB281" s="156"/>
      <c r="BC281" s="131"/>
      <c r="BD281" s="147"/>
      <c r="BE281" s="147"/>
      <c r="BF281" s="110"/>
      <c r="BG281" s="110"/>
      <c r="BH281" s="110"/>
      <c r="BI281" s="110"/>
      <c r="BJ281" s="110"/>
      <c r="BK281" s="110"/>
      <c r="BL281" s="110"/>
      <c r="BM281" s="110"/>
      <c r="BN281" s="110"/>
      <c r="BO281" s="110"/>
      <c r="BP281" s="110"/>
      <c r="BQ281" s="110"/>
      <c r="BR281" s="129"/>
      <c r="BS281" s="116"/>
    </row>
    <row r="282" spans="1:71" ht="15.65" customHeight="1">
      <c r="A282" s="134"/>
      <c r="B282" s="134"/>
      <c r="C282" s="124"/>
      <c r="D282" s="144"/>
      <c r="E282" s="144"/>
      <c r="F282" s="144"/>
      <c r="G282" s="144"/>
      <c r="H282" s="144"/>
      <c r="I282" s="144"/>
      <c r="J282" s="144"/>
      <c r="K282" s="144"/>
      <c r="L282" s="144"/>
      <c r="M282" s="144"/>
      <c r="N282" s="144"/>
      <c r="O282" s="144"/>
      <c r="P282" s="144"/>
      <c r="Q282" s="144"/>
      <c r="R282" s="130"/>
      <c r="S282" s="130"/>
      <c r="T282" s="130"/>
      <c r="U282" s="135" t="s">
        <v>91</v>
      </c>
      <c r="V282" s="130"/>
      <c r="W282" s="130"/>
      <c r="X282" s="130"/>
      <c r="Y282" s="130"/>
      <c r="Z282" s="130"/>
      <c r="AA282" s="130"/>
      <c r="AB282" s="130"/>
      <c r="AC282" s="130"/>
      <c r="AD282" s="130"/>
      <c r="AE282" s="130"/>
      <c r="AF282" s="130"/>
      <c r="AG282" s="130"/>
      <c r="AH282" s="130"/>
      <c r="AI282" s="130"/>
      <c r="AJ282" s="130"/>
      <c r="AK282" s="143"/>
      <c r="AL282" s="143"/>
      <c r="AM282" s="135" t="s">
        <v>92</v>
      </c>
      <c r="AN282" s="127"/>
      <c r="AO282" s="127"/>
      <c r="AP282" s="127"/>
      <c r="AQ282" s="127"/>
      <c r="AR282" s="127"/>
      <c r="AS282" s="127"/>
      <c r="AT282" s="127"/>
      <c r="AU282" s="127"/>
      <c r="AV282" s="127"/>
      <c r="AW282" s="127"/>
      <c r="AX282" s="126"/>
      <c r="AY282" s="126"/>
      <c r="AZ282" s="126"/>
      <c r="BA282" s="126"/>
      <c r="BB282" s="126"/>
      <c r="BC282" s="126"/>
      <c r="BD282" s="126"/>
      <c r="BE282" s="126"/>
      <c r="BF282" s="126"/>
      <c r="BG282" s="126"/>
      <c r="BH282" s="126"/>
      <c r="BI282" s="126"/>
      <c r="BJ282" s="126"/>
      <c r="BK282" s="126"/>
      <c r="BL282" s="126"/>
      <c r="BM282" s="126"/>
      <c r="BN282" s="126"/>
      <c r="BO282" s="126"/>
      <c r="BP282" s="126"/>
      <c r="BQ282" s="110"/>
      <c r="BR282" s="129"/>
      <c r="BS282" s="116"/>
    </row>
    <row r="283" spans="1:71" ht="15.65" customHeight="1">
      <c r="A283" s="134"/>
      <c r="B283" s="134"/>
      <c r="C283" s="124"/>
      <c r="D283" s="144"/>
      <c r="E283" s="144"/>
      <c r="F283" s="144"/>
      <c r="G283" s="144"/>
      <c r="H283" s="144"/>
      <c r="I283" s="144"/>
      <c r="J283" s="144"/>
      <c r="K283" s="144"/>
      <c r="L283" s="144"/>
      <c r="M283" s="144"/>
      <c r="N283" s="144"/>
      <c r="O283" s="144"/>
      <c r="P283" s="144"/>
      <c r="Q283" s="144"/>
      <c r="R283" s="130"/>
      <c r="S283" s="130"/>
      <c r="T283" s="130"/>
      <c r="U283" s="182" t="str">
        <f>IF([10]回答表!X53="●",[10]回答表!E453,IF([10]回答表!AA53="●",[10]回答表!E477,""))</f>
        <v/>
      </c>
      <c r="V283" s="183"/>
      <c r="W283" s="183"/>
      <c r="X283" s="183"/>
      <c r="Y283" s="183"/>
      <c r="Z283" s="183"/>
      <c r="AA283" s="183"/>
      <c r="AB283" s="183"/>
      <c r="AC283" s="183"/>
      <c r="AD283" s="183"/>
      <c r="AE283" s="186" t="s">
        <v>93</v>
      </c>
      <c r="AF283" s="186"/>
      <c r="AG283" s="186"/>
      <c r="AH283" s="186"/>
      <c r="AI283" s="186"/>
      <c r="AJ283" s="187"/>
      <c r="AK283" s="143"/>
      <c r="AL283" s="143"/>
      <c r="AM283" s="190" t="str">
        <f>IF([10]回答表!X53="●",[10]回答表!B455,IF([10]回答表!AA53="●",[10]回答表!B479,""))</f>
        <v/>
      </c>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2"/>
      <c r="BR283" s="129"/>
      <c r="BS283" s="116"/>
    </row>
    <row r="284" spans="1:71" ht="15.65" customHeight="1">
      <c r="A284" s="134"/>
      <c r="B284" s="134"/>
      <c r="C284" s="124"/>
      <c r="D284" s="144"/>
      <c r="E284" s="144"/>
      <c r="F284" s="144"/>
      <c r="G284" s="144"/>
      <c r="H284" s="144"/>
      <c r="I284" s="144"/>
      <c r="J284" s="144"/>
      <c r="K284" s="144"/>
      <c r="L284" s="144"/>
      <c r="M284" s="144"/>
      <c r="N284" s="144"/>
      <c r="O284" s="144"/>
      <c r="P284" s="144"/>
      <c r="Q284" s="144"/>
      <c r="R284" s="130"/>
      <c r="S284" s="130"/>
      <c r="T284" s="130"/>
      <c r="U284" s="184"/>
      <c r="V284" s="185"/>
      <c r="W284" s="185"/>
      <c r="X284" s="185"/>
      <c r="Y284" s="185"/>
      <c r="Z284" s="185"/>
      <c r="AA284" s="185"/>
      <c r="AB284" s="185"/>
      <c r="AC284" s="185"/>
      <c r="AD284" s="185"/>
      <c r="AE284" s="188"/>
      <c r="AF284" s="188"/>
      <c r="AG284" s="188"/>
      <c r="AH284" s="188"/>
      <c r="AI284" s="188"/>
      <c r="AJ284" s="189"/>
      <c r="AK284" s="143"/>
      <c r="AL284" s="143"/>
      <c r="AM284" s="193"/>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c r="BM284" s="194"/>
      <c r="BN284" s="194"/>
      <c r="BO284" s="194"/>
      <c r="BP284" s="194"/>
      <c r="BQ284" s="195"/>
      <c r="BR284" s="129"/>
      <c r="BS284" s="116"/>
    </row>
    <row r="285" spans="1:71" ht="15.65" customHeight="1">
      <c r="A285" s="134"/>
      <c r="B285" s="134"/>
      <c r="C285" s="124"/>
      <c r="D285" s="144"/>
      <c r="E285" s="144"/>
      <c r="F285" s="144"/>
      <c r="G285" s="144"/>
      <c r="H285" s="144"/>
      <c r="I285" s="144"/>
      <c r="J285" s="144"/>
      <c r="K285" s="144"/>
      <c r="L285" s="144"/>
      <c r="M285" s="144"/>
      <c r="N285" s="144"/>
      <c r="O285" s="144"/>
      <c r="P285" s="144"/>
      <c r="Q285" s="144"/>
      <c r="R285" s="130"/>
      <c r="S285" s="130"/>
      <c r="T285" s="130"/>
      <c r="U285" s="130"/>
      <c r="V285" s="130"/>
      <c r="W285" s="130"/>
      <c r="X285" s="130"/>
      <c r="Y285" s="130"/>
      <c r="Z285" s="130"/>
      <c r="AA285" s="130"/>
      <c r="AB285" s="130"/>
      <c r="AC285" s="130"/>
      <c r="AD285" s="130"/>
      <c r="AE285" s="130"/>
      <c r="AF285" s="130"/>
      <c r="AG285" s="130"/>
      <c r="AH285" s="130"/>
      <c r="AI285" s="130"/>
      <c r="AJ285" s="130"/>
      <c r="AK285" s="143"/>
      <c r="AL285" s="143"/>
      <c r="AM285" s="193"/>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c r="BM285" s="194"/>
      <c r="BN285" s="194"/>
      <c r="BO285" s="194"/>
      <c r="BP285" s="194"/>
      <c r="BQ285" s="195"/>
      <c r="BR285" s="129"/>
      <c r="BS285" s="116"/>
    </row>
    <row r="286" spans="1:71" ht="15.65" customHeight="1">
      <c r="A286" s="134"/>
      <c r="B286" s="134"/>
      <c r="C286" s="124"/>
      <c r="D286" s="144"/>
      <c r="E286" s="144"/>
      <c r="F286" s="144"/>
      <c r="G286" s="144"/>
      <c r="H286" s="144"/>
      <c r="I286" s="144"/>
      <c r="J286" s="144"/>
      <c r="K286" s="144"/>
      <c r="L286" s="144"/>
      <c r="M286" s="144"/>
      <c r="N286" s="144"/>
      <c r="O286" s="144"/>
      <c r="P286" s="144"/>
      <c r="Q286" s="144"/>
      <c r="R286" s="130"/>
      <c r="S286" s="130"/>
      <c r="T286" s="130"/>
      <c r="U286" s="130"/>
      <c r="V286" s="130"/>
      <c r="W286" s="130"/>
      <c r="X286" s="130"/>
      <c r="Y286" s="130"/>
      <c r="Z286" s="130"/>
      <c r="AA286" s="130"/>
      <c r="AB286" s="130"/>
      <c r="AC286" s="130"/>
      <c r="AD286" s="130"/>
      <c r="AE286" s="130"/>
      <c r="AF286" s="130"/>
      <c r="AG286" s="130"/>
      <c r="AH286" s="130"/>
      <c r="AI286" s="130"/>
      <c r="AJ286" s="130"/>
      <c r="AK286" s="143"/>
      <c r="AL286" s="143"/>
      <c r="AM286" s="193"/>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c r="BM286" s="194"/>
      <c r="BN286" s="194"/>
      <c r="BO286" s="194"/>
      <c r="BP286" s="194"/>
      <c r="BQ286" s="195"/>
      <c r="BR286" s="129"/>
      <c r="BS286" s="116"/>
    </row>
    <row r="287" spans="1:71" ht="15.65" customHeight="1">
      <c r="A287" s="134"/>
      <c r="B287" s="134"/>
      <c r="C287" s="124"/>
      <c r="D287" s="144"/>
      <c r="E287" s="144"/>
      <c r="F287" s="144"/>
      <c r="G287" s="144"/>
      <c r="H287" s="144"/>
      <c r="I287" s="144"/>
      <c r="J287" s="144"/>
      <c r="K287" s="144"/>
      <c r="L287" s="144"/>
      <c r="M287" s="144"/>
      <c r="N287" s="144"/>
      <c r="O287" s="144"/>
      <c r="P287" s="144"/>
      <c r="Q287" s="144"/>
      <c r="R287" s="130"/>
      <c r="S287" s="130"/>
      <c r="T287" s="130"/>
      <c r="U287" s="130"/>
      <c r="V287" s="130"/>
      <c r="W287" s="130"/>
      <c r="X287" s="130"/>
      <c r="Y287" s="130"/>
      <c r="Z287" s="130"/>
      <c r="AA287" s="130"/>
      <c r="AB287" s="130"/>
      <c r="AC287" s="130"/>
      <c r="AD287" s="130"/>
      <c r="AE287" s="130"/>
      <c r="AF287" s="130"/>
      <c r="AG287" s="130"/>
      <c r="AH287" s="130"/>
      <c r="AI287" s="130"/>
      <c r="AJ287" s="130"/>
      <c r="AK287" s="143"/>
      <c r="AL287" s="143"/>
      <c r="AM287" s="196"/>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8"/>
      <c r="BR287" s="129"/>
      <c r="BS287" s="116"/>
    </row>
    <row r="288" spans="1:71" ht="15.65" customHeight="1">
      <c r="C288" s="124"/>
      <c r="D288" s="144"/>
      <c r="E288" s="144"/>
      <c r="F288" s="144"/>
      <c r="G288" s="144"/>
      <c r="H288" s="144"/>
      <c r="I288" s="144"/>
      <c r="J288" s="144"/>
      <c r="K288" s="144"/>
      <c r="L288" s="144"/>
      <c r="M288" s="144"/>
      <c r="N288" s="130"/>
      <c r="O288" s="130"/>
      <c r="P288" s="130"/>
      <c r="Q288" s="130"/>
      <c r="R288" s="130"/>
      <c r="S288" s="130"/>
      <c r="T288" s="130"/>
      <c r="U288" s="130"/>
      <c r="V288" s="130"/>
      <c r="W288" s="130"/>
      <c r="X288" s="110"/>
      <c r="Y288" s="110"/>
      <c r="Z288" s="110"/>
      <c r="AA288" s="127"/>
      <c r="AB288" s="127"/>
      <c r="AC288" s="127"/>
      <c r="AD288" s="127"/>
      <c r="AE288" s="127"/>
      <c r="AF288" s="127"/>
      <c r="AG288" s="127"/>
      <c r="AH288" s="127"/>
      <c r="AI288" s="127"/>
      <c r="AJ288" s="110"/>
      <c r="AK288" s="110"/>
      <c r="AL288" s="110"/>
      <c r="AM288" s="126"/>
      <c r="AN288" s="126"/>
      <c r="AO288" s="126"/>
      <c r="AP288" s="126"/>
      <c r="AQ288" s="126"/>
      <c r="AR288" s="126"/>
      <c r="AS288" s="126"/>
      <c r="AT288" s="126"/>
      <c r="AU288" s="126"/>
      <c r="AV288" s="126"/>
      <c r="AW288" s="126"/>
      <c r="AX288" s="126"/>
      <c r="AY288" s="126"/>
      <c r="AZ288" s="126"/>
      <c r="BA288" s="126"/>
      <c r="BB288" s="126"/>
      <c r="BC288" s="110"/>
      <c r="BD288" s="110"/>
      <c r="BE288" s="110"/>
      <c r="BF288" s="110"/>
      <c r="BG288" s="110"/>
      <c r="BH288" s="110"/>
      <c r="BI288" s="110"/>
      <c r="BJ288" s="110"/>
      <c r="BK288" s="110"/>
      <c r="BL288" s="110"/>
      <c r="BM288" s="110"/>
      <c r="BN288" s="110"/>
      <c r="BO288" s="110"/>
      <c r="BP288" s="110"/>
      <c r="BQ288" s="110"/>
      <c r="BR288" s="129"/>
      <c r="BS288" s="116"/>
    </row>
    <row r="289" spans="1:71" ht="18.649999999999999" customHeight="1">
      <c r="C289" s="124"/>
      <c r="D289" s="144"/>
      <c r="E289" s="144"/>
      <c r="F289" s="144"/>
      <c r="G289" s="144"/>
      <c r="H289" s="144"/>
      <c r="I289" s="144"/>
      <c r="J289" s="144"/>
      <c r="K289" s="144"/>
      <c r="L289" s="144"/>
      <c r="M289" s="144"/>
      <c r="N289" s="130"/>
      <c r="O289" s="130"/>
      <c r="P289" s="130"/>
      <c r="Q289" s="130"/>
      <c r="R289" s="130"/>
      <c r="S289" s="130"/>
      <c r="T289" s="130"/>
      <c r="U289" s="135" t="s">
        <v>27</v>
      </c>
      <c r="V289" s="130"/>
      <c r="W289" s="130"/>
      <c r="X289" s="136"/>
      <c r="Y289" s="136"/>
      <c r="Z289" s="136"/>
      <c r="AA289" s="127"/>
      <c r="AB289" s="137"/>
      <c r="AC289" s="127"/>
      <c r="AD289" s="127"/>
      <c r="AE289" s="127"/>
      <c r="AF289" s="127"/>
      <c r="AG289" s="127"/>
      <c r="AH289" s="127"/>
      <c r="AI289" s="127"/>
      <c r="AJ289" s="127"/>
      <c r="AK289" s="127"/>
      <c r="AL289" s="127"/>
      <c r="AM289" s="135" t="s">
        <v>12</v>
      </c>
      <c r="AN289" s="127"/>
      <c r="AO289" s="127"/>
      <c r="AP289" s="127"/>
      <c r="AQ289" s="127"/>
      <c r="AR289" s="127"/>
      <c r="AS289" s="127"/>
      <c r="AT289" s="127"/>
      <c r="AU289" s="127"/>
      <c r="AV289" s="127"/>
      <c r="AW289" s="127"/>
      <c r="AX289" s="127"/>
      <c r="AY289" s="127"/>
      <c r="AZ289" s="126"/>
      <c r="BA289" s="126"/>
      <c r="BB289" s="126"/>
      <c r="BC289" s="126"/>
      <c r="BD289" s="126"/>
      <c r="BE289" s="126"/>
      <c r="BF289" s="126"/>
      <c r="BG289" s="126"/>
      <c r="BH289" s="126"/>
      <c r="BI289" s="126"/>
      <c r="BJ289" s="126"/>
      <c r="BK289" s="126"/>
      <c r="BL289" s="126"/>
      <c r="BM289" s="126"/>
      <c r="BN289" s="126"/>
      <c r="BO289" s="126"/>
      <c r="BP289" s="126"/>
      <c r="BQ289" s="110"/>
      <c r="BR289" s="129"/>
      <c r="BS289" s="116"/>
    </row>
    <row r="290" spans="1:71" ht="15.65" customHeight="1">
      <c r="C290" s="124"/>
      <c r="D290" s="281" t="s">
        <v>13</v>
      </c>
      <c r="E290" s="281"/>
      <c r="F290" s="281"/>
      <c r="G290" s="281"/>
      <c r="H290" s="281"/>
      <c r="I290" s="281"/>
      <c r="J290" s="281"/>
      <c r="K290" s="281"/>
      <c r="L290" s="281"/>
      <c r="M290" s="282"/>
      <c r="N290" s="208" t="str">
        <f>IF([10]回答表!AD53="●","●","")</f>
        <v/>
      </c>
      <c r="O290" s="209"/>
      <c r="P290" s="209"/>
      <c r="Q290" s="210"/>
      <c r="R290" s="130"/>
      <c r="S290" s="130"/>
      <c r="T290" s="130"/>
      <c r="U290" s="190" t="str">
        <f>IF([10]回答表!AD53="●",[10]回答表!B490,"")</f>
        <v/>
      </c>
      <c r="V290" s="191"/>
      <c r="W290" s="191"/>
      <c r="X290" s="191"/>
      <c r="Y290" s="191"/>
      <c r="Z290" s="191"/>
      <c r="AA290" s="191"/>
      <c r="AB290" s="191"/>
      <c r="AC290" s="191"/>
      <c r="AD290" s="191"/>
      <c r="AE290" s="191"/>
      <c r="AF290" s="191"/>
      <c r="AG290" s="191"/>
      <c r="AH290" s="191"/>
      <c r="AI290" s="191"/>
      <c r="AJ290" s="192"/>
      <c r="AK290" s="160"/>
      <c r="AL290" s="160"/>
      <c r="AM290" s="190" t="str">
        <f>IF([10]回答表!AD53="●",[10]回答表!B496,"")</f>
        <v/>
      </c>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2"/>
      <c r="BR290" s="129"/>
      <c r="BS290" s="116"/>
    </row>
    <row r="291" spans="1:71" ht="15.65" customHeight="1">
      <c r="C291" s="124"/>
      <c r="D291" s="281"/>
      <c r="E291" s="281"/>
      <c r="F291" s="281"/>
      <c r="G291" s="281"/>
      <c r="H291" s="281"/>
      <c r="I291" s="281"/>
      <c r="J291" s="281"/>
      <c r="K291" s="281"/>
      <c r="L291" s="281"/>
      <c r="M291" s="282"/>
      <c r="N291" s="211"/>
      <c r="O291" s="212"/>
      <c r="P291" s="212"/>
      <c r="Q291" s="213"/>
      <c r="R291" s="130"/>
      <c r="S291" s="130"/>
      <c r="T291" s="130"/>
      <c r="U291" s="193"/>
      <c r="V291" s="194"/>
      <c r="W291" s="194"/>
      <c r="X291" s="194"/>
      <c r="Y291" s="194"/>
      <c r="Z291" s="194"/>
      <c r="AA291" s="194"/>
      <c r="AB291" s="194"/>
      <c r="AC291" s="194"/>
      <c r="AD291" s="194"/>
      <c r="AE291" s="194"/>
      <c r="AF291" s="194"/>
      <c r="AG291" s="194"/>
      <c r="AH291" s="194"/>
      <c r="AI291" s="194"/>
      <c r="AJ291" s="195"/>
      <c r="AK291" s="160"/>
      <c r="AL291" s="160"/>
      <c r="AM291" s="193"/>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c r="BM291" s="194"/>
      <c r="BN291" s="194"/>
      <c r="BO291" s="194"/>
      <c r="BP291" s="194"/>
      <c r="BQ291" s="195"/>
      <c r="BR291" s="129"/>
      <c r="BS291" s="116"/>
    </row>
    <row r="292" spans="1:71" ht="15.65" customHeight="1">
      <c r="C292" s="124"/>
      <c r="D292" s="281"/>
      <c r="E292" s="281"/>
      <c r="F292" s="281"/>
      <c r="G292" s="281"/>
      <c r="H292" s="281"/>
      <c r="I292" s="281"/>
      <c r="J292" s="281"/>
      <c r="K292" s="281"/>
      <c r="L292" s="281"/>
      <c r="M292" s="282"/>
      <c r="N292" s="211"/>
      <c r="O292" s="212"/>
      <c r="P292" s="212"/>
      <c r="Q292" s="213"/>
      <c r="R292" s="130"/>
      <c r="S292" s="130"/>
      <c r="T292" s="130"/>
      <c r="U292" s="193"/>
      <c r="V292" s="194"/>
      <c r="W292" s="194"/>
      <c r="X292" s="194"/>
      <c r="Y292" s="194"/>
      <c r="Z292" s="194"/>
      <c r="AA292" s="194"/>
      <c r="AB292" s="194"/>
      <c r="AC292" s="194"/>
      <c r="AD292" s="194"/>
      <c r="AE292" s="194"/>
      <c r="AF292" s="194"/>
      <c r="AG292" s="194"/>
      <c r="AH292" s="194"/>
      <c r="AI292" s="194"/>
      <c r="AJ292" s="195"/>
      <c r="AK292" s="160"/>
      <c r="AL292" s="160"/>
      <c r="AM292" s="193"/>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c r="BM292" s="194"/>
      <c r="BN292" s="194"/>
      <c r="BO292" s="194"/>
      <c r="BP292" s="194"/>
      <c r="BQ292" s="195"/>
      <c r="BR292" s="129"/>
      <c r="BS292" s="116"/>
    </row>
    <row r="293" spans="1:71" ht="15.65" customHeight="1">
      <c r="C293" s="124"/>
      <c r="D293" s="281"/>
      <c r="E293" s="281"/>
      <c r="F293" s="281"/>
      <c r="G293" s="281"/>
      <c r="H293" s="281"/>
      <c r="I293" s="281"/>
      <c r="J293" s="281"/>
      <c r="K293" s="281"/>
      <c r="L293" s="281"/>
      <c r="M293" s="282"/>
      <c r="N293" s="214"/>
      <c r="O293" s="215"/>
      <c r="P293" s="215"/>
      <c r="Q293" s="216"/>
      <c r="R293" s="130"/>
      <c r="S293" s="130"/>
      <c r="T293" s="130"/>
      <c r="U293" s="196"/>
      <c r="V293" s="197"/>
      <c r="W293" s="197"/>
      <c r="X293" s="197"/>
      <c r="Y293" s="197"/>
      <c r="Z293" s="197"/>
      <c r="AA293" s="197"/>
      <c r="AB293" s="197"/>
      <c r="AC293" s="197"/>
      <c r="AD293" s="197"/>
      <c r="AE293" s="197"/>
      <c r="AF293" s="197"/>
      <c r="AG293" s="197"/>
      <c r="AH293" s="197"/>
      <c r="AI293" s="197"/>
      <c r="AJ293" s="198"/>
      <c r="AK293" s="160"/>
      <c r="AL293" s="160"/>
      <c r="AM293" s="196"/>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8"/>
      <c r="BR293" s="129"/>
      <c r="BS293" s="116"/>
    </row>
    <row r="294" spans="1:71" ht="15.65" customHeight="1">
      <c r="C294" s="151"/>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3"/>
      <c r="BS294" s="116"/>
    </row>
    <row r="295" spans="1:71" s="97" customFormat="1" ht="15.65" customHeight="1">
      <c r="A295" s="116"/>
      <c r="B295" s="116"/>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16"/>
    </row>
    <row r="296" spans="1:71" ht="15.65" customHeight="1">
      <c r="C296" s="118"/>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256"/>
      <c r="AS296" s="256"/>
      <c r="AT296" s="256"/>
      <c r="AU296" s="256"/>
      <c r="AV296" s="256"/>
      <c r="AW296" s="256"/>
      <c r="AX296" s="256"/>
      <c r="AY296" s="256"/>
      <c r="AZ296" s="256"/>
      <c r="BA296" s="256"/>
      <c r="BB296" s="256"/>
      <c r="BC296" s="120"/>
      <c r="BD296" s="121"/>
      <c r="BE296" s="121"/>
      <c r="BF296" s="121"/>
      <c r="BG296" s="121"/>
      <c r="BH296" s="121"/>
      <c r="BI296" s="121"/>
      <c r="BJ296" s="121"/>
      <c r="BK296" s="121"/>
      <c r="BL296" s="121"/>
      <c r="BM296" s="121"/>
      <c r="BN296" s="121"/>
      <c r="BO296" s="121"/>
      <c r="BP296" s="121"/>
      <c r="BQ296" s="121"/>
      <c r="BR296" s="122"/>
      <c r="BS296" s="116"/>
    </row>
    <row r="297" spans="1:71" ht="15.65" customHeight="1">
      <c r="A297" s="134"/>
      <c r="B297" s="134"/>
      <c r="C297" s="124"/>
      <c r="D297" s="130"/>
      <c r="E297" s="130"/>
      <c r="F297" s="130"/>
      <c r="G297" s="130"/>
      <c r="H297" s="130"/>
      <c r="I297" s="130"/>
      <c r="J297" s="130"/>
      <c r="K297" s="130"/>
      <c r="L297" s="130"/>
      <c r="M297" s="130"/>
      <c r="N297" s="130"/>
      <c r="O297" s="130"/>
      <c r="P297" s="130"/>
      <c r="Q297" s="130"/>
      <c r="R297" s="130"/>
      <c r="S297" s="130"/>
      <c r="T297" s="130"/>
      <c r="U297" s="130"/>
      <c r="V297" s="130"/>
      <c r="W297" s="130"/>
      <c r="X297" s="110"/>
      <c r="Y297" s="110"/>
      <c r="Z297" s="110"/>
      <c r="AA297" s="126"/>
      <c r="AB297" s="131"/>
      <c r="AC297" s="131"/>
      <c r="AD297" s="131"/>
      <c r="AE297" s="131"/>
      <c r="AF297" s="131"/>
      <c r="AG297" s="131"/>
      <c r="AH297" s="131"/>
      <c r="AI297" s="131"/>
      <c r="AJ297" s="131"/>
      <c r="AK297" s="131"/>
      <c r="AL297" s="131"/>
      <c r="AM297" s="131"/>
      <c r="AN297" s="128"/>
      <c r="AO297" s="131"/>
      <c r="AP297" s="132"/>
      <c r="AQ297" s="132"/>
      <c r="AR297" s="257"/>
      <c r="AS297" s="257"/>
      <c r="AT297" s="257"/>
      <c r="AU297" s="257"/>
      <c r="AV297" s="257"/>
      <c r="AW297" s="257"/>
      <c r="AX297" s="257"/>
      <c r="AY297" s="257"/>
      <c r="AZ297" s="257"/>
      <c r="BA297" s="257"/>
      <c r="BB297" s="257"/>
      <c r="BC297" s="125"/>
      <c r="BD297" s="126"/>
      <c r="BE297" s="126"/>
      <c r="BF297" s="126"/>
      <c r="BG297" s="126"/>
      <c r="BH297" s="126"/>
      <c r="BI297" s="126"/>
      <c r="BJ297" s="126"/>
      <c r="BK297" s="126"/>
      <c r="BL297" s="126"/>
      <c r="BM297" s="126"/>
      <c r="BN297" s="127"/>
      <c r="BO297" s="127"/>
      <c r="BP297" s="127"/>
      <c r="BQ297" s="128"/>
      <c r="BR297" s="129"/>
      <c r="BS297" s="116"/>
    </row>
    <row r="298" spans="1:71" ht="15.65" customHeight="1">
      <c r="A298" s="134"/>
      <c r="B298" s="134"/>
      <c r="C298" s="124"/>
      <c r="D298" s="258" t="s">
        <v>4</v>
      </c>
      <c r="E298" s="259"/>
      <c r="F298" s="259"/>
      <c r="G298" s="259"/>
      <c r="H298" s="259"/>
      <c r="I298" s="259"/>
      <c r="J298" s="259"/>
      <c r="K298" s="259"/>
      <c r="L298" s="259"/>
      <c r="M298" s="259"/>
      <c r="N298" s="259"/>
      <c r="O298" s="259"/>
      <c r="P298" s="259"/>
      <c r="Q298" s="260"/>
      <c r="R298" s="199" t="s">
        <v>72</v>
      </c>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1"/>
      <c r="BC298" s="125"/>
      <c r="BD298" s="126"/>
      <c r="BE298" s="126"/>
      <c r="BF298" s="126"/>
      <c r="BG298" s="126"/>
      <c r="BH298" s="126"/>
      <c r="BI298" s="126"/>
      <c r="BJ298" s="126"/>
      <c r="BK298" s="126"/>
      <c r="BL298" s="126"/>
      <c r="BM298" s="126"/>
      <c r="BN298" s="127"/>
      <c r="BO298" s="127"/>
      <c r="BP298" s="127"/>
      <c r="BQ298" s="128"/>
      <c r="BR298" s="129"/>
      <c r="BS298" s="116"/>
    </row>
    <row r="299" spans="1:71" ht="15.65" customHeight="1">
      <c r="A299" s="134"/>
      <c r="B299" s="134"/>
      <c r="C299" s="124"/>
      <c r="D299" s="261"/>
      <c r="E299" s="262"/>
      <c r="F299" s="262"/>
      <c r="G299" s="262"/>
      <c r="H299" s="262"/>
      <c r="I299" s="262"/>
      <c r="J299" s="262"/>
      <c r="K299" s="262"/>
      <c r="L299" s="262"/>
      <c r="M299" s="262"/>
      <c r="N299" s="262"/>
      <c r="O299" s="262"/>
      <c r="P299" s="262"/>
      <c r="Q299" s="263"/>
      <c r="R299" s="205"/>
      <c r="S299" s="206"/>
      <c r="T299" s="206"/>
      <c r="U299" s="206"/>
      <c r="V299" s="206"/>
      <c r="W299" s="206"/>
      <c r="X299" s="206"/>
      <c r="Y299" s="206"/>
      <c r="Z299" s="206"/>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7"/>
      <c r="BC299" s="125"/>
      <c r="BD299" s="126"/>
      <c r="BE299" s="126"/>
      <c r="BF299" s="126"/>
      <c r="BG299" s="126"/>
      <c r="BH299" s="126"/>
      <c r="BI299" s="126"/>
      <c r="BJ299" s="126"/>
      <c r="BK299" s="126"/>
      <c r="BL299" s="126"/>
      <c r="BM299" s="126"/>
      <c r="BN299" s="127"/>
      <c r="BO299" s="127"/>
      <c r="BP299" s="127"/>
      <c r="BQ299" s="128"/>
      <c r="BR299" s="129"/>
      <c r="BS299" s="116"/>
    </row>
    <row r="300" spans="1:71" ht="15.65" customHeight="1">
      <c r="A300" s="134"/>
      <c r="B300" s="134"/>
      <c r="C300" s="124"/>
      <c r="D300" s="130"/>
      <c r="E300" s="130"/>
      <c r="F300" s="130"/>
      <c r="G300" s="130"/>
      <c r="H300" s="130"/>
      <c r="I300" s="130"/>
      <c r="J300" s="130"/>
      <c r="K300" s="130"/>
      <c r="L300" s="130"/>
      <c r="M300" s="130"/>
      <c r="N300" s="130"/>
      <c r="O300" s="130"/>
      <c r="P300" s="130"/>
      <c r="Q300" s="130"/>
      <c r="R300" s="130"/>
      <c r="S300" s="130"/>
      <c r="T300" s="130"/>
      <c r="U300" s="130"/>
      <c r="V300" s="130"/>
      <c r="W300" s="130"/>
      <c r="X300" s="110"/>
      <c r="Y300" s="110"/>
      <c r="Z300" s="110"/>
      <c r="AA300" s="126"/>
      <c r="AB300" s="131"/>
      <c r="AC300" s="131"/>
      <c r="AD300" s="131"/>
      <c r="AE300" s="131"/>
      <c r="AF300" s="131"/>
      <c r="AG300" s="131"/>
      <c r="AH300" s="131"/>
      <c r="AI300" s="131"/>
      <c r="AJ300" s="131"/>
      <c r="AK300" s="131"/>
      <c r="AL300" s="131"/>
      <c r="AM300" s="131"/>
      <c r="AN300" s="128"/>
      <c r="AO300" s="131"/>
      <c r="AP300" s="132"/>
      <c r="AQ300" s="132"/>
      <c r="AR300" s="133"/>
      <c r="AS300" s="133"/>
      <c r="AT300" s="133"/>
      <c r="AU300" s="133"/>
      <c r="AV300" s="133"/>
      <c r="AW300" s="133"/>
      <c r="AX300" s="133"/>
      <c r="AY300" s="133"/>
      <c r="AZ300" s="133"/>
      <c r="BA300" s="133"/>
      <c r="BB300" s="133"/>
      <c r="BC300" s="125"/>
      <c r="BD300" s="126"/>
      <c r="BE300" s="126"/>
      <c r="BF300" s="126"/>
      <c r="BG300" s="126"/>
      <c r="BH300" s="126"/>
      <c r="BI300" s="126"/>
      <c r="BJ300" s="126"/>
      <c r="BK300" s="126"/>
      <c r="BL300" s="126"/>
      <c r="BM300" s="126"/>
      <c r="BN300" s="127"/>
      <c r="BO300" s="127"/>
      <c r="BP300" s="127"/>
      <c r="BQ300" s="128"/>
      <c r="BR300" s="129"/>
      <c r="BS300" s="116"/>
    </row>
    <row r="301" spans="1:71" ht="19.399999999999999" customHeight="1">
      <c r="A301" s="134"/>
      <c r="B301" s="134"/>
      <c r="C301" s="124"/>
      <c r="D301" s="130"/>
      <c r="E301" s="130"/>
      <c r="F301" s="130"/>
      <c r="G301" s="130"/>
      <c r="H301" s="130"/>
      <c r="I301" s="130"/>
      <c r="J301" s="130"/>
      <c r="K301" s="130"/>
      <c r="L301" s="130"/>
      <c r="M301" s="130"/>
      <c r="N301" s="130"/>
      <c r="O301" s="130"/>
      <c r="P301" s="130"/>
      <c r="Q301" s="130"/>
      <c r="R301" s="130"/>
      <c r="S301" s="130"/>
      <c r="T301" s="130"/>
      <c r="U301" s="135" t="s">
        <v>27</v>
      </c>
      <c r="V301" s="130"/>
      <c r="W301" s="130"/>
      <c r="X301" s="136"/>
      <c r="Y301" s="136"/>
      <c r="Z301" s="136"/>
      <c r="AA301" s="127"/>
      <c r="AB301" s="137"/>
      <c r="AC301" s="137"/>
      <c r="AD301" s="137"/>
      <c r="AE301" s="137"/>
      <c r="AF301" s="137"/>
      <c r="AG301" s="137"/>
      <c r="AH301" s="137"/>
      <c r="AI301" s="137"/>
      <c r="AJ301" s="137"/>
      <c r="AK301" s="137"/>
      <c r="AL301" s="137"/>
      <c r="AM301" s="137"/>
      <c r="AN301" s="161" t="s">
        <v>73</v>
      </c>
      <c r="AO301" s="127"/>
      <c r="AP301" s="127"/>
      <c r="AQ301" s="127"/>
      <c r="AR301" s="127"/>
      <c r="AS301" s="127"/>
      <c r="AT301" s="127"/>
      <c r="AU301" s="127"/>
      <c r="AV301" s="127"/>
      <c r="AW301" s="127"/>
      <c r="AX301" s="138"/>
      <c r="AY301" s="135"/>
      <c r="AZ301" s="135"/>
      <c r="BA301" s="162"/>
      <c r="BB301" s="162"/>
      <c r="BC301" s="125"/>
      <c r="BD301" s="126"/>
      <c r="BE301" s="126"/>
      <c r="BF301" s="142" t="s">
        <v>6</v>
      </c>
      <c r="BG301" s="155"/>
      <c r="BH301" s="155"/>
      <c r="BI301" s="155"/>
      <c r="BJ301" s="155"/>
      <c r="BK301" s="155"/>
      <c r="BL301" s="155"/>
      <c r="BM301" s="127"/>
      <c r="BN301" s="127"/>
      <c r="BO301" s="127"/>
      <c r="BP301" s="127"/>
      <c r="BQ301" s="138"/>
      <c r="BR301" s="129"/>
      <c r="BS301" s="116"/>
    </row>
    <row r="302" spans="1:71" ht="15.65" customHeight="1">
      <c r="A302" s="134"/>
      <c r="B302" s="134"/>
      <c r="C302" s="124"/>
      <c r="D302" s="199" t="s">
        <v>7</v>
      </c>
      <c r="E302" s="200"/>
      <c r="F302" s="200"/>
      <c r="G302" s="200"/>
      <c r="H302" s="200"/>
      <c r="I302" s="200"/>
      <c r="J302" s="200"/>
      <c r="K302" s="200"/>
      <c r="L302" s="200"/>
      <c r="M302" s="201"/>
      <c r="N302" s="208" t="str">
        <f>IF([10]回答表!X54="●","●","")</f>
        <v/>
      </c>
      <c r="O302" s="209"/>
      <c r="P302" s="209"/>
      <c r="Q302" s="210"/>
      <c r="R302" s="130"/>
      <c r="S302" s="130"/>
      <c r="T302" s="130"/>
      <c r="U302" s="190" t="str">
        <f>IF([10]回答表!X54="●",[10]回答表!B507,IF([10]回答表!AA54="●",[10]回答表!B537,""))</f>
        <v/>
      </c>
      <c r="V302" s="191"/>
      <c r="W302" s="191"/>
      <c r="X302" s="191"/>
      <c r="Y302" s="191"/>
      <c r="Z302" s="191"/>
      <c r="AA302" s="191"/>
      <c r="AB302" s="191"/>
      <c r="AC302" s="191"/>
      <c r="AD302" s="191"/>
      <c r="AE302" s="191"/>
      <c r="AF302" s="191"/>
      <c r="AG302" s="191"/>
      <c r="AH302" s="191"/>
      <c r="AI302" s="191"/>
      <c r="AJ302" s="192"/>
      <c r="AK302" s="143"/>
      <c r="AL302" s="143"/>
      <c r="AM302" s="143"/>
      <c r="AN302" s="190" t="str">
        <f>IF([10]回答表!X54="●",[10]回答表!B513,"")</f>
        <v/>
      </c>
      <c r="AO302" s="273"/>
      <c r="AP302" s="273"/>
      <c r="AQ302" s="273"/>
      <c r="AR302" s="273"/>
      <c r="AS302" s="273"/>
      <c r="AT302" s="273"/>
      <c r="AU302" s="273"/>
      <c r="AV302" s="273"/>
      <c r="AW302" s="273"/>
      <c r="AX302" s="273"/>
      <c r="AY302" s="273"/>
      <c r="AZ302" s="273"/>
      <c r="BA302" s="273"/>
      <c r="BB302" s="274"/>
      <c r="BC302" s="131"/>
      <c r="BD302" s="126"/>
      <c r="BE302" s="126"/>
      <c r="BF302" s="253" t="str">
        <f>IF([10]回答表!X54="●",[10]回答表!B519,IF([10]回答表!AA54="●",[10]回答表!B543,""))</f>
        <v/>
      </c>
      <c r="BG302" s="254"/>
      <c r="BH302" s="254"/>
      <c r="BI302" s="254"/>
      <c r="BJ302" s="253"/>
      <c r="BK302" s="254"/>
      <c r="BL302" s="254"/>
      <c r="BM302" s="254"/>
      <c r="BN302" s="253"/>
      <c r="BO302" s="254"/>
      <c r="BP302" s="254"/>
      <c r="BQ302" s="255"/>
      <c r="BR302" s="129"/>
      <c r="BS302" s="116"/>
    </row>
    <row r="303" spans="1:71" ht="15.65" customHeight="1">
      <c r="A303" s="134"/>
      <c r="B303" s="134"/>
      <c r="C303" s="124"/>
      <c r="D303" s="202"/>
      <c r="E303" s="203"/>
      <c r="F303" s="203"/>
      <c r="G303" s="203"/>
      <c r="H303" s="203"/>
      <c r="I303" s="203"/>
      <c r="J303" s="203"/>
      <c r="K303" s="203"/>
      <c r="L303" s="203"/>
      <c r="M303" s="204"/>
      <c r="N303" s="211"/>
      <c r="O303" s="212"/>
      <c r="P303" s="212"/>
      <c r="Q303" s="213"/>
      <c r="R303" s="130"/>
      <c r="S303" s="130"/>
      <c r="T303" s="130"/>
      <c r="U303" s="193"/>
      <c r="V303" s="194"/>
      <c r="W303" s="194"/>
      <c r="X303" s="194"/>
      <c r="Y303" s="194"/>
      <c r="Z303" s="194"/>
      <c r="AA303" s="194"/>
      <c r="AB303" s="194"/>
      <c r="AC303" s="194"/>
      <c r="AD303" s="194"/>
      <c r="AE303" s="194"/>
      <c r="AF303" s="194"/>
      <c r="AG303" s="194"/>
      <c r="AH303" s="194"/>
      <c r="AI303" s="194"/>
      <c r="AJ303" s="195"/>
      <c r="AK303" s="143"/>
      <c r="AL303" s="143"/>
      <c r="AM303" s="143"/>
      <c r="AN303" s="275"/>
      <c r="AO303" s="276"/>
      <c r="AP303" s="276"/>
      <c r="AQ303" s="276"/>
      <c r="AR303" s="276"/>
      <c r="AS303" s="276"/>
      <c r="AT303" s="276"/>
      <c r="AU303" s="276"/>
      <c r="AV303" s="276"/>
      <c r="AW303" s="276"/>
      <c r="AX303" s="276"/>
      <c r="AY303" s="276"/>
      <c r="AZ303" s="276"/>
      <c r="BA303" s="276"/>
      <c r="BB303" s="277"/>
      <c r="BC303" s="131"/>
      <c r="BD303" s="126"/>
      <c r="BE303" s="126"/>
      <c r="BF303" s="217"/>
      <c r="BG303" s="218"/>
      <c r="BH303" s="218"/>
      <c r="BI303" s="218"/>
      <c r="BJ303" s="217"/>
      <c r="BK303" s="218"/>
      <c r="BL303" s="218"/>
      <c r="BM303" s="218"/>
      <c r="BN303" s="217"/>
      <c r="BO303" s="218"/>
      <c r="BP303" s="218"/>
      <c r="BQ303" s="221"/>
      <c r="BR303" s="129"/>
      <c r="BS303" s="116"/>
    </row>
    <row r="304" spans="1:71" ht="15.65" customHeight="1">
      <c r="A304" s="134"/>
      <c r="B304" s="134"/>
      <c r="C304" s="124"/>
      <c r="D304" s="202"/>
      <c r="E304" s="203"/>
      <c r="F304" s="203"/>
      <c r="G304" s="203"/>
      <c r="H304" s="203"/>
      <c r="I304" s="203"/>
      <c r="J304" s="203"/>
      <c r="K304" s="203"/>
      <c r="L304" s="203"/>
      <c r="M304" s="204"/>
      <c r="N304" s="211"/>
      <c r="O304" s="212"/>
      <c r="P304" s="212"/>
      <c r="Q304" s="213"/>
      <c r="R304" s="130"/>
      <c r="S304" s="130"/>
      <c r="T304" s="130"/>
      <c r="U304" s="193"/>
      <c r="V304" s="194"/>
      <c r="W304" s="194"/>
      <c r="X304" s="194"/>
      <c r="Y304" s="194"/>
      <c r="Z304" s="194"/>
      <c r="AA304" s="194"/>
      <c r="AB304" s="194"/>
      <c r="AC304" s="194"/>
      <c r="AD304" s="194"/>
      <c r="AE304" s="194"/>
      <c r="AF304" s="194"/>
      <c r="AG304" s="194"/>
      <c r="AH304" s="194"/>
      <c r="AI304" s="194"/>
      <c r="AJ304" s="195"/>
      <c r="AK304" s="143"/>
      <c r="AL304" s="143"/>
      <c r="AM304" s="143"/>
      <c r="AN304" s="275"/>
      <c r="AO304" s="276"/>
      <c r="AP304" s="276"/>
      <c r="AQ304" s="276"/>
      <c r="AR304" s="276"/>
      <c r="AS304" s="276"/>
      <c r="AT304" s="276"/>
      <c r="AU304" s="276"/>
      <c r="AV304" s="276"/>
      <c r="AW304" s="276"/>
      <c r="AX304" s="276"/>
      <c r="AY304" s="276"/>
      <c r="AZ304" s="276"/>
      <c r="BA304" s="276"/>
      <c r="BB304" s="277"/>
      <c r="BC304" s="131"/>
      <c r="BD304" s="126"/>
      <c r="BE304" s="126"/>
      <c r="BF304" s="217"/>
      <c r="BG304" s="218"/>
      <c r="BH304" s="218"/>
      <c r="BI304" s="218"/>
      <c r="BJ304" s="217"/>
      <c r="BK304" s="218"/>
      <c r="BL304" s="218"/>
      <c r="BM304" s="218"/>
      <c r="BN304" s="217"/>
      <c r="BO304" s="218"/>
      <c r="BP304" s="218"/>
      <c r="BQ304" s="221"/>
      <c r="BR304" s="129"/>
      <c r="BS304" s="116"/>
    </row>
    <row r="305" spans="1:71" ht="15.65" customHeight="1">
      <c r="A305" s="134"/>
      <c r="B305" s="134"/>
      <c r="C305" s="124"/>
      <c r="D305" s="205"/>
      <c r="E305" s="206"/>
      <c r="F305" s="206"/>
      <c r="G305" s="206"/>
      <c r="H305" s="206"/>
      <c r="I305" s="206"/>
      <c r="J305" s="206"/>
      <c r="K305" s="206"/>
      <c r="L305" s="206"/>
      <c r="M305" s="207"/>
      <c r="N305" s="214"/>
      <c r="O305" s="215"/>
      <c r="P305" s="215"/>
      <c r="Q305" s="216"/>
      <c r="R305" s="130"/>
      <c r="S305" s="130"/>
      <c r="T305" s="130"/>
      <c r="U305" s="193"/>
      <c r="V305" s="194"/>
      <c r="W305" s="194"/>
      <c r="X305" s="194"/>
      <c r="Y305" s="194"/>
      <c r="Z305" s="194"/>
      <c r="AA305" s="194"/>
      <c r="AB305" s="194"/>
      <c r="AC305" s="194"/>
      <c r="AD305" s="194"/>
      <c r="AE305" s="194"/>
      <c r="AF305" s="194"/>
      <c r="AG305" s="194"/>
      <c r="AH305" s="194"/>
      <c r="AI305" s="194"/>
      <c r="AJ305" s="195"/>
      <c r="AK305" s="143"/>
      <c r="AL305" s="143"/>
      <c r="AM305" s="143"/>
      <c r="AN305" s="275"/>
      <c r="AO305" s="276"/>
      <c r="AP305" s="276"/>
      <c r="AQ305" s="276"/>
      <c r="AR305" s="276"/>
      <c r="AS305" s="276"/>
      <c r="AT305" s="276"/>
      <c r="AU305" s="276"/>
      <c r="AV305" s="276"/>
      <c r="AW305" s="276"/>
      <c r="AX305" s="276"/>
      <c r="AY305" s="276"/>
      <c r="AZ305" s="276"/>
      <c r="BA305" s="276"/>
      <c r="BB305" s="277"/>
      <c r="BC305" s="131"/>
      <c r="BD305" s="126"/>
      <c r="BE305" s="126"/>
      <c r="BF305" s="217" t="str">
        <f>IF([10]回答表!X54="●",[10]回答表!E519,IF([10]回答表!AA54="●",[10]回答表!E543,""))</f>
        <v/>
      </c>
      <c r="BG305" s="218"/>
      <c r="BH305" s="218"/>
      <c r="BI305" s="218"/>
      <c r="BJ305" s="217" t="str">
        <f>IF([10]回答表!X54="●",[10]回答表!E520,IF([10]回答表!AA54="●",[10]回答表!E544,""))</f>
        <v/>
      </c>
      <c r="BK305" s="218"/>
      <c r="BL305" s="218"/>
      <c r="BM305" s="221"/>
      <c r="BN305" s="217" t="str">
        <f>IF([10]回答表!X54="●",[10]回答表!E521,IF([10]回答表!AA54="●",[10]回答表!E545,""))</f>
        <v/>
      </c>
      <c r="BO305" s="218"/>
      <c r="BP305" s="218"/>
      <c r="BQ305" s="221"/>
      <c r="BR305" s="129"/>
      <c r="BS305" s="116"/>
    </row>
    <row r="306" spans="1:71" ht="15.65" customHeight="1">
      <c r="A306" s="134"/>
      <c r="B306" s="134"/>
      <c r="C306" s="124"/>
      <c r="D306" s="144"/>
      <c r="E306" s="144"/>
      <c r="F306" s="144"/>
      <c r="G306" s="144"/>
      <c r="H306" s="144"/>
      <c r="I306" s="144"/>
      <c r="J306" s="144"/>
      <c r="K306" s="144"/>
      <c r="L306" s="144"/>
      <c r="M306" s="144"/>
      <c r="N306" s="146"/>
      <c r="O306" s="146"/>
      <c r="P306" s="146"/>
      <c r="Q306" s="146"/>
      <c r="R306" s="146"/>
      <c r="S306" s="146"/>
      <c r="T306" s="146"/>
      <c r="U306" s="193"/>
      <c r="V306" s="194"/>
      <c r="W306" s="194"/>
      <c r="X306" s="194"/>
      <c r="Y306" s="194"/>
      <c r="Z306" s="194"/>
      <c r="AA306" s="194"/>
      <c r="AB306" s="194"/>
      <c r="AC306" s="194"/>
      <c r="AD306" s="194"/>
      <c r="AE306" s="194"/>
      <c r="AF306" s="194"/>
      <c r="AG306" s="194"/>
      <c r="AH306" s="194"/>
      <c r="AI306" s="194"/>
      <c r="AJ306" s="195"/>
      <c r="AK306" s="143"/>
      <c r="AL306" s="143"/>
      <c r="AM306" s="143"/>
      <c r="AN306" s="275"/>
      <c r="AO306" s="276"/>
      <c r="AP306" s="276"/>
      <c r="AQ306" s="276"/>
      <c r="AR306" s="276"/>
      <c r="AS306" s="276"/>
      <c r="AT306" s="276"/>
      <c r="AU306" s="276"/>
      <c r="AV306" s="276"/>
      <c r="AW306" s="276"/>
      <c r="AX306" s="276"/>
      <c r="AY306" s="276"/>
      <c r="AZ306" s="276"/>
      <c r="BA306" s="276"/>
      <c r="BB306" s="277"/>
      <c r="BC306" s="131"/>
      <c r="BD306" s="131"/>
      <c r="BE306" s="131"/>
      <c r="BF306" s="217"/>
      <c r="BG306" s="218"/>
      <c r="BH306" s="218"/>
      <c r="BI306" s="218"/>
      <c r="BJ306" s="217"/>
      <c r="BK306" s="218"/>
      <c r="BL306" s="218"/>
      <c r="BM306" s="221"/>
      <c r="BN306" s="217"/>
      <c r="BO306" s="218"/>
      <c r="BP306" s="218"/>
      <c r="BQ306" s="221"/>
      <c r="BR306" s="129"/>
      <c r="BS306" s="116"/>
    </row>
    <row r="307" spans="1:71" ht="15.65" customHeight="1">
      <c r="A307" s="134"/>
      <c r="B307" s="134"/>
      <c r="C307" s="124"/>
      <c r="D307" s="144"/>
      <c r="E307" s="144"/>
      <c r="F307" s="144"/>
      <c r="G307" s="144"/>
      <c r="H307" s="144"/>
      <c r="I307" s="144"/>
      <c r="J307" s="144"/>
      <c r="K307" s="144"/>
      <c r="L307" s="144"/>
      <c r="M307" s="144"/>
      <c r="N307" s="146"/>
      <c r="O307" s="146"/>
      <c r="P307" s="146"/>
      <c r="Q307" s="146"/>
      <c r="R307" s="146"/>
      <c r="S307" s="146"/>
      <c r="T307" s="146"/>
      <c r="U307" s="193"/>
      <c r="V307" s="194"/>
      <c r="W307" s="194"/>
      <c r="X307" s="194"/>
      <c r="Y307" s="194"/>
      <c r="Z307" s="194"/>
      <c r="AA307" s="194"/>
      <c r="AB307" s="194"/>
      <c r="AC307" s="194"/>
      <c r="AD307" s="194"/>
      <c r="AE307" s="194"/>
      <c r="AF307" s="194"/>
      <c r="AG307" s="194"/>
      <c r="AH307" s="194"/>
      <c r="AI307" s="194"/>
      <c r="AJ307" s="195"/>
      <c r="AK307" s="143"/>
      <c r="AL307" s="143"/>
      <c r="AM307" s="143"/>
      <c r="AN307" s="275"/>
      <c r="AO307" s="276"/>
      <c r="AP307" s="276"/>
      <c r="AQ307" s="276"/>
      <c r="AR307" s="276"/>
      <c r="AS307" s="276"/>
      <c r="AT307" s="276"/>
      <c r="AU307" s="276"/>
      <c r="AV307" s="276"/>
      <c r="AW307" s="276"/>
      <c r="AX307" s="276"/>
      <c r="AY307" s="276"/>
      <c r="AZ307" s="276"/>
      <c r="BA307" s="276"/>
      <c r="BB307" s="277"/>
      <c r="BC307" s="131"/>
      <c r="BD307" s="126"/>
      <c r="BE307" s="126"/>
      <c r="BF307" s="217"/>
      <c r="BG307" s="218"/>
      <c r="BH307" s="218"/>
      <c r="BI307" s="218"/>
      <c r="BJ307" s="217"/>
      <c r="BK307" s="218"/>
      <c r="BL307" s="218"/>
      <c r="BM307" s="221"/>
      <c r="BN307" s="217"/>
      <c r="BO307" s="218"/>
      <c r="BP307" s="218"/>
      <c r="BQ307" s="221"/>
      <c r="BR307" s="129"/>
      <c r="BS307" s="116"/>
    </row>
    <row r="308" spans="1:71" ht="15.65" customHeight="1">
      <c r="A308" s="134"/>
      <c r="B308" s="134"/>
      <c r="C308" s="124"/>
      <c r="D308" s="243" t="s">
        <v>8</v>
      </c>
      <c r="E308" s="244"/>
      <c r="F308" s="244"/>
      <c r="G308" s="244"/>
      <c r="H308" s="244"/>
      <c r="I308" s="244"/>
      <c r="J308" s="244"/>
      <c r="K308" s="244"/>
      <c r="L308" s="244"/>
      <c r="M308" s="245"/>
      <c r="N308" s="208" t="str">
        <f>IF([10]回答表!AA54="●","●","")</f>
        <v/>
      </c>
      <c r="O308" s="209"/>
      <c r="P308" s="209"/>
      <c r="Q308" s="210"/>
      <c r="R308" s="130"/>
      <c r="S308" s="130"/>
      <c r="T308" s="130"/>
      <c r="U308" s="193"/>
      <c r="V308" s="194"/>
      <c r="W308" s="194"/>
      <c r="X308" s="194"/>
      <c r="Y308" s="194"/>
      <c r="Z308" s="194"/>
      <c r="AA308" s="194"/>
      <c r="AB308" s="194"/>
      <c r="AC308" s="194"/>
      <c r="AD308" s="194"/>
      <c r="AE308" s="194"/>
      <c r="AF308" s="194"/>
      <c r="AG308" s="194"/>
      <c r="AH308" s="194"/>
      <c r="AI308" s="194"/>
      <c r="AJ308" s="195"/>
      <c r="AK308" s="143"/>
      <c r="AL308" s="143"/>
      <c r="AM308" s="143"/>
      <c r="AN308" s="275"/>
      <c r="AO308" s="276"/>
      <c r="AP308" s="276"/>
      <c r="AQ308" s="276"/>
      <c r="AR308" s="276"/>
      <c r="AS308" s="276"/>
      <c r="AT308" s="276"/>
      <c r="AU308" s="276"/>
      <c r="AV308" s="276"/>
      <c r="AW308" s="276"/>
      <c r="AX308" s="276"/>
      <c r="AY308" s="276"/>
      <c r="AZ308" s="276"/>
      <c r="BA308" s="276"/>
      <c r="BB308" s="277"/>
      <c r="BC308" s="131"/>
      <c r="BD308" s="147"/>
      <c r="BE308" s="147"/>
      <c r="BF308" s="217"/>
      <c r="BG308" s="218"/>
      <c r="BH308" s="218"/>
      <c r="BI308" s="218"/>
      <c r="BJ308" s="217"/>
      <c r="BK308" s="218"/>
      <c r="BL308" s="218"/>
      <c r="BM308" s="221"/>
      <c r="BN308" s="217"/>
      <c r="BO308" s="218"/>
      <c r="BP308" s="218"/>
      <c r="BQ308" s="221"/>
      <c r="BR308" s="129"/>
      <c r="BS308" s="116"/>
    </row>
    <row r="309" spans="1:71" ht="15.65" customHeight="1">
      <c r="A309" s="134"/>
      <c r="B309" s="134"/>
      <c r="C309" s="124"/>
      <c r="D309" s="246"/>
      <c r="E309" s="247"/>
      <c r="F309" s="247"/>
      <c r="G309" s="247"/>
      <c r="H309" s="247"/>
      <c r="I309" s="247"/>
      <c r="J309" s="247"/>
      <c r="K309" s="247"/>
      <c r="L309" s="247"/>
      <c r="M309" s="248"/>
      <c r="N309" s="211"/>
      <c r="O309" s="212"/>
      <c r="P309" s="212"/>
      <c r="Q309" s="213"/>
      <c r="R309" s="130"/>
      <c r="S309" s="130"/>
      <c r="T309" s="130"/>
      <c r="U309" s="193"/>
      <c r="V309" s="194"/>
      <c r="W309" s="194"/>
      <c r="X309" s="194"/>
      <c r="Y309" s="194"/>
      <c r="Z309" s="194"/>
      <c r="AA309" s="194"/>
      <c r="AB309" s="194"/>
      <c r="AC309" s="194"/>
      <c r="AD309" s="194"/>
      <c r="AE309" s="194"/>
      <c r="AF309" s="194"/>
      <c r="AG309" s="194"/>
      <c r="AH309" s="194"/>
      <c r="AI309" s="194"/>
      <c r="AJ309" s="195"/>
      <c r="AK309" s="143"/>
      <c r="AL309" s="143"/>
      <c r="AM309" s="143"/>
      <c r="AN309" s="275"/>
      <c r="AO309" s="276"/>
      <c r="AP309" s="276"/>
      <c r="AQ309" s="276"/>
      <c r="AR309" s="276"/>
      <c r="AS309" s="276"/>
      <c r="AT309" s="276"/>
      <c r="AU309" s="276"/>
      <c r="AV309" s="276"/>
      <c r="AW309" s="276"/>
      <c r="AX309" s="276"/>
      <c r="AY309" s="276"/>
      <c r="AZ309" s="276"/>
      <c r="BA309" s="276"/>
      <c r="BB309" s="277"/>
      <c r="BC309" s="131"/>
      <c r="BD309" s="147"/>
      <c r="BE309" s="147"/>
      <c r="BF309" s="217" t="s">
        <v>9</v>
      </c>
      <c r="BG309" s="218"/>
      <c r="BH309" s="218"/>
      <c r="BI309" s="218"/>
      <c r="BJ309" s="217" t="s">
        <v>10</v>
      </c>
      <c r="BK309" s="218"/>
      <c r="BL309" s="218"/>
      <c r="BM309" s="218"/>
      <c r="BN309" s="217" t="s">
        <v>11</v>
      </c>
      <c r="BO309" s="218"/>
      <c r="BP309" s="218"/>
      <c r="BQ309" s="221"/>
      <c r="BR309" s="129"/>
      <c r="BS309" s="116"/>
    </row>
    <row r="310" spans="1:71" ht="15.65" customHeight="1">
      <c r="A310" s="134"/>
      <c r="B310" s="134"/>
      <c r="C310" s="124"/>
      <c r="D310" s="246"/>
      <c r="E310" s="247"/>
      <c r="F310" s="247"/>
      <c r="G310" s="247"/>
      <c r="H310" s="247"/>
      <c r="I310" s="247"/>
      <c r="J310" s="247"/>
      <c r="K310" s="247"/>
      <c r="L310" s="247"/>
      <c r="M310" s="248"/>
      <c r="N310" s="211"/>
      <c r="O310" s="212"/>
      <c r="P310" s="212"/>
      <c r="Q310" s="213"/>
      <c r="R310" s="130"/>
      <c r="S310" s="130"/>
      <c r="T310" s="130"/>
      <c r="U310" s="193"/>
      <c r="V310" s="194"/>
      <c r="W310" s="194"/>
      <c r="X310" s="194"/>
      <c r="Y310" s="194"/>
      <c r="Z310" s="194"/>
      <c r="AA310" s="194"/>
      <c r="AB310" s="194"/>
      <c r="AC310" s="194"/>
      <c r="AD310" s="194"/>
      <c r="AE310" s="194"/>
      <c r="AF310" s="194"/>
      <c r="AG310" s="194"/>
      <c r="AH310" s="194"/>
      <c r="AI310" s="194"/>
      <c r="AJ310" s="195"/>
      <c r="AK310" s="143"/>
      <c r="AL310" s="143"/>
      <c r="AM310" s="143"/>
      <c r="AN310" s="275"/>
      <c r="AO310" s="276"/>
      <c r="AP310" s="276"/>
      <c r="AQ310" s="276"/>
      <c r="AR310" s="276"/>
      <c r="AS310" s="276"/>
      <c r="AT310" s="276"/>
      <c r="AU310" s="276"/>
      <c r="AV310" s="276"/>
      <c r="AW310" s="276"/>
      <c r="AX310" s="276"/>
      <c r="AY310" s="276"/>
      <c r="AZ310" s="276"/>
      <c r="BA310" s="276"/>
      <c r="BB310" s="277"/>
      <c r="BC310" s="131"/>
      <c r="BD310" s="147"/>
      <c r="BE310" s="147"/>
      <c r="BF310" s="217"/>
      <c r="BG310" s="218"/>
      <c r="BH310" s="218"/>
      <c r="BI310" s="218"/>
      <c r="BJ310" s="217"/>
      <c r="BK310" s="218"/>
      <c r="BL310" s="218"/>
      <c r="BM310" s="218"/>
      <c r="BN310" s="217"/>
      <c r="BO310" s="218"/>
      <c r="BP310" s="218"/>
      <c r="BQ310" s="221"/>
      <c r="BR310" s="129"/>
      <c r="BS310" s="116"/>
    </row>
    <row r="311" spans="1:71" ht="15.65" customHeight="1">
      <c r="A311" s="134"/>
      <c r="B311" s="134"/>
      <c r="C311" s="124"/>
      <c r="D311" s="249"/>
      <c r="E311" s="250"/>
      <c r="F311" s="250"/>
      <c r="G311" s="250"/>
      <c r="H311" s="250"/>
      <c r="I311" s="250"/>
      <c r="J311" s="250"/>
      <c r="K311" s="250"/>
      <c r="L311" s="250"/>
      <c r="M311" s="251"/>
      <c r="N311" s="214"/>
      <c r="O311" s="215"/>
      <c r="P311" s="215"/>
      <c r="Q311" s="216"/>
      <c r="R311" s="130"/>
      <c r="S311" s="130"/>
      <c r="T311" s="130"/>
      <c r="U311" s="196"/>
      <c r="V311" s="197"/>
      <c r="W311" s="197"/>
      <c r="X311" s="197"/>
      <c r="Y311" s="197"/>
      <c r="Z311" s="197"/>
      <c r="AA311" s="197"/>
      <c r="AB311" s="197"/>
      <c r="AC311" s="197"/>
      <c r="AD311" s="197"/>
      <c r="AE311" s="197"/>
      <c r="AF311" s="197"/>
      <c r="AG311" s="197"/>
      <c r="AH311" s="197"/>
      <c r="AI311" s="197"/>
      <c r="AJ311" s="198"/>
      <c r="AK311" s="143"/>
      <c r="AL311" s="143"/>
      <c r="AM311" s="143"/>
      <c r="AN311" s="278"/>
      <c r="AO311" s="279"/>
      <c r="AP311" s="279"/>
      <c r="AQ311" s="279"/>
      <c r="AR311" s="279"/>
      <c r="AS311" s="279"/>
      <c r="AT311" s="279"/>
      <c r="AU311" s="279"/>
      <c r="AV311" s="279"/>
      <c r="AW311" s="279"/>
      <c r="AX311" s="279"/>
      <c r="AY311" s="279"/>
      <c r="AZ311" s="279"/>
      <c r="BA311" s="279"/>
      <c r="BB311" s="280"/>
      <c r="BC311" s="131"/>
      <c r="BD311" s="147"/>
      <c r="BE311" s="147"/>
      <c r="BF311" s="219"/>
      <c r="BG311" s="220"/>
      <c r="BH311" s="220"/>
      <c r="BI311" s="220"/>
      <c r="BJ311" s="219"/>
      <c r="BK311" s="220"/>
      <c r="BL311" s="220"/>
      <c r="BM311" s="220"/>
      <c r="BN311" s="219"/>
      <c r="BO311" s="220"/>
      <c r="BP311" s="220"/>
      <c r="BQ311" s="222"/>
      <c r="BR311" s="129"/>
      <c r="BS311" s="116"/>
    </row>
    <row r="312" spans="1:71" ht="15.65" customHeight="1">
      <c r="A312" s="134"/>
      <c r="B312" s="134"/>
      <c r="C312" s="124"/>
      <c r="D312" s="144"/>
      <c r="E312" s="144"/>
      <c r="F312" s="144"/>
      <c r="G312" s="144"/>
      <c r="H312" s="144"/>
      <c r="I312" s="144"/>
      <c r="J312" s="144"/>
      <c r="K312" s="144"/>
      <c r="L312" s="144"/>
      <c r="M312" s="144"/>
      <c r="N312" s="144"/>
      <c r="O312" s="144"/>
      <c r="P312" s="144"/>
      <c r="Q312" s="144"/>
      <c r="R312" s="130"/>
      <c r="S312" s="130"/>
      <c r="T312" s="130"/>
      <c r="U312" s="130"/>
      <c r="V312" s="130"/>
      <c r="W312" s="130"/>
      <c r="X312" s="130"/>
      <c r="Y312" s="130"/>
      <c r="Z312" s="130"/>
      <c r="AA312" s="130"/>
      <c r="AB312" s="130"/>
      <c r="AC312" s="130"/>
      <c r="AD312" s="130"/>
      <c r="AE312" s="130"/>
      <c r="AF312" s="130"/>
      <c r="AG312" s="130"/>
      <c r="AH312" s="130"/>
      <c r="AI312" s="130"/>
      <c r="AJ312" s="130"/>
      <c r="AK312" s="143"/>
      <c r="AL312" s="143"/>
      <c r="AM312" s="156"/>
      <c r="AN312" s="156"/>
      <c r="AO312" s="156"/>
      <c r="AP312" s="156"/>
      <c r="AQ312" s="156"/>
      <c r="AR312" s="156"/>
      <c r="AS312" s="156"/>
      <c r="AT312" s="156"/>
      <c r="AU312" s="156"/>
      <c r="AV312" s="156"/>
      <c r="AW312" s="156"/>
      <c r="AX312" s="156"/>
      <c r="AY312" s="156"/>
      <c r="AZ312" s="156"/>
      <c r="BA312" s="156"/>
      <c r="BB312" s="156"/>
      <c r="BC312" s="131"/>
      <c r="BD312" s="147"/>
      <c r="BE312" s="147"/>
      <c r="BF312" s="110"/>
      <c r="BG312" s="110"/>
      <c r="BH312" s="110"/>
      <c r="BI312" s="110"/>
      <c r="BJ312" s="110"/>
      <c r="BK312" s="110"/>
      <c r="BL312" s="110"/>
      <c r="BM312" s="110"/>
      <c r="BN312" s="110"/>
      <c r="BO312" s="110"/>
      <c r="BP312" s="110"/>
      <c r="BQ312" s="110"/>
      <c r="BR312" s="129"/>
      <c r="BS312" s="116"/>
    </row>
    <row r="313" spans="1:71" ht="15.65" customHeight="1">
      <c r="A313" s="134"/>
      <c r="B313" s="134"/>
      <c r="C313" s="124"/>
      <c r="D313" s="144"/>
      <c r="E313" s="144"/>
      <c r="F313" s="144"/>
      <c r="G313" s="144"/>
      <c r="H313" s="144"/>
      <c r="I313" s="144"/>
      <c r="J313" s="144"/>
      <c r="K313" s="144"/>
      <c r="L313" s="144"/>
      <c r="M313" s="144"/>
      <c r="N313" s="144"/>
      <c r="O313" s="144"/>
      <c r="P313" s="144"/>
      <c r="Q313" s="144"/>
      <c r="R313" s="130"/>
      <c r="S313" s="130"/>
      <c r="T313" s="130"/>
      <c r="U313" s="135" t="s">
        <v>91</v>
      </c>
      <c r="V313" s="130"/>
      <c r="W313" s="130"/>
      <c r="X313" s="130"/>
      <c r="Y313" s="130"/>
      <c r="Z313" s="130"/>
      <c r="AA313" s="130"/>
      <c r="AB313" s="130"/>
      <c r="AC313" s="130"/>
      <c r="AD313" s="130"/>
      <c r="AE313" s="130"/>
      <c r="AF313" s="130"/>
      <c r="AG313" s="130"/>
      <c r="AH313" s="130"/>
      <c r="AI313" s="130"/>
      <c r="AJ313" s="130"/>
      <c r="AK313" s="143"/>
      <c r="AL313" s="143"/>
      <c r="AM313" s="135" t="s">
        <v>92</v>
      </c>
      <c r="AN313" s="127"/>
      <c r="AO313" s="127"/>
      <c r="AP313" s="127"/>
      <c r="AQ313" s="127"/>
      <c r="AR313" s="127"/>
      <c r="AS313" s="127"/>
      <c r="AT313" s="127"/>
      <c r="AU313" s="127"/>
      <c r="AV313" s="127"/>
      <c r="AW313" s="127"/>
      <c r="AX313" s="126"/>
      <c r="AY313" s="126"/>
      <c r="AZ313" s="126"/>
      <c r="BA313" s="126"/>
      <c r="BB313" s="126"/>
      <c r="BC313" s="126"/>
      <c r="BD313" s="126"/>
      <c r="BE313" s="126"/>
      <c r="BF313" s="126"/>
      <c r="BG313" s="126"/>
      <c r="BH313" s="126"/>
      <c r="BI313" s="126"/>
      <c r="BJ313" s="126"/>
      <c r="BK313" s="126"/>
      <c r="BL313" s="126"/>
      <c r="BM313" s="126"/>
      <c r="BN313" s="126"/>
      <c r="BO313" s="126"/>
      <c r="BP313" s="126"/>
      <c r="BQ313" s="110"/>
      <c r="BR313" s="129"/>
      <c r="BS313" s="116"/>
    </row>
    <row r="314" spans="1:71" ht="15.65" customHeight="1">
      <c r="A314" s="134"/>
      <c r="B314" s="134"/>
      <c r="C314" s="124"/>
      <c r="D314" s="144"/>
      <c r="E314" s="144"/>
      <c r="F314" s="144"/>
      <c r="G314" s="144"/>
      <c r="H314" s="144"/>
      <c r="I314" s="144"/>
      <c r="J314" s="144"/>
      <c r="K314" s="144"/>
      <c r="L314" s="144"/>
      <c r="M314" s="144"/>
      <c r="N314" s="144"/>
      <c r="O314" s="144"/>
      <c r="P314" s="144"/>
      <c r="Q314" s="144"/>
      <c r="R314" s="130"/>
      <c r="S314" s="130"/>
      <c r="T314" s="130"/>
      <c r="U314" s="182" t="str">
        <f>IF([10]回答表!X54="●",[10]回答表!E524,IF([10]回答表!AA54="●",[10]回答表!E548,""))</f>
        <v/>
      </c>
      <c r="V314" s="183"/>
      <c r="W314" s="183"/>
      <c r="X314" s="183"/>
      <c r="Y314" s="183"/>
      <c r="Z314" s="183"/>
      <c r="AA314" s="183"/>
      <c r="AB314" s="183"/>
      <c r="AC314" s="183"/>
      <c r="AD314" s="183"/>
      <c r="AE314" s="186" t="s">
        <v>93</v>
      </c>
      <c r="AF314" s="186"/>
      <c r="AG314" s="186"/>
      <c r="AH314" s="186"/>
      <c r="AI314" s="186"/>
      <c r="AJ314" s="187"/>
      <c r="AK314" s="143"/>
      <c r="AL314" s="143"/>
      <c r="AM314" s="190" t="str">
        <f>IF([10]回答表!X54="●",[10]回答表!B526,IF([10]回答表!AA54="●",[10]回答表!B550,""))</f>
        <v/>
      </c>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2"/>
      <c r="BR314" s="129"/>
      <c r="BS314" s="116"/>
    </row>
    <row r="315" spans="1:71" ht="15.65" customHeight="1">
      <c r="A315" s="134"/>
      <c r="B315" s="134"/>
      <c r="C315" s="124"/>
      <c r="D315" s="144"/>
      <c r="E315" s="144"/>
      <c r="F315" s="144"/>
      <c r="G315" s="144"/>
      <c r="H315" s="144"/>
      <c r="I315" s="144"/>
      <c r="J315" s="144"/>
      <c r="K315" s="144"/>
      <c r="L315" s="144"/>
      <c r="M315" s="144"/>
      <c r="N315" s="144"/>
      <c r="O315" s="144"/>
      <c r="P315" s="144"/>
      <c r="Q315" s="144"/>
      <c r="R315" s="130"/>
      <c r="S315" s="130"/>
      <c r="T315" s="130"/>
      <c r="U315" s="184"/>
      <c r="V315" s="185"/>
      <c r="W315" s="185"/>
      <c r="X315" s="185"/>
      <c r="Y315" s="185"/>
      <c r="Z315" s="185"/>
      <c r="AA315" s="185"/>
      <c r="AB315" s="185"/>
      <c r="AC315" s="185"/>
      <c r="AD315" s="185"/>
      <c r="AE315" s="188"/>
      <c r="AF315" s="188"/>
      <c r="AG315" s="188"/>
      <c r="AH315" s="188"/>
      <c r="AI315" s="188"/>
      <c r="AJ315" s="189"/>
      <c r="AK315" s="143"/>
      <c r="AL315" s="143"/>
      <c r="AM315" s="193"/>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c r="BM315" s="194"/>
      <c r="BN315" s="194"/>
      <c r="BO315" s="194"/>
      <c r="BP315" s="194"/>
      <c r="BQ315" s="195"/>
      <c r="BR315" s="129"/>
      <c r="BS315" s="116"/>
    </row>
    <row r="316" spans="1:71" ht="15.65" customHeight="1">
      <c r="A316" s="134"/>
      <c r="B316" s="134"/>
      <c r="C316" s="124"/>
      <c r="D316" s="144"/>
      <c r="E316" s="144"/>
      <c r="F316" s="144"/>
      <c r="G316" s="144"/>
      <c r="H316" s="144"/>
      <c r="I316" s="144"/>
      <c r="J316" s="144"/>
      <c r="K316" s="144"/>
      <c r="L316" s="144"/>
      <c r="M316" s="144"/>
      <c r="N316" s="144"/>
      <c r="O316" s="144"/>
      <c r="P316" s="144"/>
      <c r="Q316" s="144"/>
      <c r="R316" s="130"/>
      <c r="S316" s="130"/>
      <c r="T316" s="130"/>
      <c r="U316" s="130"/>
      <c r="V316" s="130"/>
      <c r="W316" s="130"/>
      <c r="X316" s="130"/>
      <c r="Y316" s="130"/>
      <c r="Z316" s="130"/>
      <c r="AA316" s="130"/>
      <c r="AB316" s="130"/>
      <c r="AC316" s="130"/>
      <c r="AD316" s="130"/>
      <c r="AE316" s="130"/>
      <c r="AF316" s="130"/>
      <c r="AG316" s="130"/>
      <c r="AH316" s="130"/>
      <c r="AI316" s="130"/>
      <c r="AJ316" s="130"/>
      <c r="AK316" s="143"/>
      <c r="AL316" s="143"/>
      <c r="AM316" s="193"/>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c r="BM316" s="194"/>
      <c r="BN316" s="194"/>
      <c r="BO316" s="194"/>
      <c r="BP316" s="194"/>
      <c r="BQ316" s="195"/>
      <c r="BR316" s="129"/>
      <c r="BS316" s="116"/>
    </row>
    <row r="317" spans="1:71" ht="15.65" customHeight="1">
      <c r="A317" s="134"/>
      <c r="B317" s="134"/>
      <c r="C317" s="124"/>
      <c r="D317" s="144"/>
      <c r="E317" s="144"/>
      <c r="F317" s="144"/>
      <c r="G317" s="144"/>
      <c r="H317" s="144"/>
      <c r="I317" s="144"/>
      <c r="J317" s="144"/>
      <c r="K317" s="144"/>
      <c r="L317" s="144"/>
      <c r="M317" s="144"/>
      <c r="N317" s="144"/>
      <c r="O317" s="144"/>
      <c r="P317" s="144"/>
      <c r="Q317" s="144"/>
      <c r="R317" s="130"/>
      <c r="S317" s="130"/>
      <c r="T317" s="130"/>
      <c r="U317" s="130"/>
      <c r="V317" s="130"/>
      <c r="W317" s="130"/>
      <c r="X317" s="130"/>
      <c r="Y317" s="130"/>
      <c r="Z317" s="130"/>
      <c r="AA317" s="130"/>
      <c r="AB317" s="130"/>
      <c r="AC317" s="130"/>
      <c r="AD317" s="130"/>
      <c r="AE317" s="130"/>
      <c r="AF317" s="130"/>
      <c r="AG317" s="130"/>
      <c r="AH317" s="130"/>
      <c r="AI317" s="130"/>
      <c r="AJ317" s="130"/>
      <c r="AK317" s="143"/>
      <c r="AL317" s="143"/>
      <c r="AM317" s="193"/>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c r="BM317" s="194"/>
      <c r="BN317" s="194"/>
      <c r="BO317" s="194"/>
      <c r="BP317" s="194"/>
      <c r="BQ317" s="195"/>
      <c r="BR317" s="129"/>
      <c r="BS317" s="116"/>
    </row>
    <row r="318" spans="1:71" ht="15.65" customHeight="1">
      <c r="A318" s="134"/>
      <c r="B318" s="134"/>
      <c r="C318" s="124"/>
      <c r="D318" s="144"/>
      <c r="E318" s="144"/>
      <c r="F318" s="144"/>
      <c r="G318" s="144"/>
      <c r="H318" s="144"/>
      <c r="I318" s="144"/>
      <c r="J318" s="144"/>
      <c r="K318" s="144"/>
      <c r="L318" s="144"/>
      <c r="M318" s="144"/>
      <c r="N318" s="144"/>
      <c r="O318" s="144"/>
      <c r="P318" s="144"/>
      <c r="Q318" s="144"/>
      <c r="R318" s="130"/>
      <c r="S318" s="130"/>
      <c r="T318" s="130"/>
      <c r="U318" s="130"/>
      <c r="V318" s="130"/>
      <c r="W318" s="130"/>
      <c r="X318" s="130"/>
      <c r="Y318" s="130"/>
      <c r="Z318" s="130"/>
      <c r="AA318" s="130"/>
      <c r="AB318" s="130"/>
      <c r="AC318" s="130"/>
      <c r="AD318" s="130"/>
      <c r="AE318" s="130"/>
      <c r="AF318" s="130"/>
      <c r="AG318" s="130"/>
      <c r="AH318" s="130"/>
      <c r="AI318" s="130"/>
      <c r="AJ318" s="130"/>
      <c r="AK318" s="143"/>
      <c r="AL318" s="143"/>
      <c r="AM318" s="196"/>
      <c r="AN318" s="197"/>
      <c r="AO318" s="197"/>
      <c r="AP318" s="197"/>
      <c r="AQ318" s="197"/>
      <c r="AR318" s="197"/>
      <c r="AS318" s="197"/>
      <c r="AT318" s="197"/>
      <c r="AU318" s="197"/>
      <c r="AV318" s="197"/>
      <c r="AW318" s="197"/>
      <c r="AX318" s="197"/>
      <c r="AY318" s="197"/>
      <c r="AZ318" s="197"/>
      <c r="BA318" s="197"/>
      <c r="BB318" s="197"/>
      <c r="BC318" s="197"/>
      <c r="BD318" s="197"/>
      <c r="BE318" s="197"/>
      <c r="BF318" s="197"/>
      <c r="BG318" s="197"/>
      <c r="BH318" s="197"/>
      <c r="BI318" s="197"/>
      <c r="BJ318" s="197"/>
      <c r="BK318" s="197"/>
      <c r="BL318" s="197"/>
      <c r="BM318" s="197"/>
      <c r="BN318" s="197"/>
      <c r="BO318" s="197"/>
      <c r="BP318" s="197"/>
      <c r="BQ318" s="198"/>
      <c r="BR318" s="129"/>
      <c r="BS318" s="116"/>
    </row>
    <row r="319" spans="1:71" ht="15.65" customHeight="1">
      <c r="A319" s="134"/>
      <c r="B319" s="134"/>
      <c r="C319" s="124"/>
      <c r="D319" s="144"/>
      <c r="E319" s="144"/>
      <c r="F319" s="144"/>
      <c r="G319" s="144"/>
      <c r="H319" s="144"/>
      <c r="I319" s="144"/>
      <c r="J319" s="144"/>
      <c r="K319" s="144"/>
      <c r="L319" s="144"/>
      <c r="M319" s="144"/>
      <c r="N319" s="130"/>
      <c r="O319" s="130"/>
      <c r="P319" s="130"/>
      <c r="Q319" s="130"/>
      <c r="R319" s="130"/>
      <c r="S319" s="130"/>
      <c r="T319" s="130"/>
      <c r="U319" s="130"/>
      <c r="V319" s="130"/>
      <c r="W319" s="130"/>
      <c r="X319" s="110"/>
      <c r="Y319" s="110"/>
      <c r="Z319" s="110"/>
      <c r="AA319" s="127"/>
      <c r="AB319" s="127"/>
      <c r="AC319" s="127"/>
      <c r="AD319" s="127"/>
      <c r="AE319" s="127"/>
      <c r="AF319" s="127"/>
      <c r="AG319" s="127"/>
      <c r="AH319" s="127"/>
      <c r="AI319" s="127"/>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29"/>
      <c r="BS319" s="116"/>
    </row>
    <row r="320" spans="1:71" ht="19.399999999999999" customHeight="1">
      <c r="C320" s="124"/>
      <c r="D320" s="144"/>
      <c r="E320" s="144"/>
      <c r="F320" s="144"/>
      <c r="G320" s="144"/>
      <c r="H320" s="144"/>
      <c r="I320" s="144"/>
      <c r="J320" s="144"/>
      <c r="K320" s="144"/>
      <c r="L320" s="144"/>
      <c r="M320" s="144"/>
      <c r="N320" s="130"/>
      <c r="O320" s="130"/>
      <c r="P320" s="130"/>
      <c r="Q320" s="130"/>
      <c r="R320" s="130"/>
      <c r="S320" s="130"/>
      <c r="T320" s="130"/>
      <c r="U320" s="135" t="s">
        <v>27</v>
      </c>
      <c r="V320" s="130"/>
      <c r="W320" s="130"/>
      <c r="X320" s="136"/>
      <c r="Y320" s="136"/>
      <c r="Z320" s="136"/>
      <c r="AA320" s="127"/>
      <c r="AB320" s="137"/>
      <c r="AC320" s="127"/>
      <c r="AD320" s="127"/>
      <c r="AE320" s="127"/>
      <c r="AF320" s="127"/>
      <c r="AG320" s="127"/>
      <c r="AH320" s="127"/>
      <c r="AI320" s="127"/>
      <c r="AJ320" s="127"/>
      <c r="AK320" s="127"/>
      <c r="AL320" s="127"/>
      <c r="AM320" s="135" t="s">
        <v>12</v>
      </c>
      <c r="AN320" s="127"/>
      <c r="AO320" s="127"/>
      <c r="AP320" s="127"/>
      <c r="AQ320" s="127"/>
      <c r="AR320" s="127"/>
      <c r="AS320" s="127"/>
      <c r="AT320" s="127"/>
      <c r="AU320" s="127"/>
      <c r="AV320" s="127"/>
      <c r="AW320" s="127"/>
      <c r="AX320" s="126"/>
      <c r="AY320" s="126"/>
      <c r="AZ320" s="126"/>
      <c r="BA320" s="126"/>
      <c r="BB320" s="126"/>
      <c r="BC320" s="126"/>
      <c r="BD320" s="126"/>
      <c r="BE320" s="126"/>
      <c r="BF320" s="126"/>
      <c r="BG320" s="126"/>
      <c r="BH320" s="126"/>
      <c r="BI320" s="126"/>
      <c r="BJ320" s="126"/>
      <c r="BK320" s="126"/>
      <c r="BL320" s="126"/>
      <c r="BM320" s="126"/>
      <c r="BN320" s="126"/>
      <c r="BO320" s="126"/>
      <c r="BP320" s="126"/>
      <c r="BQ320" s="110"/>
      <c r="BR320" s="129"/>
      <c r="BS320" s="116"/>
    </row>
    <row r="321" spans="1:71" ht="15.65" customHeight="1">
      <c r="C321" s="124"/>
      <c r="D321" s="199" t="s">
        <v>13</v>
      </c>
      <c r="E321" s="200"/>
      <c r="F321" s="200"/>
      <c r="G321" s="200"/>
      <c r="H321" s="200"/>
      <c r="I321" s="200"/>
      <c r="J321" s="200"/>
      <c r="K321" s="200"/>
      <c r="L321" s="200"/>
      <c r="M321" s="201"/>
      <c r="N321" s="208" t="str">
        <f>IF([10]回答表!AD54="●","●","")</f>
        <v/>
      </c>
      <c r="O321" s="209"/>
      <c r="P321" s="209"/>
      <c r="Q321" s="210"/>
      <c r="R321" s="130"/>
      <c r="S321" s="130"/>
      <c r="T321" s="130"/>
      <c r="U321" s="190" t="str">
        <f>IF([10]回答表!AD54="●",[10]回答表!B561,"")</f>
        <v/>
      </c>
      <c r="V321" s="191"/>
      <c r="W321" s="191"/>
      <c r="X321" s="191"/>
      <c r="Y321" s="191"/>
      <c r="Z321" s="191"/>
      <c r="AA321" s="191"/>
      <c r="AB321" s="191"/>
      <c r="AC321" s="191"/>
      <c r="AD321" s="191"/>
      <c r="AE321" s="191"/>
      <c r="AF321" s="191"/>
      <c r="AG321" s="191"/>
      <c r="AH321" s="191"/>
      <c r="AI321" s="191"/>
      <c r="AJ321" s="192"/>
      <c r="AK321" s="160"/>
      <c r="AL321" s="160"/>
      <c r="AM321" s="190" t="str">
        <f>IF([10]回答表!AD54="●",[10]回答表!B567,"")</f>
        <v/>
      </c>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2"/>
      <c r="BR321" s="129"/>
      <c r="BS321" s="116"/>
    </row>
    <row r="322" spans="1:71" ht="15.65" customHeight="1">
      <c r="C322" s="124"/>
      <c r="D322" s="202"/>
      <c r="E322" s="203"/>
      <c r="F322" s="203"/>
      <c r="G322" s="203"/>
      <c r="H322" s="203"/>
      <c r="I322" s="203"/>
      <c r="J322" s="203"/>
      <c r="K322" s="203"/>
      <c r="L322" s="203"/>
      <c r="M322" s="204"/>
      <c r="N322" s="211"/>
      <c r="O322" s="212"/>
      <c r="P322" s="212"/>
      <c r="Q322" s="213"/>
      <c r="R322" s="130"/>
      <c r="S322" s="130"/>
      <c r="T322" s="130"/>
      <c r="U322" s="193"/>
      <c r="V322" s="194"/>
      <c r="W322" s="194"/>
      <c r="X322" s="194"/>
      <c r="Y322" s="194"/>
      <c r="Z322" s="194"/>
      <c r="AA322" s="194"/>
      <c r="AB322" s="194"/>
      <c r="AC322" s="194"/>
      <c r="AD322" s="194"/>
      <c r="AE322" s="194"/>
      <c r="AF322" s="194"/>
      <c r="AG322" s="194"/>
      <c r="AH322" s="194"/>
      <c r="AI322" s="194"/>
      <c r="AJ322" s="195"/>
      <c r="AK322" s="160"/>
      <c r="AL322" s="160"/>
      <c r="AM322" s="193"/>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c r="BM322" s="194"/>
      <c r="BN322" s="194"/>
      <c r="BO322" s="194"/>
      <c r="BP322" s="194"/>
      <c r="BQ322" s="195"/>
      <c r="BR322" s="129"/>
      <c r="BS322" s="116"/>
    </row>
    <row r="323" spans="1:71" ht="15.65" customHeight="1">
      <c r="C323" s="124"/>
      <c r="D323" s="202"/>
      <c r="E323" s="203"/>
      <c r="F323" s="203"/>
      <c r="G323" s="203"/>
      <c r="H323" s="203"/>
      <c r="I323" s="203"/>
      <c r="J323" s="203"/>
      <c r="K323" s="203"/>
      <c r="L323" s="203"/>
      <c r="M323" s="204"/>
      <c r="N323" s="211"/>
      <c r="O323" s="212"/>
      <c r="P323" s="212"/>
      <c r="Q323" s="213"/>
      <c r="R323" s="130"/>
      <c r="S323" s="130"/>
      <c r="T323" s="130"/>
      <c r="U323" s="193"/>
      <c r="V323" s="194"/>
      <c r="W323" s="194"/>
      <c r="X323" s="194"/>
      <c r="Y323" s="194"/>
      <c r="Z323" s="194"/>
      <c r="AA323" s="194"/>
      <c r="AB323" s="194"/>
      <c r="AC323" s="194"/>
      <c r="AD323" s="194"/>
      <c r="AE323" s="194"/>
      <c r="AF323" s="194"/>
      <c r="AG323" s="194"/>
      <c r="AH323" s="194"/>
      <c r="AI323" s="194"/>
      <c r="AJ323" s="195"/>
      <c r="AK323" s="160"/>
      <c r="AL323" s="160"/>
      <c r="AM323" s="193"/>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c r="BM323" s="194"/>
      <c r="BN323" s="194"/>
      <c r="BO323" s="194"/>
      <c r="BP323" s="194"/>
      <c r="BQ323" s="195"/>
      <c r="BR323" s="129"/>
      <c r="BS323" s="116"/>
    </row>
    <row r="324" spans="1:71" ht="15.65" customHeight="1">
      <c r="C324" s="124"/>
      <c r="D324" s="205"/>
      <c r="E324" s="206"/>
      <c r="F324" s="206"/>
      <c r="G324" s="206"/>
      <c r="H324" s="206"/>
      <c r="I324" s="206"/>
      <c r="J324" s="206"/>
      <c r="K324" s="206"/>
      <c r="L324" s="206"/>
      <c r="M324" s="207"/>
      <c r="N324" s="214"/>
      <c r="O324" s="215"/>
      <c r="P324" s="215"/>
      <c r="Q324" s="216"/>
      <c r="R324" s="130"/>
      <c r="S324" s="130"/>
      <c r="T324" s="130"/>
      <c r="U324" s="196"/>
      <c r="V324" s="197"/>
      <c r="W324" s="197"/>
      <c r="X324" s="197"/>
      <c r="Y324" s="197"/>
      <c r="Z324" s="197"/>
      <c r="AA324" s="197"/>
      <c r="AB324" s="197"/>
      <c r="AC324" s="197"/>
      <c r="AD324" s="197"/>
      <c r="AE324" s="197"/>
      <c r="AF324" s="197"/>
      <c r="AG324" s="197"/>
      <c r="AH324" s="197"/>
      <c r="AI324" s="197"/>
      <c r="AJ324" s="198"/>
      <c r="AK324" s="160"/>
      <c r="AL324" s="160"/>
      <c r="AM324" s="196"/>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c r="BM324" s="197"/>
      <c r="BN324" s="197"/>
      <c r="BO324" s="197"/>
      <c r="BP324" s="197"/>
      <c r="BQ324" s="198"/>
      <c r="BR324" s="129"/>
      <c r="BS324" s="116"/>
    </row>
    <row r="325" spans="1:71" ht="15.65" customHeight="1">
      <c r="C325" s="151"/>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3"/>
      <c r="BS325" s="116"/>
    </row>
    <row r="326" spans="1:71" s="97" customFormat="1" ht="15.65" customHeight="1">
      <c r="A326" s="116"/>
      <c r="B326" s="116"/>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16"/>
    </row>
    <row r="327" spans="1:71" ht="15.65" customHeight="1">
      <c r="C327" s="118"/>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256"/>
      <c r="AS327" s="256"/>
      <c r="AT327" s="256"/>
      <c r="AU327" s="256"/>
      <c r="AV327" s="256"/>
      <c r="AW327" s="256"/>
      <c r="AX327" s="256"/>
      <c r="AY327" s="256"/>
      <c r="AZ327" s="256"/>
      <c r="BA327" s="256"/>
      <c r="BB327" s="256"/>
      <c r="BC327" s="120"/>
      <c r="BD327" s="121"/>
      <c r="BE327" s="121"/>
      <c r="BF327" s="121"/>
      <c r="BG327" s="121"/>
      <c r="BH327" s="121"/>
      <c r="BI327" s="121"/>
      <c r="BJ327" s="121"/>
      <c r="BK327" s="121"/>
      <c r="BL327" s="121"/>
      <c r="BM327" s="121"/>
      <c r="BN327" s="121"/>
      <c r="BO327" s="121"/>
      <c r="BP327" s="121"/>
      <c r="BQ327" s="121"/>
      <c r="BR327" s="122"/>
    </row>
    <row r="328" spans="1:71" ht="15.65" customHeight="1">
      <c r="C328" s="124"/>
      <c r="D328" s="130"/>
      <c r="E328" s="130"/>
      <c r="F328" s="130"/>
      <c r="G328" s="130"/>
      <c r="H328" s="130"/>
      <c r="I328" s="130"/>
      <c r="J328" s="130"/>
      <c r="K328" s="130"/>
      <c r="L328" s="130"/>
      <c r="M328" s="130"/>
      <c r="N328" s="130"/>
      <c r="O328" s="130"/>
      <c r="P328" s="130"/>
      <c r="Q328" s="130"/>
      <c r="R328" s="130"/>
      <c r="S328" s="130"/>
      <c r="T328" s="130"/>
      <c r="U328" s="130"/>
      <c r="V328" s="130"/>
      <c r="W328" s="130"/>
      <c r="X328" s="110"/>
      <c r="Y328" s="110"/>
      <c r="Z328" s="110"/>
      <c r="AA328" s="126"/>
      <c r="AB328" s="131"/>
      <c r="AC328" s="131"/>
      <c r="AD328" s="131"/>
      <c r="AE328" s="131"/>
      <c r="AF328" s="131"/>
      <c r="AG328" s="131"/>
      <c r="AH328" s="131"/>
      <c r="AI328" s="131"/>
      <c r="AJ328" s="131"/>
      <c r="AK328" s="131"/>
      <c r="AL328" s="131"/>
      <c r="AM328" s="131"/>
      <c r="AN328" s="128"/>
      <c r="AO328" s="131"/>
      <c r="AP328" s="132"/>
      <c r="AQ328" s="132"/>
      <c r="AR328" s="257"/>
      <c r="AS328" s="257"/>
      <c r="AT328" s="257"/>
      <c r="AU328" s="257"/>
      <c r="AV328" s="257"/>
      <c r="AW328" s="257"/>
      <c r="AX328" s="257"/>
      <c r="AY328" s="257"/>
      <c r="AZ328" s="257"/>
      <c r="BA328" s="257"/>
      <c r="BB328" s="257"/>
      <c r="BC328" s="125"/>
      <c r="BD328" s="126"/>
      <c r="BE328" s="126"/>
      <c r="BF328" s="126"/>
      <c r="BG328" s="126"/>
      <c r="BH328" s="126"/>
      <c r="BI328" s="126"/>
      <c r="BJ328" s="126"/>
      <c r="BK328" s="126"/>
      <c r="BL328" s="126"/>
      <c r="BM328" s="126"/>
      <c r="BN328" s="127"/>
      <c r="BO328" s="127"/>
      <c r="BP328" s="127"/>
      <c r="BQ328" s="128"/>
      <c r="BR328" s="129"/>
    </row>
    <row r="329" spans="1:71" ht="15.65" customHeight="1">
      <c r="C329" s="124"/>
      <c r="D329" s="258" t="s">
        <v>4</v>
      </c>
      <c r="E329" s="259"/>
      <c r="F329" s="259"/>
      <c r="G329" s="259"/>
      <c r="H329" s="259"/>
      <c r="I329" s="259"/>
      <c r="J329" s="259"/>
      <c r="K329" s="259"/>
      <c r="L329" s="259"/>
      <c r="M329" s="259"/>
      <c r="N329" s="259"/>
      <c r="O329" s="259"/>
      <c r="P329" s="259"/>
      <c r="Q329" s="260"/>
      <c r="R329" s="199" t="s">
        <v>74</v>
      </c>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1"/>
      <c r="BC329" s="125"/>
      <c r="BD329" s="126"/>
      <c r="BE329" s="126"/>
      <c r="BF329" s="126"/>
      <c r="BG329" s="126"/>
      <c r="BH329" s="126"/>
      <c r="BI329" s="126"/>
      <c r="BJ329" s="126"/>
      <c r="BK329" s="126"/>
      <c r="BL329" s="126"/>
      <c r="BM329" s="126"/>
      <c r="BN329" s="127"/>
      <c r="BO329" s="127"/>
      <c r="BP329" s="127"/>
      <c r="BQ329" s="128"/>
      <c r="BR329" s="129"/>
    </row>
    <row r="330" spans="1:71" ht="15.65" customHeight="1">
      <c r="A330" s="134"/>
      <c r="B330" s="134"/>
      <c r="C330" s="124"/>
      <c r="D330" s="261"/>
      <c r="E330" s="262"/>
      <c r="F330" s="262"/>
      <c r="G330" s="262"/>
      <c r="H330" s="262"/>
      <c r="I330" s="262"/>
      <c r="J330" s="262"/>
      <c r="K330" s="262"/>
      <c r="L330" s="262"/>
      <c r="M330" s="262"/>
      <c r="N330" s="262"/>
      <c r="O330" s="262"/>
      <c r="P330" s="262"/>
      <c r="Q330" s="263"/>
      <c r="R330" s="205"/>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7"/>
      <c r="BC330" s="125"/>
      <c r="BD330" s="126"/>
      <c r="BE330" s="126"/>
      <c r="BF330" s="126"/>
      <c r="BG330" s="126"/>
      <c r="BH330" s="126"/>
      <c r="BI330" s="126"/>
      <c r="BJ330" s="126"/>
      <c r="BK330" s="126"/>
      <c r="BL330" s="126"/>
      <c r="BM330" s="126"/>
      <c r="BN330" s="127"/>
      <c r="BO330" s="127"/>
      <c r="BP330" s="127"/>
      <c r="BQ330" s="128"/>
      <c r="BR330" s="129"/>
      <c r="BS330" s="134"/>
    </row>
    <row r="331" spans="1:71" ht="15.65" customHeight="1">
      <c r="A331" s="134"/>
      <c r="B331" s="134"/>
      <c r="C331" s="124"/>
      <c r="D331" s="130"/>
      <c r="E331" s="130"/>
      <c r="F331" s="130"/>
      <c r="G331" s="130"/>
      <c r="H331" s="130"/>
      <c r="I331" s="130"/>
      <c r="J331" s="130"/>
      <c r="K331" s="130"/>
      <c r="L331" s="130"/>
      <c r="M331" s="130"/>
      <c r="N331" s="130"/>
      <c r="O331" s="130"/>
      <c r="P331" s="130"/>
      <c r="Q331" s="130"/>
      <c r="R331" s="130"/>
      <c r="S331" s="130"/>
      <c r="T331" s="130"/>
      <c r="U331" s="130"/>
      <c r="V331" s="130"/>
      <c r="W331" s="130"/>
      <c r="X331" s="110"/>
      <c r="Y331" s="110"/>
      <c r="Z331" s="110"/>
      <c r="AA331" s="126"/>
      <c r="AB331" s="131"/>
      <c r="AC331" s="131"/>
      <c r="AD331" s="131"/>
      <c r="AE331" s="131"/>
      <c r="AF331" s="131"/>
      <c r="AG331" s="131"/>
      <c r="AH331" s="131"/>
      <c r="AI331" s="131"/>
      <c r="AJ331" s="131"/>
      <c r="AK331" s="131"/>
      <c r="AL331" s="131"/>
      <c r="AM331" s="131"/>
      <c r="AN331" s="128"/>
      <c r="AO331" s="131"/>
      <c r="AP331" s="132"/>
      <c r="AQ331" s="132"/>
      <c r="AR331" s="133"/>
      <c r="AS331" s="133"/>
      <c r="AT331" s="133"/>
      <c r="AU331" s="133"/>
      <c r="AV331" s="133"/>
      <c r="AW331" s="133"/>
      <c r="AX331" s="133"/>
      <c r="AY331" s="133"/>
      <c r="AZ331" s="133"/>
      <c r="BA331" s="133"/>
      <c r="BB331" s="133"/>
      <c r="BC331" s="125"/>
      <c r="BD331" s="126"/>
      <c r="BE331" s="126"/>
      <c r="BF331" s="126"/>
      <c r="BG331" s="126"/>
      <c r="BH331" s="126"/>
      <c r="BI331" s="126"/>
      <c r="BJ331" s="126"/>
      <c r="BK331" s="126"/>
      <c r="BL331" s="126"/>
      <c r="BM331" s="126"/>
      <c r="BN331" s="127"/>
      <c r="BO331" s="127"/>
      <c r="BP331" s="127"/>
      <c r="BQ331" s="128"/>
      <c r="BR331" s="129"/>
      <c r="BS331" s="134"/>
    </row>
    <row r="332" spans="1:71" ht="19">
      <c r="A332" s="134"/>
      <c r="B332" s="134"/>
      <c r="C332" s="124"/>
      <c r="D332" s="130"/>
      <c r="E332" s="130"/>
      <c r="F332" s="130"/>
      <c r="G332" s="130"/>
      <c r="H332" s="130"/>
      <c r="I332" s="130"/>
      <c r="J332" s="130"/>
      <c r="K332" s="130"/>
      <c r="L332" s="130"/>
      <c r="M332" s="130"/>
      <c r="N332" s="130"/>
      <c r="O332" s="130"/>
      <c r="P332" s="130"/>
      <c r="Q332" s="130"/>
      <c r="R332" s="130"/>
      <c r="S332" s="130"/>
      <c r="T332" s="130"/>
      <c r="U332" s="135" t="s">
        <v>27</v>
      </c>
      <c r="V332" s="130"/>
      <c r="W332" s="130"/>
      <c r="X332" s="136"/>
      <c r="Y332" s="136"/>
      <c r="Z332" s="136"/>
      <c r="AA332" s="127"/>
      <c r="AB332" s="137"/>
      <c r="AC332" s="137"/>
      <c r="AD332" s="137"/>
      <c r="AE332" s="137"/>
      <c r="AF332" s="137"/>
      <c r="AG332" s="137"/>
      <c r="AH332" s="137"/>
      <c r="AI332" s="137"/>
      <c r="AJ332" s="137"/>
      <c r="AK332" s="137"/>
      <c r="AL332" s="137"/>
      <c r="AM332" s="135" t="s">
        <v>14</v>
      </c>
      <c r="AN332" s="138"/>
      <c r="AO332" s="137"/>
      <c r="AP332" s="139"/>
      <c r="AQ332" s="139"/>
      <c r="AR332" s="140"/>
      <c r="AS332" s="140"/>
      <c r="AT332" s="140"/>
      <c r="AU332" s="140"/>
      <c r="AV332" s="140"/>
      <c r="AW332" s="140"/>
      <c r="AX332" s="140"/>
      <c r="AY332" s="140"/>
      <c r="AZ332" s="140"/>
      <c r="BA332" s="140"/>
      <c r="BB332" s="140"/>
      <c r="BC332" s="141"/>
      <c r="BD332" s="127"/>
      <c r="BE332" s="127"/>
      <c r="BF332" s="161" t="s">
        <v>75</v>
      </c>
      <c r="BG332" s="155"/>
      <c r="BH332" s="155"/>
      <c r="BI332" s="155"/>
      <c r="BJ332" s="155"/>
      <c r="BK332" s="155"/>
      <c r="BL332" s="155"/>
      <c r="BM332" s="127"/>
      <c r="BN332" s="127"/>
      <c r="BO332" s="127"/>
      <c r="BP332" s="127"/>
      <c r="BQ332" s="138"/>
      <c r="BR332" s="129"/>
      <c r="BS332" s="134"/>
    </row>
    <row r="333" spans="1:71" ht="15.65" customHeight="1">
      <c r="A333" s="134"/>
      <c r="B333" s="134"/>
      <c r="C333" s="124"/>
      <c r="D333" s="199" t="s">
        <v>7</v>
      </c>
      <c r="E333" s="200"/>
      <c r="F333" s="200"/>
      <c r="G333" s="200"/>
      <c r="H333" s="200"/>
      <c r="I333" s="200"/>
      <c r="J333" s="200"/>
      <c r="K333" s="200"/>
      <c r="L333" s="200"/>
      <c r="M333" s="201"/>
      <c r="N333" s="208" t="str">
        <f>IF([10]回答表!X55="●","●","")</f>
        <v/>
      </c>
      <c r="O333" s="209"/>
      <c r="P333" s="209"/>
      <c r="Q333" s="210"/>
      <c r="R333" s="130"/>
      <c r="S333" s="130"/>
      <c r="T333" s="130"/>
      <c r="U333" s="190" t="str">
        <f>IF([10]回答表!X55="●",[10]回答表!B578,IF([10]回答表!AA55="●",[10]回答表!B605,""))</f>
        <v/>
      </c>
      <c r="V333" s="191"/>
      <c r="W333" s="191"/>
      <c r="X333" s="191"/>
      <c r="Y333" s="191"/>
      <c r="Z333" s="191"/>
      <c r="AA333" s="191"/>
      <c r="AB333" s="191"/>
      <c r="AC333" s="191"/>
      <c r="AD333" s="191"/>
      <c r="AE333" s="191"/>
      <c r="AF333" s="191"/>
      <c r="AG333" s="191"/>
      <c r="AH333" s="191"/>
      <c r="AI333" s="191"/>
      <c r="AJ333" s="192"/>
      <c r="AK333" s="143"/>
      <c r="AL333" s="143"/>
      <c r="AM333" s="223" t="s">
        <v>76</v>
      </c>
      <c r="AN333" s="223"/>
      <c r="AO333" s="223"/>
      <c r="AP333" s="223"/>
      <c r="AQ333" s="224" t="str">
        <f>IF([10]回答表!X55="●",[10]回答表!BC585,IF([10]回答表!AA55="●",[10]回答表!BC612,""))</f>
        <v/>
      </c>
      <c r="AR333" s="224"/>
      <c r="AS333" s="224"/>
      <c r="AT333" s="224"/>
      <c r="AU333" s="264" t="s">
        <v>77</v>
      </c>
      <c r="AV333" s="265"/>
      <c r="AW333" s="265"/>
      <c r="AX333" s="266"/>
      <c r="AY333" s="224" t="str">
        <f>IF([10]回答表!X55="●",[10]回答表!BC591,IF([10]回答表!AA55="●",[10]回答表!BC617,""))</f>
        <v/>
      </c>
      <c r="AZ333" s="224"/>
      <c r="BA333" s="224"/>
      <c r="BB333" s="224"/>
      <c r="BC333" s="131"/>
      <c r="BD333" s="126"/>
      <c r="BE333" s="126"/>
      <c r="BF333" s="253" t="str">
        <f>IF([10]回答表!X55="●",[10]回答表!S584,IF([10]回答表!AA55="●",[10]回答表!S611,""))</f>
        <v/>
      </c>
      <c r="BG333" s="254"/>
      <c r="BH333" s="254"/>
      <c r="BI333" s="254"/>
      <c r="BJ333" s="253"/>
      <c r="BK333" s="254"/>
      <c r="BL333" s="254"/>
      <c r="BM333" s="254"/>
      <c r="BN333" s="253"/>
      <c r="BO333" s="254"/>
      <c r="BP333" s="254"/>
      <c r="BQ333" s="255"/>
      <c r="BR333" s="129"/>
      <c r="BS333" s="134"/>
    </row>
    <row r="334" spans="1:71" ht="15.65" customHeight="1">
      <c r="A334" s="134"/>
      <c r="B334" s="134"/>
      <c r="C334" s="124"/>
      <c r="D334" s="202"/>
      <c r="E334" s="203"/>
      <c r="F334" s="203"/>
      <c r="G334" s="203"/>
      <c r="H334" s="203"/>
      <c r="I334" s="203"/>
      <c r="J334" s="203"/>
      <c r="K334" s="203"/>
      <c r="L334" s="203"/>
      <c r="M334" s="204"/>
      <c r="N334" s="211"/>
      <c r="O334" s="212"/>
      <c r="P334" s="212"/>
      <c r="Q334" s="213"/>
      <c r="R334" s="130"/>
      <c r="S334" s="130"/>
      <c r="T334" s="130"/>
      <c r="U334" s="193"/>
      <c r="V334" s="194"/>
      <c r="W334" s="194"/>
      <c r="X334" s="194"/>
      <c r="Y334" s="194"/>
      <c r="Z334" s="194"/>
      <c r="AA334" s="194"/>
      <c r="AB334" s="194"/>
      <c r="AC334" s="194"/>
      <c r="AD334" s="194"/>
      <c r="AE334" s="194"/>
      <c r="AF334" s="194"/>
      <c r="AG334" s="194"/>
      <c r="AH334" s="194"/>
      <c r="AI334" s="194"/>
      <c r="AJ334" s="195"/>
      <c r="AK334" s="143"/>
      <c r="AL334" s="143"/>
      <c r="AM334" s="223"/>
      <c r="AN334" s="223"/>
      <c r="AO334" s="223"/>
      <c r="AP334" s="223"/>
      <c r="AQ334" s="224"/>
      <c r="AR334" s="224"/>
      <c r="AS334" s="224"/>
      <c r="AT334" s="224"/>
      <c r="AU334" s="267"/>
      <c r="AV334" s="268"/>
      <c r="AW334" s="268"/>
      <c r="AX334" s="269"/>
      <c r="AY334" s="224"/>
      <c r="AZ334" s="224"/>
      <c r="BA334" s="224"/>
      <c r="BB334" s="224"/>
      <c r="BC334" s="131"/>
      <c r="BD334" s="126"/>
      <c r="BE334" s="126"/>
      <c r="BF334" s="217"/>
      <c r="BG334" s="218"/>
      <c r="BH334" s="218"/>
      <c r="BI334" s="218"/>
      <c r="BJ334" s="217"/>
      <c r="BK334" s="218"/>
      <c r="BL334" s="218"/>
      <c r="BM334" s="218"/>
      <c r="BN334" s="217"/>
      <c r="BO334" s="218"/>
      <c r="BP334" s="218"/>
      <c r="BQ334" s="221"/>
      <c r="BR334" s="129"/>
      <c r="BS334" s="134"/>
    </row>
    <row r="335" spans="1:71" ht="15.65" customHeight="1">
      <c r="A335" s="134"/>
      <c r="B335" s="134"/>
      <c r="C335" s="124"/>
      <c r="D335" s="202"/>
      <c r="E335" s="203"/>
      <c r="F335" s="203"/>
      <c r="G335" s="203"/>
      <c r="H335" s="203"/>
      <c r="I335" s="203"/>
      <c r="J335" s="203"/>
      <c r="K335" s="203"/>
      <c r="L335" s="203"/>
      <c r="M335" s="204"/>
      <c r="N335" s="211"/>
      <c r="O335" s="212"/>
      <c r="P335" s="212"/>
      <c r="Q335" s="213"/>
      <c r="R335" s="130"/>
      <c r="S335" s="130"/>
      <c r="T335" s="130"/>
      <c r="U335" s="193"/>
      <c r="V335" s="194"/>
      <c r="W335" s="194"/>
      <c r="X335" s="194"/>
      <c r="Y335" s="194"/>
      <c r="Z335" s="194"/>
      <c r="AA335" s="194"/>
      <c r="AB335" s="194"/>
      <c r="AC335" s="194"/>
      <c r="AD335" s="194"/>
      <c r="AE335" s="194"/>
      <c r="AF335" s="194"/>
      <c r="AG335" s="194"/>
      <c r="AH335" s="194"/>
      <c r="AI335" s="194"/>
      <c r="AJ335" s="195"/>
      <c r="AK335" s="143"/>
      <c r="AL335" s="143"/>
      <c r="AM335" s="223" t="s">
        <v>78</v>
      </c>
      <c r="AN335" s="223"/>
      <c r="AO335" s="223"/>
      <c r="AP335" s="223"/>
      <c r="AQ335" s="224" t="str">
        <f>IF([10]回答表!X55="●",[10]回答表!BC586,IF([10]回答表!AA55="●",[10]回答表!BC613,""))</f>
        <v/>
      </c>
      <c r="AR335" s="224"/>
      <c r="AS335" s="224"/>
      <c r="AT335" s="224"/>
      <c r="AU335" s="267"/>
      <c r="AV335" s="268"/>
      <c r="AW335" s="268"/>
      <c r="AX335" s="269"/>
      <c r="AY335" s="224"/>
      <c r="AZ335" s="224"/>
      <c r="BA335" s="224"/>
      <c r="BB335" s="224"/>
      <c r="BC335" s="131"/>
      <c r="BD335" s="126"/>
      <c r="BE335" s="126"/>
      <c r="BF335" s="217"/>
      <c r="BG335" s="218"/>
      <c r="BH335" s="218"/>
      <c r="BI335" s="218"/>
      <c r="BJ335" s="217"/>
      <c r="BK335" s="218"/>
      <c r="BL335" s="218"/>
      <c r="BM335" s="218"/>
      <c r="BN335" s="217"/>
      <c r="BO335" s="218"/>
      <c r="BP335" s="218"/>
      <c r="BQ335" s="221"/>
      <c r="BR335" s="129"/>
      <c r="BS335" s="134"/>
    </row>
    <row r="336" spans="1:71" ht="15.65" customHeight="1">
      <c r="A336" s="134"/>
      <c r="B336" s="134"/>
      <c r="C336" s="124"/>
      <c r="D336" s="205"/>
      <c r="E336" s="206"/>
      <c r="F336" s="206"/>
      <c r="G336" s="206"/>
      <c r="H336" s="206"/>
      <c r="I336" s="206"/>
      <c r="J336" s="206"/>
      <c r="K336" s="206"/>
      <c r="L336" s="206"/>
      <c r="M336" s="207"/>
      <c r="N336" s="214"/>
      <c r="O336" s="215"/>
      <c r="P336" s="215"/>
      <c r="Q336" s="216"/>
      <c r="R336" s="130"/>
      <c r="S336" s="130"/>
      <c r="T336" s="130"/>
      <c r="U336" s="193"/>
      <c r="V336" s="194"/>
      <c r="W336" s="194"/>
      <c r="X336" s="194"/>
      <c r="Y336" s="194"/>
      <c r="Z336" s="194"/>
      <c r="AA336" s="194"/>
      <c r="AB336" s="194"/>
      <c r="AC336" s="194"/>
      <c r="AD336" s="194"/>
      <c r="AE336" s="194"/>
      <c r="AF336" s="194"/>
      <c r="AG336" s="194"/>
      <c r="AH336" s="194"/>
      <c r="AI336" s="194"/>
      <c r="AJ336" s="195"/>
      <c r="AK336" s="143"/>
      <c r="AL336" s="143"/>
      <c r="AM336" s="223"/>
      <c r="AN336" s="223"/>
      <c r="AO336" s="223"/>
      <c r="AP336" s="223"/>
      <c r="AQ336" s="224"/>
      <c r="AR336" s="224"/>
      <c r="AS336" s="224"/>
      <c r="AT336" s="224"/>
      <c r="AU336" s="267"/>
      <c r="AV336" s="268"/>
      <c r="AW336" s="268"/>
      <c r="AX336" s="269"/>
      <c r="AY336" s="224"/>
      <c r="AZ336" s="224"/>
      <c r="BA336" s="224"/>
      <c r="BB336" s="224"/>
      <c r="BC336" s="131"/>
      <c r="BD336" s="126"/>
      <c r="BE336" s="126"/>
      <c r="BF336" s="217" t="str">
        <f>IF([10]回答表!X55="●",[10]回答表!V584,IF([10]回答表!AA55="●",[10]回答表!V611,""))</f>
        <v/>
      </c>
      <c r="BG336" s="218"/>
      <c r="BH336" s="218"/>
      <c r="BI336" s="218"/>
      <c r="BJ336" s="217" t="str">
        <f>IF([10]回答表!X55="●",[10]回答表!V585,IF([10]回答表!AA55="●",[10]回答表!V612,""))</f>
        <v/>
      </c>
      <c r="BK336" s="218"/>
      <c r="BL336" s="218"/>
      <c r="BM336" s="221"/>
      <c r="BN336" s="217" t="str">
        <f>IF([10]回答表!X55="●",[10]回答表!V586,IF([10]回答表!AA55="●",[10]回答表!V613,""))</f>
        <v/>
      </c>
      <c r="BO336" s="218"/>
      <c r="BP336" s="218"/>
      <c r="BQ336" s="221"/>
      <c r="BR336" s="129"/>
      <c r="BS336" s="134"/>
    </row>
    <row r="337" spans="1:71" ht="15.65" customHeight="1">
      <c r="A337" s="134"/>
      <c r="B337" s="134"/>
      <c r="C337" s="124"/>
      <c r="D337" s="144"/>
      <c r="E337" s="144"/>
      <c r="F337" s="144"/>
      <c r="G337" s="144"/>
      <c r="H337" s="144"/>
      <c r="I337" s="144"/>
      <c r="J337" s="144"/>
      <c r="K337" s="144"/>
      <c r="L337" s="144"/>
      <c r="M337" s="144"/>
      <c r="N337" s="146"/>
      <c r="O337" s="146"/>
      <c r="P337" s="146"/>
      <c r="Q337" s="146"/>
      <c r="R337" s="146"/>
      <c r="S337" s="146"/>
      <c r="T337" s="146"/>
      <c r="U337" s="193"/>
      <c r="V337" s="194"/>
      <c r="W337" s="194"/>
      <c r="X337" s="194"/>
      <c r="Y337" s="194"/>
      <c r="Z337" s="194"/>
      <c r="AA337" s="194"/>
      <c r="AB337" s="194"/>
      <c r="AC337" s="194"/>
      <c r="AD337" s="194"/>
      <c r="AE337" s="194"/>
      <c r="AF337" s="194"/>
      <c r="AG337" s="194"/>
      <c r="AH337" s="194"/>
      <c r="AI337" s="194"/>
      <c r="AJ337" s="195"/>
      <c r="AK337" s="143"/>
      <c r="AL337" s="143"/>
      <c r="AM337" s="223" t="s">
        <v>79</v>
      </c>
      <c r="AN337" s="223"/>
      <c r="AO337" s="223"/>
      <c r="AP337" s="223"/>
      <c r="AQ337" s="224" t="str">
        <f>IF([10]回答表!X55="●",[10]回答表!BC587,IF([10]回答表!AA55="●",[10]回答表!BC614,""))</f>
        <v/>
      </c>
      <c r="AR337" s="224"/>
      <c r="AS337" s="224"/>
      <c r="AT337" s="224"/>
      <c r="AU337" s="270"/>
      <c r="AV337" s="271"/>
      <c r="AW337" s="271"/>
      <c r="AX337" s="272"/>
      <c r="AY337" s="224"/>
      <c r="AZ337" s="224"/>
      <c r="BA337" s="224"/>
      <c r="BB337" s="224"/>
      <c r="BC337" s="131"/>
      <c r="BD337" s="131"/>
      <c r="BE337" s="131"/>
      <c r="BF337" s="217"/>
      <c r="BG337" s="218"/>
      <c r="BH337" s="218"/>
      <c r="BI337" s="218"/>
      <c r="BJ337" s="217"/>
      <c r="BK337" s="218"/>
      <c r="BL337" s="218"/>
      <c r="BM337" s="221"/>
      <c r="BN337" s="217"/>
      <c r="BO337" s="218"/>
      <c r="BP337" s="218"/>
      <c r="BQ337" s="221"/>
      <c r="BR337" s="129"/>
      <c r="BS337" s="134"/>
    </row>
    <row r="338" spans="1:71" ht="15.65" customHeight="1">
      <c r="A338" s="134"/>
      <c r="B338" s="134"/>
      <c r="C338" s="124"/>
      <c r="D338" s="144"/>
      <c r="E338" s="144"/>
      <c r="F338" s="144"/>
      <c r="G338" s="144"/>
      <c r="H338" s="144"/>
      <c r="I338" s="144"/>
      <c r="J338" s="144"/>
      <c r="K338" s="144"/>
      <c r="L338" s="144"/>
      <c r="M338" s="144"/>
      <c r="N338" s="146"/>
      <c r="O338" s="146"/>
      <c r="P338" s="146"/>
      <c r="Q338" s="146"/>
      <c r="R338" s="146"/>
      <c r="S338" s="146"/>
      <c r="T338" s="146"/>
      <c r="U338" s="193"/>
      <c r="V338" s="194"/>
      <c r="W338" s="194"/>
      <c r="X338" s="194"/>
      <c r="Y338" s="194"/>
      <c r="Z338" s="194"/>
      <c r="AA338" s="194"/>
      <c r="AB338" s="194"/>
      <c r="AC338" s="194"/>
      <c r="AD338" s="194"/>
      <c r="AE338" s="194"/>
      <c r="AF338" s="194"/>
      <c r="AG338" s="194"/>
      <c r="AH338" s="194"/>
      <c r="AI338" s="194"/>
      <c r="AJ338" s="195"/>
      <c r="AK338" s="143"/>
      <c r="AL338" s="143"/>
      <c r="AM338" s="223"/>
      <c r="AN338" s="223"/>
      <c r="AO338" s="223"/>
      <c r="AP338" s="223"/>
      <c r="AQ338" s="224"/>
      <c r="AR338" s="224"/>
      <c r="AS338" s="224"/>
      <c r="AT338" s="224"/>
      <c r="AU338" s="225" t="s">
        <v>80</v>
      </c>
      <c r="AV338" s="226"/>
      <c r="AW338" s="226"/>
      <c r="AX338" s="227"/>
      <c r="AY338" s="231" t="str">
        <f>IF([10]回答表!X55="●",[10]回答表!BC592,IF([10]回答表!AA55="●",[10]回答表!BC618,""))</f>
        <v/>
      </c>
      <c r="AZ338" s="232"/>
      <c r="BA338" s="232"/>
      <c r="BB338" s="233"/>
      <c r="BC338" s="131"/>
      <c r="BD338" s="126"/>
      <c r="BE338" s="126"/>
      <c r="BF338" s="217"/>
      <c r="BG338" s="218"/>
      <c r="BH338" s="218"/>
      <c r="BI338" s="218"/>
      <c r="BJ338" s="217"/>
      <c r="BK338" s="218"/>
      <c r="BL338" s="218"/>
      <c r="BM338" s="221"/>
      <c r="BN338" s="217"/>
      <c r="BO338" s="218"/>
      <c r="BP338" s="218"/>
      <c r="BQ338" s="221"/>
      <c r="BR338" s="129"/>
      <c r="BS338" s="134"/>
    </row>
    <row r="339" spans="1:71" ht="15.65" customHeight="1">
      <c r="A339" s="134"/>
      <c r="B339" s="134"/>
      <c r="C339" s="124"/>
      <c r="D339" s="243" t="s">
        <v>8</v>
      </c>
      <c r="E339" s="244"/>
      <c r="F339" s="244"/>
      <c r="G339" s="244"/>
      <c r="H339" s="244"/>
      <c r="I339" s="244"/>
      <c r="J339" s="244"/>
      <c r="K339" s="244"/>
      <c r="L339" s="244"/>
      <c r="M339" s="245"/>
      <c r="N339" s="208" t="str">
        <f>IF([10]回答表!AA55="●","●","")</f>
        <v/>
      </c>
      <c r="O339" s="209"/>
      <c r="P339" s="209"/>
      <c r="Q339" s="210"/>
      <c r="R339" s="130"/>
      <c r="S339" s="130"/>
      <c r="T339" s="130"/>
      <c r="U339" s="193"/>
      <c r="V339" s="194"/>
      <c r="W339" s="194"/>
      <c r="X339" s="194"/>
      <c r="Y339" s="194"/>
      <c r="Z339" s="194"/>
      <c r="AA339" s="194"/>
      <c r="AB339" s="194"/>
      <c r="AC339" s="194"/>
      <c r="AD339" s="194"/>
      <c r="AE339" s="194"/>
      <c r="AF339" s="194"/>
      <c r="AG339" s="194"/>
      <c r="AH339" s="194"/>
      <c r="AI339" s="194"/>
      <c r="AJ339" s="195"/>
      <c r="AK339" s="143"/>
      <c r="AL339" s="143"/>
      <c r="AM339" s="223" t="s">
        <v>81</v>
      </c>
      <c r="AN339" s="223"/>
      <c r="AO339" s="223"/>
      <c r="AP339" s="223"/>
      <c r="AQ339" s="252" t="str">
        <f>IF([10]回答表!X55="●",[10]回答表!BC589,IF([10]回答表!AA55="●",[10]回答表!BC615,""))</f>
        <v/>
      </c>
      <c r="AR339" s="224"/>
      <c r="AS339" s="224"/>
      <c r="AT339" s="224"/>
      <c r="AU339" s="237"/>
      <c r="AV339" s="238"/>
      <c r="AW339" s="238"/>
      <c r="AX339" s="239"/>
      <c r="AY339" s="240"/>
      <c r="AZ339" s="241"/>
      <c r="BA339" s="241"/>
      <c r="BB339" s="242"/>
      <c r="BC339" s="131"/>
      <c r="BD339" s="147"/>
      <c r="BE339" s="147"/>
      <c r="BF339" s="217"/>
      <c r="BG339" s="218"/>
      <c r="BH339" s="218"/>
      <c r="BI339" s="218"/>
      <c r="BJ339" s="217"/>
      <c r="BK339" s="218"/>
      <c r="BL339" s="218"/>
      <c r="BM339" s="221"/>
      <c r="BN339" s="217"/>
      <c r="BO339" s="218"/>
      <c r="BP339" s="218"/>
      <c r="BQ339" s="221"/>
      <c r="BR339" s="129"/>
      <c r="BS339" s="134"/>
    </row>
    <row r="340" spans="1:71" ht="15.65" customHeight="1">
      <c r="A340" s="134"/>
      <c r="B340" s="134"/>
      <c r="C340" s="124"/>
      <c r="D340" s="246"/>
      <c r="E340" s="247"/>
      <c r="F340" s="247"/>
      <c r="G340" s="247"/>
      <c r="H340" s="247"/>
      <c r="I340" s="247"/>
      <c r="J340" s="247"/>
      <c r="K340" s="247"/>
      <c r="L340" s="247"/>
      <c r="M340" s="248"/>
      <c r="N340" s="211"/>
      <c r="O340" s="212"/>
      <c r="P340" s="212"/>
      <c r="Q340" s="213"/>
      <c r="R340" s="130"/>
      <c r="S340" s="130"/>
      <c r="T340" s="130"/>
      <c r="U340" s="193"/>
      <c r="V340" s="194"/>
      <c r="W340" s="194"/>
      <c r="X340" s="194"/>
      <c r="Y340" s="194"/>
      <c r="Z340" s="194"/>
      <c r="AA340" s="194"/>
      <c r="AB340" s="194"/>
      <c r="AC340" s="194"/>
      <c r="AD340" s="194"/>
      <c r="AE340" s="194"/>
      <c r="AF340" s="194"/>
      <c r="AG340" s="194"/>
      <c r="AH340" s="194"/>
      <c r="AI340" s="194"/>
      <c r="AJ340" s="195"/>
      <c r="AK340" s="143"/>
      <c r="AL340" s="143"/>
      <c r="AM340" s="223"/>
      <c r="AN340" s="223"/>
      <c r="AO340" s="223"/>
      <c r="AP340" s="223"/>
      <c r="AQ340" s="224"/>
      <c r="AR340" s="224"/>
      <c r="AS340" s="224"/>
      <c r="AT340" s="224"/>
      <c r="AU340" s="228"/>
      <c r="AV340" s="229"/>
      <c r="AW340" s="229"/>
      <c r="AX340" s="230"/>
      <c r="AY340" s="234"/>
      <c r="AZ340" s="235"/>
      <c r="BA340" s="235"/>
      <c r="BB340" s="236"/>
      <c r="BC340" s="131"/>
      <c r="BD340" s="147"/>
      <c r="BE340" s="147"/>
      <c r="BF340" s="217" t="s">
        <v>9</v>
      </c>
      <c r="BG340" s="218"/>
      <c r="BH340" s="218"/>
      <c r="BI340" s="218"/>
      <c r="BJ340" s="217" t="s">
        <v>10</v>
      </c>
      <c r="BK340" s="218"/>
      <c r="BL340" s="218"/>
      <c r="BM340" s="218"/>
      <c r="BN340" s="217" t="s">
        <v>11</v>
      </c>
      <c r="BO340" s="218"/>
      <c r="BP340" s="218"/>
      <c r="BQ340" s="221"/>
      <c r="BR340" s="129"/>
      <c r="BS340" s="134"/>
    </row>
    <row r="341" spans="1:71" ht="15.65" customHeight="1">
      <c r="A341" s="134"/>
      <c r="B341" s="134"/>
      <c r="C341" s="124"/>
      <c r="D341" s="246"/>
      <c r="E341" s="247"/>
      <c r="F341" s="247"/>
      <c r="G341" s="247"/>
      <c r="H341" s="247"/>
      <c r="I341" s="247"/>
      <c r="J341" s="247"/>
      <c r="K341" s="247"/>
      <c r="L341" s="247"/>
      <c r="M341" s="248"/>
      <c r="N341" s="211"/>
      <c r="O341" s="212"/>
      <c r="P341" s="212"/>
      <c r="Q341" s="213"/>
      <c r="R341" s="130"/>
      <c r="S341" s="130"/>
      <c r="T341" s="130"/>
      <c r="U341" s="193"/>
      <c r="V341" s="194"/>
      <c r="W341" s="194"/>
      <c r="X341" s="194"/>
      <c r="Y341" s="194"/>
      <c r="Z341" s="194"/>
      <c r="AA341" s="194"/>
      <c r="AB341" s="194"/>
      <c r="AC341" s="194"/>
      <c r="AD341" s="194"/>
      <c r="AE341" s="194"/>
      <c r="AF341" s="194"/>
      <c r="AG341" s="194"/>
      <c r="AH341" s="194"/>
      <c r="AI341" s="194"/>
      <c r="AJ341" s="195"/>
      <c r="AK341" s="143"/>
      <c r="AL341" s="143"/>
      <c r="AM341" s="223" t="s">
        <v>82</v>
      </c>
      <c r="AN341" s="223"/>
      <c r="AO341" s="223"/>
      <c r="AP341" s="223"/>
      <c r="AQ341" s="224" t="str">
        <f>IF([10]回答表!X55="●",[10]回答表!BC590,IF([10]回答表!AA55="●",[10]回答表!BC616,""))</f>
        <v/>
      </c>
      <c r="AR341" s="224"/>
      <c r="AS341" s="224"/>
      <c r="AT341" s="224"/>
      <c r="AU341" s="225" t="s">
        <v>83</v>
      </c>
      <c r="AV341" s="226"/>
      <c r="AW341" s="226"/>
      <c r="AX341" s="227"/>
      <c r="AY341" s="231" t="str">
        <f>IF([10]回答表!X55="●",[10]回答表!BC593,IF([10]回答表!AA55="●",[10]回答表!BC619,""))</f>
        <v/>
      </c>
      <c r="AZ341" s="232"/>
      <c r="BA341" s="232"/>
      <c r="BB341" s="233"/>
      <c r="BC341" s="131"/>
      <c r="BD341" s="147"/>
      <c r="BE341" s="147"/>
      <c r="BF341" s="217"/>
      <c r="BG341" s="218"/>
      <c r="BH341" s="218"/>
      <c r="BI341" s="218"/>
      <c r="BJ341" s="217"/>
      <c r="BK341" s="218"/>
      <c r="BL341" s="218"/>
      <c r="BM341" s="218"/>
      <c r="BN341" s="217"/>
      <c r="BO341" s="218"/>
      <c r="BP341" s="218"/>
      <c r="BQ341" s="221"/>
      <c r="BR341" s="129"/>
      <c r="BS341" s="134"/>
    </row>
    <row r="342" spans="1:71" ht="15.65" customHeight="1">
      <c r="A342" s="134"/>
      <c r="B342" s="134"/>
      <c r="C342" s="124"/>
      <c r="D342" s="249"/>
      <c r="E342" s="250"/>
      <c r="F342" s="250"/>
      <c r="G342" s="250"/>
      <c r="H342" s="250"/>
      <c r="I342" s="250"/>
      <c r="J342" s="250"/>
      <c r="K342" s="250"/>
      <c r="L342" s="250"/>
      <c r="M342" s="251"/>
      <c r="N342" s="214"/>
      <c r="O342" s="215"/>
      <c r="P342" s="215"/>
      <c r="Q342" s="216"/>
      <c r="R342" s="130"/>
      <c r="S342" s="130"/>
      <c r="T342" s="130"/>
      <c r="U342" s="196"/>
      <c r="V342" s="197"/>
      <c r="W342" s="197"/>
      <c r="X342" s="197"/>
      <c r="Y342" s="197"/>
      <c r="Z342" s="197"/>
      <c r="AA342" s="197"/>
      <c r="AB342" s="197"/>
      <c r="AC342" s="197"/>
      <c r="AD342" s="197"/>
      <c r="AE342" s="197"/>
      <c r="AF342" s="197"/>
      <c r="AG342" s="197"/>
      <c r="AH342" s="197"/>
      <c r="AI342" s="197"/>
      <c r="AJ342" s="198"/>
      <c r="AK342" s="143"/>
      <c r="AL342" s="143"/>
      <c r="AM342" s="223"/>
      <c r="AN342" s="223"/>
      <c r="AO342" s="223"/>
      <c r="AP342" s="223"/>
      <c r="AQ342" s="224"/>
      <c r="AR342" s="224"/>
      <c r="AS342" s="224"/>
      <c r="AT342" s="224"/>
      <c r="AU342" s="228"/>
      <c r="AV342" s="229"/>
      <c r="AW342" s="229"/>
      <c r="AX342" s="230"/>
      <c r="AY342" s="234"/>
      <c r="AZ342" s="235"/>
      <c r="BA342" s="235"/>
      <c r="BB342" s="236"/>
      <c r="BC342" s="131"/>
      <c r="BD342" s="147"/>
      <c r="BE342" s="147"/>
      <c r="BF342" s="219"/>
      <c r="BG342" s="220"/>
      <c r="BH342" s="220"/>
      <c r="BI342" s="220"/>
      <c r="BJ342" s="219"/>
      <c r="BK342" s="220"/>
      <c r="BL342" s="220"/>
      <c r="BM342" s="220"/>
      <c r="BN342" s="219"/>
      <c r="BO342" s="220"/>
      <c r="BP342" s="220"/>
      <c r="BQ342" s="222"/>
      <c r="BR342" s="129"/>
      <c r="BS342" s="134"/>
    </row>
    <row r="343" spans="1:71" ht="15.65" customHeight="1">
      <c r="A343" s="134"/>
      <c r="B343" s="134"/>
      <c r="C343" s="124"/>
      <c r="D343" s="144"/>
      <c r="E343" s="144"/>
      <c r="F343" s="144"/>
      <c r="G343" s="144"/>
      <c r="H343" s="144"/>
      <c r="I343" s="144"/>
      <c r="J343" s="144"/>
      <c r="K343" s="144"/>
      <c r="L343" s="144"/>
      <c r="M343" s="144"/>
      <c r="N343" s="144"/>
      <c r="O343" s="144"/>
      <c r="P343" s="144"/>
      <c r="Q343" s="144"/>
      <c r="R343" s="130"/>
      <c r="S343" s="130"/>
      <c r="T343" s="130"/>
      <c r="U343" s="130"/>
      <c r="V343" s="130"/>
      <c r="W343" s="130"/>
      <c r="X343" s="130"/>
      <c r="Y343" s="130"/>
      <c r="Z343" s="130"/>
      <c r="AA343" s="130"/>
      <c r="AB343" s="130"/>
      <c r="AC343" s="130"/>
      <c r="AD343" s="130"/>
      <c r="AE343" s="130"/>
      <c r="AF343" s="130"/>
      <c r="AG343" s="130"/>
      <c r="AH343" s="130"/>
      <c r="AI343" s="130"/>
      <c r="AJ343" s="130"/>
      <c r="AK343" s="143"/>
      <c r="AL343" s="143"/>
      <c r="AM343" s="156"/>
      <c r="AN343" s="156"/>
      <c r="AO343" s="156"/>
      <c r="AP343" s="156"/>
      <c r="AQ343" s="156"/>
      <c r="AR343" s="156"/>
      <c r="AS343" s="156"/>
      <c r="AT343" s="156"/>
      <c r="AU343" s="156"/>
      <c r="AV343" s="156"/>
      <c r="AW343" s="156"/>
      <c r="AX343" s="156"/>
      <c r="AY343" s="156"/>
      <c r="AZ343" s="156"/>
      <c r="BA343" s="156"/>
      <c r="BB343" s="156"/>
      <c r="BC343" s="131"/>
      <c r="BD343" s="147"/>
      <c r="BE343" s="147"/>
      <c r="BF343" s="110"/>
      <c r="BG343" s="110"/>
      <c r="BH343" s="110"/>
      <c r="BI343" s="110"/>
      <c r="BJ343" s="110"/>
      <c r="BK343" s="110"/>
      <c r="BL343" s="110"/>
      <c r="BM343" s="110"/>
      <c r="BN343" s="110"/>
      <c r="BO343" s="110"/>
      <c r="BP343" s="110"/>
      <c r="BQ343" s="110"/>
      <c r="BR343" s="129"/>
      <c r="BS343" s="116"/>
    </row>
    <row r="344" spans="1:71" ht="15.65" customHeight="1">
      <c r="A344" s="134"/>
      <c r="B344" s="134"/>
      <c r="C344" s="124"/>
      <c r="D344" s="144"/>
      <c r="E344" s="144"/>
      <c r="F344" s="144"/>
      <c r="G344" s="144"/>
      <c r="H344" s="144"/>
      <c r="I344" s="144"/>
      <c r="J344" s="144"/>
      <c r="K344" s="144"/>
      <c r="L344" s="144"/>
      <c r="M344" s="144"/>
      <c r="N344" s="144"/>
      <c r="O344" s="144"/>
      <c r="P344" s="144"/>
      <c r="Q344" s="144"/>
      <c r="R344" s="130"/>
      <c r="S344" s="130"/>
      <c r="T344" s="130"/>
      <c r="U344" s="135" t="s">
        <v>91</v>
      </c>
      <c r="V344" s="130"/>
      <c r="W344" s="130"/>
      <c r="X344" s="130"/>
      <c r="Y344" s="130"/>
      <c r="Z344" s="130"/>
      <c r="AA344" s="130"/>
      <c r="AB344" s="130"/>
      <c r="AC344" s="130"/>
      <c r="AD344" s="130"/>
      <c r="AE344" s="130"/>
      <c r="AF344" s="130"/>
      <c r="AG344" s="130"/>
      <c r="AH344" s="130"/>
      <c r="AI344" s="130"/>
      <c r="AJ344" s="130"/>
      <c r="AK344" s="143"/>
      <c r="AL344" s="143"/>
      <c r="AM344" s="135" t="s">
        <v>92</v>
      </c>
      <c r="AN344" s="127"/>
      <c r="AO344" s="127"/>
      <c r="AP344" s="127"/>
      <c r="AQ344" s="127"/>
      <c r="AR344" s="127"/>
      <c r="AS344" s="127"/>
      <c r="AT344" s="127"/>
      <c r="AU344" s="127"/>
      <c r="AV344" s="127"/>
      <c r="AW344" s="127"/>
      <c r="AX344" s="126"/>
      <c r="AY344" s="126"/>
      <c r="AZ344" s="126"/>
      <c r="BA344" s="126"/>
      <c r="BB344" s="126"/>
      <c r="BC344" s="126"/>
      <c r="BD344" s="126"/>
      <c r="BE344" s="126"/>
      <c r="BF344" s="126"/>
      <c r="BG344" s="126"/>
      <c r="BH344" s="126"/>
      <c r="BI344" s="126"/>
      <c r="BJ344" s="126"/>
      <c r="BK344" s="126"/>
      <c r="BL344" s="126"/>
      <c r="BM344" s="126"/>
      <c r="BN344" s="126"/>
      <c r="BO344" s="126"/>
      <c r="BP344" s="126"/>
      <c r="BQ344" s="110"/>
      <c r="BR344" s="129"/>
      <c r="BS344" s="116"/>
    </row>
    <row r="345" spans="1:71" ht="15.65" customHeight="1">
      <c r="A345" s="134"/>
      <c r="B345" s="134"/>
      <c r="C345" s="124"/>
      <c r="D345" s="144"/>
      <c r="E345" s="144"/>
      <c r="F345" s="144"/>
      <c r="G345" s="144"/>
      <c r="H345" s="144"/>
      <c r="I345" s="144"/>
      <c r="J345" s="144"/>
      <c r="K345" s="144"/>
      <c r="L345" s="144"/>
      <c r="M345" s="144"/>
      <c r="N345" s="144"/>
      <c r="O345" s="144"/>
      <c r="P345" s="144"/>
      <c r="Q345" s="144"/>
      <c r="R345" s="130"/>
      <c r="S345" s="130"/>
      <c r="T345" s="130"/>
      <c r="U345" s="182" t="str">
        <f>IF([10]回答表!X55="●",[10]回答表!E592,IF([10]回答表!AA55="●",[10]回答表!E619,""))</f>
        <v/>
      </c>
      <c r="V345" s="183"/>
      <c r="W345" s="183"/>
      <c r="X345" s="183"/>
      <c r="Y345" s="183"/>
      <c r="Z345" s="183"/>
      <c r="AA345" s="183"/>
      <c r="AB345" s="183"/>
      <c r="AC345" s="183"/>
      <c r="AD345" s="183"/>
      <c r="AE345" s="186" t="s">
        <v>93</v>
      </c>
      <c r="AF345" s="186"/>
      <c r="AG345" s="186"/>
      <c r="AH345" s="186"/>
      <c r="AI345" s="186"/>
      <c r="AJ345" s="187"/>
      <c r="AK345" s="143"/>
      <c r="AL345" s="143"/>
      <c r="AM345" s="190" t="str">
        <f>IF([10]回答表!X55="●",[10]回答表!B594,IF([10]回答表!AA55="●",[10]回答表!B621,""))</f>
        <v/>
      </c>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2"/>
      <c r="BR345" s="129"/>
      <c r="BS345" s="116"/>
    </row>
    <row r="346" spans="1:71" ht="15.65" customHeight="1">
      <c r="A346" s="134"/>
      <c r="B346" s="134"/>
      <c r="C346" s="124"/>
      <c r="D346" s="144"/>
      <c r="E346" s="144"/>
      <c r="F346" s="144"/>
      <c r="G346" s="144"/>
      <c r="H346" s="144"/>
      <c r="I346" s="144"/>
      <c r="J346" s="144"/>
      <c r="K346" s="144"/>
      <c r="L346" s="144"/>
      <c r="M346" s="144"/>
      <c r="N346" s="144"/>
      <c r="O346" s="144"/>
      <c r="P346" s="144"/>
      <c r="Q346" s="144"/>
      <c r="R346" s="130"/>
      <c r="S346" s="130"/>
      <c r="T346" s="130"/>
      <c r="U346" s="184"/>
      <c r="V346" s="185"/>
      <c r="W346" s="185"/>
      <c r="X346" s="185"/>
      <c r="Y346" s="185"/>
      <c r="Z346" s="185"/>
      <c r="AA346" s="185"/>
      <c r="AB346" s="185"/>
      <c r="AC346" s="185"/>
      <c r="AD346" s="185"/>
      <c r="AE346" s="188"/>
      <c r="AF346" s="188"/>
      <c r="AG346" s="188"/>
      <c r="AH346" s="188"/>
      <c r="AI346" s="188"/>
      <c r="AJ346" s="189"/>
      <c r="AK346" s="143"/>
      <c r="AL346" s="143"/>
      <c r="AM346" s="193"/>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c r="BM346" s="194"/>
      <c r="BN346" s="194"/>
      <c r="BO346" s="194"/>
      <c r="BP346" s="194"/>
      <c r="BQ346" s="195"/>
      <c r="BR346" s="129"/>
      <c r="BS346" s="116"/>
    </row>
    <row r="347" spans="1:71" ht="15.65" customHeight="1">
      <c r="A347" s="134"/>
      <c r="B347" s="134"/>
      <c r="C347" s="124"/>
      <c r="D347" s="144"/>
      <c r="E347" s="144"/>
      <c r="F347" s="144"/>
      <c r="G347" s="144"/>
      <c r="H347" s="144"/>
      <c r="I347" s="144"/>
      <c r="J347" s="144"/>
      <c r="K347" s="144"/>
      <c r="L347" s="144"/>
      <c r="M347" s="144"/>
      <c r="N347" s="144"/>
      <c r="O347" s="144"/>
      <c r="P347" s="144"/>
      <c r="Q347" s="144"/>
      <c r="R347" s="130"/>
      <c r="S347" s="130"/>
      <c r="T347" s="130"/>
      <c r="U347" s="130"/>
      <c r="V347" s="130"/>
      <c r="W347" s="130"/>
      <c r="X347" s="130"/>
      <c r="Y347" s="130"/>
      <c r="Z347" s="130"/>
      <c r="AA347" s="130"/>
      <c r="AB347" s="130"/>
      <c r="AC347" s="130"/>
      <c r="AD347" s="130"/>
      <c r="AE347" s="130"/>
      <c r="AF347" s="130"/>
      <c r="AG347" s="130"/>
      <c r="AH347" s="130"/>
      <c r="AI347" s="130"/>
      <c r="AJ347" s="130"/>
      <c r="AK347" s="143"/>
      <c r="AL347" s="143"/>
      <c r="AM347" s="193"/>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5"/>
      <c r="BR347" s="129"/>
      <c r="BS347" s="116"/>
    </row>
    <row r="348" spans="1:71" ht="15.65" customHeight="1">
      <c r="A348" s="134"/>
      <c r="B348" s="134"/>
      <c r="C348" s="124"/>
      <c r="D348" s="144"/>
      <c r="E348" s="144"/>
      <c r="F348" s="144"/>
      <c r="G348" s="144"/>
      <c r="H348" s="144"/>
      <c r="I348" s="144"/>
      <c r="J348" s="144"/>
      <c r="K348" s="144"/>
      <c r="L348" s="144"/>
      <c r="M348" s="144"/>
      <c r="N348" s="144"/>
      <c r="O348" s="144"/>
      <c r="P348" s="144"/>
      <c r="Q348" s="144"/>
      <c r="R348" s="130"/>
      <c r="S348" s="130"/>
      <c r="T348" s="130"/>
      <c r="U348" s="130"/>
      <c r="V348" s="130"/>
      <c r="W348" s="130"/>
      <c r="X348" s="130"/>
      <c r="Y348" s="130"/>
      <c r="Z348" s="130"/>
      <c r="AA348" s="130"/>
      <c r="AB348" s="130"/>
      <c r="AC348" s="130"/>
      <c r="AD348" s="130"/>
      <c r="AE348" s="130"/>
      <c r="AF348" s="130"/>
      <c r="AG348" s="130"/>
      <c r="AH348" s="130"/>
      <c r="AI348" s="130"/>
      <c r="AJ348" s="130"/>
      <c r="AK348" s="143"/>
      <c r="AL348" s="143"/>
      <c r="AM348" s="193"/>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c r="BM348" s="194"/>
      <c r="BN348" s="194"/>
      <c r="BO348" s="194"/>
      <c r="BP348" s="194"/>
      <c r="BQ348" s="195"/>
      <c r="BR348" s="129"/>
      <c r="BS348" s="116"/>
    </row>
    <row r="349" spans="1:71" ht="15.65" customHeight="1">
      <c r="A349" s="134"/>
      <c r="B349" s="134"/>
      <c r="C349" s="124"/>
      <c r="D349" s="144"/>
      <c r="E349" s="144"/>
      <c r="F349" s="144"/>
      <c r="G349" s="144"/>
      <c r="H349" s="144"/>
      <c r="I349" s="144"/>
      <c r="J349" s="144"/>
      <c r="K349" s="144"/>
      <c r="L349" s="144"/>
      <c r="M349" s="144"/>
      <c r="N349" s="144"/>
      <c r="O349" s="144"/>
      <c r="P349" s="144"/>
      <c r="Q349" s="144"/>
      <c r="R349" s="130"/>
      <c r="S349" s="130"/>
      <c r="T349" s="130"/>
      <c r="U349" s="130"/>
      <c r="V349" s="130"/>
      <c r="W349" s="130"/>
      <c r="X349" s="130"/>
      <c r="Y349" s="130"/>
      <c r="Z349" s="130"/>
      <c r="AA349" s="130"/>
      <c r="AB349" s="130"/>
      <c r="AC349" s="130"/>
      <c r="AD349" s="130"/>
      <c r="AE349" s="130"/>
      <c r="AF349" s="130"/>
      <c r="AG349" s="130"/>
      <c r="AH349" s="130"/>
      <c r="AI349" s="130"/>
      <c r="AJ349" s="130"/>
      <c r="AK349" s="143"/>
      <c r="AL349" s="143"/>
      <c r="AM349" s="196"/>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8"/>
      <c r="BR349" s="129"/>
      <c r="BS349" s="116"/>
    </row>
    <row r="350" spans="1:71" ht="15.65" customHeight="1">
      <c r="A350" s="134"/>
      <c r="B350" s="134"/>
      <c r="C350" s="124"/>
      <c r="D350" s="144"/>
      <c r="E350" s="144"/>
      <c r="F350" s="144"/>
      <c r="G350" s="144"/>
      <c r="H350" s="144"/>
      <c r="I350" s="144"/>
      <c r="J350" s="144"/>
      <c r="K350" s="144"/>
      <c r="L350" s="144"/>
      <c r="M350" s="144"/>
      <c r="N350" s="130"/>
      <c r="O350" s="130"/>
      <c r="P350" s="130"/>
      <c r="Q350" s="130"/>
      <c r="R350" s="130"/>
      <c r="S350" s="130"/>
      <c r="T350" s="130"/>
      <c r="U350" s="130"/>
      <c r="V350" s="130"/>
      <c r="W350" s="130"/>
      <c r="X350" s="110"/>
      <c r="Y350" s="110"/>
      <c r="Z350" s="110"/>
      <c r="AA350" s="127"/>
      <c r="AB350" s="127"/>
      <c r="AC350" s="127"/>
      <c r="AD350" s="127"/>
      <c r="AE350" s="127"/>
      <c r="AF350" s="127"/>
      <c r="AG350" s="127"/>
      <c r="AH350" s="127"/>
      <c r="AI350" s="127"/>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29"/>
      <c r="BS350" s="134"/>
    </row>
    <row r="351" spans="1:71" ht="18.649999999999999" customHeight="1">
      <c r="A351" s="134"/>
      <c r="B351" s="134"/>
      <c r="C351" s="124"/>
      <c r="D351" s="144"/>
      <c r="E351" s="144"/>
      <c r="F351" s="144"/>
      <c r="G351" s="144"/>
      <c r="H351" s="144"/>
      <c r="I351" s="144"/>
      <c r="J351" s="144"/>
      <c r="K351" s="144"/>
      <c r="L351" s="144"/>
      <c r="M351" s="144"/>
      <c r="N351" s="130"/>
      <c r="O351" s="130"/>
      <c r="P351" s="130"/>
      <c r="Q351" s="130"/>
      <c r="R351" s="130"/>
      <c r="S351" s="130"/>
      <c r="T351" s="130"/>
      <c r="U351" s="135" t="s">
        <v>27</v>
      </c>
      <c r="V351" s="130"/>
      <c r="W351" s="130"/>
      <c r="X351" s="136"/>
      <c r="Y351" s="136"/>
      <c r="Z351" s="136"/>
      <c r="AA351" s="127"/>
      <c r="AB351" s="137"/>
      <c r="AC351" s="127"/>
      <c r="AD351" s="127"/>
      <c r="AE351" s="127"/>
      <c r="AF351" s="127"/>
      <c r="AG351" s="127"/>
      <c r="AH351" s="127"/>
      <c r="AI351" s="127"/>
      <c r="AJ351" s="127"/>
      <c r="AK351" s="127"/>
      <c r="AL351" s="127"/>
      <c r="AM351" s="135" t="s">
        <v>12</v>
      </c>
      <c r="AN351" s="127"/>
      <c r="AO351" s="127"/>
      <c r="AP351" s="127"/>
      <c r="AQ351" s="127"/>
      <c r="AR351" s="127"/>
      <c r="AS351" s="127"/>
      <c r="AT351" s="127"/>
      <c r="AU351" s="127"/>
      <c r="AV351" s="127"/>
      <c r="AW351" s="127"/>
      <c r="AX351" s="127"/>
      <c r="AY351" s="127"/>
      <c r="AZ351" s="127"/>
      <c r="BA351" s="127"/>
      <c r="BB351" s="126"/>
      <c r="BC351" s="126"/>
      <c r="BD351" s="126"/>
      <c r="BE351" s="126"/>
      <c r="BF351" s="126"/>
      <c r="BG351" s="126"/>
      <c r="BH351" s="126"/>
      <c r="BI351" s="126"/>
      <c r="BJ351" s="126"/>
      <c r="BK351" s="126"/>
      <c r="BL351" s="126"/>
      <c r="BM351" s="126"/>
      <c r="BN351" s="126"/>
      <c r="BO351" s="126"/>
      <c r="BP351" s="126"/>
      <c r="BQ351" s="110"/>
      <c r="BR351" s="129"/>
      <c r="BS351" s="134"/>
    </row>
    <row r="352" spans="1:71" ht="15.65" customHeight="1">
      <c r="A352" s="134"/>
      <c r="B352" s="134"/>
      <c r="C352" s="124"/>
      <c r="D352" s="199" t="s">
        <v>13</v>
      </c>
      <c r="E352" s="200"/>
      <c r="F352" s="200"/>
      <c r="G352" s="200"/>
      <c r="H352" s="200"/>
      <c r="I352" s="200"/>
      <c r="J352" s="200"/>
      <c r="K352" s="200"/>
      <c r="L352" s="200"/>
      <c r="M352" s="201"/>
      <c r="N352" s="208" t="str">
        <f>IF([10]回答表!AD55="●","●","")</f>
        <v/>
      </c>
      <c r="O352" s="209"/>
      <c r="P352" s="209"/>
      <c r="Q352" s="210"/>
      <c r="R352" s="130"/>
      <c r="S352" s="130"/>
      <c r="T352" s="130"/>
      <c r="U352" s="190" t="str">
        <f>IF([10]回答表!AD55="●",[10]回答表!B632,"")</f>
        <v/>
      </c>
      <c r="V352" s="191"/>
      <c r="W352" s="191"/>
      <c r="X352" s="191"/>
      <c r="Y352" s="191"/>
      <c r="Z352" s="191"/>
      <c r="AA352" s="191"/>
      <c r="AB352" s="191"/>
      <c r="AC352" s="191"/>
      <c r="AD352" s="191"/>
      <c r="AE352" s="191"/>
      <c r="AF352" s="191"/>
      <c r="AG352" s="191"/>
      <c r="AH352" s="191"/>
      <c r="AI352" s="191"/>
      <c r="AJ352" s="192"/>
      <c r="AK352" s="150"/>
      <c r="AL352" s="150"/>
      <c r="AM352" s="190" t="str">
        <f>IF([10]回答表!AD55="●",[10]回答表!B638,"")</f>
        <v/>
      </c>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2"/>
      <c r="BR352" s="129"/>
      <c r="BS352" s="134"/>
    </row>
    <row r="353" spans="1:144" ht="15.65" customHeight="1">
      <c r="C353" s="124"/>
      <c r="D353" s="202"/>
      <c r="E353" s="203"/>
      <c r="F353" s="203"/>
      <c r="G353" s="203"/>
      <c r="H353" s="203"/>
      <c r="I353" s="203"/>
      <c r="J353" s="203"/>
      <c r="K353" s="203"/>
      <c r="L353" s="203"/>
      <c r="M353" s="204"/>
      <c r="N353" s="211"/>
      <c r="O353" s="212"/>
      <c r="P353" s="212"/>
      <c r="Q353" s="213"/>
      <c r="R353" s="130"/>
      <c r="S353" s="130"/>
      <c r="T353" s="130"/>
      <c r="U353" s="193"/>
      <c r="V353" s="194"/>
      <c r="W353" s="194"/>
      <c r="X353" s="194"/>
      <c r="Y353" s="194"/>
      <c r="Z353" s="194"/>
      <c r="AA353" s="194"/>
      <c r="AB353" s="194"/>
      <c r="AC353" s="194"/>
      <c r="AD353" s="194"/>
      <c r="AE353" s="194"/>
      <c r="AF353" s="194"/>
      <c r="AG353" s="194"/>
      <c r="AH353" s="194"/>
      <c r="AI353" s="194"/>
      <c r="AJ353" s="195"/>
      <c r="AK353" s="150"/>
      <c r="AL353" s="150"/>
      <c r="AM353" s="193"/>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5"/>
      <c r="BR353" s="129"/>
    </row>
    <row r="354" spans="1:144" ht="15.65" customHeight="1">
      <c r="C354" s="124"/>
      <c r="D354" s="202"/>
      <c r="E354" s="203"/>
      <c r="F354" s="203"/>
      <c r="G354" s="203"/>
      <c r="H354" s="203"/>
      <c r="I354" s="203"/>
      <c r="J354" s="203"/>
      <c r="K354" s="203"/>
      <c r="L354" s="203"/>
      <c r="M354" s="204"/>
      <c r="N354" s="211"/>
      <c r="O354" s="212"/>
      <c r="P354" s="212"/>
      <c r="Q354" s="213"/>
      <c r="R354" s="130"/>
      <c r="S354" s="130"/>
      <c r="T354" s="130"/>
      <c r="U354" s="193"/>
      <c r="V354" s="194"/>
      <c r="W354" s="194"/>
      <c r="X354" s="194"/>
      <c r="Y354" s="194"/>
      <c r="Z354" s="194"/>
      <c r="AA354" s="194"/>
      <c r="AB354" s="194"/>
      <c r="AC354" s="194"/>
      <c r="AD354" s="194"/>
      <c r="AE354" s="194"/>
      <c r="AF354" s="194"/>
      <c r="AG354" s="194"/>
      <c r="AH354" s="194"/>
      <c r="AI354" s="194"/>
      <c r="AJ354" s="195"/>
      <c r="AK354" s="150"/>
      <c r="AL354" s="150"/>
      <c r="AM354" s="193"/>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c r="BM354" s="194"/>
      <c r="BN354" s="194"/>
      <c r="BO354" s="194"/>
      <c r="BP354" s="194"/>
      <c r="BQ354" s="195"/>
      <c r="BR354" s="129"/>
    </row>
    <row r="355" spans="1:144" ht="15.65" customHeight="1">
      <c r="C355" s="124"/>
      <c r="D355" s="205"/>
      <c r="E355" s="206"/>
      <c r="F355" s="206"/>
      <c r="G355" s="206"/>
      <c r="H355" s="206"/>
      <c r="I355" s="206"/>
      <c r="J355" s="206"/>
      <c r="K355" s="206"/>
      <c r="L355" s="206"/>
      <c r="M355" s="207"/>
      <c r="N355" s="214"/>
      <c r="O355" s="215"/>
      <c r="P355" s="215"/>
      <c r="Q355" s="216"/>
      <c r="R355" s="130"/>
      <c r="S355" s="130"/>
      <c r="T355" s="130"/>
      <c r="U355" s="196"/>
      <c r="V355" s="197"/>
      <c r="W355" s="197"/>
      <c r="X355" s="197"/>
      <c r="Y355" s="197"/>
      <c r="Z355" s="197"/>
      <c r="AA355" s="197"/>
      <c r="AB355" s="197"/>
      <c r="AC355" s="197"/>
      <c r="AD355" s="197"/>
      <c r="AE355" s="197"/>
      <c r="AF355" s="197"/>
      <c r="AG355" s="197"/>
      <c r="AH355" s="197"/>
      <c r="AI355" s="197"/>
      <c r="AJ355" s="198"/>
      <c r="AK355" s="150"/>
      <c r="AL355" s="150"/>
      <c r="AM355" s="196"/>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8"/>
      <c r="BR355" s="129"/>
    </row>
    <row r="356" spans="1:144" ht="15.65" customHeight="1">
      <c r="C356" s="151"/>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c r="BI356" s="152"/>
      <c r="BJ356" s="152"/>
      <c r="BK356" s="152"/>
      <c r="BL356" s="152"/>
      <c r="BM356" s="152"/>
      <c r="BN356" s="152"/>
      <c r="BO356" s="152"/>
      <c r="BP356" s="152"/>
      <c r="BQ356" s="152"/>
      <c r="BR356" s="153"/>
    </row>
    <row r="357" spans="1:144" ht="15.65" customHeight="1">
      <c r="A357" s="116"/>
      <c r="B357" s="116"/>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16"/>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row>
    <row r="358" spans="1:144" ht="15.65" customHeight="1">
      <c r="A358" s="97"/>
      <c r="B358" s="97"/>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97"/>
      <c r="BV358" s="157"/>
      <c r="BW358" s="157"/>
      <c r="BX358" s="157"/>
      <c r="BY358" s="157"/>
      <c r="BZ358" s="157"/>
      <c r="CA358" s="157"/>
      <c r="CB358" s="157"/>
      <c r="CC358" s="157"/>
      <c r="CD358" s="157"/>
      <c r="CE358" s="157"/>
      <c r="CF358" s="157"/>
      <c r="CG358" s="157"/>
      <c r="CH358" s="157"/>
      <c r="CI358" s="157"/>
      <c r="CJ358" s="157"/>
      <c r="CK358" s="157"/>
      <c r="CL358" s="157"/>
      <c r="CM358" s="157"/>
      <c r="CN358" s="157"/>
      <c r="CO358" s="157"/>
      <c r="CP358" s="157"/>
      <c r="CQ358" s="157"/>
      <c r="CR358" s="157"/>
      <c r="CS358" s="157"/>
      <c r="CT358" s="157"/>
      <c r="CU358" s="157"/>
      <c r="CV358" s="157"/>
      <c r="CW358" s="157"/>
      <c r="CX358" s="157"/>
      <c r="CY358" s="157"/>
      <c r="CZ358" s="157"/>
      <c r="DA358" s="157"/>
      <c r="DB358" s="157"/>
      <c r="DC358" s="157"/>
      <c r="DD358" s="157"/>
      <c r="DE358" s="157"/>
      <c r="DF358" s="157"/>
      <c r="DG358" s="157"/>
      <c r="DH358" s="157"/>
      <c r="DI358" s="157"/>
      <c r="DJ358" s="157"/>
      <c r="DK358" s="157"/>
      <c r="DL358" s="157"/>
      <c r="DM358" s="157"/>
      <c r="DN358" s="157"/>
      <c r="DO358" s="157"/>
      <c r="DP358" s="157"/>
      <c r="DQ358" s="157"/>
      <c r="DR358" s="157"/>
      <c r="DS358" s="157"/>
      <c r="DT358" s="157"/>
      <c r="DU358" s="157"/>
      <c r="DV358" s="157"/>
      <c r="DW358" s="157"/>
      <c r="DX358" s="157"/>
      <c r="DY358" s="157"/>
      <c r="DZ358" s="157"/>
      <c r="EA358" s="157"/>
      <c r="EB358" s="157"/>
      <c r="EC358" s="157"/>
      <c r="ED358" s="157"/>
      <c r="EE358" s="157"/>
      <c r="EF358" s="157"/>
      <c r="EG358" s="157"/>
      <c r="EH358" s="157"/>
      <c r="EI358" s="157"/>
      <c r="EJ358" s="157"/>
      <c r="EK358" s="157"/>
      <c r="EL358" s="157"/>
      <c r="EM358" s="157"/>
      <c r="EN358" s="157"/>
    </row>
    <row r="359" spans="1:144" ht="15.65" customHeight="1">
      <c r="A359" s="97"/>
      <c r="B359" s="97"/>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9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row>
    <row r="360" spans="1:144" ht="15.65" customHeight="1">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97"/>
      <c r="BV360" s="157"/>
      <c r="BW360" s="157"/>
      <c r="BX360" s="157"/>
      <c r="BY360" s="157"/>
      <c r="BZ360" s="157"/>
      <c r="CA360" s="157"/>
      <c r="CB360" s="157"/>
      <c r="CC360" s="157"/>
      <c r="CD360" s="157"/>
      <c r="CE360" s="157"/>
      <c r="CF360" s="157"/>
      <c r="CG360" s="157"/>
      <c r="CH360" s="157"/>
      <c r="CI360" s="157"/>
      <c r="CJ360" s="157"/>
      <c r="CK360" s="157"/>
      <c r="CL360" s="157"/>
      <c r="CM360" s="157"/>
      <c r="CN360" s="157"/>
      <c r="CO360" s="157"/>
      <c r="CP360" s="157"/>
      <c r="CQ360" s="157"/>
      <c r="CR360" s="157"/>
      <c r="CS360" s="157"/>
      <c r="CT360" s="157"/>
      <c r="CU360" s="157"/>
      <c r="CV360" s="157"/>
      <c r="CW360" s="157"/>
      <c r="CX360" s="157"/>
      <c r="CY360" s="157"/>
      <c r="CZ360" s="157"/>
      <c r="DA360" s="157"/>
      <c r="DB360" s="157"/>
      <c r="DC360" s="157"/>
      <c r="DD360" s="157"/>
      <c r="DE360" s="157"/>
      <c r="DF360" s="157"/>
      <c r="DG360" s="157"/>
      <c r="DH360" s="157"/>
      <c r="DI360" s="157"/>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row>
    <row r="361" spans="1:144" ht="22" customHeight="1">
      <c r="C361" s="172" t="s">
        <v>42</v>
      </c>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c r="BE361" s="172"/>
      <c r="BF361" s="172"/>
      <c r="BG361" s="172"/>
      <c r="BH361" s="172"/>
      <c r="BI361" s="172"/>
      <c r="BJ361" s="172"/>
      <c r="BK361" s="172"/>
      <c r="BL361" s="172"/>
      <c r="BM361" s="172"/>
      <c r="BN361" s="172"/>
      <c r="BO361" s="172"/>
      <c r="BP361" s="172"/>
      <c r="BQ361" s="172"/>
      <c r="BR361" s="172"/>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row>
    <row r="362" spans="1:144" ht="22" customHeight="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2"/>
      <c r="BM362" s="172"/>
      <c r="BN362" s="172"/>
      <c r="BO362" s="172"/>
      <c r="BP362" s="172"/>
      <c r="BQ362" s="172"/>
      <c r="BR362" s="172"/>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row>
    <row r="363" spans="1:144" ht="22" customHeight="1">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2"/>
      <c r="BM363" s="172"/>
      <c r="BN363" s="172"/>
      <c r="BO363" s="172"/>
      <c r="BP363" s="172"/>
      <c r="BQ363" s="172"/>
      <c r="BR363" s="172"/>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row>
    <row r="364" spans="1:144" ht="15.65" customHeight="1">
      <c r="C364" s="164"/>
      <c r="D364" s="165"/>
      <c r="E364" s="165"/>
      <c r="F364" s="165"/>
      <c r="G364" s="165"/>
      <c r="H364" s="165"/>
      <c r="I364" s="165"/>
      <c r="J364" s="165"/>
      <c r="K364" s="165"/>
      <c r="L364" s="165"/>
      <c r="M364" s="165"/>
      <c r="N364" s="165"/>
      <c r="O364" s="165"/>
      <c r="P364" s="165"/>
      <c r="Q364" s="165"/>
      <c r="R364" s="165"/>
      <c r="S364" s="165"/>
      <c r="T364" s="165"/>
      <c r="U364" s="165"/>
      <c r="V364" s="165"/>
      <c r="W364" s="165"/>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66"/>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row>
    <row r="365" spans="1:144" ht="19" customHeight="1">
      <c r="C365" s="167"/>
      <c r="D365" s="173" t="str">
        <f>IF([10]回答表!R56="●",[10]回答表!B651,"")</f>
        <v/>
      </c>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5"/>
      <c r="BR365" s="168"/>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row>
    <row r="366" spans="1:144" ht="23.5" customHeight="1">
      <c r="C366" s="167"/>
      <c r="D366" s="176"/>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c r="AL366" s="177"/>
      <c r="AM366" s="177"/>
      <c r="AN366" s="177"/>
      <c r="AO366" s="177"/>
      <c r="AP366" s="177"/>
      <c r="AQ366" s="177"/>
      <c r="AR366" s="177"/>
      <c r="AS366" s="177"/>
      <c r="AT366" s="177"/>
      <c r="AU366" s="177"/>
      <c r="AV366" s="177"/>
      <c r="AW366" s="177"/>
      <c r="AX366" s="177"/>
      <c r="AY366" s="177"/>
      <c r="AZ366" s="177"/>
      <c r="BA366" s="177"/>
      <c r="BB366" s="177"/>
      <c r="BC366" s="177"/>
      <c r="BD366" s="177"/>
      <c r="BE366" s="177"/>
      <c r="BF366" s="177"/>
      <c r="BG366" s="177"/>
      <c r="BH366" s="177"/>
      <c r="BI366" s="177"/>
      <c r="BJ366" s="177"/>
      <c r="BK366" s="177"/>
      <c r="BL366" s="177"/>
      <c r="BM366" s="177"/>
      <c r="BN366" s="177"/>
      <c r="BO366" s="177"/>
      <c r="BP366" s="177"/>
      <c r="BQ366" s="178"/>
      <c r="BR366" s="168"/>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row>
    <row r="367" spans="1:144" ht="23.5" customHeight="1">
      <c r="C367" s="167"/>
      <c r="D367" s="176"/>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8"/>
      <c r="BR367" s="168"/>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row>
    <row r="368" spans="1:144" ht="23.5" customHeight="1">
      <c r="C368" s="167"/>
      <c r="D368" s="176"/>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8"/>
      <c r="BR368" s="168"/>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row>
    <row r="369" spans="2:144" ht="23.5" customHeight="1">
      <c r="C369" s="167"/>
      <c r="D369" s="176"/>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8"/>
      <c r="BR369" s="168"/>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row>
    <row r="370" spans="2:144" ht="23.5" customHeight="1">
      <c r="C370" s="167"/>
      <c r="D370" s="176"/>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8"/>
      <c r="BR370" s="168"/>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row>
    <row r="371" spans="2:144" ht="23.5" customHeight="1">
      <c r="C371" s="167"/>
      <c r="D371" s="176"/>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8"/>
      <c r="BR371" s="168"/>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row>
    <row r="372" spans="2:144" ht="23.5" customHeight="1">
      <c r="C372" s="167"/>
      <c r="D372" s="176"/>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8"/>
      <c r="BR372" s="168"/>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row>
    <row r="373" spans="2:144" ht="23.5" customHeight="1">
      <c r="C373" s="167"/>
      <c r="D373" s="176"/>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77"/>
      <c r="AM373" s="177"/>
      <c r="AN373" s="177"/>
      <c r="AO373" s="177"/>
      <c r="AP373" s="177"/>
      <c r="AQ373" s="177"/>
      <c r="AR373" s="177"/>
      <c r="AS373" s="177"/>
      <c r="AT373" s="177"/>
      <c r="AU373" s="177"/>
      <c r="AV373" s="177"/>
      <c r="AW373" s="177"/>
      <c r="AX373" s="177"/>
      <c r="AY373" s="177"/>
      <c r="AZ373" s="177"/>
      <c r="BA373" s="177"/>
      <c r="BB373" s="177"/>
      <c r="BC373" s="177"/>
      <c r="BD373" s="177"/>
      <c r="BE373" s="177"/>
      <c r="BF373" s="177"/>
      <c r="BG373" s="177"/>
      <c r="BH373" s="177"/>
      <c r="BI373" s="177"/>
      <c r="BJ373" s="177"/>
      <c r="BK373" s="177"/>
      <c r="BL373" s="177"/>
      <c r="BM373" s="177"/>
      <c r="BN373" s="177"/>
      <c r="BO373" s="177"/>
      <c r="BP373" s="177"/>
      <c r="BQ373" s="178"/>
      <c r="BR373" s="168"/>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row>
    <row r="374" spans="2:144" ht="23.5" customHeight="1">
      <c r="C374" s="167"/>
      <c r="D374" s="176"/>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c r="AL374" s="177"/>
      <c r="AM374" s="177"/>
      <c r="AN374" s="177"/>
      <c r="AO374" s="177"/>
      <c r="AP374" s="177"/>
      <c r="AQ374" s="177"/>
      <c r="AR374" s="177"/>
      <c r="AS374" s="177"/>
      <c r="AT374" s="177"/>
      <c r="AU374" s="177"/>
      <c r="AV374" s="177"/>
      <c r="AW374" s="177"/>
      <c r="AX374" s="177"/>
      <c r="AY374" s="177"/>
      <c r="AZ374" s="177"/>
      <c r="BA374" s="177"/>
      <c r="BB374" s="177"/>
      <c r="BC374" s="177"/>
      <c r="BD374" s="177"/>
      <c r="BE374" s="177"/>
      <c r="BF374" s="177"/>
      <c r="BG374" s="177"/>
      <c r="BH374" s="177"/>
      <c r="BI374" s="177"/>
      <c r="BJ374" s="177"/>
      <c r="BK374" s="177"/>
      <c r="BL374" s="177"/>
      <c r="BM374" s="177"/>
      <c r="BN374" s="177"/>
      <c r="BO374" s="177"/>
      <c r="BP374" s="177"/>
      <c r="BQ374" s="178"/>
      <c r="BR374" s="168"/>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row>
    <row r="375" spans="2:144" ht="23.5" customHeight="1">
      <c r="C375" s="167"/>
      <c r="D375" s="176"/>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c r="AL375" s="177"/>
      <c r="AM375" s="177"/>
      <c r="AN375" s="177"/>
      <c r="AO375" s="177"/>
      <c r="AP375" s="177"/>
      <c r="AQ375" s="177"/>
      <c r="AR375" s="177"/>
      <c r="AS375" s="177"/>
      <c r="AT375" s="177"/>
      <c r="AU375" s="177"/>
      <c r="AV375" s="177"/>
      <c r="AW375" s="177"/>
      <c r="AX375" s="177"/>
      <c r="AY375" s="177"/>
      <c r="AZ375" s="177"/>
      <c r="BA375" s="177"/>
      <c r="BB375" s="177"/>
      <c r="BC375" s="177"/>
      <c r="BD375" s="177"/>
      <c r="BE375" s="177"/>
      <c r="BF375" s="177"/>
      <c r="BG375" s="177"/>
      <c r="BH375" s="177"/>
      <c r="BI375" s="177"/>
      <c r="BJ375" s="177"/>
      <c r="BK375" s="177"/>
      <c r="BL375" s="177"/>
      <c r="BM375" s="177"/>
      <c r="BN375" s="177"/>
      <c r="BO375" s="177"/>
      <c r="BP375" s="177"/>
      <c r="BQ375" s="178"/>
      <c r="BR375" s="168"/>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row>
    <row r="376" spans="2:144" ht="23.5" customHeight="1">
      <c r="C376" s="167"/>
      <c r="D376" s="176"/>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c r="AL376" s="177"/>
      <c r="AM376" s="177"/>
      <c r="AN376" s="177"/>
      <c r="AO376" s="177"/>
      <c r="AP376" s="177"/>
      <c r="AQ376" s="177"/>
      <c r="AR376" s="177"/>
      <c r="AS376" s="177"/>
      <c r="AT376" s="177"/>
      <c r="AU376" s="177"/>
      <c r="AV376" s="177"/>
      <c r="AW376" s="177"/>
      <c r="AX376" s="177"/>
      <c r="AY376" s="177"/>
      <c r="AZ376" s="177"/>
      <c r="BA376" s="177"/>
      <c r="BB376" s="177"/>
      <c r="BC376" s="177"/>
      <c r="BD376" s="177"/>
      <c r="BE376" s="177"/>
      <c r="BF376" s="177"/>
      <c r="BG376" s="177"/>
      <c r="BH376" s="177"/>
      <c r="BI376" s="177"/>
      <c r="BJ376" s="177"/>
      <c r="BK376" s="177"/>
      <c r="BL376" s="177"/>
      <c r="BM376" s="177"/>
      <c r="BN376" s="177"/>
      <c r="BO376" s="177"/>
      <c r="BP376" s="177"/>
      <c r="BQ376" s="178"/>
      <c r="BR376" s="168"/>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row>
    <row r="377" spans="2:144" ht="23.5" customHeight="1">
      <c r="C377" s="167"/>
      <c r="D377" s="176"/>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c r="AN377" s="177"/>
      <c r="AO377" s="177"/>
      <c r="AP377" s="177"/>
      <c r="AQ377" s="177"/>
      <c r="AR377" s="177"/>
      <c r="AS377" s="177"/>
      <c r="AT377" s="177"/>
      <c r="AU377" s="177"/>
      <c r="AV377" s="177"/>
      <c r="AW377" s="177"/>
      <c r="AX377" s="177"/>
      <c r="AY377" s="177"/>
      <c r="AZ377" s="177"/>
      <c r="BA377" s="177"/>
      <c r="BB377" s="177"/>
      <c r="BC377" s="177"/>
      <c r="BD377" s="177"/>
      <c r="BE377" s="177"/>
      <c r="BF377" s="177"/>
      <c r="BG377" s="177"/>
      <c r="BH377" s="177"/>
      <c r="BI377" s="177"/>
      <c r="BJ377" s="177"/>
      <c r="BK377" s="177"/>
      <c r="BL377" s="177"/>
      <c r="BM377" s="177"/>
      <c r="BN377" s="177"/>
      <c r="BO377" s="177"/>
      <c r="BP377" s="177"/>
      <c r="BQ377" s="178"/>
      <c r="BR377" s="168"/>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row>
    <row r="378" spans="2:144" ht="23.5" customHeight="1">
      <c r="C378" s="167"/>
      <c r="D378" s="176"/>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c r="AN378" s="177"/>
      <c r="AO378" s="177"/>
      <c r="AP378" s="177"/>
      <c r="AQ378" s="177"/>
      <c r="AR378" s="177"/>
      <c r="AS378" s="177"/>
      <c r="AT378" s="177"/>
      <c r="AU378" s="177"/>
      <c r="AV378" s="177"/>
      <c r="AW378" s="177"/>
      <c r="AX378" s="177"/>
      <c r="AY378" s="177"/>
      <c r="AZ378" s="177"/>
      <c r="BA378" s="177"/>
      <c r="BB378" s="177"/>
      <c r="BC378" s="177"/>
      <c r="BD378" s="177"/>
      <c r="BE378" s="177"/>
      <c r="BF378" s="177"/>
      <c r="BG378" s="177"/>
      <c r="BH378" s="177"/>
      <c r="BI378" s="177"/>
      <c r="BJ378" s="177"/>
      <c r="BK378" s="177"/>
      <c r="BL378" s="177"/>
      <c r="BM378" s="177"/>
      <c r="BN378" s="177"/>
      <c r="BO378" s="177"/>
      <c r="BP378" s="177"/>
      <c r="BQ378" s="178"/>
      <c r="BR378" s="168"/>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row>
    <row r="379" spans="2:144" ht="23.5" customHeight="1">
      <c r="C379" s="167"/>
      <c r="D379" s="176"/>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c r="AL379" s="177"/>
      <c r="AM379" s="177"/>
      <c r="AN379" s="177"/>
      <c r="AO379" s="177"/>
      <c r="AP379" s="177"/>
      <c r="AQ379" s="177"/>
      <c r="AR379" s="177"/>
      <c r="AS379" s="177"/>
      <c r="AT379" s="177"/>
      <c r="AU379" s="177"/>
      <c r="AV379" s="177"/>
      <c r="AW379" s="177"/>
      <c r="AX379" s="177"/>
      <c r="AY379" s="177"/>
      <c r="AZ379" s="177"/>
      <c r="BA379" s="177"/>
      <c r="BB379" s="177"/>
      <c r="BC379" s="177"/>
      <c r="BD379" s="177"/>
      <c r="BE379" s="177"/>
      <c r="BF379" s="177"/>
      <c r="BG379" s="177"/>
      <c r="BH379" s="177"/>
      <c r="BI379" s="177"/>
      <c r="BJ379" s="177"/>
      <c r="BK379" s="177"/>
      <c r="BL379" s="177"/>
      <c r="BM379" s="177"/>
      <c r="BN379" s="177"/>
      <c r="BO379" s="177"/>
      <c r="BP379" s="177"/>
      <c r="BQ379" s="178"/>
      <c r="BR379" s="168"/>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row>
    <row r="380" spans="2:144" ht="23.5" customHeight="1">
      <c r="C380" s="167"/>
      <c r="D380" s="176"/>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c r="AL380" s="177"/>
      <c r="AM380" s="177"/>
      <c r="AN380" s="177"/>
      <c r="AO380" s="177"/>
      <c r="AP380" s="177"/>
      <c r="AQ380" s="177"/>
      <c r="AR380" s="177"/>
      <c r="AS380" s="177"/>
      <c r="AT380" s="177"/>
      <c r="AU380" s="177"/>
      <c r="AV380" s="177"/>
      <c r="AW380" s="177"/>
      <c r="AX380" s="177"/>
      <c r="AY380" s="177"/>
      <c r="AZ380" s="177"/>
      <c r="BA380" s="177"/>
      <c r="BB380" s="177"/>
      <c r="BC380" s="177"/>
      <c r="BD380" s="177"/>
      <c r="BE380" s="177"/>
      <c r="BF380" s="177"/>
      <c r="BG380" s="177"/>
      <c r="BH380" s="177"/>
      <c r="BI380" s="177"/>
      <c r="BJ380" s="177"/>
      <c r="BK380" s="177"/>
      <c r="BL380" s="177"/>
      <c r="BM380" s="177"/>
      <c r="BN380" s="177"/>
      <c r="BO380" s="177"/>
      <c r="BP380" s="177"/>
      <c r="BQ380" s="178"/>
      <c r="BR380" s="168"/>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row>
    <row r="381" spans="2:144" ht="23.5" customHeight="1">
      <c r="C381" s="167"/>
      <c r="D381" s="176"/>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c r="AL381" s="177"/>
      <c r="AM381" s="177"/>
      <c r="AN381" s="177"/>
      <c r="AO381" s="177"/>
      <c r="AP381" s="177"/>
      <c r="AQ381" s="177"/>
      <c r="AR381" s="177"/>
      <c r="AS381" s="177"/>
      <c r="AT381" s="177"/>
      <c r="AU381" s="177"/>
      <c r="AV381" s="177"/>
      <c r="AW381" s="177"/>
      <c r="AX381" s="177"/>
      <c r="AY381" s="177"/>
      <c r="AZ381" s="177"/>
      <c r="BA381" s="177"/>
      <c r="BB381" s="177"/>
      <c r="BC381" s="177"/>
      <c r="BD381" s="177"/>
      <c r="BE381" s="177"/>
      <c r="BF381" s="177"/>
      <c r="BG381" s="177"/>
      <c r="BH381" s="177"/>
      <c r="BI381" s="177"/>
      <c r="BJ381" s="177"/>
      <c r="BK381" s="177"/>
      <c r="BL381" s="177"/>
      <c r="BM381" s="177"/>
      <c r="BN381" s="177"/>
      <c r="BO381" s="177"/>
      <c r="BP381" s="177"/>
      <c r="BQ381" s="178"/>
      <c r="BR381" s="168"/>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row>
    <row r="382" spans="2:144" ht="23.5" customHeight="1">
      <c r="C382" s="167"/>
      <c r="D382" s="176"/>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c r="AL382" s="177"/>
      <c r="AM382" s="177"/>
      <c r="AN382" s="177"/>
      <c r="AO382" s="177"/>
      <c r="AP382" s="177"/>
      <c r="AQ382" s="177"/>
      <c r="AR382" s="177"/>
      <c r="AS382" s="177"/>
      <c r="AT382" s="177"/>
      <c r="AU382" s="177"/>
      <c r="AV382" s="177"/>
      <c r="AW382" s="177"/>
      <c r="AX382" s="177"/>
      <c r="AY382" s="177"/>
      <c r="AZ382" s="177"/>
      <c r="BA382" s="177"/>
      <c r="BB382" s="177"/>
      <c r="BC382" s="177"/>
      <c r="BD382" s="177"/>
      <c r="BE382" s="177"/>
      <c r="BF382" s="177"/>
      <c r="BG382" s="177"/>
      <c r="BH382" s="177"/>
      <c r="BI382" s="177"/>
      <c r="BJ382" s="177"/>
      <c r="BK382" s="177"/>
      <c r="BL382" s="177"/>
      <c r="BM382" s="177"/>
      <c r="BN382" s="177"/>
      <c r="BO382" s="177"/>
      <c r="BP382" s="177"/>
      <c r="BQ382" s="178"/>
      <c r="BR382" s="168"/>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row>
    <row r="383" spans="2:144" ht="23.5" customHeight="1">
      <c r="B383" s="97"/>
      <c r="C383" s="167"/>
      <c r="D383" s="179"/>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1"/>
      <c r="BR383" s="129"/>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row>
    <row r="384" spans="2:144" ht="12.65" customHeight="1">
      <c r="C384" s="169"/>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1"/>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row>
    <row r="385" spans="74:144" ht="12.65" customHeight="1">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row>
    <row r="386" spans="74:144" ht="12.65" customHeight="1">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row>
    <row r="387" spans="74:144" ht="12.65" customHeight="1">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row>
    <row r="388" spans="74:144" ht="12.65" customHeight="1">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row>
    <row r="389" spans="74:144" ht="12.65" customHeight="1">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row>
    <row r="390" spans="74:144" ht="12.65" customHeight="1">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row>
    <row r="391" spans="74:144" ht="12.65" customHeight="1">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row>
    <row r="392" spans="74:144" ht="12.65" customHeight="1">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row>
    <row r="393" spans="74:144" ht="12.65" customHeight="1">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row>
    <row r="394" spans="74:144" ht="12.65" customHeight="1">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row>
    <row r="395" spans="74:144" ht="12.65" customHeight="1">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row>
    <row r="396" spans="74:144" ht="12.65" customHeight="1">
      <c r="BV396" s="157"/>
      <c r="BW396" s="157"/>
      <c r="BX396" s="157"/>
      <c r="BY396" s="157"/>
      <c r="BZ396" s="157"/>
      <c r="CA396" s="157"/>
      <c r="CB396" s="157"/>
      <c r="CC396" s="157"/>
      <c r="CD396" s="157"/>
      <c r="CE396" s="157"/>
      <c r="CF396" s="157"/>
      <c r="CG396" s="157"/>
      <c r="CH396" s="157"/>
      <c r="CI396" s="157"/>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row>
    <row r="397" spans="74:144" ht="12.65" customHeight="1">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row>
    <row r="398" spans="74:144" ht="12.65" customHeight="1">
      <c r="BV398" s="157"/>
      <c r="BW398" s="157"/>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7"/>
      <c r="CS398" s="157"/>
      <c r="CT398" s="157"/>
      <c r="CU398" s="157"/>
      <c r="CV398" s="157"/>
      <c r="CW398" s="157"/>
      <c r="CX398" s="157"/>
      <c r="CY398" s="157"/>
      <c r="CZ398" s="157"/>
      <c r="DA398" s="157"/>
      <c r="DB398" s="157"/>
      <c r="DC398" s="157"/>
      <c r="DD398" s="157"/>
      <c r="DE398" s="157"/>
      <c r="DF398" s="157"/>
      <c r="DG398" s="157"/>
      <c r="DH398" s="157"/>
      <c r="DI398" s="157"/>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row>
    <row r="399" spans="74:144" ht="12.65" customHeight="1">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row>
    <row r="400" spans="74:144" ht="12.65" customHeight="1">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row>
    <row r="401" spans="74:144" ht="12.65" customHeight="1">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row>
    <row r="402" spans="74:144" ht="12.65" customHeight="1">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row>
    <row r="403" spans="74:144" ht="12.65" customHeight="1">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row>
  </sheetData>
  <mergeCells count="35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D36:M39"/>
    <mergeCell ref="N36:Q39"/>
    <mergeCell ref="U36:AJ47"/>
    <mergeCell ref="AM36:AT37"/>
    <mergeCell ref="AU36:BB37"/>
    <mergeCell ref="BF36:BI38"/>
    <mergeCell ref="BJ36:BM38"/>
    <mergeCell ref="D44:M47"/>
    <mergeCell ref="N44:Q47"/>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AR123:BB124"/>
    <mergeCell ref="D125:Q126"/>
    <mergeCell ref="R125:BB126"/>
    <mergeCell ref="BF105:BI107"/>
    <mergeCell ref="BJ105:BM107"/>
    <mergeCell ref="BN105:BQ107"/>
    <mergeCell ref="U110:AD111"/>
    <mergeCell ref="AE110:AJ111"/>
    <mergeCell ref="AM110:BQ114"/>
    <mergeCell ref="D129:M132"/>
    <mergeCell ref="N129:Q132"/>
    <mergeCell ref="U129:AB130"/>
    <mergeCell ref="AC129:AJ130"/>
    <mergeCell ref="AM129:BC138"/>
    <mergeCell ref="BF129:BI131"/>
    <mergeCell ref="D135:M138"/>
    <mergeCell ref="N135:Q138"/>
    <mergeCell ref="U136:AB138"/>
    <mergeCell ref="AC136:AJ138"/>
    <mergeCell ref="BF136:BI138"/>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R234:BB235"/>
    <mergeCell ref="D236:Q237"/>
    <mergeCell ref="R236:BB237"/>
    <mergeCell ref="D240:M243"/>
    <mergeCell ref="N240:Q243"/>
    <mergeCell ref="U240:AJ249"/>
    <mergeCell ref="AM240:AP242"/>
    <mergeCell ref="AQ240:AT242"/>
    <mergeCell ref="AU240:AX242"/>
    <mergeCell ref="AM243:AP246"/>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D267:Q268"/>
    <mergeCell ref="R267:BB268"/>
    <mergeCell ref="D271:M274"/>
    <mergeCell ref="N271:Q274"/>
    <mergeCell ref="U271:AJ280"/>
    <mergeCell ref="AM271:AT273"/>
    <mergeCell ref="AU271:BB273"/>
    <mergeCell ref="D277:M280"/>
    <mergeCell ref="N277:Q280"/>
    <mergeCell ref="BF271:BI273"/>
    <mergeCell ref="BJ271:BM273"/>
    <mergeCell ref="BN271:BQ273"/>
    <mergeCell ref="AM274:AT276"/>
    <mergeCell ref="AU274:BB276"/>
    <mergeCell ref="BF274:BI277"/>
    <mergeCell ref="BJ274:BM277"/>
    <mergeCell ref="BN274:BQ277"/>
    <mergeCell ref="AR265:BB266"/>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BF333:BI335"/>
    <mergeCell ref="BJ333:BM335"/>
    <mergeCell ref="BN333:BQ335"/>
    <mergeCell ref="AM335:AP336"/>
    <mergeCell ref="AQ335:AT336"/>
    <mergeCell ref="BF336:BI339"/>
    <mergeCell ref="BJ336:BM339"/>
    <mergeCell ref="BN336:BQ339"/>
    <mergeCell ref="AM337:AP338"/>
    <mergeCell ref="AQ337:AT338"/>
    <mergeCell ref="BF340:BI342"/>
    <mergeCell ref="BJ340:BM342"/>
    <mergeCell ref="BN340:BQ342"/>
    <mergeCell ref="AM341:AP342"/>
    <mergeCell ref="AQ341:AT342"/>
    <mergeCell ref="AU341:AX342"/>
    <mergeCell ref="AY341:BB342"/>
    <mergeCell ref="AU338:AX340"/>
    <mergeCell ref="AY338:BB340"/>
    <mergeCell ref="C361:BR363"/>
    <mergeCell ref="D365:BQ383"/>
    <mergeCell ref="U345:AD346"/>
    <mergeCell ref="AE345:AJ346"/>
    <mergeCell ref="AM345:BQ349"/>
    <mergeCell ref="D352:M355"/>
    <mergeCell ref="N352:Q355"/>
    <mergeCell ref="U352:AJ355"/>
    <mergeCell ref="AM352:BQ355"/>
  </mergeCells>
  <phoneticPr fontId="2"/>
  <conditionalFormatting sqref="A28:BD30">
    <cfRule type="expression" dxfId="13" priority="1">
      <formula>$BB$25="○"</formula>
    </cfRule>
  </conditionalFormatting>
  <conditionalFormatting sqref="BE28:BJ28 BS28:XFD28 BE29:XFD30">
    <cfRule type="expression" dxfId="12" priority="2">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4" max="70" man="1"/>
    <brk id="357" max="7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zoomScale="90" zoomScaleNormal="70" zoomScaleSheetLayoutView="90" zoomScalePageLayoutView="40" workbookViewId="0"/>
  </sheetViews>
  <sheetFormatPr defaultColWidth="2.90625" defaultRowHeight="12.65" customHeight="1"/>
  <cols>
    <col min="1" max="1" width="2.90625" customWidth="1"/>
    <col min="2" max="16384" width="2.90625" style="2"/>
  </cols>
  <sheetData>
    <row r="1" spans="1:38" ht="14.5" customHeight="1"/>
    <row r="2" spans="1:38" ht="33.65" customHeight="1">
      <c r="A2" s="36" t="s">
        <v>16</v>
      </c>
      <c r="K2" s="415" t="s">
        <v>37</v>
      </c>
      <c r="L2" s="415"/>
      <c r="M2" s="415"/>
      <c r="N2" s="415"/>
      <c r="O2" s="415"/>
      <c r="P2" s="415"/>
      <c r="Q2" s="415"/>
      <c r="R2" s="415"/>
      <c r="S2" s="415"/>
      <c r="T2" s="415"/>
      <c r="U2" s="415"/>
      <c r="V2" s="415"/>
      <c r="W2" s="415"/>
      <c r="X2" s="415"/>
      <c r="Y2" s="415"/>
      <c r="Z2" s="415"/>
      <c r="AA2" s="415"/>
      <c r="AB2" s="415"/>
      <c r="AC2" s="415"/>
      <c r="AD2" s="416"/>
      <c r="AE2" s="416"/>
      <c r="AF2" s="416"/>
      <c r="AG2" s="416"/>
      <c r="AH2" s="416"/>
      <c r="AI2" s="416"/>
      <c r="AJ2" s="39"/>
      <c r="AK2" s="39"/>
      <c r="AL2" s="39"/>
    </row>
    <row r="3" spans="1:38" ht="14.5" customHeight="1"/>
    <row r="4" spans="1:38" ht="24" customHeight="1">
      <c r="A4" s="418" t="s">
        <v>17</v>
      </c>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row>
    <row r="5" spans="1:38" ht="14.5" customHeight="1">
      <c r="E5" s="3"/>
      <c r="F5" s="3"/>
      <c r="G5" s="3"/>
      <c r="H5" s="3"/>
      <c r="I5" s="3"/>
      <c r="J5" s="3"/>
      <c r="K5" s="3"/>
      <c r="L5" s="3"/>
      <c r="M5" s="3"/>
      <c r="N5" s="3"/>
      <c r="O5" s="3"/>
      <c r="P5" s="3"/>
      <c r="Q5" s="3"/>
      <c r="R5" s="3"/>
      <c r="S5" s="3"/>
      <c r="T5" s="3"/>
      <c r="U5" s="3"/>
      <c r="V5" s="3"/>
      <c r="W5" s="3"/>
      <c r="X5" s="3"/>
      <c r="Y5" s="3"/>
    </row>
    <row r="6" spans="1:38" ht="14.5" customHeight="1">
      <c r="E6" s="3"/>
      <c r="F6" s="3"/>
      <c r="G6" s="3"/>
      <c r="H6" s="3"/>
      <c r="I6" s="3"/>
      <c r="J6" s="3"/>
      <c r="K6" s="3"/>
      <c r="L6" s="3"/>
      <c r="M6" s="3"/>
      <c r="N6" s="3"/>
      <c r="O6" s="3"/>
      <c r="P6" s="3"/>
      <c r="Q6" s="3"/>
      <c r="R6" s="3"/>
      <c r="S6" s="3"/>
      <c r="T6" s="3"/>
      <c r="U6" s="3"/>
      <c r="V6" s="3"/>
      <c r="W6" s="3"/>
      <c r="X6" s="3"/>
      <c r="Y6" s="3"/>
    </row>
    <row r="7" spans="1:38" ht="14.5" customHeight="1">
      <c r="E7" s="3"/>
      <c r="F7" s="3"/>
      <c r="G7" s="3"/>
      <c r="H7" s="3"/>
      <c r="I7" s="3"/>
      <c r="J7" s="3"/>
      <c r="K7" s="3"/>
      <c r="L7" s="3"/>
      <c r="M7" s="3"/>
      <c r="N7" s="3"/>
      <c r="O7" s="3"/>
      <c r="P7" s="3"/>
      <c r="Q7" s="3"/>
      <c r="R7" s="3"/>
      <c r="S7" s="3"/>
      <c r="T7" s="3"/>
      <c r="U7" s="3"/>
      <c r="V7" s="3"/>
      <c r="W7" s="3"/>
      <c r="X7" s="3"/>
      <c r="Y7" s="3"/>
    </row>
    <row r="8" spans="1:38" ht="14.5" customHeight="1">
      <c r="E8" s="6"/>
      <c r="F8" s="6"/>
      <c r="G8" s="6"/>
      <c r="H8" s="6"/>
      <c r="I8" s="6"/>
      <c r="J8" s="6"/>
      <c r="K8" s="6"/>
      <c r="L8" s="6"/>
      <c r="M8" s="6"/>
      <c r="N8" s="6"/>
      <c r="O8" s="6"/>
      <c r="P8" s="6"/>
      <c r="Q8" s="6"/>
      <c r="R8" s="6"/>
      <c r="S8" s="6"/>
      <c r="T8" s="6"/>
      <c r="U8" s="6"/>
      <c r="V8" s="6"/>
      <c r="W8" s="6"/>
      <c r="X8" s="6"/>
      <c r="Y8" s="6"/>
    </row>
    <row r="9" spans="1:38" ht="14.5" customHeight="1">
      <c r="E9" s="6"/>
      <c r="F9" s="6"/>
      <c r="G9" s="6"/>
      <c r="H9" s="6"/>
      <c r="I9" s="6"/>
      <c r="J9" s="6"/>
      <c r="K9" s="6"/>
      <c r="L9" s="6"/>
      <c r="M9" s="6"/>
      <c r="N9" s="6"/>
      <c r="O9" s="6"/>
      <c r="P9" s="6"/>
      <c r="Q9" s="6"/>
      <c r="R9" s="6"/>
      <c r="S9" s="6"/>
      <c r="T9" s="6"/>
      <c r="U9" s="6"/>
      <c r="V9" s="6"/>
      <c r="W9" s="6"/>
      <c r="X9" s="6"/>
      <c r="Y9" s="6"/>
    </row>
    <row r="10" spans="1:38" ht="14.5" customHeight="1">
      <c r="E10" s="6"/>
      <c r="F10" s="6"/>
      <c r="G10" s="6"/>
      <c r="H10" s="6"/>
      <c r="I10" s="6"/>
      <c r="J10" s="6"/>
      <c r="K10" s="6"/>
      <c r="L10" s="6"/>
      <c r="M10" s="6"/>
      <c r="N10" s="6"/>
      <c r="O10" s="6"/>
      <c r="P10" s="6"/>
      <c r="Q10" s="6"/>
      <c r="R10" s="6"/>
      <c r="S10" s="6"/>
      <c r="T10" s="6"/>
      <c r="U10" s="6"/>
      <c r="V10" s="6"/>
      <c r="W10" s="6"/>
      <c r="X10" s="6"/>
      <c r="Y10" s="6"/>
    </row>
    <row r="11" spans="1:38" ht="14.5" customHeight="1">
      <c r="E11" s="7"/>
      <c r="F11" s="7"/>
      <c r="G11" s="7"/>
      <c r="H11" s="7"/>
      <c r="I11" s="7"/>
      <c r="J11" s="7"/>
      <c r="K11" s="7"/>
      <c r="L11" s="7"/>
      <c r="M11" s="7"/>
      <c r="N11" s="7"/>
      <c r="O11" s="7"/>
      <c r="P11" s="7"/>
      <c r="Q11" s="7"/>
      <c r="R11" s="7"/>
      <c r="S11" s="7"/>
      <c r="T11" s="7"/>
      <c r="U11" s="7"/>
      <c r="V11" s="7"/>
      <c r="W11" s="7"/>
      <c r="X11" s="7"/>
      <c r="Y11" s="7"/>
    </row>
    <row r="12" spans="1:38" ht="14.5" customHeight="1">
      <c r="E12" s="7"/>
      <c r="F12" s="7"/>
      <c r="G12" s="7"/>
      <c r="H12" s="7"/>
      <c r="I12" s="7"/>
      <c r="J12" s="7"/>
      <c r="K12" s="7"/>
      <c r="L12" s="7"/>
      <c r="M12" s="7"/>
      <c r="N12" s="7"/>
      <c r="O12" s="7"/>
      <c r="P12" s="7"/>
      <c r="Q12" s="7"/>
      <c r="R12" s="7"/>
      <c r="S12" s="7"/>
      <c r="T12" s="7"/>
      <c r="U12" s="7"/>
      <c r="V12" s="7"/>
      <c r="W12" s="7"/>
      <c r="X12" s="7"/>
      <c r="Y12" s="7"/>
    </row>
    <row r="13" spans="1:38" ht="14.5" customHeight="1">
      <c r="E13" s="7"/>
      <c r="F13" s="7"/>
      <c r="G13" s="7"/>
      <c r="H13" s="7"/>
      <c r="I13" s="7"/>
      <c r="J13" s="7"/>
      <c r="K13" s="7"/>
      <c r="L13" s="7"/>
      <c r="M13" s="7"/>
      <c r="N13" s="7"/>
      <c r="O13" s="7"/>
      <c r="P13" s="7"/>
      <c r="Q13" s="7"/>
      <c r="R13" s="7"/>
      <c r="S13" s="7"/>
      <c r="T13" s="7"/>
      <c r="U13" s="7"/>
      <c r="V13" s="7"/>
      <c r="W13" s="7"/>
      <c r="X13" s="7"/>
      <c r="Y13" s="7"/>
    </row>
    <row r="14" spans="1:38" ht="14.5" customHeight="1"/>
    <row r="15" spans="1:38" ht="14.5" customHeight="1"/>
    <row r="16" spans="1:38" ht="14.5" customHeight="1"/>
    <row r="17" spans="1:38" ht="15" customHeight="1"/>
    <row r="18" spans="1:38" ht="14.5" customHeight="1"/>
    <row r="19" spans="1:38" ht="14.5" customHeight="1"/>
    <row r="20" spans="1:38" ht="16.399999999999999" customHeight="1"/>
    <row r="21" spans="1:38" ht="16.399999999999999" customHeight="1"/>
    <row r="22" spans="1:38" ht="14.5" customHeight="1"/>
    <row r="23" spans="1:38" ht="14.5" customHeight="1"/>
    <row r="24" spans="1:38" ht="14.5" customHeight="1"/>
    <row r="25" spans="1:38" ht="14.5" customHeight="1"/>
    <row r="26" spans="1:38" ht="24" customHeight="1">
      <c r="A26" s="419" t="s">
        <v>38</v>
      </c>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c r="AJ26" s="419"/>
      <c r="AK26" s="419"/>
      <c r="AL26" s="419"/>
    </row>
    <row r="27" spans="1:38" ht="14.5" customHeight="1"/>
    <row r="28" spans="1:38" ht="14.5" customHeight="1"/>
    <row r="29" spans="1:38" ht="14.5" customHeight="1"/>
    <row r="30" spans="1:38" ht="14.5" customHeight="1"/>
    <row r="31" spans="1:38" ht="14.5" customHeight="1"/>
    <row r="32" spans="1:38" ht="14.5" customHeight="1"/>
    <row r="33" spans="1:1" ht="14.5" customHeight="1"/>
    <row r="34" spans="1:1" ht="16.399999999999999" customHeight="1">
      <c r="A34" s="2"/>
    </row>
    <row r="35" spans="1:1" ht="14.5" customHeight="1">
      <c r="A35" s="2"/>
    </row>
    <row r="36" spans="1:1" ht="14.5" customHeight="1">
      <c r="A36" s="2"/>
    </row>
    <row r="37" spans="1:1" ht="14.5" customHeight="1">
      <c r="A37" s="2"/>
    </row>
    <row r="38" spans="1:1" ht="14.5" customHeight="1">
      <c r="A38" s="2"/>
    </row>
    <row r="39" spans="1:1" ht="14.5" customHeight="1">
      <c r="A39" s="2"/>
    </row>
    <row r="40" spans="1:1" ht="14.5" customHeight="1">
      <c r="A40" s="2"/>
    </row>
    <row r="41" spans="1:1" ht="14.5" customHeight="1">
      <c r="A41" s="2"/>
    </row>
    <row r="42" spans="1:1" ht="14.5" customHeight="1">
      <c r="A42" s="2"/>
    </row>
    <row r="43" spans="1:1" ht="14.5" customHeight="1">
      <c r="A43" s="2"/>
    </row>
    <row r="44" spans="1:1" ht="14.5" customHeight="1">
      <c r="A44" s="2"/>
    </row>
    <row r="45" spans="1:1" ht="14.5" customHeight="1">
      <c r="A45" s="2"/>
    </row>
    <row r="46" spans="1:1" ht="15" customHeight="1">
      <c r="A46" s="2"/>
    </row>
    <row r="47" spans="1:1" ht="14.5" customHeight="1">
      <c r="A47" s="2"/>
    </row>
    <row r="48" spans="1:1" ht="14.5" customHeight="1">
      <c r="A48" s="2"/>
    </row>
    <row r="49" spans="1:38" ht="14.5" customHeight="1">
      <c r="A49" s="2"/>
    </row>
    <row r="50" spans="1:38" ht="14.5" customHeight="1"/>
    <row r="51" spans="1:38" ht="14.5" customHeight="1"/>
    <row r="52" spans="1:38" ht="14.5" customHeight="1">
      <c r="A52" s="5"/>
    </row>
    <row r="53" spans="1:38" ht="24" customHeight="1">
      <c r="A53" s="417" t="s">
        <v>18</v>
      </c>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row>
    <row r="54" spans="1:38" ht="14.5" customHeight="1"/>
    <row r="55" spans="1:38" ht="14.5" customHeight="1"/>
    <row r="56" spans="1:38" ht="14.5" customHeight="1"/>
    <row r="57" spans="1:38" ht="14.5" customHeight="1"/>
    <row r="58" spans="1:38" ht="16.399999999999999" customHeight="1"/>
    <row r="59" spans="1:38" ht="14.5" customHeight="1"/>
    <row r="60" spans="1:38" ht="14.5" customHeight="1"/>
    <row r="61" spans="1:38" ht="14.5" customHeight="1"/>
    <row r="62" spans="1:38" ht="14.5" customHeight="1"/>
    <row r="63" spans="1:38" ht="14.5" customHeight="1"/>
    <row r="64" spans="1:38" ht="14.5" customHeight="1"/>
    <row r="65" spans="1:38" ht="14.5" customHeight="1"/>
    <row r="66" spans="1:38" ht="14.5" customHeight="1"/>
    <row r="67" spans="1:38" ht="14.5" customHeight="1"/>
    <row r="68" spans="1:38" ht="14.5" customHeight="1"/>
    <row r="69" spans="1:38" ht="14.5" customHeight="1"/>
    <row r="70" spans="1:38" ht="16.399999999999999" customHeight="1"/>
    <row r="71" spans="1:38" ht="14.5" customHeight="1"/>
    <row r="72" spans="1:38" ht="14.5" customHeight="1"/>
    <row r="73" spans="1:38" ht="14.5" customHeight="1"/>
    <row r="74" spans="1:38" ht="14.5" customHeight="1"/>
    <row r="75" spans="1:38" ht="24" customHeight="1">
      <c r="A75" s="419" t="s">
        <v>19</v>
      </c>
      <c r="B75" s="419"/>
      <c r="C75" s="419"/>
      <c r="D75" s="419"/>
      <c r="E75" s="419"/>
      <c r="F75" s="419"/>
      <c r="G75" s="419"/>
      <c r="H75" s="419"/>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c r="AJ75" s="419"/>
      <c r="AK75" s="419"/>
      <c r="AL75" s="419"/>
    </row>
    <row r="76" spans="1:38" ht="14.5" customHeight="1"/>
    <row r="77" spans="1:38" ht="14.5" customHeight="1"/>
    <row r="78" spans="1:38" ht="14.5" customHeight="1"/>
    <row r="79" spans="1:38" ht="14.5" customHeight="1">
      <c r="A79" s="5"/>
    </row>
    <row r="80" spans="1:38" ht="14.5" customHeight="1"/>
    <row r="81" spans="1:1" ht="14.5" customHeight="1"/>
    <row r="82" spans="1:1" ht="14.5" customHeight="1"/>
    <row r="83" spans="1:1" ht="14.5" customHeight="1"/>
    <row r="84" spans="1:1" ht="14.5" customHeight="1"/>
    <row r="85" spans="1:1" ht="16.399999999999999" customHeight="1">
      <c r="A85" s="2"/>
    </row>
    <row r="86" spans="1:1" ht="14.5" customHeight="1">
      <c r="A86" s="2"/>
    </row>
    <row r="87" spans="1:1" ht="14.5" customHeight="1">
      <c r="A87" s="2"/>
    </row>
    <row r="88" spans="1:1" ht="14.5" customHeight="1">
      <c r="A88" s="2"/>
    </row>
    <row r="89" spans="1:1" ht="14.5" customHeight="1">
      <c r="A89" s="2"/>
    </row>
    <row r="90" spans="1:1" ht="14.5" customHeight="1">
      <c r="A90" s="2"/>
    </row>
    <row r="91" spans="1:1" ht="14.5" customHeight="1">
      <c r="A91" s="2"/>
    </row>
    <row r="92" spans="1:1" ht="14.5" customHeight="1">
      <c r="A92" s="2"/>
    </row>
    <row r="93" spans="1:1" ht="14.5" customHeight="1">
      <c r="A93" s="2"/>
    </row>
    <row r="94" spans="1:1" ht="14.5" customHeight="1">
      <c r="A94" s="2"/>
    </row>
    <row r="95" spans="1:1" ht="14.5" customHeight="1">
      <c r="A95" s="2"/>
    </row>
    <row r="96" spans="1:1" ht="14.5" customHeight="1">
      <c r="A96" s="2"/>
    </row>
    <row r="97" spans="1:38" ht="16.399999999999999" customHeight="1">
      <c r="A97" s="2"/>
    </row>
    <row r="98" spans="1:38" ht="14.5" customHeight="1">
      <c r="A98" s="2"/>
    </row>
    <row r="99" spans="1:38" ht="24" customHeight="1">
      <c r="A99" s="417" t="s">
        <v>23</v>
      </c>
      <c r="B99" s="417"/>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c r="AA99" s="417"/>
      <c r="AB99" s="417"/>
      <c r="AC99" s="417"/>
      <c r="AD99" s="417"/>
      <c r="AE99" s="417"/>
      <c r="AF99" s="417"/>
      <c r="AG99" s="417"/>
      <c r="AH99" s="417"/>
      <c r="AI99" s="417"/>
      <c r="AJ99" s="417"/>
      <c r="AK99" s="417"/>
      <c r="AL99" s="417"/>
    </row>
    <row r="100" spans="1:38" ht="14.5" customHeight="1">
      <c r="A100" s="2"/>
    </row>
    <row r="101" spans="1:38" ht="14.5" customHeight="1"/>
    <row r="102" spans="1:38" ht="14.5" customHeight="1"/>
    <row r="103" spans="1:38" ht="14.5" customHeight="1">
      <c r="A103" s="5"/>
    </row>
    <row r="104" spans="1:38" ht="14.5" customHeight="1"/>
    <row r="105" spans="1:38" ht="14.5" customHeight="1"/>
    <row r="106" spans="1:38" ht="14.5" customHeight="1"/>
    <row r="107" spans="1:38" ht="14.5" customHeight="1"/>
    <row r="108" spans="1:38" ht="14.5" customHeight="1"/>
    <row r="109" spans="1:38" ht="14.5" customHeight="1"/>
    <row r="110" spans="1:38" ht="16.399999999999999" customHeight="1"/>
    <row r="111" spans="1:38" ht="14.5" customHeight="1"/>
    <row r="112" spans="1:38" ht="14.5" customHeight="1"/>
    <row r="113" spans="1:38" ht="14.5" customHeight="1"/>
    <row r="114" spans="1:38" ht="14.5" customHeight="1"/>
    <row r="115" spans="1:38" ht="14.5" customHeight="1"/>
    <row r="116" spans="1:38" ht="14.5" customHeight="1"/>
    <row r="117" spans="1:38" ht="14.5" customHeight="1"/>
    <row r="118" spans="1:38" ht="14.5" customHeight="1"/>
    <row r="119" spans="1:38" ht="14.5" customHeight="1"/>
    <row r="120" spans="1:38" ht="14.5" customHeight="1"/>
    <row r="121" spans="1:38" ht="14.5" customHeight="1"/>
    <row r="122" spans="1:38" ht="14.5" customHeight="1"/>
    <row r="123" spans="1:38" ht="14.5" customHeight="1"/>
    <row r="124" spans="1:38" ht="14.5" customHeight="1"/>
    <row r="125" spans="1:38" ht="24" customHeight="1">
      <c r="A125" s="417" t="s">
        <v>20</v>
      </c>
      <c r="B125" s="417"/>
      <c r="C125" s="417"/>
      <c r="D125" s="417"/>
      <c r="E125" s="417"/>
      <c r="F125" s="417"/>
      <c r="G125" s="417"/>
      <c r="H125" s="417"/>
      <c r="I125" s="417"/>
      <c r="J125" s="417"/>
      <c r="K125" s="417"/>
      <c r="L125" s="417"/>
      <c r="M125" s="417"/>
      <c r="N125" s="417"/>
      <c r="O125" s="417"/>
      <c r="P125" s="417"/>
      <c r="Q125" s="417"/>
      <c r="R125" s="417"/>
      <c r="S125" s="417"/>
      <c r="T125" s="417"/>
      <c r="U125" s="417"/>
      <c r="V125" s="417"/>
      <c r="W125" s="417"/>
      <c r="X125" s="417"/>
      <c r="Y125" s="417"/>
      <c r="Z125" s="417"/>
      <c r="AA125" s="417"/>
      <c r="AB125" s="417"/>
      <c r="AC125" s="417"/>
      <c r="AD125" s="417"/>
      <c r="AE125" s="417"/>
      <c r="AF125" s="417"/>
      <c r="AG125" s="417"/>
      <c r="AH125" s="417"/>
      <c r="AI125" s="417"/>
      <c r="AJ125" s="417"/>
      <c r="AK125" s="417"/>
      <c r="AL125" s="417"/>
    </row>
    <row r="126" spans="1:38" ht="14.5" customHeight="1"/>
    <row r="127" spans="1:38" ht="14.5" customHeight="1"/>
    <row r="128" spans="1:38" ht="24" customHeight="1">
      <c r="A128" s="417" t="s">
        <v>22</v>
      </c>
      <c r="B128" s="417"/>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c r="AA128" s="417"/>
      <c r="AB128" s="417"/>
      <c r="AC128" s="417"/>
      <c r="AD128" s="417"/>
      <c r="AE128" s="417"/>
      <c r="AF128" s="417"/>
      <c r="AG128" s="417"/>
      <c r="AH128" s="417"/>
      <c r="AI128" s="417"/>
      <c r="AJ128" s="417"/>
      <c r="AK128" s="417"/>
      <c r="AL128" s="417"/>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99999999999999" customHeight="1"/>
    <row r="131" spans="1:38" ht="21.65" customHeight="1">
      <c r="B131" s="36"/>
    </row>
    <row r="136" spans="1:38" ht="12.65" customHeight="1">
      <c r="A136" s="5"/>
    </row>
    <row r="141" spans="1:38" ht="12.65" customHeight="1">
      <c r="A141" s="2"/>
    </row>
    <row r="142" spans="1:38" ht="12.65" customHeight="1">
      <c r="A142" s="2"/>
    </row>
    <row r="143" spans="1:38" ht="16.399999999999999" customHeight="1">
      <c r="A143" s="2"/>
    </row>
    <row r="144" spans="1:38" ht="12.65" customHeight="1">
      <c r="A144" s="2"/>
    </row>
    <row r="145" spans="1:1" ht="12.65" customHeight="1">
      <c r="A145" s="2"/>
    </row>
    <row r="146" spans="1:1" ht="12.65" customHeight="1">
      <c r="A146" s="2"/>
    </row>
    <row r="147" spans="1:1" ht="12.65" customHeight="1">
      <c r="A147" s="2"/>
    </row>
    <row r="148" spans="1:1" ht="12.65" customHeight="1">
      <c r="A148" s="2"/>
    </row>
    <row r="149" spans="1:1" ht="12.65" customHeight="1">
      <c r="A149" s="2"/>
    </row>
    <row r="150" spans="1:1" ht="12.65" customHeight="1">
      <c r="A150" s="2"/>
    </row>
    <row r="151" spans="1:1" ht="12.65" customHeight="1">
      <c r="A151" s="2"/>
    </row>
    <row r="152" spans="1:1" ht="12.65" customHeight="1">
      <c r="A152" s="2"/>
    </row>
    <row r="153" spans="1:1" ht="12.65" customHeight="1">
      <c r="A153" s="2"/>
    </row>
    <row r="154" spans="1:1" ht="12.65" customHeight="1">
      <c r="A154" s="2"/>
    </row>
    <row r="155" spans="1:1" ht="16.399999999999999" customHeight="1">
      <c r="A155" s="2"/>
    </row>
    <row r="156" spans="1:1" ht="12.65" customHeight="1">
      <c r="A156" s="2"/>
    </row>
    <row r="161" spans="1:1" ht="12.65" customHeight="1">
      <c r="A161" s="5"/>
    </row>
    <row r="162" spans="1:1" ht="12.65" hidden="1" customHeight="1"/>
    <row r="163" spans="1:1" ht="12.65" hidden="1" customHeight="1"/>
    <row r="164" spans="1:1" ht="12.65" hidden="1" customHeight="1"/>
    <row r="165" spans="1:1" ht="12.65" hidden="1" customHeight="1"/>
    <row r="166" spans="1:1" ht="12.65" hidden="1" customHeight="1"/>
    <row r="167" spans="1:1" ht="12.65" hidden="1" customHeight="1"/>
    <row r="168" spans="1:1" ht="16.399999999999999" hidden="1" customHeight="1"/>
    <row r="169" spans="1:1" ht="12.65" hidden="1" customHeight="1"/>
    <row r="170" spans="1:1" ht="12.65" hidden="1" customHeight="1"/>
    <row r="171" spans="1:1" ht="12.65" hidden="1" customHeight="1"/>
    <row r="172" spans="1:1" ht="12.65" hidden="1" customHeight="1"/>
    <row r="173" spans="1:1" ht="12.65" hidden="1" customHeight="1"/>
    <row r="174" spans="1:1" ht="12.65" hidden="1" customHeight="1"/>
    <row r="175" spans="1:1" ht="12.65" hidden="1" customHeight="1"/>
    <row r="176" spans="1:1" ht="12.65" hidden="1" customHeight="1"/>
    <row r="177" spans="1:1" ht="12.65" hidden="1" customHeight="1"/>
    <row r="178" spans="1:1" ht="12.65" hidden="1" customHeight="1"/>
    <row r="179" spans="1:1" ht="12.65" hidden="1" customHeight="1"/>
    <row r="180" spans="1:1" ht="16.399999999999999" hidden="1" customHeight="1"/>
    <row r="181" spans="1:1" ht="12.65" hidden="1" customHeight="1"/>
    <row r="182" spans="1:1" ht="12.65" hidden="1" customHeight="1"/>
    <row r="183" spans="1:1" ht="12.65" hidden="1" customHeight="1"/>
    <row r="184" spans="1:1" ht="12.65" hidden="1" customHeight="1"/>
    <row r="185" spans="1:1" ht="12.65" hidden="1" customHeight="1"/>
    <row r="186" spans="1:1" ht="12.65" hidden="1" customHeight="1">
      <c r="A186" s="5"/>
    </row>
    <row r="187" spans="1:1" ht="12.65" hidden="1" customHeight="1"/>
    <row r="188" spans="1:1" ht="12.65" hidden="1" customHeight="1"/>
    <row r="189" spans="1:1" ht="12.65" hidden="1" customHeight="1">
      <c r="A189" s="2"/>
    </row>
    <row r="190" spans="1:1" ht="12.65" hidden="1" customHeight="1">
      <c r="A190" s="2"/>
    </row>
    <row r="191" spans="1:1" ht="12.65" hidden="1" customHeight="1">
      <c r="A191" s="2"/>
    </row>
    <row r="192" spans="1:1" ht="12.65" hidden="1" customHeight="1">
      <c r="A192" s="2"/>
    </row>
    <row r="193" spans="1:1" ht="16.399999999999999" hidden="1" customHeight="1">
      <c r="A193" s="2"/>
    </row>
    <row r="194" spans="1:1" ht="12.65" hidden="1" customHeight="1">
      <c r="A194" s="2"/>
    </row>
    <row r="195" spans="1:1" ht="12.65" hidden="1" customHeight="1">
      <c r="A195" s="2"/>
    </row>
    <row r="196" spans="1:1" ht="12.65" hidden="1" customHeight="1">
      <c r="A196" s="2"/>
    </row>
    <row r="197" spans="1:1" ht="12.65" hidden="1" customHeight="1">
      <c r="A197" s="2"/>
    </row>
    <row r="198" spans="1:1" ht="12.65" hidden="1" customHeight="1">
      <c r="A198" s="2"/>
    </row>
    <row r="199" spans="1:1" ht="12.65" hidden="1" customHeight="1">
      <c r="A199" s="2"/>
    </row>
    <row r="200" spans="1:1" ht="12.65" hidden="1" customHeight="1">
      <c r="A200" s="2"/>
    </row>
    <row r="201" spans="1:1" ht="12.65" hidden="1" customHeight="1">
      <c r="A201" s="2"/>
    </row>
    <row r="202" spans="1:1" ht="12.65" hidden="1" customHeight="1">
      <c r="A202" s="2"/>
    </row>
    <row r="203" spans="1:1" ht="12.65" hidden="1" customHeight="1">
      <c r="A203" s="2"/>
    </row>
    <row r="204" spans="1:1" ht="12.65" hidden="1" customHeight="1">
      <c r="A204" s="2"/>
    </row>
    <row r="205" spans="1:1" ht="16.399999999999999" hidden="1" customHeight="1"/>
    <row r="206" spans="1:1" ht="12.65" hidden="1" customHeight="1"/>
    <row r="207" spans="1:1" ht="12.65" hidden="1" customHeight="1"/>
    <row r="208" spans="1:1" ht="12.65" hidden="1" customHeight="1"/>
    <row r="209" spans="1:1" ht="12.65" hidden="1" customHeight="1"/>
    <row r="210" spans="1:1" ht="12.65" hidden="1" customHeight="1"/>
    <row r="211" spans="1:1" ht="12.65" hidden="1" customHeight="1">
      <c r="A211" s="5"/>
    </row>
    <row r="212" spans="1:1" ht="12.65" hidden="1" customHeight="1">
      <c r="A212" s="5"/>
    </row>
    <row r="213" spans="1:1" ht="12.65" hidden="1" customHeight="1"/>
    <row r="214" spans="1:1" ht="12.65" hidden="1" customHeight="1"/>
    <row r="215" spans="1:1" ht="12.65" hidden="1" customHeight="1"/>
    <row r="216" spans="1:1" ht="16.75" hidden="1" customHeight="1"/>
    <row r="217" spans="1:1" ht="12.65" hidden="1" customHeight="1"/>
    <row r="218" spans="1:1" ht="12.65" hidden="1" customHeight="1"/>
    <row r="219" spans="1:1" ht="12.65" hidden="1" customHeight="1"/>
    <row r="220" spans="1:1" ht="12.65" hidden="1" customHeight="1"/>
    <row r="221" spans="1:1" ht="12.65" hidden="1" customHeight="1"/>
    <row r="222" spans="1:1" ht="12.65" hidden="1" customHeight="1"/>
    <row r="223" spans="1:1" ht="12.65" hidden="1" customHeight="1"/>
    <row r="224" spans="1:1" ht="12.65" customHeight="1">
      <c r="A224" s="5"/>
    </row>
    <row r="230" spans="1:1" ht="16.399999999999999" customHeight="1"/>
    <row r="237" spans="1:1" ht="12.65" customHeight="1">
      <c r="A237" s="2"/>
    </row>
    <row r="238" spans="1:1" ht="12.65" customHeight="1">
      <c r="A238" s="2"/>
    </row>
    <row r="239" spans="1:1" ht="12.65" customHeight="1">
      <c r="A239" s="2"/>
    </row>
    <row r="240" spans="1:1" ht="12.65" customHeight="1">
      <c r="A240" s="2"/>
    </row>
    <row r="241" spans="1:1" ht="16.399999999999999" customHeight="1">
      <c r="A241" s="2"/>
    </row>
    <row r="242" spans="1:1" ht="12.65" customHeight="1">
      <c r="A242" s="2"/>
    </row>
    <row r="243" spans="1:1" ht="12.65" customHeight="1">
      <c r="A243" s="2"/>
    </row>
    <row r="244" spans="1:1" ht="12.65" customHeight="1">
      <c r="A244" s="2"/>
    </row>
    <row r="245" spans="1:1" ht="12.65" customHeight="1">
      <c r="A245" s="2"/>
    </row>
    <row r="246" spans="1:1" ht="12.65" customHeight="1">
      <c r="A246" s="2"/>
    </row>
    <row r="247" spans="1:1" ht="12.65"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27:XFD29">
    <cfRule type="expression" dxfId="11" priority="31">
      <formula>#REF!="○"</formula>
    </cfRule>
  </conditionalFormatting>
  <conditionalFormatting sqref="A30:XFD52">
    <cfRule type="expression" dxfId="10" priority="13">
      <formula>#REF!=""</formula>
    </cfRule>
  </conditionalFormatting>
  <conditionalFormatting sqref="A80:XFD98 AM99:XFD99 A100:XFD103">
    <cfRule type="expression" dxfId="9" priority="27">
      <formula>#REF!=""</formula>
    </cfRule>
  </conditionalFormatting>
  <conditionalFormatting sqref="A104:XFD124 A126:XFD127 AM128:XFD129 A130:XFD223">
    <cfRule type="expression" dxfId="8" priority="17">
      <formula>#REF!=""</formula>
    </cfRule>
  </conditionalFormatting>
  <conditionalFormatting sqref="A224:XFD246">
    <cfRule type="expression" dxfId="7" priority="33">
      <formula>AND(#REF!="",#REF!="",#REF!="")</formula>
    </cfRule>
  </conditionalFormatting>
  <conditionalFormatting sqref="A225:XFD246">
    <cfRule type="expression" dxfId="6" priority="29">
      <formula>#REF!=""</formula>
    </cfRule>
  </conditionalFormatting>
  <conditionalFormatting sqref="AM53:XFD53 A54:XFD74 AM75:XFD75 A76:XFD79">
    <cfRule type="expression" dxfId="5" priority="15">
      <formula>#REF!=""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83" fitToHeight="0" orientation="portrait" r:id="rId1"/>
  <rowBreaks count="3" manualBreakCount="3">
    <brk id="51" max="38" man="1"/>
    <brk id="97" max="38" man="1"/>
    <brk id="161"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EF3322E74AA3E4495704B129218BECF" ma:contentTypeVersion="15" ma:contentTypeDescription="新しいドキュメントを作成します。" ma:contentTypeScope="" ma:versionID="06f73986c911f9cc604e356d8f8aaaae">
  <xsd:schema xmlns:xsd="http://www.w3.org/2001/XMLSchema" xmlns:xs="http://www.w3.org/2001/XMLSchema" xmlns:p="http://schemas.microsoft.com/office/2006/metadata/properties" xmlns:ns2="96f7774a-1fa4-49d3-a956-75b9c85e9b43" xmlns:ns3="fd32c9f7-8932-4d07-b49b-91c8a1e26893" targetNamespace="http://schemas.microsoft.com/office/2006/metadata/properties" ma:root="true" ma:fieldsID="325bbd7e8b9496aad1436d00b8099c6d" ns2:_="" ns3:_="">
    <xsd:import namespace="96f7774a-1fa4-49d3-a956-75b9c85e9b43"/>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7774a-1fa4-49d3-a956-75b9c85e9b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0024_Resources_x003a_core_x002c_Signoff_Status">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6f7774a-1fa4-49d3-a956-75b9c85e9b43">
      <Terms xmlns="http://schemas.microsoft.com/office/infopath/2007/PartnerControls"/>
    </lcf76f155ced4ddcb4097134ff3c332f>
    <TaxCatchAll xmlns="fd32c9f7-8932-4d07-b49b-91c8a1e26893" xsi:nil="true"/>
    <_Flow_SignoffStatus xmlns="96f7774a-1fa4-49d3-a956-75b9c85e9b43" xsi:nil="true"/>
  </documentManagement>
</p:properties>
</file>

<file path=customXml/itemProps1.xml><?xml version="1.0" encoding="utf-8"?>
<ds:datastoreItem xmlns:ds="http://schemas.openxmlformats.org/officeDocument/2006/customXml" ds:itemID="{6A4A7E98-BE0B-431A-B005-1321869A29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7774a-1fa4-49d3-a956-75b9c85e9b43"/>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43427C-6640-485B-A92E-F091DBCD5763}">
  <ds:schemaRefs>
    <ds:schemaRef ds:uri="http://schemas.microsoft.com/sharepoint/v3/contenttype/forms"/>
  </ds:schemaRefs>
</ds:datastoreItem>
</file>

<file path=customXml/itemProps3.xml><?xml version="1.0" encoding="utf-8"?>
<ds:datastoreItem xmlns:ds="http://schemas.openxmlformats.org/officeDocument/2006/customXml" ds:itemID="{D244E58A-7704-47D3-867A-87F93760C949}">
  <ds:schemaRefs>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purl.org/dc/elements/1.1/"/>
    <ds:schemaRef ds:uri="http://schemas.microsoft.com/office/infopath/2007/PartnerControls"/>
    <ds:schemaRef ds:uri="fd32c9f7-8932-4d07-b49b-91c8a1e26893"/>
    <ds:schemaRef ds:uri="96f7774a-1fa4-49d3-a956-75b9c85e9b4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農集</vt:lpstr>
      <vt:lpstr>特環</vt:lpstr>
      <vt:lpstr>上水</vt:lpstr>
      <vt:lpstr>温泉</vt:lpstr>
      <vt:lpstr>宅造</vt:lpstr>
      <vt:lpstr>索道</vt:lpstr>
      <vt:lpstr>休養宿泊</vt:lpstr>
      <vt:lpstr>風力</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温泉!Print_Area</vt:lpstr>
      <vt:lpstr>休養宿泊!Print_Area</vt:lpstr>
      <vt:lpstr>作成要領!Print_Area</vt:lpstr>
      <vt:lpstr>索道!Print_Area</vt:lpstr>
      <vt:lpstr>上水!Print_Area</vt:lpstr>
      <vt:lpstr>宅造!Print_Area</vt:lpstr>
      <vt:lpstr>特環!Print_Area</vt:lpstr>
      <vt:lpstr>農集!Print_Area</vt:lpstr>
      <vt:lpstr>風力!Print_Area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鳥取県</cp:lastModifiedBy>
  <cp:lastPrinted>2025-05-23T00:43:31Z</cp:lastPrinted>
  <dcterms:created xsi:type="dcterms:W3CDTF">2016-02-29T11:30:48Z</dcterms:created>
  <dcterms:modified xsi:type="dcterms:W3CDTF">2025-05-27T01:50:56Z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0x0101006EF3322E74AA3E4495704B129218BECF</vt:lpwstr>
  </property>
  <property fmtid="{D5CDD505-2E9C-101B-9397-08002B2CF9AE}" pid="3" name="MediaServiceImageTags">
    <vt:lpwstr/>
  </property>
</Properties>
</file>