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ttori-sfilesv\section\教育センター\R7\教育DX推進課\01_デジタル基盤整備担当\04_GIGA基金\（R7.12.23-25）第１回評価委員会\Chromebook\評価委員会後修正資料\"/>
    </mc:Choice>
  </mc:AlternateContent>
  <xr:revisionPtr revIDLastSave="0" documentId="13_ncr:1_{00A5A761-84DF-460D-8C85-29F8E88E48FC}" xr6:coauthVersionLast="47" xr6:coauthVersionMax="47" xr10:uidLastSave="{00000000-0000-0000-0000-000000000000}"/>
  <bookViews>
    <workbookView xWindow="0" yWindow="840" windowWidth="13185" windowHeight="14640" xr2:uid="{00000000-000D-0000-FFFF-FFFF00000000}"/>
  </bookViews>
  <sheets>
    <sheet name="一覧" sheetId="8" r:id="rId1"/>
  </sheets>
  <definedNames>
    <definedName name="_xlnm._FilterDatabase" localSheetId="0">一覧!$B$5:$H$26</definedName>
    <definedName name="_xlnm.Print_Area" localSheetId="0">一覧!$A$1:$J$41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8" l="1"/>
  <c r="I18" i="8"/>
  <c r="I24" i="8"/>
  <c r="I25" i="8"/>
  <c r="D36" i="8"/>
  <c r="I11" i="8"/>
  <c r="I26" i="8"/>
  <c r="I23" i="8"/>
  <c r="I22" i="8"/>
  <c r="I21" i="8"/>
  <c r="E20" i="8"/>
  <c r="I19" i="8"/>
  <c r="E13" i="8"/>
  <c r="E6" i="8"/>
  <c r="E36" i="8" l="1"/>
  <c r="F36" i="8" s="1"/>
  <c r="I10" i="8"/>
  <c r="D35" i="8" s="1"/>
  <c r="I8" i="8"/>
  <c r="I13" i="8"/>
  <c r="I15" i="8"/>
  <c r="I9" i="8"/>
  <c r="I14" i="8"/>
  <c r="I16" i="8"/>
  <c r="I6" i="8"/>
  <c r="I17" i="8"/>
  <c r="I7" i="8"/>
  <c r="I12" i="8"/>
  <c r="D37" i="8" s="1"/>
  <c r="G36" i="8" l="1"/>
  <c r="H36" i="8" s="1"/>
  <c r="I36" i="8" s="1"/>
  <c r="D34" i="8"/>
  <c r="E34" i="8" s="1"/>
  <c r="F34" i="8" s="1"/>
  <c r="G34" i="8" s="1"/>
  <c r="E37" i="8"/>
  <c r="F37" i="8" s="1"/>
  <c r="G37" i="8" s="1"/>
  <c r="E35" i="8"/>
  <c r="F35" i="8" s="1"/>
  <c r="D32" i="8"/>
  <c r="D33" i="8"/>
  <c r="D31" i="8"/>
  <c r="E31" i="8" l="1"/>
  <c r="F31" i="8" s="1"/>
  <c r="G31" i="8" s="1"/>
  <c r="G35" i="8"/>
  <c r="H35" i="8" s="1"/>
  <c r="I35" i="8" s="1"/>
  <c r="E33" i="8"/>
  <c r="F33" i="8" s="1"/>
  <c r="G33" i="8" s="1"/>
  <c r="H37" i="8"/>
  <c r="I37" i="8" s="1"/>
  <c r="E32" i="8"/>
  <c r="F32" i="8" s="1"/>
  <c r="G32" i="8" s="1"/>
  <c r="H34" i="8"/>
  <c r="I34" i="8" s="1"/>
  <c r="D38" i="8"/>
  <c r="H31" i="8" l="1"/>
  <c r="I31" i="8" s="1"/>
  <c r="H32" i="8"/>
  <c r="I32" i="8" s="1"/>
  <c r="H33" i="8"/>
  <c r="I33" i="8" s="1"/>
  <c r="F38" i="8"/>
  <c r="G38" i="8"/>
  <c r="H38" i="8" l="1"/>
</calcChain>
</file>

<file path=xl/sharedStrings.xml><?xml version="1.0" encoding="utf-8"?>
<sst xmlns="http://schemas.openxmlformats.org/spreadsheetml/2006/main" count="77" uniqueCount="43">
  <si>
    <t>No</t>
    <phoneticPr fontId="2"/>
  </si>
  <si>
    <t>品名</t>
    <rPh sb="0" eb="2">
      <t>ヒンメイ</t>
    </rPh>
    <phoneticPr fontId="2"/>
  </si>
  <si>
    <t>自治体</t>
    <rPh sb="0" eb="3">
      <t>ジチタイ</t>
    </rPh>
    <phoneticPr fontId="2"/>
  </si>
  <si>
    <t>※端末1台あたりの単価を記入すること（消費税込み）</t>
    <rPh sb="1" eb="3">
      <t>タンマツ</t>
    </rPh>
    <rPh sb="4" eb="5">
      <t>ダイ</t>
    </rPh>
    <rPh sb="9" eb="11">
      <t>タンカ</t>
    </rPh>
    <rPh sb="12" eb="14">
      <t>キニュウ</t>
    </rPh>
    <rPh sb="19" eb="23">
      <t>ショウヒゼイコ</t>
    </rPh>
    <phoneticPr fontId="2"/>
  </si>
  <si>
    <t>黄色のセルに必要事項を記入してください。なお、行が不足する場合には行を追加してください。</t>
    <rPh sb="0" eb="2">
      <t>キイロ</t>
    </rPh>
    <rPh sb="6" eb="10">
      <t>ヒツヨウジコウ</t>
    </rPh>
    <rPh sb="11" eb="13">
      <t>キニュウ</t>
    </rPh>
    <rPh sb="23" eb="24">
      <t>ギョウ</t>
    </rPh>
    <rPh sb="25" eb="27">
      <t>フソク</t>
    </rPh>
    <rPh sb="29" eb="31">
      <t>バアイ</t>
    </rPh>
    <rPh sb="33" eb="34">
      <t>ギョウ</t>
    </rPh>
    <rPh sb="35" eb="37">
      <t>ツイカ</t>
    </rPh>
    <phoneticPr fontId="2"/>
  </si>
  <si>
    <t>数量</t>
    <rPh sb="0" eb="2">
      <t>スウリョウ</t>
    </rPh>
    <phoneticPr fontId="2"/>
  </si>
  <si>
    <t>小計</t>
    <rPh sb="0" eb="2">
      <t>ショウケイ</t>
    </rPh>
    <phoneticPr fontId="2"/>
  </si>
  <si>
    <t>自治体名</t>
    <rPh sb="0" eb="4">
      <t>ジチタイメイ</t>
    </rPh>
    <phoneticPr fontId="2"/>
  </si>
  <si>
    <t>補助対象内外</t>
    <rPh sb="0" eb="4">
      <t>ホジョタイショウ</t>
    </rPh>
    <rPh sb="4" eb="6">
      <t>ナイガイ</t>
    </rPh>
    <phoneticPr fontId="2"/>
  </si>
  <si>
    <t>補助対象内</t>
    <rPh sb="0" eb="4">
      <t>ホジョタイショウ</t>
    </rPh>
    <rPh sb="4" eb="5">
      <t>ナイ</t>
    </rPh>
    <phoneticPr fontId="2"/>
  </si>
  <si>
    <t>米子市</t>
    <rPh sb="0" eb="2">
      <t>ヨナゴ</t>
    </rPh>
    <rPh sb="2" eb="3">
      <t>シ</t>
    </rPh>
    <phoneticPr fontId="2"/>
  </si>
  <si>
    <t>大山町</t>
    <rPh sb="0" eb="3">
      <t>ダイセンチョウ</t>
    </rPh>
    <phoneticPr fontId="2"/>
  </si>
  <si>
    <t>米子市（Chrome）</t>
    <rPh sb="0" eb="2">
      <t>ヨナゴ</t>
    </rPh>
    <rPh sb="2" eb="3">
      <t>シ</t>
    </rPh>
    <phoneticPr fontId="2"/>
  </si>
  <si>
    <t>補助対象外</t>
    <rPh sb="0" eb="4">
      <t>ホジョタイショウ</t>
    </rPh>
    <rPh sb="4" eb="5">
      <t>ソト</t>
    </rPh>
    <phoneticPr fontId="2"/>
  </si>
  <si>
    <t>見積単価</t>
    <rPh sb="0" eb="2">
      <t>ミツモリ</t>
    </rPh>
    <rPh sb="2" eb="4">
      <t>タンカ</t>
    </rPh>
    <phoneticPr fontId="2"/>
  </si>
  <si>
    <t>端末本体、スタイラスペン</t>
    <rPh sb="0" eb="2">
      <t>タンマツ</t>
    </rPh>
    <rPh sb="2" eb="4">
      <t>ホンタイ</t>
    </rPh>
    <phoneticPr fontId="2"/>
  </si>
  <si>
    <t>キッティング・納入作業等　※</t>
    <rPh sb="7" eb="9">
      <t>ノウニュウ</t>
    </rPh>
    <rPh sb="9" eb="11">
      <t>サギョウ</t>
    </rPh>
    <rPh sb="11" eb="12">
      <t>トウ</t>
    </rPh>
    <phoneticPr fontId="2"/>
  </si>
  <si>
    <t>現行端末の処分
※</t>
    <rPh sb="0" eb="2">
      <t>ゲンコウ</t>
    </rPh>
    <rPh sb="2" eb="4">
      <t>タンマツ</t>
    </rPh>
    <rPh sb="5" eb="7">
      <t>ショブン</t>
    </rPh>
    <phoneticPr fontId="2"/>
  </si>
  <si>
    <t>※端末本体価格に経費が含まれている等により、金額内訳を出すことができない場合は０円と記載すること。</t>
    <rPh sb="1" eb="3">
      <t>タンマツ</t>
    </rPh>
    <rPh sb="3" eb="5">
      <t>ホンタイ</t>
    </rPh>
    <rPh sb="5" eb="7">
      <t>カカク</t>
    </rPh>
    <rPh sb="8" eb="10">
      <t>ケイヒ</t>
    </rPh>
    <rPh sb="11" eb="12">
      <t>フク</t>
    </rPh>
    <rPh sb="17" eb="18">
      <t>トウ</t>
    </rPh>
    <rPh sb="22" eb="24">
      <t>キンガク</t>
    </rPh>
    <rPh sb="24" eb="26">
      <t>ウチワケ</t>
    </rPh>
    <rPh sb="27" eb="28">
      <t>ダ</t>
    </rPh>
    <phoneticPr fontId="2"/>
  </si>
  <si>
    <t>支出総額</t>
    <rPh sb="0" eb="2">
      <t>シシュツ</t>
    </rPh>
    <rPh sb="2" eb="4">
      <t>ソウガク</t>
    </rPh>
    <phoneticPr fontId="2"/>
  </si>
  <si>
    <t>計</t>
    <rPh sb="0" eb="1">
      <t>ケイ</t>
    </rPh>
    <phoneticPr fontId="2"/>
  </si>
  <si>
    <t>補助金充当額
（端末単価
【補助対象内のみ】と55,000円のうちの低い方×台数×2/3）
※千円未満切捨</t>
    <rPh sb="0" eb="3">
      <t>ホジョキン</t>
    </rPh>
    <rPh sb="3" eb="6">
      <t>ジュウトウガク</t>
    </rPh>
    <rPh sb="8" eb="10">
      <t>タンマツ</t>
    </rPh>
    <rPh sb="10" eb="12">
      <t>タンカ</t>
    </rPh>
    <rPh sb="14" eb="16">
      <t>ホジョ</t>
    </rPh>
    <rPh sb="16" eb="18">
      <t>タイショウ</t>
    </rPh>
    <rPh sb="18" eb="19">
      <t>ナイ</t>
    </rPh>
    <rPh sb="29" eb="30">
      <t>エン</t>
    </rPh>
    <rPh sb="34" eb="35">
      <t>ヒク</t>
    </rPh>
    <rPh sb="36" eb="37">
      <t>ホウ</t>
    </rPh>
    <rPh sb="38" eb="40">
      <t>ダイスウ</t>
    </rPh>
    <rPh sb="47" eb="49">
      <t>センエン</t>
    </rPh>
    <rPh sb="49" eb="51">
      <t>ミマン</t>
    </rPh>
    <rPh sb="51" eb="52">
      <t>キ</t>
    </rPh>
    <rPh sb="52" eb="53">
      <t>ス</t>
    </rPh>
    <phoneticPr fontId="2"/>
  </si>
  <si>
    <t>端末単価上限
【補助対象外含む】</t>
    <rPh sb="2" eb="4">
      <t>タンカ</t>
    </rPh>
    <rPh sb="4" eb="6">
      <t>ジョウゲン</t>
    </rPh>
    <phoneticPr fontId="2"/>
  </si>
  <si>
    <t>補助対象内経費</t>
    <rPh sb="0" eb="4">
      <t>ホジョタイショウ</t>
    </rPh>
    <rPh sb="4" eb="5">
      <t>ナイ</t>
    </rPh>
    <rPh sb="5" eb="7">
      <t>ケイヒ</t>
    </rPh>
    <phoneticPr fontId="2"/>
  </si>
  <si>
    <t>自治体負担額
（補助対象内経費－補助金充当額＋補助対象外経費）</t>
    <rPh sb="0" eb="3">
      <t>ジチタイ</t>
    </rPh>
    <rPh sb="3" eb="6">
      <t>フタンガク</t>
    </rPh>
    <rPh sb="8" eb="13">
      <t>ホジョタイショウナイ</t>
    </rPh>
    <rPh sb="13" eb="15">
      <t>ケイヒ</t>
    </rPh>
    <rPh sb="16" eb="19">
      <t>ホジョキン</t>
    </rPh>
    <rPh sb="19" eb="21">
      <t>ジュウトウ</t>
    </rPh>
    <rPh sb="21" eb="22">
      <t>ガク</t>
    </rPh>
    <rPh sb="23" eb="28">
      <t>ホジョタイショウガイ</t>
    </rPh>
    <rPh sb="28" eb="30">
      <t>ケイヒ</t>
    </rPh>
    <phoneticPr fontId="2"/>
  </si>
  <si>
    <r>
      <t>端末単価【補助対象内のみ】</t>
    </r>
    <r>
      <rPr>
        <sz val="10"/>
        <color rgb="FFFF0000"/>
        <rFont val="メイリオ"/>
        <family val="3"/>
        <charset val="128"/>
      </rPr>
      <t xml:space="preserve">
※円未満切捨</t>
    </r>
  </si>
  <si>
    <r>
      <t>端末単価
【補助対象外含む】</t>
    </r>
    <r>
      <rPr>
        <sz val="10"/>
        <color rgb="FFFF0000"/>
        <rFont val="メイリオ"/>
        <family val="3"/>
        <charset val="128"/>
      </rPr>
      <t xml:space="preserve">
※円未満切上</t>
    </r>
    <rPh sb="0" eb="2">
      <t>タンマツ</t>
    </rPh>
    <rPh sb="2" eb="4">
      <t>タンカ</t>
    </rPh>
    <rPh sb="6" eb="8">
      <t>ホジョ</t>
    </rPh>
    <rPh sb="8" eb="10">
      <t>タイショウ</t>
    </rPh>
    <rPh sb="10" eb="11">
      <t>ガイ</t>
    </rPh>
    <rPh sb="11" eb="12">
      <t>フク</t>
    </rPh>
    <rPh sb="19" eb="20">
      <t>キ</t>
    </rPh>
    <rPh sb="20" eb="21">
      <t>ア</t>
    </rPh>
    <phoneticPr fontId="2"/>
  </si>
  <si>
    <t>型番</t>
    <rPh sb="0" eb="2">
      <t>カタバン</t>
    </rPh>
    <phoneticPr fontId="2"/>
  </si>
  <si>
    <t>1,2</t>
    <phoneticPr fontId="2"/>
  </si>
  <si>
    <t>…各自治体の契約予定額</t>
    <phoneticPr fontId="2"/>
  </si>
  <si>
    <t>…見積額</t>
    <rPh sb="1" eb="3">
      <t>ミツモリ</t>
    </rPh>
    <rPh sb="3" eb="4">
      <t>ガク</t>
    </rPh>
    <phoneticPr fontId="2"/>
  </si>
  <si>
    <t>倉吉市</t>
    <rPh sb="0" eb="3">
      <t>クラヨシシ</t>
    </rPh>
    <phoneticPr fontId="2"/>
  </si>
  <si>
    <t>境港市</t>
    <rPh sb="0" eb="3">
      <t>サカイミナトシ</t>
    </rPh>
    <phoneticPr fontId="2"/>
  </si>
  <si>
    <t>智頭町</t>
    <rPh sb="0" eb="3">
      <t>チズチョウ</t>
    </rPh>
    <phoneticPr fontId="2"/>
  </si>
  <si>
    <t>伯耆町</t>
    <rPh sb="0" eb="3">
      <t>ホウキチョウ</t>
    </rPh>
    <phoneticPr fontId="2"/>
  </si>
  <si>
    <t>南部町</t>
    <rPh sb="0" eb="3">
      <t>ナンブチョウ</t>
    </rPh>
    <phoneticPr fontId="2"/>
  </si>
  <si>
    <t>倉吉市（Chrome）</t>
    <phoneticPr fontId="2"/>
  </si>
  <si>
    <t>境港市（Chrome）</t>
    <phoneticPr fontId="2"/>
  </si>
  <si>
    <t>智頭町（Chrome）</t>
    <phoneticPr fontId="2"/>
  </si>
  <si>
    <t>大山町（Windows）</t>
    <rPh sb="0" eb="3">
      <t>ダイセンチョウ</t>
    </rPh>
    <phoneticPr fontId="2"/>
  </si>
  <si>
    <t>南部町（Chrome）</t>
    <rPh sb="0" eb="2">
      <t>ナンブ</t>
    </rPh>
    <phoneticPr fontId="2"/>
  </si>
  <si>
    <t>伯耆町（Chrome）</t>
    <rPh sb="0" eb="2">
      <t>ホウキ</t>
    </rPh>
    <rPh sb="2" eb="3">
      <t>チョウ</t>
    </rPh>
    <phoneticPr fontId="2"/>
  </si>
  <si>
    <t>（様式第７号）見積内訳書（Chromebook）</t>
    <rPh sb="7" eb="10">
      <t>ミツモリナイ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</si>
</sst>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b/>
      <sz val="14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38" fontId="8" fillId="0" borderId="0" xfId="1" applyFont="1" applyFill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38" fontId="9" fillId="0" borderId="1" xfId="1" applyFont="1" applyFill="1" applyBorder="1" applyAlignment="1">
      <alignment horizontal="right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10" fillId="0" borderId="0" xfId="0" applyFont="1">
      <alignment vertical="center"/>
    </xf>
    <xf numFmtId="0" fontId="11" fillId="0" borderId="1" xfId="0" applyFont="1" applyBorder="1">
      <alignment vertical="center"/>
    </xf>
    <xf numFmtId="176" fontId="3" fillId="0" borderId="6" xfId="0" applyNumberFormat="1" applyFont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11" fillId="0" borderId="8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177" fontId="12" fillId="2" borderId="3" xfId="0" applyNumberFormat="1" applyFont="1" applyFill="1" applyBorder="1" applyAlignment="1">
      <alignment horizontal="center" vertical="center" wrapText="1"/>
    </xf>
    <xf numFmtId="38" fontId="9" fillId="4" borderId="1" xfId="1" applyFont="1" applyFill="1" applyBorder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E108-3B9F-47FA-A720-1CFE1EADCC4B}">
  <sheetPr>
    <pageSetUpPr fitToPage="1"/>
  </sheetPr>
  <dimension ref="B1:L41"/>
  <sheetViews>
    <sheetView tabSelected="1" view="pageBreakPreview" zoomScale="60" zoomScaleNormal="100" workbookViewId="0">
      <selection activeCell="G7" sqref="G7"/>
    </sheetView>
  </sheetViews>
  <sheetFormatPr defaultColWidth="8.75" defaultRowHeight="16.5" x14ac:dyDescent="0.4"/>
  <cols>
    <col min="1" max="1" width="1.875" style="1" customWidth="1"/>
    <col min="2" max="2" width="4.875" style="1" customWidth="1"/>
    <col min="3" max="13" width="17.25" style="1" customWidth="1"/>
    <col min="14" max="14" width="14.25" style="1" customWidth="1"/>
    <col min="15" max="16384" width="8.75" style="1"/>
  </cols>
  <sheetData>
    <row r="1" spans="2:10" ht="22.5" x14ac:dyDescent="0.4">
      <c r="B1" s="4" t="s">
        <v>42</v>
      </c>
    </row>
    <row r="2" spans="2:10" x14ac:dyDescent="0.4">
      <c r="B2" s="1" t="s">
        <v>4</v>
      </c>
    </row>
    <row r="4" spans="2:10" x14ac:dyDescent="0.4">
      <c r="G4" s="14" t="s">
        <v>3</v>
      </c>
    </row>
    <row r="5" spans="2:10" x14ac:dyDescent="0.4">
      <c r="B5" s="3" t="s">
        <v>0</v>
      </c>
      <c r="C5" s="3" t="s">
        <v>1</v>
      </c>
      <c r="D5" s="3" t="s">
        <v>27</v>
      </c>
      <c r="E5" s="3" t="s">
        <v>5</v>
      </c>
      <c r="F5" s="3" t="s">
        <v>2</v>
      </c>
      <c r="G5" s="3" t="s">
        <v>5</v>
      </c>
      <c r="H5" s="3" t="s">
        <v>14</v>
      </c>
      <c r="I5" s="3" t="s">
        <v>6</v>
      </c>
      <c r="J5" s="3" t="s">
        <v>8</v>
      </c>
    </row>
    <row r="6" spans="2:10" x14ac:dyDescent="0.4">
      <c r="B6" s="44" t="s">
        <v>28</v>
      </c>
      <c r="C6" s="45" t="s">
        <v>15</v>
      </c>
      <c r="D6" s="47"/>
      <c r="E6" s="46">
        <f>SUM(G6:G12)</f>
        <v>17813</v>
      </c>
      <c r="F6" s="9" t="s">
        <v>10</v>
      </c>
      <c r="G6" s="22">
        <v>8741</v>
      </c>
      <c r="H6" s="42"/>
      <c r="I6" s="11">
        <f t="shared" ref="I6:I12" si="0">G6*H$6</f>
        <v>0</v>
      </c>
      <c r="J6" s="21" t="s">
        <v>9</v>
      </c>
    </row>
    <row r="7" spans="2:10" x14ac:dyDescent="0.4">
      <c r="B7" s="44"/>
      <c r="C7" s="45"/>
      <c r="D7" s="47"/>
      <c r="E7" s="46"/>
      <c r="F7" s="10" t="s">
        <v>31</v>
      </c>
      <c r="G7" s="22">
        <v>3600</v>
      </c>
      <c r="H7" s="42"/>
      <c r="I7" s="11">
        <f t="shared" si="0"/>
        <v>0</v>
      </c>
      <c r="J7" s="21" t="s">
        <v>9</v>
      </c>
    </row>
    <row r="8" spans="2:10" x14ac:dyDescent="0.4">
      <c r="B8" s="44"/>
      <c r="C8" s="45"/>
      <c r="D8" s="47"/>
      <c r="E8" s="46"/>
      <c r="F8" s="10" t="s">
        <v>32</v>
      </c>
      <c r="G8" s="22">
        <v>2653</v>
      </c>
      <c r="H8" s="42"/>
      <c r="I8" s="11">
        <f t="shared" si="0"/>
        <v>0</v>
      </c>
      <c r="J8" s="21" t="s">
        <v>9</v>
      </c>
    </row>
    <row r="9" spans="2:10" x14ac:dyDescent="0.4">
      <c r="B9" s="44"/>
      <c r="C9" s="45"/>
      <c r="D9" s="47"/>
      <c r="E9" s="46"/>
      <c r="F9" s="9" t="s">
        <v>33</v>
      </c>
      <c r="G9" s="22">
        <v>395</v>
      </c>
      <c r="H9" s="42"/>
      <c r="I9" s="11">
        <f t="shared" si="0"/>
        <v>0</v>
      </c>
      <c r="J9" s="21" t="s">
        <v>9</v>
      </c>
    </row>
    <row r="10" spans="2:10" x14ac:dyDescent="0.4">
      <c r="B10" s="44"/>
      <c r="C10" s="45"/>
      <c r="D10" s="47"/>
      <c r="E10" s="46"/>
      <c r="F10" s="10" t="s">
        <v>11</v>
      </c>
      <c r="G10" s="22">
        <v>817</v>
      </c>
      <c r="H10" s="42"/>
      <c r="I10" s="11">
        <f t="shared" si="0"/>
        <v>0</v>
      </c>
      <c r="J10" s="21" t="s">
        <v>9</v>
      </c>
    </row>
    <row r="11" spans="2:10" x14ac:dyDescent="0.4">
      <c r="B11" s="44"/>
      <c r="C11" s="45"/>
      <c r="D11" s="47"/>
      <c r="E11" s="46"/>
      <c r="F11" s="10" t="s">
        <v>35</v>
      </c>
      <c r="G11" s="22">
        <v>736</v>
      </c>
      <c r="H11" s="42"/>
      <c r="I11" s="11">
        <f t="shared" si="0"/>
        <v>0</v>
      </c>
      <c r="J11" s="21" t="s">
        <v>9</v>
      </c>
    </row>
    <row r="12" spans="2:10" x14ac:dyDescent="0.4">
      <c r="B12" s="44"/>
      <c r="C12" s="45"/>
      <c r="D12" s="47"/>
      <c r="E12" s="46"/>
      <c r="F12" s="10" t="s">
        <v>34</v>
      </c>
      <c r="G12" s="22">
        <v>871</v>
      </c>
      <c r="H12" s="42"/>
      <c r="I12" s="11">
        <f t="shared" si="0"/>
        <v>0</v>
      </c>
      <c r="J12" s="21" t="s">
        <v>9</v>
      </c>
    </row>
    <row r="13" spans="2:10" x14ac:dyDescent="0.4">
      <c r="B13" s="44">
        <v>3</v>
      </c>
      <c r="C13" s="45" t="s">
        <v>16</v>
      </c>
      <c r="D13" s="45"/>
      <c r="E13" s="46">
        <f>SUM(G13:G19)</f>
        <v>17813</v>
      </c>
      <c r="F13" s="9" t="s">
        <v>10</v>
      </c>
      <c r="G13" s="22">
        <v>8741</v>
      </c>
      <c r="H13" s="42"/>
      <c r="I13" s="11">
        <f t="shared" ref="I13:I19" si="1">G13*H$13</f>
        <v>0</v>
      </c>
      <c r="J13" s="21" t="s">
        <v>9</v>
      </c>
    </row>
    <row r="14" spans="2:10" x14ac:dyDescent="0.4">
      <c r="B14" s="44"/>
      <c r="C14" s="45"/>
      <c r="D14" s="45"/>
      <c r="E14" s="46"/>
      <c r="F14" s="10" t="s">
        <v>31</v>
      </c>
      <c r="G14" s="22">
        <v>3600</v>
      </c>
      <c r="H14" s="42"/>
      <c r="I14" s="11">
        <f t="shared" si="1"/>
        <v>0</v>
      </c>
      <c r="J14" s="21" t="s">
        <v>9</v>
      </c>
    </row>
    <row r="15" spans="2:10" x14ac:dyDescent="0.4">
      <c r="B15" s="44"/>
      <c r="C15" s="45"/>
      <c r="D15" s="45"/>
      <c r="E15" s="46"/>
      <c r="F15" s="10" t="s">
        <v>32</v>
      </c>
      <c r="G15" s="22">
        <v>2653</v>
      </c>
      <c r="H15" s="42"/>
      <c r="I15" s="11">
        <f t="shared" si="1"/>
        <v>0</v>
      </c>
      <c r="J15" s="21" t="s">
        <v>9</v>
      </c>
    </row>
    <row r="16" spans="2:10" x14ac:dyDescent="0.4">
      <c r="B16" s="44"/>
      <c r="C16" s="45"/>
      <c r="D16" s="45"/>
      <c r="E16" s="46"/>
      <c r="F16" s="9" t="s">
        <v>33</v>
      </c>
      <c r="G16" s="22">
        <v>395</v>
      </c>
      <c r="H16" s="42"/>
      <c r="I16" s="11">
        <f t="shared" si="1"/>
        <v>0</v>
      </c>
      <c r="J16" s="21" t="s">
        <v>9</v>
      </c>
    </row>
    <row r="17" spans="2:12" x14ac:dyDescent="0.4">
      <c r="B17" s="44"/>
      <c r="C17" s="45"/>
      <c r="D17" s="45"/>
      <c r="E17" s="46"/>
      <c r="F17" s="10" t="s">
        <v>11</v>
      </c>
      <c r="G17" s="22">
        <v>817</v>
      </c>
      <c r="H17" s="42"/>
      <c r="I17" s="11">
        <f t="shared" si="1"/>
        <v>0</v>
      </c>
      <c r="J17" s="21" t="s">
        <v>9</v>
      </c>
    </row>
    <row r="18" spans="2:12" x14ac:dyDescent="0.4">
      <c r="B18" s="44"/>
      <c r="C18" s="45"/>
      <c r="D18" s="45"/>
      <c r="E18" s="46"/>
      <c r="F18" s="10" t="s">
        <v>35</v>
      </c>
      <c r="G18" s="22">
        <v>736</v>
      </c>
      <c r="H18" s="42"/>
      <c r="I18" s="11">
        <f t="shared" si="1"/>
        <v>0</v>
      </c>
      <c r="J18" s="21" t="s">
        <v>9</v>
      </c>
    </row>
    <row r="19" spans="2:12" x14ac:dyDescent="0.4">
      <c r="B19" s="44"/>
      <c r="C19" s="45"/>
      <c r="D19" s="45"/>
      <c r="E19" s="46"/>
      <c r="F19" s="10" t="s">
        <v>34</v>
      </c>
      <c r="G19" s="22">
        <v>871</v>
      </c>
      <c r="H19" s="42"/>
      <c r="I19" s="11">
        <f t="shared" si="1"/>
        <v>0</v>
      </c>
      <c r="J19" s="21" t="s">
        <v>9</v>
      </c>
    </row>
    <row r="20" spans="2:12" x14ac:dyDescent="0.4">
      <c r="B20" s="44">
        <v>4</v>
      </c>
      <c r="C20" s="45" t="s">
        <v>17</v>
      </c>
      <c r="D20" s="45"/>
      <c r="E20" s="46">
        <f>SUM(G20:G26)</f>
        <v>15095</v>
      </c>
      <c r="F20" s="9" t="s">
        <v>12</v>
      </c>
      <c r="G20" s="40">
        <v>9000</v>
      </c>
      <c r="H20" s="43"/>
      <c r="I20" s="11">
        <f>G20*H$20</f>
        <v>0</v>
      </c>
      <c r="J20" s="12" t="s">
        <v>13</v>
      </c>
    </row>
    <row r="21" spans="2:12" x14ac:dyDescent="0.4">
      <c r="B21" s="44"/>
      <c r="C21" s="45"/>
      <c r="D21" s="45"/>
      <c r="E21" s="46"/>
      <c r="F21" s="10" t="s">
        <v>36</v>
      </c>
      <c r="G21" s="40">
        <v>1214</v>
      </c>
      <c r="H21" s="43"/>
      <c r="I21" s="11">
        <f>G21*H$20</f>
        <v>0</v>
      </c>
      <c r="J21" s="12" t="s">
        <v>13</v>
      </c>
    </row>
    <row r="22" spans="2:12" x14ac:dyDescent="0.4">
      <c r="B22" s="44"/>
      <c r="C22" s="45"/>
      <c r="D22" s="45"/>
      <c r="E22" s="46"/>
      <c r="F22" s="10" t="s">
        <v>37</v>
      </c>
      <c r="G22" s="40">
        <v>2130</v>
      </c>
      <c r="H22" s="43"/>
      <c r="I22" s="11">
        <f>G22*H$20</f>
        <v>0</v>
      </c>
      <c r="J22" s="12" t="s">
        <v>13</v>
      </c>
    </row>
    <row r="23" spans="2:12" x14ac:dyDescent="0.4">
      <c r="B23" s="44"/>
      <c r="C23" s="45"/>
      <c r="D23" s="45"/>
      <c r="E23" s="46"/>
      <c r="F23" s="9" t="s">
        <v>38</v>
      </c>
      <c r="G23" s="40">
        <v>400</v>
      </c>
      <c r="H23" s="43"/>
      <c r="I23" s="11">
        <f>G23*H$20</f>
        <v>0</v>
      </c>
      <c r="J23" s="12" t="s">
        <v>13</v>
      </c>
    </row>
    <row r="24" spans="2:12" x14ac:dyDescent="0.4">
      <c r="B24" s="44"/>
      <c r="C24" s="45"/>
      <c r="D24" s="45"/>
      <c r="E24" s="46"/>
      <c r="F24" s="9" t="s">
        <v>39</v>
      </c>
      <c r="G24" s="40">
        <v>700</v>
      </c>
      <c r="H24" s="43"/>
      <c r="I24" s="11">
        <f t="shared" ref="I24:I25" si="2">G24*H$20</f>
        <v>0</v>
      </c>
      <c r="J24" s="12" t="s">
        <v>13</v>
      </c>
    </row>
    <row r="25" spans="2:12" x14ac:dyDescent="0.4">
      <c r="B25" s="44"/>
      <c r="C25" s="45"/>
      <c r="D25" s="45"/>
      <c r="E25" s="46"/>
      <c r="F25" s="9" t="s">
        <v>40</v>
      </c>
      <c r="G25" s="40">
        <v>680</v>
      </c>
      <c r="H25" s="43"/>
      <c r="I25" s="11">
        <f t="shared" si="2"/>
        <v>0</v>
      </c>
      <c r="J25" s="12" t="s">
        <v>13</v>
      </c>
    </row>
    <row r="26" spans="2:12" x14ac:dyDescent="0.4">
      <c r="B26" s="44"/>
      <c r="C26" s="45"/>
      <c r="D26" s="45"/>
      <c r="E26" s="46"/>
      <c r="F26" s="9" t="s">
        <v>41</v>
      </c>
      <c r="G26" s="40">
        <v>971</v>
      </c>
      <c r="H26" s="43"/>
      <c r="I26" s="11">
        <f>G26*H$20</f>
        <v>0</v>
      </c>
      <c r="J26" s="12" t="s">
        <v>13</v>
      </c>
    </row>
    <row r="27" spans="2:12" x14ac:dyDescent="0.4">
      <c r="B27" s="15"/>
      <c r="C27" s="16"/>
      <c r="D27" s="17"/>
      <c r="E27" s="18"/>
      <c r="F27" s="6"/>
      <c r="G27" s="19"/>
      <c r="H27" s="20"/>
      <c r="I27" s="14"/>
    </row>
    <row r="28" spans="2:12" x14ac:dyDescent="0.4">
      <c r="B28" s="15"/>
      <c r="C28" s="2" t="s">
        <v>18</v>
      </c>
      <c r="D28" s="17"/>
      <c r="E28" s="18"/>
      <c r="F28" s="6"/>
      <c r="G28" s="19"/>
      <c r="H28" s="20"/>
      <c r="I28" s="14"/>
    </row>
    <row r="29" spans="2:12" x14ac:dyDescent="0.4">
      <c r="B29" s="2"/>
      <c r="F29" s="5"/>
      <c r="G29" s="5"/>
      <c r="H29" s="7"/>
      <c r="I29" s="6"/>
      <c r="J29" s="6"/>
      <c r="K29" s="6"/>
      <c r="L29" s="6"/>
    </row>
    <row r="30" spans="2:12" ht="111.75" customHeight="1" thickBot="1" x14ac:dyDescent="0.45">
      <c r="C30" s="3" t="s">
        <v>7</v>
      </c>
      <c r="D30" s="25" t="s">
        <v>23</v>
      </c>
      <c r="E30" s="25" t="s">
        <v>25</v>
      </c>
      <c r="F30" s="25" t="s">
        <v>21</v>
      </c>
      <c r="G30" s="39" t="s">
        <v>24</v>
      </c>
      <c r="H30" s="31" t="s">
        <v>19</v>
      </c>
      <c r="I30" s="26" t="s">
        <v>26</v>
      </c>
      <c r="J30" s="26" t="s">
        <v>22</v>
      </c>
    </row>
    <row r="31" spans="2:12" ht="18" thickTop="1" thickBot="1" x14ac:dyDescent="0.45">
      <c r="C31" s="9" t="s">
        <v>10</v>
      </c>
      <c r="D31" s="13">
        <f t="shared" ref="D31:D37" si="3">SUMIFS(I$6:I$26,F$6:F$26,C31&amp;"*",J$6:J$26,"補助対象内")</f>
        <v>0</v>
      </c>
      <c r="E31" s="13">
        <f t="shared" ref="E31:E37" si="4">ROUNDDOWN(D31/G6,0)</f>
        <v>0</v>
      </c>
      <c r="F31" s="13">
        <f t="shared" ref="F31:F37" si="5">IF(E31&lt;=55000,ROUNDDOWN(E31*G6*2/3,-3),ROUNDDOWN(55000*G6*2/3,-3))</f>
        <v>0</v>
      </c>
      <c r="G31" s="23">
        <f t="shared" ref="G31:G37" si="6">D31-F31+SUMIFS(I$6:I$26,J$6:J$26,"補助対象外",F$6:F$26,C31&amp;"*")</f>
        <v>0</v>
      </c>
      <c r="H31" s="32">
        <f>F31+G31</f>
        <v>0</v>
      </c>
      <c r="I31" s="30">
        <f t="shared" ref="I31:I37" si="7">ROUNDUP(H31/G6,0)</f>
        <v>0</v>
      </c>
      <c r="J31" s="41">
        <v>56030</v>
      </c>
    </row>
    <row r="32" spans="2:12" ht="18" thickTop="1" thickBot="1" x14ac:dyDescent="0.45">
      <c r="C32" s="10" t="s">
        <v>31</v>
      </c>
      <c r="D32" s="13">
        <f t="shared" si="3"/>
        <v>0</v>
      </c>
      <c r="E32" s="13">
        <f t="shared" si="4"/>
        <v>0</v>
      </c>
      <c r="F32" s="13">
        <f t="shared" si="5"/>
        <v>0</v>
      </c>
      <c r="G32" s="23">
        <f t="shared" si="6"/>
        <v>0</v>
      </c>
      <c r="H32" s="32">
        <f t="shared" ref="H32:H37" si="8">F32+G32</f>
        <v>0</v>
      </c>
      <c r="I32" s="30">
        <f t="shared" si="7"/>
        <v>0</v>
      </c>
      <c r="J32" s="41">
        <v>55329</v>
      </c>
    </row>
    <row r="33" spans="3:10" ht="18" thickTop="1" thickBot="1" x14ac:dyDescent="0.45">
      <c r="C33" s="10" t="s">
        <v>32</v>
      </c>
      <c r="D33" s="13">
        <f t="shared" si="3"/>
        <v>0</v>
      </c>
      <c r="E33" s="13">
        <f t="shared" si="4"/>
        <v>0</v>
      </c>
      <c r="F33" s="13">
        <f t="shared" si="5"/>
        <v>0</v>
      </c>
      <c r="G33" s="23">
        <f t="shared" si="6"/>
        <v>0</v>
      </c>
      <c r="H33" s="33">
        <f t="shared" si="8"/>
        <v>0</v>
      </c>
      <c r="I33" s="30">
        <f t="shared" si="7"/>
        <v>0</v>
      </c>
      <c r="J33" s="41">
        <v>55803</v>
      </c>
    </row>
    <row r="34" spans="3:10" ht="18" thickTop="1" thickBot="1" x14ac:dyDescent="0.45">
      <c r="C34" s="9" t="s">
        <v>33</v>
      </c>
      <c r="D34" s="13">
        <f t="shared" si="3"/>
        <v>0</v>
      </c>
      <c r="E34" s="13">
        <f t="shared" si="4"/>
        <v>0</v>
      </c>
      <c r="F34" s="13">
        <f t="shared" si="5"/>
        <v>0</v>
      </c>
      <c r="G34" s="35">
        <f t="shared" si="6"/>
        <v>0</v>
      </c>
      <c r="H34" s="32">
        <f t="shared" si="8"/>
        <v>0</v>
      </c>
      <c r="I34" s="30">
        <f t="shared" si="7"/>
        <v>0</v>
      </c>
      <c r="J34" s="41">
        <v>56013</v>
      </c>
    </row>
    <row r="35" spans="3:10" ht="18" thickTop="1" thickBot="1" x14ac:dyDescent="0.45">
      <c r="C35" s="10" t="s">
        <v>11</v>
      </c>
      <c r="D35" s="13">
        <f t="shared" si="3"/>
        <v>0</v>
      </c>
      <c r="E35" s="13">
        <f t="shared" si="4"/>
        <v>0</v>
      </c>
      <c r="F35" s="13">
        <f t="shared" si="5"/>
        <v>0</v>
      </c>
      <c r="G35" s="35">
        <f t="shared" si="6"/>
        <v>0</v>
      </c>
      <c r="H35" s="32">
        <f t="shared" si="8"/>
        <v>0</v>
      </c>
      <c r="I35" s="30">
        <f t="shared" si="7"/>
        <v>0</v>
      </c>
      <c r="J35" s="41">
        <v>55857</v>
      </c>
    </row>
    <row r="36" spans="3:10" ht="18" thickTop="1" thickBot="1" x14ac:dyDescent="0.45">
      <c r="C36" s="10" t="s">
        <v>35</v>
      </c>
      <c r="D36" s="13">
        <f t="shared" si="3"/>
        <v>0</v>
      </c>
      <c r="E36" s="13">
        <f t="shared" si="4"/>
        <v>0</v>
      </c>
      <c r="F36" s="13">
        <f t="shared" si="5"/>
        <v>0</v>
      </c>
      <c r="G36" s="35">
        <f t="shared" si="6"/>
        <v>0</v>
      </c>
      <c r="H36" s="32">
        <f t="shared" si="8"/>
        <v>0</v>
      </c>
      <c r="I36" s="30">
        <f t="shared" si="7"/>
        <v>0</v>
      </c>
      <c r="J36" s="41">
        <v>55924</v>
      </c>
    </row>
    <row r="37" spans="3:10" ht="18" thickTop="1" thickBot="1" x14ac:dyDescent="0.45">
      <c r="C37" s="10" t="s">
        <v>34</v>
      </c>
      <c r="D37" s="13">
        <f t="shared" si="3"/>
        <v>0</v>
      </c>
      <c r="E37" s="13">
        <f t="shared" si="4"/>
        <v>0</v>
      </c>
      <c r="F37" s="13">
        <f t="shared" si="5"/>
        <v>0</v>
      </c>
      <c r="G37" s="35">
        <f t="shared" si="6"/>
        <v>0</v>
      </c>
      <c r="H37" s="32">
        <f t="shared" si="8"/>
        <v>0</v>
      </c>
      <c r="I37" s="30">
        <f t="shared" si="7"/>
        <v>0</v>
      </c>
      <c r="J37" s="41">
        <v>56115</v>
      </c>
    </row>
    <row r="38" spans="3:10" ht="19.5" thickTop="1" x14ac:dyDescent="0.4">
      <c r="C38" s="8" t="s">
        <v>20</v>
      </c>
      <c r="D38" s="13">
        <f t="shared" ref="D38:G38" si="9">SUM(D31:D37)</f>
        <v>0</v>
      </c>
      <c r="E38" s="24"/>
      <c r="F38" s="13">
        <f>SUM(F31:F37)</f>
        <v>0</v>
      </c>
      <c r="G38" s="13">
        <f t="shared" si="9"/>
        <v>0</v>
      </c>
      <c r="H38" s="34">
        <f>SUM(H31:H37)</f>
        <v>0</v>
      </c>
      <c r="I38" s="29" t="s">
        <v>30</v>
      </c>
      <c r="J38" s="27"/>
    </row>
    <row r="39" spans="3:10" ht="19.5" thickBot="1" x14ac:dyDescent="0.45">
      <c r="I39" s="28"/>
    </row>
    <row r="40" spans="3:10" ht="18" thickTop="1" thickBot="1" x14ac:dyDescent="0.45">
      <c r="G40" s="37"/>
      <c r="H40" s="38"/>
      <c r="I40" s="1" t="s">
        <v>29</v>
      </c>
    </row>
    <row r="41" spans="3:10" ht="17.25" thickTop="1" x14ac:dyDescent="0.4">
      <c r="H41" s="36"/>
    </row>
  </sheetData>
  <mergeCells count="15">
    <mergeCell ref="H13:H19"/>
    <mergeCell ref="H6:H12"/>
    <mergeCell ref="H20:H26"/>
    <mergeCell ref="B6:B12"/>
    <mergeCell ref="C6:C12"/>
    <mergeCell ref="E6:E12"/>
    <mergeCell ref="B20:B26"/>
    <mergeCell ref="C20:C26"/>
    <mergeCell ref="E20:E26"/>
    <mergeCell ref="B13:B19"/>
    <mergeCell ref="C13:C19"/>
    <mergeCell ref="E13:E19"/>
    <mergeCell ref="D6:D12"/>
    <mergeCell ref="D13:D19"/>
    <mergeCell ref="D20:D26"/>
  </mergeCells>
  <phoneticPr fontId="2"/>
  <pageMargins left="0.39370078740157483" right="0.39370078740157483" top="0.74803149606299213" bottom="0.74803149606299213" header="0.31496062992125984" footer="0.31496062992125984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3D94C79BFE6C4B89B4E4E4BC3CAFE3" ma:contentTypeVersion="5" ma:contentTypeDescription="新しいドキュメントを作成します。" ma:contentTypeScope="" ma:versionID="2b883ec5dc880287d01b5b2160e86d14">
  <xsd:schema xmlns:xsd="http://www.w3.org/2001/XMLSchema" xmlns:xs="http://www.w3.org/2001/XMLSchema" xmlns:p="http://schemas.microsoft.com/office/2006/metadata/properties" xmlns:ns3="f482ed3c-4265-41c5-8a48-4e2f1de9337e" targetNamespace="http://schemas.microsoft.com/office/2006/metadata/properties" ma:root="true" ma:fieldsID="338b31bc9bb814c648df3d4b62eca804" ns3:_="">
    <xsd:import namespace="f482ed3c-4265-41c5-8a48-4e2f1de933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2ed3c-4265-41c5-8a48-4e2f1de93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A51288-3CE8-4F3D-9627-547E96A0BB4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482ed3c-4265-41c5-8a48-4e2f1de9337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050E90-D2DD-4F15-9B09-154B1E19EE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808F8-2EC4-4486-BCCD-0E7E6A7DC1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82ed3c-4265-41c5-8a48-4e2f1de933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一覧!_FilterDatabase</vt:lpstr>
      <vt:lpstr>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阪本 博</dc:creator>
  <cp:lastModifiedBy>阪本 博</cp:lastModifiedBy>
  <cp:lastPrinted>2025-01-21T01:56:01Z</cp:lastPrinted>
  <dcterms:created xsi:type="dcterms:W3CDTF">2025-01-21T01:28:55Z</dcterms:created>
  <dcterms:modified xsi:type="dcterms:W3CDTF">2026-01-06T02:35:07Z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2024-06-13T04:43:33Z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5f733957-06cb-40ec-9fb7-73ea04e73f14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0x010100C43D94C79BFE6C4B89B4E4E4BC3CAFE3</vt:lpwstr>
  </property>
</Properties>
</file>