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L:\04経営\11照会・調査\04_経営比較分析表\R7（R6決算）\業務課分\水道事業【経営比較分析表】2024_312037_46_010\【経営比較分析表】2024_312037_46_010\"/>
    </mc:Choice>
  </mc:AlternateContent>
  <xr:revisionPtr revIDLastSave="0" documentId="13_ncr:1_{1245CA7F-A530-47F8-BE09-C5A4E1A01210}" xr6:coauthVersionLast="47" xr6:coauthVersionMax="47" xr10:uidLastSave="{00000000-0000-0000-0000-000000000000}"/>
  <workbookProtection workbookAlgorithmName="SHA-512" workbookHashValue="6ufKY2oL8NKqrPuqMhHVTp51L4rMFgNNRzcWbpTM7ftcXiZab+HG40LAmbVMmAN++LFpGP/gjXQkjd2ktacrpA==" workbookSaltValue="cnFa1p15UXoi1q+jqg59iQ==" workbookSpinCount="100000" lockStructure="1"/>
  <bookViews>
    <workbookView xWindow="25065" yWindow="960" windowWidth="19695" windowHeight="1278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N6" i="5"/>
  <c r="B10" i="4" s="1"/>
  <c r="M6" i="5"/>
  <c r="L6" i="5"/>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I85" i="4"/>
  <c r="H85" i="4"/>
  <c r="BB10" i="4"/>
  <c r="AT10" i="4"/>
  <c r="AL10" i="4"/>
  <c r="I10" i="4"/>
  <c r="BB8" i="4"/>
  <c r="AT8" i="4"/>
  <c r="AL8" i="4"/>
  <c r="AD8" i="4"/>
  <c r="W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<sst xmlns="http://schemas.openxmlformats.org/spreadsheetml/2006/main" count="228" uniqueCount="112">
  <si>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</si>
  <si>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</si>
  <si>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</si>
  <si>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</si>
  <si>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</si>
  <si>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</si>
  <si>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</si>
  <si>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</si>
  <si>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</si>
  <si>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</si>
  <si>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</si>
  <si>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</si>
  <si>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</si>
  <si>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</si>
  <si>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</si>
  <si>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</si>
  <si>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</si>
  <si>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</si>
  <si>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</si>
  <si>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</si>
  <si>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</si>
  <si>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</si>
  <si>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</si>
  <si>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</si>
  <si>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</si>
  <si>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</si>
  <si>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</si>
  <si>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</si>
  <si>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</si>
  <si>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</si>
  <si>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</si>
  <si>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</si>
  <si>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</si>
  <si>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</si>
  <si>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</si>
  <si>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</si>
  <si>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</si>
  <si>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</si>
  <si>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</si>
  <si>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</si>
  <si>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</si>
  <si>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</si>
  <si>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</si>
  <si>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</si>
  <si>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</si>
  <si>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</si>
  <si>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</si>
  <si>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</si>
  <si>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</si>
  <si>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</si>
  <si>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</si>
  <si>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</si>
  <si>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</si>
  <si>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</si>
  <si>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</si>
  <si>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</si>
  <si>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</si>
  <si>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</si>
  <si>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</si>
  <si>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</si>
  <si>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</si>
  <si>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</si>
  <si>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</si>
  <si>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</si>
  <si>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</si>
  <si>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</si>
  <si>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</si>
  <si>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</si>
  <si>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</si>
  <si>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</si>
  <si>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</si>
  <si>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</si>
  <si>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</si>
  <si>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</si>
  <si>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</si>
  <si>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</si>
  <si>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</si>
  <si>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</si>
  <si>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</si>
  <si>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</si>
  <si>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</si>
  <si>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</si>
  <si>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</si>
  <si>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</si>
  <si>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</si>
  <si>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</si>
  <si>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</si>
  <si>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</si>
  <si>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</si>
  <si>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</si>
  <si>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</si>
  <si>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</si>
  <si>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</si>
  <si>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倉吉市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</si>
  <si>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</si>
  <si>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</si>
  <si>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</si>
  <si>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</si>
  <si>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</si>
  <si>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</si>
  <si>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</si>
  <si>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</si>
  <si>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</si>
  <si>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</si>
  <si>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</si>
  <si>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</si>
  <si>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</si>
  <si>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</si>
  <si>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</si>
  <si>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R6年度の倉吉市水道事業は、料金収入が安定し、料金回収率や経常収支比率など日常運営の指標は良好な水準を維持した。一方で、管路経年化率は上昇し、有収率も低下するなど、老朽化の進行と漏水リスクの高まりが顕著である。更新延長は前年より減少し、更新率が低下したことから、老朽化への対応が追いついていない状況が続いている。企業債残高も高水準で推移しており、将来的な更新投資に向けた財源確保が重要となる。
全体として、短期的な収支は安定しているが、中長期的な施設更新と耐震化への対応が課題である。</t>
    <phoneticPr fontId="4"/>
  </si>
  <si>
    <t>①有形固定資産減価償却率は、増加傾向にあり、資産の老朽化が進んでいる状況である。また、有形固定資産の70％超を占める配水管において、法定耐用年数を超えるものが増加しており、類似団体平均値と比較しても厳しい状況にある。
②管路経年化率は、更新率の低さにより老朽化が進み、漏水や断水のリスクが高まっている状況である。
③管路更新率は、毎年２～３㎞程度の更新を行っているが、今後も整備以上に耐用年数経過管路が増え続けることとなるので、老朽管の更新と耐震化を計画的に進める必要がある。</t>
    <phoneticPr fontId="4"/>
  </si>
  <si>
    <t>①経常収支比率は、給水収益の増加等により、前年度並みとなっている。ただし、人口減少に伴い給水収益は減少傾向にあり、将来的には厳しい状況である。
②累積欠損金比率は、欠損金が発生しておらず0％となっている。
③建設改良費の増加に伴う現金支出が大きく、現金・預金が前年度より減少したため、流動比率が悪化した。ただし、おおむね300％以上となっており、短期的な債務に対する支払能力が高いといえる。
④企業債残高対給水収益比率は、起債額を多くしたため企業債残高が増額となり比率が増加した。今後も更新投資の必要性が高い状況にあるため、収益確保と計画的な償還管理を通じて財務負担の抑制を図ることが求められる。
⑥給水原価は、営業費用が減となったことから前年比で減となり、それに伴い⑤料金回収率が上昇した。短期的には改善したように見えるが、人口減少により給水収益が減少傾向であるため、料金回収率は年々減少することが予想される。
⑦施設利用率は年々微減しており、類似団体平均と比較しても低い水準で推移している。このことから、将来の施設更新にあたっては、需要動向を踏まえたダウンサイジングの検討が必要となる。
⑧有収率は、年度により多少のバラつきはあるが、減少傾向にある。この一因として、給配水管の老朽化による漏水が考えられる。</t>
    <rPh sb="11" eb="13">
      <t>シュウエキ</t>
    </rPh>
    <rPh sb="16" eb="17">
      <t>トウ</t>
    </rPh>
    <rPh sb="24" eb="25">
      <t>ナ</t>
    </rPh>
    <rPh sb="49" eb="53">
      <t>ゲンショウケイコウ</t>
    </rPh>
    <rPh sb="57" eb="60">
      <t>ショウライテキ</t>
    </rPh>
    <rPh sb="62" eb="63">
      <t>キビ</t>
    </rPh>
    <rPh sb="142" eb="146">
      <t>リュウドウヒリツ</t>
    </rPh>
    <rPh sb="147" eb="149">
      <t>アッカ</t>
    </rPh>
    <rPh sb="486" eb="488">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</si>
</sst>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0.54</c:v>
                </c:pt>
                <c:pt idx="1">
                  <c:v>0.47</c:v>
                </c:pt>
                <c:pt idx="2">
                  <c:v>0.35</c:v>
                </c:pt>
                <c:pt idx="3">
                  <c:v>0.4</c:v>
                </c:pt>
                <c:pt idx="4">
                  <c:v>0.38</c:v>
                </c:pt>
              </c:numCache>
            </c:numRef>
          </c:val>
          <c:extLst>
            <c:ext xmlns:c16="http://schemas.microsoft.com/office/drawing/2014/chart" uri="{C3380CC4-5D6E-409C-BE32-E72D297353CC}">
              <c16:uniqueId val="{00000000-CCE2-4DF6-BBAC-75D13141485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CCE2-4DF6-BBAC-75D13141485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53.91</c:v>
                </c:pt>
                <c:pt idx="1">
                  <c:v>52.23</c:v>
                </c:pt>
                <c:pt idx="2">
                  <c:v>51.08</c:v>
                </c:pt>
                <c:pt idx="3">
                  <c:v>49.34</c:v>
                </c:pt>
                <c:pt idx="4">
                  <c:v>51.25</c:v>
                </c:pt>
              </c:numCache>
            </c:numRef>
          </c:val>
          <c:extLst>
            <c:ext xmlns:c16="http://schemas.microsoft.com/office/drawing/2014/chart" uri="{C3380CC4-5D6E-409C-BE32-E72D297353CC}">
              <c16:uniqueId val="{00000000-740B-44F0-BCFE-546F2CF53DE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740B-44F0-BCFE-546F2CF53DE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78.040000000000006</c:v>
                </c:pt>
                <c:pt idx="1">
                  <c:v>79.12</c:v>
                </c:pt>
                <c:pt idx="2">
                  <c:v>79.12</c:v>
                </c:pt>
                <c:pt idx="3">
                  <c:v>79.44</c:v>
                </c:pt>
                <c:pt idx="4">
                  <c:v>77.89</c:v>
                </c:pt>
              </c:numCache>
            </c:numRef>
          </c:val>
          <c:extLst>
            <c:ext xmlns:c16="http://schemas.microsoft.com/office/drawing/2014/chart" uri="{C3380CC4-5D6E-409C-BE32-E72D297353CC}">
              <c16:uniqueId val="{00000000-FB04-4C7D-AE57-D8244DBBEA1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FB04-4C7D-AE57-D8244DBBEA1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112.67</c:v>
                </c:pt>
                <c:pt idx="1">
                  <c:v>107.15</c:v>
                </c:pt>
                <c:pt idx="2">
                  <c:v>105.75</c:v>
                </c:pt>
                <c:pt idx="3">
                  <c:v>112.97</c:v>
                </c:pt>
                <c:pt idx="4">
                  <c:v>112.29</c:v>
                </c:pt>
              </c:numCache>
            </c:numRef>
          </c:val>
          <c:extLst>
            <c:ext xmlns:c16="http://schemas.microsoft.com/office/drawing/2014/chart" uri="{C3380CC4-5D6E-409C-BE32-E72D297353CC}">
              <c16:uniqueId val="{00000000-B39D-41B5-83FD-2A4309CB8A8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B39D-41B5-83FD-2A4309CB8A8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60.61</c:v>
                </c:pt>
                <c:pt idx="1">
                  <c:v>61.34</c:v>
                </c:pt>
                <c:pt idx="2">
                  <c:v>62.32</c:v>
                </c:pt>
                <c:pt idx="3">
                  <c:v>62.25</c:v>
                </c:pt>
                <c:pt idx="4">
                  <c:v>62.29</c:v>
                </c:pt>
              </c:numCache>
            </c:numRef>
          </c:val>
          <c:extLst>
            <c:ext xmlns:c16="http://schemas.microsoft.com/office/drawing/2014/chart" uri="{C3380CC4-5D6E-409C-BE32-E72D297353CC}">
              <c16:uniqueId val="{00000000-BEE2-48A0-87B7-1446F1B795A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BEE2-48A0-87B7-1446F1B795A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32.46</c:v>
                </c:pt>
                <c:pt idx="1">
                  <c:v>35.44</c:v>
                </c:pt>
                <c:pt idx="2">
                  <c:v>35.659999999999997</c:v>
                </c:pt>
                <c:pt idx="3">
                  <c:v>36.65</c:v>
                </c:pt>
                <c:pt idx="4">
                  <c:v>38.31</c:v>
                </c:pt>
              </c:numCache>
            </c:numRef>
          </c:val>
          <c:extLst>
            <c:ext xmlns:c16="http://schemas.microsoft.com/office/drawing/2014/chart" uri="{C3380CC4-5D6E-409C-BE32-E72D297353CC}">
              <c16:uniqueId val="{00000000-7C3B-4269-839A-988F3BBBDD1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7C3B-4269-839A-988F3BBBDD1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9FD-47AB-AD40-3454C021F31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79FD-47AB-AD40-3454C021F31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423.25</c:v>
                </c:pt>
                <c:pt idx="1">
                  <c:v>431.64</c:v>
                </c:pt>
                <c:pt idx="2">
                  <c:v>399.72</c:v>
                </c:pt>
                <c:pt idx="3">
                  <c:v>360.66</c:v>
                </c:pt>
                <c:pt idx="4">
                  <c:v>303.45999999999998</c:v>
                </c:pt>
              </c:numCache>
            </c:numRef>
          </c:val>
          <c:extLst>
            <c:ext xmlns:c16="http://schemas.microsoft.com/office/drawing/2014/chart" uri="{C3380CC4-5D6E-409C-BE32-E72D297353CC}">
              <c16:uniqueId val="{00000000-037A-4060-89B0-14F6D5F0AD2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037A-4060-89B0-14F6D5F0AD2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416.09</c:v>
                </c:pt>
                <c:pt idx="1">
                  <c:v>412.12</c:v>
                </c:pt>
                <c:pt idx="2">
                  <c:v>411.39</c:v>
                </c:pt>
                <c:pt idx="3">
                  <c:v>412.62</c:v>
                </c:pt>
                <c:pt idx="4">
                  <c:v>418.81</c:v>
                </c:pt>
              </c:numCache>
            </c:numRef>
          </c:val>
          <c:extLst>
            <c:ext xmlns:c16="http://schemas.microsoft.com/office/drawing/2014/chart" uri="{C3380CC4-5D6E-409C-BE32-E72D297353CC}">
              <c16:uniqueId val="{00000000-F517-482D-831A-03C01BA8BD0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F517-482D-831A-03C01BA8BD0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101.94</c:v>
                </c:pt>
                <c:pt idx="1">
                  <c:v>100.36</c:v>
                </c:pt>
                <c:pt idx="2">
                  <c:v>98.6</c:v>
                </c:pt>
                <c:pt idx="3">
                  <c:v>105.08</c:v>
                </c:pt>
                <c:pt idx="4">
                  <c:v>106.04</c:v>
                </c:pt>
              </c:numCache>
            </c:numRef>
          </c:val>
          <c:extLst>
            <c:ext xmlns:c16="http://schemas.microsoft.com/office/drawing/2014/chart" uri="{C3380CC4-5D6E-409C-BE32-E72D297353CC}">
              <c16:uniqueId val="{00000000-A408-46BD-A05D-C3958F7D8DB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A408-46BD-A05D-C3958F7D8DB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130.41999999999999</c:v>
                </c:pt>
                <c:pt idx="1">
                  <c:v>132.6</c:v>
                </c:pt>
                <c:pt idx="2">
                  <c:v>134.78</c:v>
                </c:pt>
                <c:pt idx="3">
                  <c:v>126.61</c:v>
                </c:pt>
                <c:pt idx="4">
                  <c:v>125.73</c:v>
                </c:pt>
              </c:numCache>
            </c:numRef>
          </c:val>
          <c:extLst>
            <c:ext xmlns:c16="http://schemas.microsoft.com/office/drawing/2014/chart" uri="{C3380CC4-5D6E-409C-BE32-E72D297353CC}">
              <c16:uniqueId val="{00000000-4AEF-43D4-85C3-CA1C83283DF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4AEF-43D4-85C3-CA1C83283DF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C13" zoomScale="78" zoomScaleNormal="78"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鳥取県　倉吉市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A5</v>
      </c>
      <c r="X8" s="75"/>
      <c r="Y8" s="75"/>
      <c r="Z8" s="75"/>
      <c r="AA8" s="75"/>
      <c r="AB8" s="75"/>
      <c r="AC8" s="75"/>
      <c r="AD8" s="75" t="str">
        <f>データ!$M$6</f>
        <v>非設置</v>
      </c>
      <c r="AE8" s="75"/>
      <c r="AF8" s="75"/>
      <c r="AG8" s="75"/>
      <c r="AH8" s="75"/>
      <c r="AI8" s="75"/>
      <c r="AJ8" s="75"/>
      <c r="AK8" s="2"/>
      <c r="AL8" s="66">
        <f>データ!$R$6</f>
        <v>43663</v>
      </c>
      <c r="AM8" s="66"/>
      <c r="AN8" s="66"/>
      <c r="AO8" s="66"/>
      <c r="AP8" s="66"/>
      <c r="AQ8" s="66"/>
      <c r="AR8" s="66"/>
      <c r="AS8" s="66"/>
      <c r="AT8" s="36">
        <f>データ!$S$6</f>
        <v>272.06</v>
      </c>
      <c r="AU8" s="37"/>
      <c r="AV8" s="37"/>
      <c r="AW8" s="37"/>
      <c r="AX8" s="37"/>
      <c r="AY8" s="37"/>
      <c r="AZ8" s="37"/>
      <c r="BA8" s="37"/>
      <c r="BB8" s="55">
        <f>データ!$T$6</f>
        <v>160.49</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6" t="str">
        <f>データ!$N$6</f>
        <v>-</v>
      </c>
      <c r="C10" s="37"/>
      <c r="D10" s="37"/>
      <c r="E10" s="37"/>
      <c r="F10" s="37"/>
      <c r="G10" s="37"/>
      <c r="H10" s="37"/>
      <c r="I10" s="36">
        <f>データ!$O$6</f>
        <v>60.26</v>
      </c>
      <c r="J10" s="37"/>
      <c r="K10" s="37"/>
      <c r="L10" s="37"/>
      <c r="M10" s="37"/>
      <c r="N10" s="37"/>
      <c r="O10" s="65"/>
      <c r="P10" s="55">
        <f>データ!$P$6</f>
        <v>96.59</v>
      </c>
      <c r="Q10" s="55"/>
      <c r="R10" s="55"/>
      <c r="S10" s="55"/>
      <c r="T10" s="55"/>
      <c r="U10" s="55"/>
      <c r="V10" s="55"/>
      <c r="W10" s="66">
        <f>データ!$Q$6</f>
        <v>2356</v>
      </c>
      <c r="X10" s="66"/>
      <c r="Y10" s="66"/>
      <c r="Z10" s="66"/>
      <c r="AA10" s="66"/>
      <c r="AB10" s="66"/>
      <c r="AC10" s="66"/>
      <c r="AD10" s="2"/>
      <c r="AE10" s="2"/>
      <c r="AF10" s="2"/>
      <c r="AG10" s="2"/>
      <c r="AH10" s="2"/>
      <c r="AI10" s="2"/>
      <c r="AJ10" s="2"/>
      <c r="AK10" s="2"/>
      <c r="AL10" s="66">
        <f>データ!$U$6</f>
        <v>41859</v>
      </c>
      <c r="AM10" s="66"/>
      <c r="AN10" s="66"/>
      <c r="AO10" s="66"/>
      <c r="AP10" s="66"/>
      <c r="AQ10" s="66"/>
      <c r="AR10" s="66"/>
      <c r="AS10" s="66"/>
      <c r="AT10" s="36">
        <f>データ!$V$6</f>
        <v>67.2</v>
      </c>
      <c r="AU10" s="37"/>
      <c r="AV10" s="37"/>
      <c r="AW10" s="37"/>
      <c r="AX10" s="37"/>
      <c r="AY10" s="37"/>
      <c r="AZ10" s="37"/>
      <c r="BA10" s="37"/>
      <c r="BB10" s="55">
        <f>データ!$W$6</f>
        <v>622.9</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1"/>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1"/>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1"/>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1"/>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1"/>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1"/>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1"/>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1"/>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1"/>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1"/>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1"/>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1"/>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1"/>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1"/>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1"/>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1"/>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1"/>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1"/>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1"/>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1"/>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1"/>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1"/>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1"/>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1"/>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1"/>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1"/>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1"/>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1"/>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39"/>
      <c r="BN59" s="39"/>
      <c r="BO59" s="39"/>
      <c r="BP59" s="39"/>
      <c r="BQ59" s="39"/>
      <c r="BR59" s="39"/>
      <c r="BS59" s="39"/>
      <c r="BT59" s="39"/>
      <c r="BU59" s="39"/>
      <c r="BV59" s="39"/>
      <c r="BW59" s="39"/>
      <c r="BX59" s="39"/>
      <c r="BY59" s="39"/>
      <c r="BZ59" s="40"/>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41"/>
      <c r="BM60" s="39"/>
      <c r="BN60" s="39"/>
      <c r="BO60" s="39"/>
      <c r="BP60" s="39"/>
      <c r="BQ60" s="39"/>
      <c r="BR60" s="39"/>
      <c r="BS60" s="39"/>
      <c r="BT60" s="39"/>
      <c r="BU60" s="39"/>
      <c r="BV60" s="39"/>
      <c r="BW60" s="39"/>
      <c r="BX60" s="39"/>
      <c r="BY60" s="39"/>
      <c r="BZ60" s="40"/>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41"/>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109</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RUiqPQ23hAtSoSRUM8aGYXdwZWavdqYHQW2LaOQ/4QzHpsGW9CPnq6IWyTkbRbNZRro5ozbSoLM49MIVj4wqXQ==" saltValue="kYjJ67yHmIC9CUHQw9Wfd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312037</v>
      </c>
      <c r="D6" s="20">
        <f t="shared" si="3"/>
        <v>46</v>
      </c>
      <c r="E6" s="20">
        <f t="shared" si="3"/>
        <v>1</v>
      </c>
      <c r="F6" s="20">
        <f t="shared" si="3"/>
        <v>0</v>
      </c>
      <c r="G6" s="20">
        <f t="shared" si="3"/>
        <v>1</v>
      </c>
      <c r="H6" s="20" t="str">
        <f t="shared" si="3"/>
        <v>鳥取県　倉吉市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60.26</v>
      </c>
      <c r="P6" s="21">
        <f t="shared" si="3"/>
        <v>96.59</v>
      </c>
      <c r="Q6" s="21">
        <f t="shared" si="3"/>
        <v>2356</v>
      </c>
      <c r="R6" s="21">
        <f t="shared" si="3"/>
        <v>43663</v>
      </c>
      <c r="S6" s="21">
        <f t="shared" si="3"/>
        <v>272.06</v>
      </c>
      <c r="T6" s="21">
        <f t="shared" si="3"/>
        <v>160.49</v>
      </c>
      <c r="U6" s="21">
        <f t="shared" si="3"/>
        <v>41859</v>
      </c>
      <c r="V6" s="21">
        <f t="shared" si="3"/>
        <v>67.2</v>
      </c>
      <c r="W6" s="21">
        <f t="shared" si="3"/>
        <v>622.9</v>
      </c>
      <c r="X6" s="22">
        <f>IF(X7="",NA(),X7)</f>
        <v>112.67</v>
      </c>
      <c r="Y6" s="22">
        <f t="shared" ref="Y6:AG6" si="4">IF(Y7="",NA(),Y7)</f>
        <v>107.15</v>
      </c>
      <c r="Z6" s="22">
        <f t="shared" si="4"/>
        <v>105.75</v>
      </c>
      <c r="AA6" s="22">
        <f t="shared" si="4"/>
        <v>112.97</v>
      </c>
      <c r="AB6" s="22">
        <f t="shared" si="4"/>
        <v>112.29</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423.25</v>
      </c>
      <c r="AU6" s="22">
        <f t="shared" ref="AU6:BC6" si="6">IF(AU7="",NA(),AU7)</f>
        <v>431.64</v>
      </c>
      <c r="AV6" s="22">
        <f t="shared" si="6"/>
        <v>399.72</v>
      </c>
      <c r="AW6" s="22">
        <f t="shared" si="6"/>
        <v>360.66</v>
      </c>
      <c r="AX6" s="22">
        <f t="shared" si="6"/>
        <v>303.45999999999998</v>
      </c>
      <c r="AY6" s="22">
        <f t="shared" si="6"/>
        <v>327.77</v>
      </c>
      <c r="AZ6" s="22">
        <f t="shared" si="6"/>
        <v>338.02</v>
      </c>
      <c r="BA6" s="22">
        <f t="shared" si="6"/>
        <v>345.94</v>
      </c>
      <c r="BB6" s="22">
        <f t="shared" si="6"/>
        <v>329.7</v>
      </c>
      <c r="BC6" s="22">
        <f t="shared" si="6"/>
        <v>319.99</v>
      </c>
      <c r="BD6" s="21" t="str">
        <f>IF(BD7="","",IF(BD7="-","【-】","【"&amp;SUBSTITUTE(TEXT(BD7,"#,##0.00"),"-","△")&amp;"】"))</f>
        <v>【239.69】</v>
      </c>
      <c r="BE6" s="22">
        <f>IF(BE7="",NA(),BE7)</f>
        <v>416.09</v>
      </c>
      <c r="BF6" s="22">
        <f t="shared" ref="BF6:BN6" si="7">IF(BF7="",NA(),BF7)</f>
        <v>412.12</v>
      </c>
      <c r="BG6" s="22">
        <f t="shared" si="7"/>
        <v>411.39</v>
      </c>
      <c r="BH6" s="22">
        <f t="shared" si="7"/>
        <v>412.62</v>
      </c>
      <c r="BI6" s="22">
        <f t="shared" si="7"/>
        <v>418.81</v>
      </c>
      <c r="BJ6" s="22">
        <f t="shared" si="7"/>
        <v>397.1</v>
      </c>
      <c r="BK6" s="22">
        <f t="shared" si="7"/>
        <v>379.91</v>
      </c>
      <c r="BL6" s="22">
        <f t="shared" si="7"/>
        <v>386.61</v>
      </c>
      <c r="BM6" s="22">
        <f t="shared" si="7"/>
        <v>381.56</v>
      </c>
      <c r="BN6" s="22">
        <f t="shared" si="7"/>
        <v>365.55</v>
      </c>
      <c r="BO6" s="21" t="str">
        <f>IF(BO7="","",IF(BO7="-","【-】","【"&amp;SUBSTITUTE(TEXT(BO7,"#,##0.00"),"-","△")&amp;"】"))</f>
        <v>【264.86】</v>
      </c>
      <c r="BP6" s="22">
        <f>IF(BP7="",NA(),BP7)</f>
        <v>101.94</v>
      </c>
      <c r="BQ6" s="22">
        <f t="shared" ref="BQ6:BY6" si="8">IF(BQ7="",NA(),BQ7)</f>
        <v>100.36</v>
      </c>
      <c r="BR6" s="22">
        <f t="shared" si="8"/>
        <v>98.6</v>
      </c>
      <c r="BS6" s="22">
        <f t="shared" si="8"/>
        <v>105.08</v>
      </c>
      <c r="BT6" s="22">
        <f t="shared" si="8"/>
        <v>106.04</v>
      </c>
      <c r="BU6" s="22">
        <f t="shared" si="8"/>
        <v>95.79</v>
      </c>
      <c r="BV6" s="22">
        <f t="shared" si="8"/>
        <v>98.3</v>
      </c>
      <c r="BW6" s="22">
        <f t="shared" si="8"/>
        <v>93.82</v>
      </c>
      <c r="BX6" s="22">
        <f t="shared" si="8"/>
        <v>95.04</v>
      </c>
      <c r="BY6" s="22">
        <f t="shared" si="8"/>
        <v>95.42</v>
      </c>
      <c r="BZ6" s="21" t="str">
        <f>IF(BZ7="","",IF(BZ7="-","【-】","【"&amp;SUBSTITUTE(TEXT(BZ7,"#,##0.00"),"-","△")&amp;"】"))</f>
        <v>【97.59】</v>
      </c>
      <c r="CA6" s="22">
        <f>IF(CA7="",NA(),CA7)</f>
        <v>130.41999999999999</v>
      </c>
      <c r="CB6" s="22">
        <f t="shared" ref="CB6:CJ6" si="9">IF(CB7="",NA(),CB7)</f>
        <v>132.6</v>
      </c>
      <c r="CC6" s="22">
        <f t="shared" si="9"/>
        <v>134.78</v>
      </c>
      <c r="CD6" s="22">
        <f t="shared" si="9"/>
        <v>126.61</v>
      </c>
      <c r="CE6" s="22">
        <f t="shared" si="9"/>
        <v>125.73</v>
      </c>
      <c r="CF6" s="22">
        <f t="shared" si="9"/>
        <v>171.13</v>
      </c>
      <c r="CG6" s="22">
        <f t="shared" si="9"/>
        <v>173.7</v>
      </c>
      <c r="CH6" s="22">
        <f t="shared" si="9"/>
        <v>178.94</v>
      </c>
      <c r="CI6" s="22">
        <f t="shared" si="9"/>
        <v>180.19</v>
      </c>
      <c r="CJ6" s="22">
        <f t="shared" si="9"/>
        <v>184.25</v>
      </c>
      <c r="CK6" s="21" t="str">
        <f>IF(CK7="","",IF(CK7="-","【-】","【"&amp;SUBSTITUTE(TEXT(CK7,"#,##0.00"),"-","△")&amp;"】"))</f>
        <v>【181.66】</v>
      </c>
      <c r="CL6" s="22">
        <f>IF(CL7="",NA(),CL7)</f>
        <v>53.91</v>
      </c>
      <c r="CM6" s="22">
        <f t="shared" ref="CM6:CU6" si="10">IF(CM7="",NA(),CM7)</f>
        <v>52.23</v>
      </c>
      <c r="CN6" s="22">
        <f t="shared" si="10"/>
        <v>51.08</v>
      </c>
      <c r="CO6" s="22">
        <f t="shared" si="10"/>
        <v>49.34</v>
      </c>
      <c r="CP6" s="22">
        <f t="shared" si="10"/>
        <v>51.25</v>
      </c>
      <c r="CQ6" s="22">
        <f t="shared" si="10"/>
        <v>60.12</v>
      </c>
      <c r="CR6" s="22">
        <f t="shared" si="10"/>
        <v>60.34</v>
      </c>
      <c r="CS6" s="22">
        <f t="shared" si="10"/>
        <v>59.54</v>
      </c>
      <c r="CT6" s="22">
        <f t="shared" si="10"/>
        <v>59.26</v>
      </c>
      <c r="CU6" s="22">
        <f t="shared" si="10"/>
        <v>60.44</v>
      </c>
      <c r="CV6" s="21" t="str">
        <f>IF(CV7="","",IF(CV7="-","【-】","【"&amp;SUBSTITUTE(TEXT(CV7,"#,##0.00"),"-","△")&amp;"】"))</f>
        <v>【60.21】</v>
      </c>
      <c r="CW6" s="22">
        <f>IF(CW7="",NA(),CW7)</f>
        <v>78.040000000000006</v>
      </c>
      <c r="CX6" s="22">
        <f t="shared" ref="CX6:DF6" si="11">IF(CX7="",NA(),CX7)</f>
        <v>79.12</v>
      </c>
      <c r="CY6" s="22">
        <f t="shared" si="11"/>
        <v>79.12</v>
      </c>
      <c r="CZ6" s="22">
        <f t="shared" si="11"/>
        <v>79.44</v>
      </c>
      <c r="DA6" s="22">
        <f t="shared" si="11"/>
        <v>77.89</v>
      </c>
      <c r="DB6" s="22">
        <f t="shared" si="11"/>
        <v>84.24</v>
      </c>
      <c r="DC6" s="22">
        <f t="shared" si="11"/>
        <v>84.19</v>
      </c>
      <c r="DD6" s="22">
        <f t="shared" si="11"/>
        <v>83.93</v>
      </c>
      <c r="DE6" s="22">
        <f t="shared" si="11"/>
        <v>83.84</v>
      </c>
      <c r="DF6" s="22">
        <f t="shared" si="11"/>
        <v>83.39</v>
      </c>
      <c r="DG6" s="21" t="str">
        <f>IF(DG7="","",IF(DG7="-","【-】","【"&amp;SUBSTITUTE(TEXT(DG7,"#,##0.00"),"-","△")&amp;"】"))</f>
        <v>【89.21】</v>
      </c>
      <c r="DH6" s="22">
        <f>IF(DH7="",NA(),DH7)</f>
        <v>60.61</v>
      </c>
      <c r="DI6" s="22">
        <f t="shared" ref="DI6:DQ6" si="12">IF(DI7="",NA(),DI7)</f>
        <v>61.34</v>
      </c>
      <c r="DJ6" s="22">
        <f t="shared" si="12"/>
        <v>62.32</v>
      </c>
      <c r="DK6" s="22">
        <f t="shared" si="12"/>
        <v>62.25</v>
      </c>
      <c r="DL6" s="22">
        <f t="shared" si="12"/>
        <v>62.29</v>
      </c>
      <c r="DM6" s="22">
        <f t="shared" si="12"/>
        <v>48.83</v>
      </c>
      <c r="DN6" s="22">
        <f t="shared" si="12"/>
        <v>49.96</v>
      </c>
      <c r="DO6" s="22">
        <f t="shared" si="12"/>
        <v>50.82</v>
      </c>
      <c r="DP6" s="22">
        <f t="shared" si="12"/>
        <v>51.82</v>
      </c>
      <c r="DQ6" s="22">
        <f t="shared" si="12"/>
        <v>52.53</v>
      </c>
      <c r="DR6" s="21" t="str">
        <f>IF(DR7="","",IF(DR7="-","【-】","【"&amp;SUBSTITUTE(TEXT(DR7,"#,##0.00"),"-","△")&amp;"】"))</f>
        <v>【52.41】</v>
      </c>
      <c r="DS6" s="22">
        <f>IF(DS7="",NA(),DS7)</f>
        <v>32.46</v>
      </c>
      <c r="DT6" s="22">
        <f t="shared" ref="DT6:EB6" si="13">IF(DT7="",NA(),DT7)</f>
        <v>35.44</v>
      </c>
      <c r="DU6" s="22">
        <f t="shared" si="13"/>
        <v>35.659999999999997</v>
      </c>
      <c r="DV6" s="22">
        <f t="shared" si="13"/>
        <v>36.65</v>
      </c>
      <c r="DW6" s="22">
        <f t="shared" si="13"/>
        <v>38.31</v>
      </c>
      <c r="DX6" s="22">
        <f t="shared" si="13"/>
        <v>18.18</v>
      </c>
      <c r="DY6" s="22">
        <f t="shared" si="13"/>
        <v>19.32</v>
      </c>
      <c r="DZ6" s="22">
        <f t="shared" si="13"/>
        <v>21.16</v>
      </c>
      <c r="EA6" s="22">
        <f t="shared" si="13"/>
        <v>22.72</v>
      </c>
      <c r="EB6" s="22">
        <f t="shared" si="13"/>
        <v>24.16</v>
      </c>
      <c r="EC6" s="21" t="str">
        <f>IF(EC7="","",IF(EC7="-","【-】","【"&amp;SUBSTITUTE(TEXT(EC7,"#,##0.00"),"-","△")&amp;"】"))</f>
        <v>【26.78】</v>
      </c>
      <c r="ED6" s="22">
        <f>IF(ED7="",NA(),ED7)</f>
        <v>0.54</v>
      </c>
      <c r="EE6" s="22">
        <f t="shared" ref="EE6:EM6" si="14">IF(EE7="",NA(),EE7)</f>
        <v>0.47</v>
      </c>
      <c r="EF6" s="22">
        <f t="shared" si="14"/>
        <v>0.35</v>
      </c>
      <c r="EG6" s="22">
        <f t="shared" si="14"/>
        <v>0.4</v>
      </c>
      <c r="EH6" s="22">
        <f t="shared" si="14"/>
        <v>0.38</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312037</v>
      </c>
      <c r="D7" s="24">
        <v>46</v>
      </c>
      <c r="E7" s="24">
        <v>1</v>
      </c>
      <c r="F7" s="24">
        <v>0</v>
      </c>
      <c r="G7" s="24">
        <v>1</v>
      </c>
      <c r="H7" s="24" t="s">
        <v>93</v>
      </c>
      <c r="I7" s="24" t="s">
        <v>94</v>
      </c>
      <c r="J7" s="24" t="s">
        <v>95</v>
      </c>
      <c r="K7" s="24" t="s">
        <v>96</v>
      </c>
      <c r="L7" s="24" t="s">
        <v>97</v>
      </c>
      <c r="M7" s="24" t="s">
        <v>98</v>
      </c>
      <c r="N7" s="25" t="s">
        <v>99</v>
      </c>
      <c r="O7" s="25">
        <v>60.26</v>
      </c>
      <c r="P7" s="25">
        <v>96.59</v>
      </c>
      <c r="Q7" s="25">
        <v>2356</v>
      </c>
      <c r="R7" s="25">
        <v>43663</v>
      </c>
      <c r="S7" s="25">
        <v>272.06</v>
      </c>
      <c r="T7" s="25">
        <v>160.49</v>
      </c>
      <c r="U7" s="25">
        <v>41859</v>
      </c>
      <c r="V7" s="25">
        <v>67.2</v>
      </c>
      <c r="W7" s="25">
        <v>622.9</v>
      </c>
      <c r="X7" s="25">
        <v>112.67</v>
      </c>
      <c r="Y7" s="25">
        <v>107.15</v>
      </c>
      <c r="Z7" s="25">
        <v>105.75</v>
      </c>
      <c r="AA7" s="25">
        <v>112.97</v>
      </c>
      <c r="AB7" s="25">
        <v>112.29</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423.25</v>
      </c>
      <c r="AU7" s="25">
        <v>431.64</v>
      </c>
      <c r="AV7" s="25">
        <v>399.72</v>
      </c>
      <c r="AW7" s="25">
        <v>360.66</v>
      </c>
      <c r="AX7" s="25">
        <v>303.45999999999998</v>
      </c>
      <c r="AY7" s="25">
        <v>327.77</v>
      </c>
      <c r="AZ7" s="25">
        <v>338.02</v>
      </c>
      <c r="BA7" s="25">
        <v>345.94</v>
      </c>
      <c r="BB7" s="25">
        <v>329.7</v>
      </c>
      <c r="BC7" s="25">
        <v>319.99</v>
      </c>
      <c r="BD7" s="25">
        <v>239.69</v>
      </c>
      <c r="BE7" s="25">
        <v>416.09</v>
      </c>
      <c r="BF7" s="25">
        <v>412.12</v>
      </c>
      <c r="BG7" s="25">
        <v>411.39</v>
      </c>
      <c r="BH7" s="25">
        <v>412.62</v>
      </c>
      <c r="BI7" s="25">
        <v>418.81</v>
      </c>
      <c r="BJ7" s="25">
        <v>397.1</v>
      </c>
      <c r="BK7" s="25">
        <v>379.91</v>
      </c>
      <c r="BL7" s="25">
        <v>386.61</v>
      </c>
      <c r="BM7" s="25">
        <v>381.56</v>
      </c>
      <c r="BN7" s="25">
        <v>365.55</v>
      </c>
      <c r="BO7" s="25">
        <v>264.86</v>
      </c>
      <c r="BP7" s="25">
        <v>101.94</v>
      </c>
      <c r="BQ7" s="25">
        <v>100.36</v>
      </c>
      <c r="BR7" s="25">
        <v>98.6</v>
      </c>
      <c r="BS7" s="25">
        <v>105.08</v>
      </c>
      <c r="BT7" s="25">
        <v>106.04</v>
      </c>
      <c r="BU7" s="25">
        <v>95.79</v>
      </c>
      <c r="BV7" s="25">
        <v>98.3</v>
      </c>
      <c r="BW7" s="25">
        <v>93.82</v>
      </c>
      <c r="BX7" s="25">
        <v>95.04</v>
      </c>
      <c r="BY7" s="25">
        <v>95.42</v>
      </c>
      <c r="BZ7" s="25">
        <v>97.59</v>
      </c>
      <c r="CA7" s="25">
        <v>130.41999999999999</v>
      </c>
      <c r="CB7" s="25">
        <v>132.6</v>
      </c>
      <c r="CC7" s="25">
        <v>134.78</v>
      </c>
      <c r="CD7" s="25">
        <v>126.61</v>
      </c>
      <c r="CE7" s="25">
        <v>125.73</v>
      </c>
      <c r="CF7" s="25">
        <v>171.13</v>
      </c>
      <c r="CG7" s="25">
        <v>173.7</v>
      </c>
      <c r="CH7" s="25">
        <v>178.94</v>
      </c>
      <c r="CI7" s="25">
        <v>180.19</v>
      </c>
      <c r="CJ7" s="25">
        <v>184.25</v>
      </c>
      <c r="CK7" s="25">
        <v>181.66</v>
      </c>
      <c r="CL7" s="25">
        <v>53.91</v>
      </c>
      <c r="CM7" s="25">
        <v>52.23</v>
      </c>
      <c r="CN7" s="25">
        <v>51.08</v>
      </c>
      <c r="CO7" s="25">
        <v>49.34</v>
      </c>
      <c r="CP7" s="25">
        <v>51.25</v>
      </c>
      <c r="CQ7" s="25">
        <v>60.12</v>
      </c>
      <c r="CR7" s="25">
        <v>60.34</v>
      </c>
      <c r="CS7" s="25">
        <v>59.54</v>
      </c>
      <c r="CT7" s="25">
        <v>59.26</v>
      </c>
      <c r="CU7" s="25">
        <v>60.44</v>
      </c>
      <c r="CV7" s="25">
        <v>60.21</v>
      </c>
      <c r="CW7" s="25">
        <v>78.040000000000006</v>
      </c>
      <c r="CX7" s="25">
        <v>79.12</v>
      </c>
      <c r="CY7" s="25">
        <v>79.12</v>
      </c>
      <c r="CZ7" s="25">
        <v>79.44</v>
      </c>
      <c r="DA7" s="25">
        <v>77.89</v>
      </c>
      <c r="DB7" s="25">
        <v>84.24</v>
      </c>
      <c r="DC7" s="25">
        <v>84.19</v>
      </c>
      <c r="DD7" s="25">
        <v>83.93</v>
      </c>
      <c r="DE7" s="25">
        <v>83.84</v>
      </c>
      <c r="DF7" s="25">
        <v>83.39</v>
      </c>
      <c r="DG7" s="25">
        <v>89.21</v>
      </c>
      <c r="DH7" s="25">
        <v>60.61</v>
      </c>
      <c r="DI7" s="25">
        <v>61.34</v>
      </c>
      <c r="DJ7" s="25">
        <v>62.32</v>
      </c>
      <c r="DK7" s="25">
        <v>62.25</v>
      </c>
      <c r="DL7" s="25">
        <v>62.29</v>
      </c>
      <c r="DM7" s="25">
        <v>48.83</v>
      </c>
      <c r="DN7" s="25">
        <v>49.96</v>
      </c>
      <c r="DO7" s="25">
        <v>50.82</v>
      </c>
      <c r="DP7" s="25">
        <v>51.82</v>
      </c>
      <c r="DQ7" s="25">
        <v>52.53</v>
      </c>
      <c r="DR7" s="25">
        <v>52.41</v>
      </c>
      <c r="DS7" s="25">
        <v>32.46</v>
      </c>
      <c r="DT7" s="25">
        <v>35.44</v>
      </c>
      <c r="DU7" s="25">
        <v>35.659999999999997</v>
      </c>
      <c r="DV7" s="25">
        <v>36.65</v>
      </c>
      <c r="DW7" s="25">
        <v>38.31</v>
      </c>
      <c r="DX7" s="25">
        <v>18.18</v>
      </c>
      <c r="DY7" s="25">
        <v>19.32</v>
      </c>
      <c r="DZ7" s="25">
        <v>21.16</v>
      </c>
      <c r="EA7" s="25">
        <v>22.72</v>
      </c>
      <c r="EB7" s="25">
        <v>24.16</v>
      </c>
      <c r="EC7" s="25">
        <v>26.78</v>
      </c>
      <c r="ED7" s="25">
        <v>0.54</v>
      </c>
      <c r="EE7" s="25">
        <v>0.47</v>
      </c>
      <c r="EF7" s="25">
        <v>0.35</v>
      </c>
      <c r="EG7" s="25">
        <v>0.4</v>
      </c>
      <c r="EH7" s="25">
        <v>0.38</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八田 崇史</cp:lastModifiedBy>
  <cp:lastPrinted>2026-01-20T02:16:04Z</cp:lastPrinted>
  <dcterms:created xsi:type="dcterms:W3CDTF">2025-12-12T09:21:03Z</dcterms:created>
  <dcterms:modified xsi:type="dcterms:W3CDTF">2026-01-21T23:55:13Z</dcterms:modified>
  <cp:category/>
</cp:coreProperties>
</file>