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上水道係\☆調査・報告関係\☆H30～　財務から照会\R7\2.2公営企業に係る経営比較分析表（令和6年度決算）の分析等\"/>
    </mc:Choice>
  </mc:AlternateContent>
  <xr:revisionPtr revIDLastSave="0" documentId="13_ncr:1_{6EB297CA-028F-4D22-B607-033CAE698F04}" xr6:coauthVersionLast="47" xr6:coauthVersionMax="47" xr10:uidLastSave="{00000000-0000-0000-0000-000000000000}"/>
  <workbookProtection workbookAlgorithmName="SHA-512" workbookHashValue="HvWl8EuRblpwpAbZNMSPSNc2ChtgITFCp5PgiFuWg/Pspc3yw+DqjrwJGzH1il+VlsHB6CbZKCN8brGkqsGiQg==" workbookSaltValue="gZ3lLwIJcfUDW5eMsr+Ra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H85" i="4"/>
  <c r="F85" i="4"/>
  <c r="E85" i="4"/>
  <c r="W10" i="4"/>
  <c r="P10" i="4"/>
  <c r="B10" i="4"/>
  <c r="AT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<sst xmlns="http://schemas.openxmlformats.org/spreadsheetml/2006/main" count="228" uniqueCount="112">
  <si>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</si>
  <si>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</si>
  <si>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</si>
  <si>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</si>
  <si>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</si>
  <si>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</si>
  <si>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</si>
  <si>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</si>
  <si>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</si>
  <si>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</si>
  <si>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</si>
  <si>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</si>
  <si>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</si>
  <si>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</si>
  <si>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</si>
  <si>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</si>
  <si>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</si>
  <si>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</si>
  <si>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</si>
  <si>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</si>
  <si>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</si>
  <si>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</si>
  <si>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</si>
  <si>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</si>
  <si>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</si>
  <si>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</si>
  <si>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</si>
  <si>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</si>
  <si>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</si>
  <si>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</si>
  <si>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</si>
  <si>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</si>
  <si>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</si>
  <si>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</si>
  <si>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</si>
  <si>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</si>
  <si>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</si>
  <si>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</si>
  <si>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</si>
  <si>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</si>
  <si>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</si>
  <si>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</si>
  <si>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</si>
  <si>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</si>
  <si>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</si>
  <si>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</si>
  <si>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</si>
  <si>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</si>
  <si>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</si>
  <si>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</si>
  <si>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</si>
  <si>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</si>
  <si>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</si>
  <si>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</si>
  <si>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</si>
  <si>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</si>
  <si>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</si>
  <si>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</si>
  <si>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</si>
  <si>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</si>
  <si>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</si>
  <si>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</si>
  <si>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</si>
  <si>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</si>
  <si>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</si>
  <si>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</si>
  <si>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</si>
  <si>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</si>
  <si>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</si>
  <si>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</si>
  <si>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</si>
  <si>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</si>
  <si>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</si>
  <si>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</si>
  <si>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</si>
  <si>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</si>
  <si>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</si>
  <si>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</si>
  <si>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</si>
  <si>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</si>
  <si>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</si>
  <si>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</si>
  <si>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</si>
  <si>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</si>
  <si>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</si>
  <si>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</si>
  <si>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</si>
  <si>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</si>
  <si>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</si>
  <si>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</si>
  <si>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</si>
  <si>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</si>
  <si>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</si>
  <si>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湯梨浜町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</si>
  <si>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</si>
  <si>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</si>
  <si>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</si>
  <si>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</si>
  <si>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</si>
  <si>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</si>
  <si>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</si>
  <si>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</si>
  <si>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</si>
  <si>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</si>
  <si>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</si>
  <si>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</si>
  <si>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</si>
  <si>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</si>
  <si>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</si>
  <si>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有形固定資産減価償却率は、全国平均、類似団体を上回っている。昭和後期から平成にかけて整備した施設が多数あり、令和10年代から30年代にかけて更新時期を迎えることが見込まれる。
　管路の更新は資金との調整を図りながら、順次実施している状況にある。</t>
  </si>
  <si>
    <t>　料金改定により健全経営を確保しているが、今後、老朽化した管路及び施設の更新を進める必要があり、中長期的な安定経営を図りながら、合理的な運営を目指すことが課題である。</t>
  </si>
  <si>
    <t>　経常収支比率は修繕費の増額等により全国平均と前年を下回ったが、類似団体を上回っている。
　流動比率は458％であり前年を上回った。これは工事費用等の未払金が減少したことにより、流動負債が減少したもので、短期的な支払い能力は十分に確保できている状態である。
　企業債残高対給水収益比率は前年を下回り、企業債残高の規模は減少している。
　料金回収比率は100％を下回っており、修繕費など、増加した費用を料金収入で回収できていないためである。R6年度は水道料金の減免措置を行っていないため、R5年度より回収率は微増となった。
　施設利用率は、全国平均、類似団体を下回っている。この指標は人口減少や節水技術の向上により需要が減少したこと等が考えられる。
　有収率は、全国平均を下回っているものの類似団体を上回っている。日常監視や漏水調査により早期発見・修繕に努めている。</t>
    <rPh sb="18" eb="20">
      <t>ゼンコク</t>
    </rPh>
    <rPh sb="20" eb="22">
      <t>ヘイキン</t>
    </rPh>
    <rPh sb="61" eb="63">
      <t>ウワマワ</t>
    </rPh>
    <rPh sb="69" eb="74">
      <t>コウジヒヨウトウ</t>
    </rPh>
    <rPh sb="77" eb="78">
      <t>キン</t>
    </rPh>
    <rPh sb="79" eb="81">
      <t>ゲンショウ</t>
    </rPh>
    <rPh sb="94" eb="96">
      <t>ゲンショウ</t>
    </rPh>
    <rPh sb="187" eb="190">
      <t>シュウゼンヒ</t>
    </rPh>
    <rPh sb="193" eb="195">
      <t>ゾウカ</t>
    </rPh>
    <rPh sb="197" eb="199">
      <t>ヒヨウ</t>
    </rPh>
    <rPh sb="200" eb="202">
      <t>リョウキン</t>
    </rPh>
    <rPh sb="202" eb="204">
      <t>シュウニュウ</t>
    </rPh>
    <rPh sb="205" eb="207">
      <t>カイシュウ</t>
    </rPh>
    <rPh sb="221" eb="223">
      <t>ネンド</t>
    </rPh>
    <rPh sb="234" eb="235">
      <t>オコナ</t>
    </rPh>
    <rPh sb="245" eb="247">
      <t>ネンド</t>
    </rPh>
    <rPh sb="249" eb="252">
      <t>カイシュウリツ</t>
    </rPh>
    <rPh sb="253" eb="255">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</si>
</sst>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0.05</c:v>
                </c:pt>
                <c:pt idx="1">
                  <c:v>0.79</c:v>
                </c:pt>
                <c:pt idx="2">
                  <c:v>0.2</c:v>
                </c:pt>
                <c:pt idx="3" formatCode="#,##0.00;&quot;△&quot;#,##0.00">
                  <c:v>0</c:v>
                </c:pt>
                <c:pt idx="4">
                  <c:v>0.93</c:v>
                </c:pt>
              </c:numCache>
            </c:numRef>
          </c:val>
          <c:extLst>
            <c:ext xmlns:c16="http://schemas.microsoft.com/office/drawing/2014/chart" uri="{C3380CC4-5D6E-409C-BE32-E72D297353CC}">
              <c16:uniqueId val="{00000000-22F8-4643-9E58-FCEDFA37CB5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2F8-4643-9E58-FCEDFA37CB5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50.69</c:v>
                </c:pt>
                <c:pt idx="1">
                  <c:v>50.31</c:v>
                </c:pt>
                <c:pt idx="2">
                  <c:v>50.18</c:v>
                </c:pt>
                <c:pt idx="3">
                  <c:v>48.87</c:v>
                </c:pt>
                <c:pt idx="4">
                  <c:v>48.59</c:v>
                </c:pt>
              </c:numCache>
            </c:numRef>
          </c:val>
          <c:extLst>
            <c:ext xmlns:c16="http://schemas.microsoft.com/office/drawing/2014/chart" uri="{C3380CC4-5D6E-409C-BE32-E72D297353CC}">
              <c16:uniqueId val="{00000000-7C22-4B9E-8900-445A536B00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7C22-4B9E-8900-445A536B00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81.58</c:v>
                </c:pt>
                <c:pt idx="1">
                  <c:v>81.33</c:v>
                </c:pt>
                <c:pt idx="2">
                  <c:v>81.180000000000007</c:v>
                </c:pt>
                <c:pt idx="3">
                  <c:v>83.42</c:v>
                </c:pt>
                <c:pt idx="4">
                  <c:v>82.52</c:v>
                </c:pt>
              </c:numCache>
            </c:numRef>
          </c:val>
          <c:extLst>
            <c:ext xmlns:c16="http://schemas.microsoft.com/office/drawing/2014/chart" uri="{C3380CC4-5D6E-409C-BE32-E72D297353CC}">
              <c16:uniqueId val="{00000000-CD45-458A-9CD0-58A81ED141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CD45-458A-9CD0-58A81ED141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108.58</c:v>
                </c:pt>
                <c:pt idx="1">
                  <c:v>123.5</c:v>
                </c:pt>
                <c:pt idx="2">
                  <c:v>114.5</c:v>
                </c:pt>
                <c:pt idx="3">
                  <c:v>113.03</c:v>
                </c:pt>
                <c:pt idx="4">
                  <c:v>105.08</c:v>
                </c:pt>
              </c:numCache>
            </c:numRef>
          </c:val>
          <c:extLst>
            <c:ext xmlns:c16="http://schemas.microsoft.com/office/drawing/2014/chart" uri="{C3380CC4-5D6E-409C-BE32-E72D297353CC}">
              <c16:uniqueId val="{00000000-8197-439A-9906-F373257595D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197-439A-9906-F373257595D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54.48</c:v>
                </c:pt>
                <c:pt idx="1">
                  <c:v>55.63</c:v>
                </c:pt>
                <c:pt idx="2">
                  <c:v>57.35</c:v>
                </c:pt>
                <c:pt idx="3">
                  <c:v>57.7</c:v>
                </c:pt>
                <c:pt idx="4">
                  <c:v>58.4</c:v>
                </c:pt>
              </c:numCache>
            </c:numRef>
          </c:val>
          <c:extLst>
            <c:ext xmlns:c16="http://schemas.microsoft.com/office/drawing/2014/chart" uri="{C3380CC4-5D6E-409C-BE32-E72D297353CC}">
              <c16:uniqueId val="{00000000-6FE9-4BBB-82CA-BFBA8FFBAD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6FE9-4BBB-82CA-BFBA8FFBAD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89-4947-BAE5-8A8C3E57890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4889-4947-BAE5-8A8C3E57890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F8-4186-A441-F3C4DB06AE6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7EF8-4186-A441-F3C4DB06AE6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771</c:v>
                </c:pt>
                <c:pt idx="1">
                  <c:v>778.08</c:v>
                </c:pt>
                <c:pt idx="2">
                  <c:v>741.37</c:v>
                </c:pt>
                <c:pt idx="3">
                  <c:v>451.45</c:v>
                </c:pt>
                <c:pt idx="4">
                  <c:v>458.4</c:v>
                </c:pt>
              </c:numCache>
            </c:numRef>
          </c:val>
          <c:extLst>
            <c:ext xmlns:c16="http://schemas.microsoft.com/office/drawing/2014/chart" uri="{C3380CC4-5D6E-409C-BE32-E72D297353CC}">
              <c16:uniqueId val="{00000000-E042-4F63-B155-9600F532A42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E042-4F63-B155-9600F532A42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262.08999999999997</c:v>
                </c:pt>
                <c:pt idx="1">
                  <c:v>207.56</c:v>
                </c:pt>
                <c:pt idx="2">
                  <c:v>203.55</c:v>
                </c:pt>
                <c:pt idx="3">
                  <c:v>181.3</c:v>
                </c:pt>
                <c:pt idx="4">
                  <c:v>147.08000000000001</c:v>
                </c:pt>
              </c:numCache>
            </c:numRef>
          </c:val>
          <c:extLst>
            <c:ext xmlns:c16="http://schemas.microsoft.com/office/drawing/2014/chart" uri="{C3380CC4-5D6E-409C-BE32-E72D297353CC}">
              <c16:uniqueId val="{00000000-047E-4BEC-88D9-FFB905790EB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047E-4BEC-88D9-FFB905790EB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96.8</c:v>
                </c:pt>
                <c:pt idx="1">
                  <c:v>112.57</c:v>
                </c:pt>
                <c:pt idx="2">
                  <c:v>92.25</c:v>
                </c:pt>
                <c:pt idx="3">
                  <c:v>90.41</c:v>
                </c:pt>
                <c:pt idx="4">
                  <c:v>93.07</c:v>
                </c:pt>
              </c:numCache>
            </c:numRef>
          </c:val>
          <c:extLst>
            <c:ext xmlns:c16="http://schemas.microsoft.com/office/drawing/2014/chart" uri="{C3380CC4-5D6E-409C-BE32-E72D297353CC}">
              <c16:uniqueId val="{00000000-90C3-4A30-BCC6-6B292AA189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90C3-4A30-BCC6-6B292AA189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106.71</c:v>
                </c:pt>
                <c:pt idx="1">
                  <c:v>108.01</c:v>
                </c:pt>
                <c:pt idx="2">
                  <c:v>122.25</c:v>
                </c:pt>
                <c:pt idx="3">
                  <c:v>124.76</c:v>
                </c:pt>
                <c:pt idx="4">
                  <c:v>132.99</c:v>
                </c:pt>
              </c:numCache>
            </c:numRef>
          </c:val>
          <c:extLst>
            <c:ext xmlns:c16="http://schemas.microsoft.com/office/drawing/2014/chart" uri="{C3380CC4-5D6E-409C-BE32-E72D297353CC}">
              <c16:uniqueId val="{00000000-B10E-4376-94D7-02A14CB1935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B10E-4376-94D7-02A14CB1935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鳥取県　湯梨浜町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自治体職員</v>
      </c>
      <c r="AE8" s="43"/>
      <c r="AF8" s="43"/>
      <c r="AG8" s="43"/>
      <c r="AH8" s="43"/>
      <c r="AI8" s="43"/>
      <c r="AJ8" s="43"/>
      <c r="AK8" s="2"/>
      <c r="AL8" s="44">
        <f>データ!$R$6</f>
        <v>16219</v>
      </c>
      <c r="AM8" s="44"/>
      <c r="AN8" s="44"/>
      <c r="AO8" s="44"/>
      <c r="AP8" s="44"/>
      <c r="AQ8" s="44"/>
      <c r="AR8" s="44"/>
      <c r="AS8" s="44"/>
      <c r="AT8" s="45">
        <f>データ!$S$6</f>
        <v>77.930000000000007</v>
      </c>
      <c r="AU8" s="46"/>
      <c r="AV8" s="46"/>
      <c r="AW8" s="46"/>
      <c r="AX8" s="46"/>
      <c r="AY8" s="46"/>
      <c r="AZ8" s="46"/>
      <c r="BA8" s="46"/>
      <c r="BB8" s="47">
        <f>データ!$T$6</f>
        <v>208.12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85.21</v>
      </c>
      <c r="J10" s="46"/>
      <c r="K10" s="46"/>
      <c r="L10" s="46"/>
      <c r="M10" s="46"/>
      <c r="N10" s="46"/>
      <c r="O10" s="80"/>
      <c r="P10" s="47">
        <f>データ!$P$6</f>
        <v>97.53</v>
      </c>
      <c r="Q10" s="47"/>
      <c r="R10" s="47"/>
      <c r="S10" s="47"/>
      <c r="T10" s="47"/>
      <c r="U10" s="47"/>
      <c r="V10" s="47"/>
      <c r="W10" s="44">
        <f>データ!$Q$6</f>
        <v>2464</v>
      </c>
      <c r="X10" s="44"/>
      <c r="Y10" s="44"/>
      <c r="Z10" s="44"/>
      <c r="AA10" s="44"/>
      <c r="AB10" s="44"/>
      <c r="AC10" s="44"/>
      <c r="AD10" s="2"/>
      <c r="AE10" s="2"/>
      <c r="AF10" s="2"/>
      <c r="AG10" s="2"/>
      <c r="AH10" s="2"/>
      <c r="AI10" s="2"/>
      <c r="AJ10" s="2"/>
      <c r="AK10" s="2"/>
      <c r="AL10" s="44">
        <f>データ!$U$6</f>
        <v>15737</v>
      </c>
      <c r="AM10" s="44"/>
      <c r="AN10" s="44"/>
      <c r="AO10" s="44"/>
      <c r="AP10" s="44"/>
      <c r="AQ10" s="44"/>
      <c r="AR10" s="44"/>
      <c r="AS10" s="44"/>
      <c r="AT10" s="45">
        <f>データ!$V$6</f>
        <v>44.86</v>
      </c>
      <c r="AU10" s="46"/>
      <c r="AV10" s="46"/>
      <c r="AW10" s="46"/>
      <c r="AX10" s="46"/>
      <c r="AY10" s="46"/>
      <c r="AZ10" s="46"/>
      <c r="BA10" s="46"/>
      <c r="BB10" s="47">
        <f>データ!$W$6</f>
        <v>350.8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JiLucDWSwGhDX2jw9+1wvbwks9OkKEhSaRxGEOn/hneuv3YHwaihcJeLyykBGMXowUfSjqBnb4dG4oZbObu5g==" saltValue="fuTMREN8ylDQX5BnPVqKV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313700</v>
      </c>
      <c r="D6" s="20">
        <f t="shared" si="3"/>
        <v>46</v>
      </c>
      <c r="E6" s="20">
        <f t="shared" si="3"/>
        <v>1</v>
      </c>
      <c r="F6" s="20">
        <f t="shared" si="3"/>
        <v>0</v>
      </c>
      <c r="G6" s="20">
        <f t="shared" si="3"/>
        <v>1</v>
      </c>
      <c r="H6" s="20" t="str">
        <f t="shared" si="3"/>
        <v>鳥取県　湯梨浜町</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85.21</v>
      </c>
      <c r="P6" s="21">
        <f t="shared" si="3"/>
        <v>97.53</v>
      </c>
      <c r="Q6" s="21">
        <f t="shared" si="3"/>
        <v>2464</v>
      </c>
      <c r="R6" s="21">
        <f t="shared" si="3"/>
        <v>16219</v>
      </c>
      <c r="S6" s="21">
        <f t="shared" si="3"/>
        <v>77.930000000000007</v>
      </c>
      <c r="T6" s="21">
        <f t="shared" si="3"/>
        <v>208.12</v>
      </c>
      <c r="U6" s="21">
        <f t="shared" si="3"/>
        <v>15737</v>
      </c>
      <c r="V6" s="21">
        <f t="shared" si="3"/>
        <v>44.86</v>
      </c>
      <c r="W6" s="21">
        <f t="shared" si="3"/>
        <v>350.8</v>
      </c>
      <c r="X6" s="22">
        <f>IF(X7="",NA(),X7)</f>
        <v>108.58</v>
      </c>
      <c r="Y6" s="22">
        <f t="shared" ref="Y6:AG6" si="4">IF(Y7="",NA(),Y7)</f>
        <v>123.5</v>
      </c>
      <c r="Z6" s="22">
        <f t="shared" si="4"/>
        <v>114.5</v>
      </c>
      <c r="AA6" s="22">
        <f t="shared" si="4"/>
        <v>113.03</v>
      </c>
      <c r="AB6" s="22">
        <f t="shared" si="4"/>
        <v>105.08</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771</v>
      </c>
      <c r="AU6" s="22">
        <f t="shared" ref="AU6:BC6" si="6">IF(AU7="",NA(),AU7)</f>
        <v>778.08</v>
      </c>
      <c r="AV6" s="22">
        <f t="shared" si="6"/>
        <v>741.37</v>
      </c>
      <c r="AW6" s="22">
        <f t="shared" si="6"/>
        <v>451.45</v>
      </c>
      <c r="AX6" s="22">
        <f t="shared" si="6"/>
        <v>458.4</v>
      </c>
      <c r="AY6" s="22">
        <f t="shared" si="6"/>
        <v>367.55</v>
      </c>
      <c r="AZ6" s="22">
        <f t="shared" si="6"/>
        <v>378.56</v>
      </c>
      <c r="BA6" s="22">
        <f t="shared" si="6"/>
        <v>364.46</v>
      </c>
      <c r="BB6" s="22">
        <f t="shared" si="6"/>
        <v>338.89</v>
      </c>
      <c r="BC6" s="22">
        <f t="shared" si="6"/>
        <v>352.34</v>
      </c>
      <c r="BD6" s="21" t="str">
        <f>IF(BD7="","",IF(BD7="-","【-】","【"&amp;SUBSTITUTE(TEXT(BD7,"#,##0.00"),"-","△")&amp;"】"))</f>
        <v>【239.69】</v>
      </c>
      <c r="BE6" s="22">
        <f>IF(BE7="",NA(),BE7)</f>
        <v>262.08999999999997</v>
      </c>
      <c r="BF6" s="22">
        <f t="shared" ref="BF6:BN6" si="7">IF(BF7="",NA(),BF7)</f>
        <v>207.56</v>
      </c>
      <c r="BG6" s="22">
        <f t="shared" si="7"/>
        <v>203.55</v>
      </c>
      <c r="BH6" s="22">
        <f t="shared" si="7"/>
        <v>181.3</v>
      </c>
      <c r="BI6" s="22">
        <f t="shared" si="7"/>
        <v>147.08000000000001</v>
      </c>
      <c r="BJ6" s="22">
        <f t="shared" si="7"/>
        <v>418.68</v>
      </c>
      <c r="BK6" s="22">
        <f t="shared" si="7"/>
        <v>395.68</v>
      </c>
      <c r="BL6" s="22">
        <f t="shared" si="7"/>
        <v>403.72</v>
      </c>
      <c r="BM6" s="22">
        <f t="shared" si="7"/>
        <v>400.21</v>
      </c>
      <c r="BN6" s="22">
        <f t="shared" si="7"/>
        <v>391.13</v>
      </c>
      <c r="BO6" s="21" t="str">
        <f>IF(BO7="","",IF(BO7="-","【-】","【"&amp;SUBSTITUTE(TEXT(BO7,"#,##0.00"),"-","△")&amp;"】"))</f>
        <v>【264.86】</v>
      </c>
      <c r="BP6" s="22">
        <f>IF(BP7="",NA(),BP7)</f>
        <v>96.8</v>
      </c>
      <c r="BQ6" s="22">
        <f t="shared" ref="BQ6:BY6" si="8">IF(BQ7="",NA(),BQ7)</f>
        <v>112.57</v>
      </c>
      <c r="BR6" s="22">
        <f t="shared" si="8"/>
        <v>92.25</v>
      </c>
      <c r="BS6" s="22">
        <f t="shared" si="8"/>
        <v>90.41</v>
      </c>
      <c r="BT6" s="22">
        <f t="shared" si="8"/>
        <v>93.07</v>
      </c>
      <c r="BU6" s="22">
        <f t="shared" si="8"/>
        <v>94.78</v>
      </c>
      <c r="BV6" s="22">
        <f t="shared" si="8"/>
        <v>97.59</v>
      </c>
      <c r="BW6" s="22">
        <f t="shared" si="8"/>
        <v>92.17</v>
      </c>
      <c r="BX6" s="22">
        <f t="shared" si="8"/>
        <v>92.83</v>
      </c>
      <c r="BY6" s="22">
        <f t="shared" si="8"/>
        <v>92.16</v>
      </c>
      <c r="BZ6" s="21" t="str">
        <f>IF(BZ7="","",IF(BZ7="-","【-】","【"&amp;SUBSTITUTE(TEXT(BZ7,"#,##0.00"),"-","△")&amp;"】"))</f>
        <v>【97.59】</v>
      </c>
      <c r="CA6" s="22">
        <f>IF(CA7="",NA(),CA7)</f>
        <v>106.71</v>
      </c>
      <c r="CB6" s="22">
        <f t="shared" ref="CB6:CJ6" si="9">IF(CB7="",NA(),CB7)</f>
        <v>108.01</v>
      </c>
      <c r="CC6" s="22">
        <f t="shared" si="9"/>
        <v>122.25</v>
      </c>
      <c r="CD6" s="22">
        <f t="shared" si="9"/>
        <v>124.76</v>
      </c>
      <c r="CE6" s="22">
        <f t="shared" si="9"/>
        <v>132.99</v>
      </c>
      <c r="CF6" s="22">
        <f t="shared" si="9"/>
        <v>181.3</v>
      </c>
      <c r="CG6" s="22">
        <f t="shared" si="9"/>
        <v>181.71</v>
      </c>
      <c r="CH6" s="22">
        <f t="shared" si="9"/>
        <v>188.51</v>
      </c>
      <c r="CI6" s="22">
        <f t="shared" si="9"/>
        <v>189.43</v>
      </c>
      <c r="CJ6" s="22">
        <f t="shared" si="9"/>
        <v>196.75</v>
      </c>
      <c r="CK6" s="21" t="str">
        <f>IF(CK7="","",IF(CK7="-","【-】","【"&amp;SUBSTITUTE(TEXT(CK7,"#,##0.00"),"-","△")&amp;"】"))</f>
        <v>【181.66】</v>
      </c>
      <c r="CL6" s="22">
        <f>IF(CL7="",NA(),CL7)</f>
        <v>50.69</v>
      </c>
      <c r="CM6" s="22">
        <f t="shared" ref="CM6:CU6" si="10">IF(CM7="",NA(),CM7)</f>
        <v>50.31</v>
      </c>
      <c r="CN6" s="22">
        <f t="shared" si="10"/>
        <v>50.18</v>
      </c>
      <c r="CO6" s="22">
        <f t="shared" si="10"/>
        <v>48.87</v>
      </c>
      <c r="CP6" s="22">
        <f t="shared" si="10"/>
        <v>48.59</v>
      </c>
      <c r="CQ6" s="22">
        <f t="shared" si="10"/>
        <v>55.89</v>
      </c>
      <c r="CR6" s="22">
        <f t="shared" si="10"/>
        <v>55.72</v>
      </c>
      <c r="CS6" s="22">
        <f t="shared" si="10"/>
        <v>55.31</v>
      </c>
      <c r="CT6" s="22">
        <f t="shared" si="10"/>
        <v>55.14</v>
      </c>
      <c r="CU6" s="22">
        <f t="shared" si="10"/>
        <v>54.99</v>
      </c>
      <c r="CV6" s="21" t="str">
        <f>IF(CV7="","",IF(CV7="-","【-】","【"&amp;SUBSTITUTE(TEXT(CV7,"#,##0.00"),"-","△")&amp;"】"))</f>
        <v>【60.21】</v>
      </c>
      <c r="CW6" s="22">
        <f>IF(CW7="",NA(),CW7)</f>
        <v>81.58</v>
      </c>
      <c r="CX6" s="22">
        <f t="shared" ref="CX6:DF6" si="11">IF(CX7="",NA(),CX7)</f>
        <v>81.33</v>
      </c>
      <c r="CY6" s="22">
        <f t="shared" si="11"/>
        <v>81.180000000000007</v>
      </c>
      <c r="CZ6" s="22">
        <f t="shared" si="11"/>
        <v>83.42</v>
      </c>
      <c r="DA6" s="22">
        <f t="shared" si="11"/>
        <v>82.52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54.48</v>
      </c>
      <c r="DI6" s="22">
        <f t="shared" ref="DI6:DQ6" si="12">IF(DI7="",NA(),DI7)</f>
        <v>55.63</v>
      </c>
      <c r="DJ6" s="22">
        <f t="shared" si="12"/>
        <v>57.35</v>
      </c>
      <c r="DK6" s="22">
        <f t="shared" si="12"/>
        <v>57.7</v>
      </c>
      <c r="DL6" s="22">
        <f t="shared" si="12"/>
        <v>58.4</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1">
        <f t="shared" ref="DT6:EB6" si="13">IF(DT7="",NA(),DT7)</f>
        <v>0</v>
      </c>
      <c r="DU6" s="21">
        <f t="shared" si="13"/>
        <v>0</v>
      </c>
      <c r="DV6" s="21">
        <f t="shared" si="13"/>
        <v>0</v>
      </c>
      <c r="DW6" s="21">
        <f t="shared" si="13"/>
        <v>0</v>
      </c>
      <c r="DX6" s="22">
        <f t="shared" si="13"/>
        <v>18.28</v>
      </c>
      <c r="DY6" s="22">
        <f t="shared" si="13"/>
        <v>19.61</v>
      </c>
      <c r="DZ6" s="22">
        <f t="shared" si="13"/>
        <v>20.73</v>
      </c>
      <c r="EA6" s="22">
        <f t="shared" si="13"/>
        <v>22.86</v>
      </c>
      <c r="EB6" s="22">
        <f t="shared" si="13"/>
        <v>24.31</v>
      </c>
      <c r="EC6" s="21" t="str">
        <f>IF(EC7="","",IF(EC7="-","【-】","【"&amp;SUBSTITUTE(TEXT(EC7,"#,##0.00"),"-","△")&amp;"】"))</f>
        <v>【26.78】</v>
      </c>
      <c r="ED6" s="22">
        <f>IF(ED7="",NA(),ED7)</f>
        <v>0.05</v>
      </c>
      <c r="EE6" s="22">
        <f t="shared" ref="EE6:EM6" si="14">IF(EE7="",NA(),EE7)</f>
        <v>0.79</v>
      </c>
      <c r="EF6" s="22">
        <f t="shared" si="14"/>
        <v>0.2</v>
      </c>
      <c r="EG6" s="21">
        <f t="shared" si="14"/>
        <v>0</v>
      </c>
      <c r="EH6" s="22">
        <f t="shared" si="14"/>
        <v>0.93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313700</v>
      </c>
      <c r="D7" s="24">
        <v>46</v>
      </c>
      <c r="E7" s="24">
        <v>1</v>
      </c>
      <c r="F7" s="24">
        <v>0</v>
      </c>
      <c r="G7" s="24">
        <v>1</v>
      </c>
      <c r="H7" s="24" t="s">
        <v>93</v>
      </c>
      <c r="I7" s="24" t="s">
        <v>94</v>
      </c>
      <c r="J7" s="24" t="s">
        <v>95</v>
      </c>
      <c r="K7" s="24" t="s">
        <v>96</v>
      </c>
      <c r="L7" s="24" t="s">
        <v>97</v>
      </c>
      <c r="M7" s="24" t="s">
        <v>98</v>
      </c>
      <c r="N7" s="25" t="s">
        <v>99</v>
      </c>
      <c r="O7" s="25">
        <v>85.21</v>
      </c>
      <c r="P7" s="25">
        <v>97.53</v>
      </c>
      <c r="Q7" s="25">
        <v>2464</v>
      </c>
      <c r="R7" s="25">
        <v>16219</v>
      </c>
      <c r="S7" s="25">
        <v>77.930000000000007</v>
      </c>
      <c r="T7" s="25">
        <v>208.12</v>
      </c>
      <c r="U7" s="25">
        <v>15737</v>
      </c>
      <c r="V7" s="25">
        <v>44.86</v>
      </c>
      <c r="W7" s="25">
        <v>350.8</v>
      </c>
      <c r="X7" s="25">
        <v>108.58</v>
      </c>
      <c r="Y7" s="25">
        <v>123.5</v>
      </c>
      <c r="Z7" s="25">
        <v>114.5</v>
      </c>
      <c r="AA7" s="25">
        <v>113.03</v>
      </c>
      <c r="AB7" s="25">
        <v>105.08</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771</v>
      </c>
      <c r="AU7" s="25">
        <v>778.08</v>
      </c>
      <c r="AV7" s="25">
        <v>741.37</v>
      </c>
      <c r="AW7" s="25">
        <v>451.45</v>
      </c>
      <c r="AX7" s="25">
        <v>458.4</v>
      </c>
      <c r="AY7" s="25">
        <v>367.55</v>
      </c>
      <c r="AZ7" s="25">
        <v>378.56</v>
      </c>
      <c r="BA7" s="25">
        <v>364.46</v>
      </c>
      <c r="BB7" s="25">
        <v>338.89</v>
      </c>
      <c r="BC7" s="25">
        <v>352.34</v>
      </c>
      <c r="BD7" s="25">
        <v>239.69</v>
      </c>
      <c r="BE7" s="25">
        <v>262.08999999999997</v>
      </c>
      <c r="BF7" s="25">
        <v>207.56</v>
      </c>
      <c r="BG7" s="25">
        <v>203.55</v>
      </c>
      <c r="BH7" s="25">
        <v>181.3</v>
      </c>
      <c r="BI7" s="25">
        <v>147.08000000000001</v>
      </c>
      <c r="BJ7" s="25">
        <v>418.68</v>
      </c>
      <c r="BK7" s="25">
        <v>395.68</v>
      </c>
      <c r="BL7" s="25">
        <v>403.72</v>
      </c>
      <c r="BM7" s="25">
        <v>400.21</v>
      </c>
      <c r="BN7" s="25">
        <v>391.13</v>
      </c>
      <c r="BO7" s="25">
        <v>264.86</v>
      </c>
      <c r="BP7" s="25">
        <v>96.8</v>
      </c>
      <c r="BQ7" s="25">
        <v>112.57</v>
      </c>
      <c r="BR7" s="25">
        <v>92.25</v>
      </c>
      <c r="BS7" s="25">
        <v>90.41</v>
      </c>
      <c r="BT7" s="25">
        <v>93.07</v>
      </c>
      <c r="BU7" s="25">
        <v>94.78</v>
      </c>
      <c r="BV7" s="25">
        <v>97.59</v>
      </c>
      <c r="BW7" s="25">
        <v>92.17</v>
      </c>
      <c r="BX7" s="25">
        <v>92.83</v>
      </c>
      <c r="BY7" s="25">
        <v>92.16</v>
      </c>
      <c r="BZ7" s="25">
        <v>97.59</v>
      </c>
      <c r="CA7" s="25">
        <v>106.71</v>
      </c>
      <c r="CB7" s="25">
        <v>108.01</v>
      </c>
      <c r="CC7" s="25">
        <v>122.25</v>
      </c>
      <c r="CD7" s="25">
        <v>124.76</v>
      </c>
      <c r="CE7" s="25">
        <v>132.99</v>
      </c>
      <c r="CF7" s="25">
        <v>181.3</v>
      </c>
      <c r="CG7" s="25">
        <v>181.71</v>
      </c>
      <c r="CH7" s="25">
        <v>188.51</v>
      </c>
      <c r="CI7" s="25">
        <v>189.43</v>
      </c>
      <c r="CJ7" s="25">
        <v>196.75</v>
      </c>
      <c r="CK7" s="25">
        <v>181.66</v>
      </c>
      <c r="CL7" s="25">
        <v>50.69</v>
      </c>
      <c r="CM7" s="25">
        <v>50.31</v>
      </c>
      <c r="CN7" s="25">
        <v>50.18</v>
      </c>
      <c r="CO7" s="25">
        <v>48.87</v>
      </c>
      <c r="CP7" s="25">
        <v>48.59</v>
      </c>
      <c r="CQ7" s="25">
        <v>55.89</v>
      </c>
      <c r="CR7" s="25">
        <v>55.72</v>
      </c>
      <c r="CS7" s="25">
        <v>55.31</v>
      </c>
      <c r="CT7" s="25">
        <v>55.14</v>
      </c>
      <c r="CU7" s="25">
        <v>54.99</v>
      </c>
      <c r="CV7" s="25">
        <v>60.21</v>
      </c>
      <c r="CW7" s="25">
        <v>81.58</v>
      </c>
      <c r="CX7" s="25">
        <v>81.33</v>
      </c>
      <c r="CY7" s="25">
        <v>81.180000000000007</v>
      </c>
      <c r="CZ7" s="25">
        <v>83.42</v>
      </c>
      <c r="DA7" s="25">
        <v>82.52</v>
      </c>
      <c r="DB7" s="25">
        <v>81.27</v>
      </c>
      <c r="DC7" s="25">
        <v>81.260000000000005</v>
      </c>
      <c r="DD7" s="25">
        <v>80.36</v>
      </c>
      <c r="DE7" s="25">
        <v>80.13</v>
      </c>
      <c r="DF7" s="25">
        <v>79.34</v>
      </c>
      <c r="DG7" s="25">
        <v>89.21</v>
      </c>
      <c r="DH7" s="25">
        <v>54.48</v>
      </c>
      <c r="DI7" s="25">
        <v>55.63</v>
      </c>
      <c r="DJ7" s="25">
        <v>57.35</v>
      </c>
      <c r="DK7" s="25">
        <v>57.7</v>
      </c>
      <c r="DL7" s="25">
        <v>58.4</v>
      </c>
      <c r="DM7" s="25">
        <v>50.63</v>
      </c>
      <c r="DN7" s="25">
        <v>51.29</v>
      </c>
      <c r="DO7" s="25">
        <v>52.2</v>
      </c>
      <c r="DP7" s="25">
        <v>52.7</v>
      </c>
      <c r="DQ7" s="25">
        <v>53.48</v>
      </c>
      <c r="DR7" s="25">
        <v>52.41</v>
      </c>
      <c r="DS7" s="25">
        <v>0</v>
      </c>
      <c r="DT7" s="25">
        <v>0</v>
      </c>
      <c r="DU7" s="25">
        <v>0</v>
      </c>
      <c r="DV7" s="25">
        <v>0</v>
      </c>
      <c r="DW7" s="25">
        <v>0</v>
      </c>
      <c r="DX7" s="25">
        <v>18.28</v>
      </c>
      <c r="DY7" s="25">
        <v>19.61</v>
      </c>
      <c r="DZ7" s="25">
        <v>20.73</v>
      </c>
      <c r="EA7" s="25">
        <v>22.86</v>
      </c>
      <c r="EB7" s="25">
        <v>24.31</v>
      </c>
      <c r="EC7" s="25">
        <v>26.78</v>
      </c>
      <c r="ED7" s="25">
        <v>0.05</v>
      </c>
      <c r="EE7" s="25">
        <v>0.79</v>
      </c>
      <c r="EF7" s="25">
        <v>0.2</v>
      </c>
      <c r="EG7" s="25">
        <v>0</v>
      </c>
      <c r="EH7" s="25">
        <v>0.93</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枡田 奈菜香</cp:lastModifiedBy>
  <cp:lastPrinted>2026-01-26T07:18:04Z</cp:lastPrinted>
  <dcterms:created xsi:type="dcterms:W3CDTF">2025-12-12T09:21:07Z</dcterms:created>
  <dcterms:modified xsi:type="dcterms:W3CDTF">2026-01-27T00:53:28Z</dcterms:modified>
  <cp:category/>
</cp:coreProperties>
</file>