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ile\000共通\2025R07\12_総務課\02_財政関係\各種照会\10_経営比較分析\R7回答先\"/>
    </mc:Choice>
  </mc:AlternateContent>
  <xr:revisionPtr revIDLastSave="0" documentId="13_ncr:1_{2BDCBB0A-9729-46D3-AF08-50759BEE4E1A}" xr6:coauthVersionLast="47" xr6:coauthVersionMax="47" xr10:uidLastSave="{00000000-0000-0000-0000-000000000000}"/>
  <workbookProtection workbookAlgorithmName="SHA-512" workbookHashValue="0KZbNkz/AtMiy0OU40J3QIFe37yb2/Ghkio2n2HHWeXwUoY+BePFbtGMX2KOIeAqM2m6YE70nah11hjnmBtWrQ==" workbookSaltValue="Tx3K2frD+izHlOjT5Z7jd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F85" i="4"/>
  <c r="BB10" i="4"/>
  <c r="AT10" i="4"/>
  <c r="AL10" i="4"/>
  <c r="P10" i="4"/>
  <c r="I10" i="4"/>
  <c r="B10" i="4"/>
  <c r="BB8" i="4"/>
  <c r="AT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<sst xmlns="http://schemas.openxmlformats.org/spreadsheetml/2006/main" count="228" uniqueCount="113">
  <si>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</si>
  <si>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</si>
  <si>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</si>
  <si>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</si>
  <si>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</si>
  <si>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</si>
  <si>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</si>
  <si>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</si>
  <si>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</si>
  <si>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</si>
  <si>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</si>
  <si>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</si>
  <si>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</si>
  <si>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</si>
  <si>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</si>
  <si>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</si>
  <si>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</si>
  <si>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</si>
  <si>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</si>
  <si>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</si>
  <si>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</si>
  <si>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</si>
  <si>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</si>
  <si>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</si>
  <si>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</si>
  <si>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</si>
  <si>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</si>
  <si>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</si>
  <si>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</si>
  <si>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</si>
  <si>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</si>
  <si>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</si>
  <si>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</si>
  <si>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</si>
  <si>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</si>
  <si>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</si>
  <si>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</si>
  <si>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</si>
  <si>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</si>
  <si>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</si>
  <si>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</si>
  <si>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</si>
  <si>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</si>
  <si>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</si>
  <si>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</si>
  <si>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</si>
  <si>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</si>
  <si>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</si>
  <si>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</si>
  <si>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</si>
  <si>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</si>
  <si>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</si>
  <si>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</si>
  <si>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</si>
  <si>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</si>
  <si>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</si>
  <si>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</si>
  <si>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</si>
  <si>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</si>
  <si>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</si>
  <si>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</si>
  <si>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</si>
  <si>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</si>
  <si>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</si>
  <si>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</si>
  <si>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</si>
  <si>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</si>
  <si>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</si>
  <si>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</si>
  <si>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</si>
  <si>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</si>
  <si>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</si>
  <si>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</si>
  <si>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</si>
  <si>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</si>
  <si>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</si>
  <si>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</si>
  <si>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</si>
  <si>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</si>
  <si>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</si>
  <si>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</si>
  <si>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</si>
  <si>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</si>
  <si>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</si>
  <si>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</si>
  <si>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</si>
  <si>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</si>
  <si>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</si>
  <si>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</si>
  <si>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</si>
  <si>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</si>
  <si>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</si>
  <si>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</si>
  <si>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南部町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</si>
  <si>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</si>
  <si>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</si>
  <si>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</si>
  <si>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</si>
  <si>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</si>
  <si>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</si>
  <si>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</si>
  <si>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</si>
  <si>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</si>
  <si>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</si>
  <si>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</si>
  <si>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</si>
  <si>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</si>
  <si>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</si>
  <si>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</si>
  <si>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</si>
  <si>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元年度より老朽管更新を実施しているが、資金的な面で十分な更新とはなっておらず、管路更新率の数値に大きな改善はなく、他団体と比較しても低い位置にある。自己資金や町の負担等も含めた中で今後の更新について、改めて検討していく必要がある。</t>
    <phoneticPr fontId="4"/>
  </si>
  <si>
    <t>令和2年度の料金改定以後、経常収支は改善され、経常収支比率は100％を超えており、令和4年度では類似団体の平均値を超える水準となっている。ただし、現状でも累積赤字は多く残っており、累積欠損金比率は65.62％と他自治体と比較で大きさ差が生じている。補助金の活用や支出の見直しなど経営の改善を図りながら、適正な数値に近づけていく必要がある。また、企業債残高対給水収益比率は、建設改良の起債償還額が減少しているため下がってきている。これは、施設更新の資金が確保出来ず適正な更新がなされていない状況でもある。料金回収率については、令和6年度については基本料金の減免を実施していないため、昨年度以前に比べ上昇している。給水原価については、他団体と比較しても低く抑えられているが、日頃の漏水に対する早期対応（調査・修繕）や費用の縮減化の効果が出ている。</t>
    <rPh sb="191" eb="196">
      <t>キサイショウカンガク</t>
    </rPh>
    <rPh sb="197" eb="199">
      <t>ゲンショウ</t>
    </rPh>
    <rPh sb="205" eb="206">
      <t>サ</t>
    </rPh>
    <rPh sb="218" eb="222">
      <t>シセツコウシン</t>
    </rPh>
    <rPh sb="223" eb="225">
      <t>シキン</t>
    </rPh>
    <rPh sb="226" eb="228">
      <t>カクホ</t>
    </rPh>
    <rPh sb="228" eb="230">
      <t>デキ</t>
    </rPh>
    <rPh sb="231" eb="233">
      <t>テキセイ</t>
    </rPh>
    <rPh sb="234" eb="236">
      <t>コウシン</t>
    </rPh>
    <rPh sb="244" eb="246">
      <t>ジョウキョウ</t>
    </rPh>
    <rPh sb="262" eb="264">
      <t>レイワ</t>
    </rPh>
    <rPh sb="265" eb="267">
      <t>ネンド</t>
    </rPh>
    <rPh sb="272" eb="276">
      <t>キホンリョウキン</t>
    </rPh>
    <rPh sb="277" eb="279">
      <t>ゲンメン</t>
    </rPh>
    <rPh sb="280" eb="282">
      <t>ジッシ</t>
    </rPh>
    <rPh sb="290" eb="293">
      <t>サクネンド</t>
    </rPh>
    <rPh sb="293" eb="295">
      <t>イゼン</t>
    </rPh>
    <rPh sb="296" eb="297">
      <t>クラ</t>
    </rPh>
    <rPh sb="298" eb="300">
      <t>ジョウショウ</t>
    </rPh>
    <phoneticPr fontId="4"/>
  </si>
  <si>
    <t>動力費や修繕費などの価格高騰は続いており、収支についてはより注視していく必要がある。老朽管更新についても、資材高騰の影響や起債対象外の費用が想定以上に発生していることから今後の更新計画に大きな影響が出ることが予想されるため、中長期の資金の推移を把握しながら、更新費の見直しが必要にな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</si>
</sst>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0.44</c:v>
                </c:pt>
                <c:pt idx="1">
                  <c:v>0.4</c:v>
                </c:pt>
                <c:pt idx="2">
                  <c:v>0.33</c:v>
                </c:pt>
                <c:pt idx="3">
                  <c:v>0.35</c:v>
                </c:pt>
                <c:pt idx="4">
                  <c:v>0.35</c:v>
                </c:pt>
              </c:numCache>
            </c:numRef>
          </c:val>
          <c:extLst>
            <c:ext xmlns:c16="http://schemas.microsoft.com/office/drawing/2014/chart" uri="{C3380CC4-5D6E-409C-BE32-E72D297353CC}">
              <c16:uniqueId val="{00000000-DE71-4635-BC07-ED5996E1A34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DE71-4635-BC07-ED5996E1A34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47.45</c:v>
                </c:pt>
                <c:pt idx="1">
                  <c:v>46.49</c:v>
                </c:pt>
                <c:pt idx="2">
                  <c:v>46.22</c:v>
                </c:pt>
                <c:pt idx="3">
                  <c:v>45.66</c:v>
                </c:pt>
                <c:pt idx="4">
                  <c:v>45.44</c:v>
                </c:pt>
              </c:numCache>
            </c:numRef>
          </c:val>
          <c:extLst>
            <c:ext xmlns:c16="http://schemas.microsoft.com/office/drawing/2014/chart" uri="{C3380CC4-5D6E-409C-BE32-E72D297353CC}">
              <c16:uniqueId val="{00000000-1DD4-426B-90F8-2E12D8744BC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1DD4-426B-90F8-2E12D8744BC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87.78</c:v>
                </c:pt>
                <c:pt idx="1">
                  <c:v>87.88</c:v>
                </c:pt>
                <c:pt idx="2">
                  <c:v>87.78</c:v>
                </c:pt>
                <c:pt idx="3">
                  <c:v>87.79</c:v>
                </c:pt>
                <c:pt idx="4">
                  <c:v>87.5</c:v>
                </c:pt>
              </c:numCache>
            </c:numRef>
          </c:val>
          <c:extLst>
            <c:ext xmlns:c16="http://schemas.microsoft.com/office/drawing/2014/chart" uri="{C3380CC4-5D6E-409C-BE32-E72D297353CC}">
              <c16:uniqueId val="{00000000-4576-432C-BF47-D49B904E2F1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4576-432C-BF47-D49B904E2F1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105.94</c:v>
                </c:pt>
                <c:pt idx="1">
                  <c:v>107.88</c:v>
                </c:pt>
                <c:pt idx="2">
                  <c:v>109.79</c:v>
                </c:pt>
                <c:pt idx="3">
                  <c:v>109.22</c:v>
                </c:pt>
                <c:pt idx="4">
                  <c:v>109.54</c:v>
                </c:pt>
              </c:numCache>
            </c:numRef>
          </c:val>
          <c:extLst>
            <c:ext xmlns:c16="http://schemas.microsoft.com/office/drawing/2014/chart" uri="{C3380CC4-5D6E-409C-BE32-E72D297353CC}">
              <c16:uniqueId val="{00000000-77A8-4DFA-B649-F6789AE55EF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77A8-4DFA-B649-F6789AE55EF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56.1</c:v>
                </c:pt>
                <c:pt idx="1">
                  <c:v>57.76</c:v>
                </c:pt>
                <c:pt idx="2">
                  <c:v>59.22</c:v>
                </c:pt>
                <c:pt idx="3">
                  <c:v>60.4</c:v>
                </c:pt>
                <c:pt idx="4">
                  <c:v>61.69</c:v>
                </c:pt>
              </c:numCache>
            </c:numRef>
          </c:val>
          <c:extLst>
            <c:ext xmlns:c16="http://schemas.microsoft.com/office/drawing/2014/chart" uri="{C3380CC4-5D6E-409C-BE32-E72D297353CC}">
              <c16:uniqueId val="{00000000-47E4-4557-AAB3-8AEF9069606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47E4-4557-AAB3-8AEF9069606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27.86</c:v>
                </c:pt>
                <c:pt idx="1">
                  <c:v>27.86</c:v>
                </c:pt>
                <c:pt idx="2">
                  <c:v>27.86</c:v>
                </c:pt>
                <c:pt idx="3">
                  <c:v>27.86</c:v>
                </c:pt>
                <c:pt idx="4">
                  <c:v>27.86</c:v>
                </c:pt>
              </c:numCache>
            </c:numRef>
          </c:val>
          <c:extLst>
            <c:ext xmlns:c16="http://schemas.microsoft.com/office/drawing/2014/chart" uri="{C3380CC4-5D6E-409C-BE32-E72D297353CC}">
              <c16:uniqueId val="{00000000-A1E0-40DD-95D7-BF4A60B064C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A1E0-40DD-95D7-BF4A60B064C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119.69</c:v>
                </c:pt>
                <c:pt idx="1">
                  <c:v>94.57</c:v>
                </c:pt>
                <c:pt idx="2">
                  <c:v>111.34</c:v>
                </c:pt>
                <c:pt idx="3">
                  <c:v>87.1</c:v>
                </c:pt>
                <c:pt idx="4">
                  <c:v>65.62</c:v>
                </c:pt>
              </c:numCache>
            </c:numRef>
          </c:val>
          <c:extLst>
            <c:ext xmlns:c16="http://schemas.microsoft.com/office/drawing/2014/chart" uri="{C3380CC4-5D6E-409C-BE32-E72D297353CC}">
              <c16:uniqueId val="{00000000-9A09-47E0-8A9B-5DF08308F03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9A09-47E0-8A9B-5DF08308F03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72.05</c:v>
                </c:pt>
                <c:pt idx="1">
                  <c:v>88.29</c:v>
                </c:pt>
                <c:pt idx="2">
                  <c:v>96.78</c:v>
                </c:pt>
                <c:pt idx="3">
                  <c:v>103.15</c:v>
                </c:pt>
                <c:pt idx="4">
                  <c:v>121.78</c:v>
                </c:pt>
              </c:numCache>
            </c:numRef>
          </c:val>
          <c:extLst>
            <c:ext xmlns:c16="http://schemas.microsoft.com/office/drawing/2014/chart" uri="{C3380CC4-5D6E-409C-BE32-E72D297353CC}">
              <c16:uniqueId val="{00000000-F8D8-401C-A8CF-BE72EE75067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F8D8-401C-A8CF-BE72EE75067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540.99</c:v>
                </c:pt>
                <c:pt idx="1">
                  <c:v>444.11</c:v>
                </c:pt>
                <c:pt idx="2">
                  <c:v>551.03</c:v>
                </c:pt>
                <c:pt idx="3">
                  <c:v>459.69</c:v>
                </c:pt>
                <c:pt idx="4">
                  <c:v>371.98</c:v>
                </c:pt>
              </c:numCache>
            </c:numRef>
          </c:val>
          <c:extLst>
            <c:ext xmlns:c16="http://schemas.microsoft.com/office/drawing/2014/chart" uri="{C3380CC4-5D6E-409C-BE32-E72D297353CC}">
              <c16:uniqueId val="{00000000-20E2-4141-A695-7165F3F0735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20E2-4141-A695-7165F3F0735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94.47</c:v>
                </c:pt>
                <c:pt idx="1">
                  <c:v>105.15</c:v>
                </c:pt>
                <c:pt idx="2">
                  <c:v>79.95</c:v>
                </c:pt>
                <c:pt idx="3">
                  <c:v>90.78</c:v>
                </c:pt>
                <c:pt idx="4">
                  <c:v>109.44</c:v>
                </c:pt>
              </c:numCache>
            </c:numRef>
          </c:val>
          <c:extLst>
            <c:ext xmlns:c16="http://schemas.microsoft.com/office/drawing/2014/chart" uri="{C3380CC4-5D6E-409C-BE32-E72D297353CC}">
              <c16:uniqueId val="{00000000-E68D-4D79-A09C-B39CA278FD8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E68D-4D79-A09C-B39CA278FD8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138.65</c:v>
                </c:pt>
                <c:pt idx="1">
                  <c:v>143.19</c:v>
                </c:pt>
                <c:pt idx="2">
                  <c:v>143.78</c:v>
                </c:pt>
                <c:pt idx="3">
                  <c:v>143.38</c:v>
                </c:pt>
                <c:pt idx="4">
                  <c:v>138.93</c:v>
                </c:pt>
              </c:numCache>
            </c:numRef>
          </c:val>
          <c:extLst>
            <c:ext xmlns:c16="http://schemas.microsoft.com/office/drawing/2014/chart" uri="{C3380CC4-5D6E-409C-BE32-E72D297353CC}">
              <c16:uniqueId val="{00000000-2412-46B6-A9D4-1ABEB1A78EC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2412-46B6-A9D4-1ABEB1A78EC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鳥取県　南部町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58">
        <f>データ!$R$6</f>
        <v>10099</v>
      </c>
      <c r="AM8" s="58"/>
      <c r="AN8" s="58"/>
      <c r="AO8" s="58"/>
      <c r="AP8" s="58"/>
      <c r="AQ8" s="58"/>
      <c r="AR8" s="58"/>
      <c r="AS8" s="58"/>
      <c r="AT8" s="55">
        <f>データ!$S$6</f>
        <v>114.03</v>
      </c>
      <c r="AU8" s="56"/>
      <c r="AV8" s="56"/>
      <c r="AW8" s="56"/>
      <c r="AX8" s="56"/>
      <c r="AY8" s="56"/>
      <c r="AZ8" s="56"/>
      <c r="BA8" s="56"/>
      <c r="BB8" s="45">
        <f>データ!$T$6</f>
        <v>88.56</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70.540000000000006</v>
      </c>
      <c r="J10" s="56"/>
      <c r="K10" s="56"/>
      <c r="L10" s="56"/>
      <c r="M10" s="56"/>
      <c r="N10" s="56"/>
      <c r="O10" s="57"/>
      <c r="P10" s="45">
        <f>データ!$P$6</f>
        <v>99.77</v>
      </c>
      <c r="Q10" s="45"/>
      <c r="R10" s="45"/>
      <c r="S10" s="45"/>
      <c r="T10" s="45"/>
      <c r="U10" s="45"/>
      <c r="V10" s="45"/>
      <c r="W10" s="58">
        <f>データ!$Q$6</f>
        <v>1614</v>
      </c>
      <c r="X10" s="58"/>
      <c r="Y10" s="58"/>
      <c r="Z10" s="58"/>
      <c r="AA10" s="58"/>
      <c r="AB10" s="58"/>
      <c r="AC10" s="58"/>
      <c r="AD10" s="2"/>
      <c r="AE10" s="2"/>
      <c r="AF10" s="2"/>
      <c r="AG10" s="2"/>
      <c r="AH10" s="2"/>
      <c r="AI10" s="2"/>
      <c r="AJ10" s="2"/>
      <c r="AK10" s="2"/>
      <c r="AL10" s="58">
        <f>データ!$U$6</f>
        <v>10002</v>
      </c>
      <c r="AM10" s="58"/>
      <c r="AN10" s="58"/>
      <c r="AO10" s="58"/>
      <c r="AP10" s="58"/>
      <c r="AQ10" s="58"/>
      <c r="AR10" s="58"/>
      <c r="AS10" s="58"/>
      <c r="AT10" s="55">
        <f>データ!$V$6</f>
        <v>51.52</v>
      </c>
      <c r="AU10" s="56"/>
      <c r="AV10" s="56"/>
      <c r="AW10" s="56"/>
      <c r="AX10" s="56"/>
      <c r="AY10" s="56"/>
      <c r="AZ10" s="56"/>
      <c r="BA10" s="56"/>
      <c r="BB10" s="45">
        <f>データ!$W$6</f>
        <v>194.14</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mnFF0SgAzWEZDMk5L8eSusuYFJTuzTofIQO6NQKbDEpdHGH9U5hmYoeRsBY1E4Dgqe+8qD86z1ZwgaxkOnZSuQ==" saltValue="rR2RabTJka4As7aAcYvzQ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313891</v>
      </c>
      <c r="D6" s="20">
        <f t="shared" si="3"/>
        <v>46</v>
      </c>
      <c r="E6" s="20">
        <f t="shared" si="3"/>
        <v>1</v>
      </c>
      <c r="F6" s="20">
        <f t="shared" si="3"/>
        <v>0</v>
      </c>
      <c r="G6" s="20">
        <f t="shared" si="3"/>
        <v>1</v>
      </c>
      <c r="H6" s="20" t="str">
        <f t="shared" si="3"/>
        <v>鳥取県　南部町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70.540000000000006</v>
      </c>
      <c r="P6" s="21">
        <f t="shared" si="3"/>
        <v>99.77</v>
      </c>
      <c r="Q6" s="21">
        <f t="shared" si="3"/>
        <v>1614</v>
      </c>
      <c r="R6" s="21">
        <f t="shared" si="3"/>
        <v>10099</v>
      </c>
      <c r="S6" s="21">
        <f t="shared" si="3"/>
        <v>114.03</v>
      </c>
      <c r="T6" s="21">
        <f t="shared" si="3"/>
        <v>88.56</v>
      </c>
      <c r="U6" s="21">
        <f t="shared" si="3"/>
        <v>10002</v>
      </c>
      <c r="V6" s="21">
        <f t="shared" si="3"/>
        <v>51.52</v>
      </c>
      <c r="W6" s="21">
        <f t="shared" si="3"/>
        <v>194.14</v>
      </c>
      <c r="X6" s="22">
        <f>IF(X7="",NA(),X7)</f>
        <v>105.94</v>
      </c>
      <c r="Y6" s="22">
        <f t="shared" ref="Y6:AG6" si="4">IF(Y7="",NA(),Y7)</f>
        <v>107.88</v>
      </c>
      <c r="Z6" s="22">
        <f t="shared" si="4"/>
        <v>109.79</v>
      </c>
      <c r="AA6" s="22">
        <f t="shared" si="4"/>
        <v>109.22</v>
      </c>
      <c r="AB6" s="22">
        <f t="shared" si="4"/>
        <v>109.54</v>
      </c>
      <c r="AC6" s="22">
        <f t="shared" si="4"/>
        <v>109.02</v>
      </c>
      <c r="AD6" s="22">
        <f t="shared" si="4"/>
        <v>107.81</v>
      </c>
      <c r="AE6" s="22">
        <f t="shared" si="4"/>
        <v>107.21</v>
      </c>
      <c r="AF6" s="22">
        <f t="shared" si="4"/>
        <v>105.97</v>
      </c>
      <c r="AG6" s="22">
        <f t="shared" si="4"/>
        <v>105.08</v>
      </c>
      <c r="AH6" s="21" t="str">
        <f>IF(AH7="","",IF(AH7="-","【-】","【"&amp;SUBSTITUTE(TEXT(AH7,"#,##0.00"),"-","△")&amp;"】"))</f>
        <v>【107.26】</v>
      </c>
      <c r="AI6" s="22">
        <f>IF(AI7="",NA(),AI7)</f>
        <v>119.69</v>
      </c>
      <c r="AJ6" s="22">
        <f t="shared" ref="AJ6:AR6" si="5">IF(AJ7="",NA(),AJ7)</f>
        <v>94.57</v>
      </c>
      <c r="AK6" s="22">
        <f t="shared" si="5"/>
        <v>111.34</v>
      </c>
      <c r="AL6" s="22">
        <f t="shared" si="5"/>
        <v>87.1</v>
      </c>
      <c r="AM6" s="22">
        <f t="shared" si="5"/>
        <v>65.62</v>
      </c>
      <c r="AN6" s="22">
        <f t="shared" si="5"/>
        <v>11</v>
      </c>
      <c r="AO6" s="22">
        <f t="shared" si="5"/>
        <v>8.86</v>
      </c>
      <c r="AP6" s="22">
        <f t="shared" si="5"/>
        <v>7.65</v>
      </c>
      <c r="AQ6" s="22">
        <f t="shared" si="5"/>
        <v>8.52</v>
      </c>
      <c r="AR6" s="22">
        <f t="shared" si="5"/>
        <v>10.8</v>
      </c>
      <c r="AS6" s="21" t="str">
        <f>IF(AS7="","",IF(AS7="-","【-】","【"&amp;SUBSTITUTE(TEXT(AS7,"#,##0.00"),"-","△")&amp;"】"))</f>
        <v>【1.61】</v>
      </c>
      <c r="AT6" s="22">
        <f>IF(AT7="",NA(),AT7)</f>
        <v>72.05</v>
      </c>
      <c r="AU6" s="22">
        <f t="shared" ref="AU6:BC6" si="6">IF(AU7="",NA(),AU7)</f>
        <v>88.29</v>
      </c>
      <c r="AV6" s="22">
        <f t="shared" si="6"/>
        <v>96.78</v>
      </c>
      <c r="AW6" s="22">
        <f t="shared" si="6"/>
        <v>103.15</v>
      </c>
      <c r="AX6" s="22">
        <f t="shared" si="6"/>
        <v>121.78</v>
      </c>
      <c r="AY6" s="22">
        <f t="shared" si="6"/>
        <v>371.81</v>
      </c>
      <c r="AZ6" s="22">
        <f t="shared" si="6"/>
        <v>384.23</v>
      </c>
      <c r="BA6" s="22">
        <f t="shared" si="6"/>
        <v>364.3</v>
      </c>
      <c r="BB6" s="22">
        <f t="shared" si="6"/>
        <v>378.87</v>
      </c>
      <c r="BC6" s="22">
        <f t="shared" si="6"/>
        <v>362.35</v>
      </c>
      <c r="BD6" s="21" t="str">
        <f>IF(BD7="","",IF(BD7="-","【-】","【"&amp;SUBSTITUTE(TEXT(BD7,"#,##0.00"),"-","△")&amp;"】"))</f>
        <v>【239.69】</v>
      </c>
      <c r="BE6" s="22">
        <f>IF(BE7="",NA(),BE7)</f>
        <v>540.99</v>
      </c>
      <c r="BF6" s="22">
        <f t="shared" ref="BF6:BN6" si="7">IF(BF7="",NA(),BF7)</f>
        <v>444.11</v>
      </c>
      <c r="BG6" s="22">
        <f t="shared" si="7"/>
        <v>551.03</v>
      </c>
      <c r="BH6" s="22">
        <f t="shared" si="7"/>
        <v>459.69</v>
      </c>
      <c r="BI6" s="22">
        <f t="shared" si="7"/>
        <v>371.98</v>
      </c>
      <c r="BJ6" s="22">
        <f t="shared" si="7"/>
        <v>465.85</v>
      </c>
      <c r="BK6" s="22">
        <f t="shared" si="7"/>
        <v>439.43</v>
      </c>
      <c r="BL6" s="22">
        <f t="shared" si="7"/>
        <v>438.41</v>
      </c>
      <c r="BM6" s="22">
        <f t="shared" si="7"/>
        <v>430.23</v>
      </c>
      <c r="BN6" s="22">
        <f t="shared" si="7"/>
        <v>429.24</v>
      </c>
      <c r="BO6" s="21" t="str">
        <f>IF(BO7="","",IF(BO7="-","【-】","【"&amp;SUBSTITUTE(TEXT(BO7,"#,##0.00"),"-","△")&amp;"】"))</f>
        <v>【264.86】</v>
      </c>
      <c r="BP6" s="22">
        <f>IF(BP7="",NA(),BP7)</f>
        <v>94.47</v>
      </c>
      <c r="BQ6" s="22">
        <f t="shared" ref="BQ6:BY6" si="8">IF(BQ7="",NA(),BQ7)</f>
        <v>105.15</v>
      </c>
      <c r="BR6" s="22">
        <f t="shared" si="8"/>
        <v>79.95</v>
      </c>
      <c r="BS6" s="22">
        <f t="shared" si="8"/>
        <v>90.78</v>
      </c>
      <c r="BT6" s="22">
        <f t="shared" si="8"/>
        <v>109.44</v>
      </c>
      <c r="BU6" s="22">
        <f t="shared" si="8"/>
        <v>92.39</v>
      </c>
      <c r="BV6" s="22">
        <f t="shared" si="8"/>
        <v>94.41</v>
      </c>
      <c r="BW6" s="22">
        <f t="shared" si="8"/>
        <v>90.96</v>
      </c>
      <c r="BX6" s="22">
        <f t="shared" si="8"/>
        <v>90.66</v>
      </c>
      <c r="BY6" s="22">
        <f t="shared" si="8"/>
        <v>90.78</v>
      </c>
      <c r="BZ6" s="21" t="str">
        <f>IF(BZ7="","",IF(BZ7="-","【-】","【"&amp;SUBSTITUTE(TEXT(BZ7,"#,##0.00"),"-","△")&amp;"】"))</f>
        <v>【97.59】</v>
      </c>
      <c r="CA6" s="22">
        <f>IF(CA7="",NA(),CA7)</f>
        <v>138.65</v>
      </c>
      <c r="CB6" s="22">
        <f t="shared" ref="CB6:CJ6" si="9">IF(CB7="",NA(),CB7)</f>
        <v>143.19</v>
      </c>
      <c r="CC6" s="22">
        <f t="shared" si="9"/>
        <v>143.78</v>
      </c>
      <c r="CD6" s="22">
        <f t="shared" si="9"/>
        <v>143.38</v>
      </c>
      <c r="CE6" s="22">
        <f t="shared" si="9"/>
        <v>138.93</v>
      </c>
      <c r="CF6" s="22">
        <f t="shared" si="9"/>
        <v>192.98</v>
      </c>
      <c r="CG6" s="22">
        <f t="shared" si="9"/>
        <v>192.13</v>
      </c>
      <c r="CH6" s="22">
        <f t="shared" si="9"/>
        <v>197.04</v>
      </c>
      <c r="CI6" s="22">
        <f t="shared" si="9"/>
        <v>199.33</v>
      </c>
      <c r="CJ6" s="22">
        <f t="shared" si="9"/>
        <v>202.75</v>
      </c>
      <c r="CK6" s="21" t="str">
        <f>IF(CK7="","",IF(CK7="-","【-】","【"&amp;SUBSTITUTE(TEXT(CK7,"#,##0.00"),"-","△")&amp;"】"))</f>
        <v>【181.66】</v>
      </c>
      <c r="CL6" s="22">
        <f>IF(CL7="",NA(),CL7)</f>
        <v>47.45</v>
      </c>
      <c r="CM6" s="22">
        <f t="shared" ref="CM6:CU6" si="10">IF(CM7="",NA(),CM7)</f>
        <v>46.49</v>
      </c>
      <c r="CN6" s="22">
        <f t="shared" si="10"/>
        <v>46.22</v>
      </c>
      <c r="CO6" s="22">
        <f t="shared" si="10"/>
        <v>45.66</v>
      </c>
      <c r="CP6" s="22">
        <f t="shared" si="10"/>
        <v>45.44</v>
      </c>
      <c r="CQ6" s="22">
        <f t="shared" si="10"/>
        <v>54.43</v>
      </c>
      <c r="CR6" s="22">
        <f t="shared" si="10"/>
        <v>53.87</v>
      </c>
      <c r="CS6" s="22">
        <f t="shared" si="10"/>
        <v>54.49</v>
      </c>
      <c r="CT6" s="22">
        <f t="shared" si="10"/>
        <v>54.8</v>
      </c>
      <c r="CU6" s="22">
        <f t="shared" si="10"/>
        <v>55.47</v>
      </c>
      <c r="CV6" s="21" t="str">
        <f>IF(CV7="","",IF(CV7="-","【-】","【"&amp;SUBSTITUTE(TEXT(CV7,"#,##0.00"),"-","△")&amp;"】"))</f>
        <v>【60.21】</v>
      </c>
      <c r="CW6" s="22">
        <f>IF(CW7="",NA(),CW7)</f>
        <v>87.78</v>
      </c>
      <c r="CX6" s="22">
        <f t="shared" ref="CX6:DF6" si="11">IF(CX7="",NA(),CX7)</f>
        <v>87.88</v>
      </c>
      <c r="CY6" s="22">
        <f t="shared" si="11"/>
        <v>87.78</v>
      </c>
      <c r="CZ6" s="22">
        <f t="shared" si="11"/>
        <v>87.79</v>
      </c>
      <c r="DA6" s="22">
        <f t="shared" si="11"/>
        <v>87.5</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56.1</v>
      </c>
      <c r="DI6" s="22">
        <f t="shared" ref="DI6:DQ6" si="12">IF(DI7="",NA(),DI7)</f>
        <v>57.76</v>
      </c>
      <c r="DJ6" s="22">
        <f t="shared" si="12"/>
        <v>59.22</v>
      </c>
      <c r="DK6" s="22">
        <f t="shared" si="12"/>
        <v>60.4</v>
      </c>
      <c r="DL6" s="22">
        <f t="shared" si="12"/>
        <v>61.69</v>
      </c>
      <c r="DM6" s="22">
        <f t="shared" si="12"/>
        <v>49.39</v>
      </c>
      <c r="DN6" s="22">
        <f t="shared" si="12"/>
        <v>50.75</v>
      </c>
      <c r="DO6" s="22">
        <f t="shared" si="12"/>
        <v>51.72</v>
      </c>
      <c r="DP6" s="22">
        <f t="shared" si="12"/>
        <v>52.27</v>
      </c>
      <c r="DQ6" s="22">
        <f t="shared" si="12"/>
        <v>52.87</v>
      </c>
      <c r="DR6" s="21" t="str">
        <f>IF(DR7="","",IF(DR7="-","【-】","【"&amp;SUBSTITUTE(TEXT(DR7,"#,##0.00"),"-","△")&amp;"】"))</f>
        <v>【52.41】</v>
      </c>
      <c r="DS6" s="22">
        <f>IF(DS7="",NA(),DS7)</f>
        <v>27.86</v>
      </c>
      <c r="DT6" s="22">
        <f t="shared" ref="DT6:EB6" si="13">IF(DT7="",NA(),DT7)</f>
        <v>27.86</v>
      </c>
      <c r="DU6" s="22">
        <f t="shared" si="13"/>
        <v>27.86</v>
      </c>
      <c r="DV6" s="22">
        <f t="shared" si="13"/>
        <v>27.86</v>
      </c>
      <c r="DW6" s="22">
        <f t="shared" si="13"/>
        <v>27.86</v>
      </c>
      <c r="DX6" s="22">
        <f t="shared" si="13"/>
        <v>18.57</v>
      </c>
      <c r="DY6" s="22">
        <f t="shared" si="13"/>
        <v>21.14</v>
      </c>
      <c r="DZ6" s="22">
        <f t="shared" si="13"/>
        <v>22.12</v>
      </c>
      <c r="EA6" s="22">
        <f t="shared" si="13"/>
        <v>25.67</v>
      </c>
      <c r="EB6" s="22">
        <f t="shared" si="13"/>
        <v>26.86</v>
      </c>
      <c r="EC6" s="21" t="str">
        <f>IF(EC7="","",IF(EC7="-","【-】","【"&amp;SUBSTITUTE(TEXT(EC7,"#,##0.00"),"-","△")&amp;"】"))</f>
        <v>【26.78】</v>
      </c>
      <c r="ED6" s="22">
        <f>IF(ED7="",NA(),ED7)</f>
        <v>0.44</v>
      </c>
      <c r="EE6" s="22">
        <f t="shared" ref="EE6:EM6" si="14">IF(EE7="",NA(),EE7)</f>
        <v>0.4</v>
      </c>
      <c r="EF6" s="22">
        <f t="shared" si="14"/>
        <v>0.33</v>
      </c>
      <c r="EG6" s="22">
        <f t="shared" si="14"/>
        <v>0.35</v>
      </c>
      <c r="EH6" s="22">
        <f t="shared" si="14"/>
        <v>0.35</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313891</v>
      </c>
      <c r="D7" s="24">
        <v>46</v>
      </c>
      <c r="E7" s="24">
        <v>1</v>
      </c>
      <c r="F7" s="24">
        <v>0</v>
      </c>
      <c r="G7" s="24">
        <v>1</v>
      </c>
      <c r="H7" s="24" t="s">
        <v>93</v>
      </c>
      <c r="I7" s="24" t="s">
        <v>94</v>
      </c>
      <c r="J7" s="24" t="s">
        <v>95</v>
      </c>
      <c r="K7" s="24" t="s">
        <v>96</v>
      </c>
      <c r="L7" s="24" t="s">
        <v>97</v>
      </c>
      <c r="M7" s="24" t="s">
        <v>98</v>
      </c>
      <c r="N7" s="25" t="s">
        <v>99</v>
      </c>
      <c r="O7" s="25">
        <v>70.540000000000006</v>
      </c>
      <c r="P7" s="25">
        <v>99.77</v>
      </c>
      <c r="Q7" s="25">
        <v>1614</v>
      </c>
      <c r="R7" s="25">
        <v>10099</v>
      </c>
      <c r="S7" s="25">
        <v>114.03</v>
      </c>
      <c r="T7" s="25">
        <v>88.56</v>
      </c>
      <c r="U7" s="25">
        <v>10002</v>
      </c>
      <c r="V7" s="25">
        <v>51.52</v>
      </c>
      <c r="W7" s="25">
        <v>194.14</v>
      </c>
      <c r="X7" s="25">
        <v>105.94</v>
      </c>
      <c r="Y7" s="25">
        <v>107.88</v>
      </c>
      <c r="Z7" s="25">
        <v>109.79</v>
      </c>
      <c r="AA7" s="25">
        <v>109.22</v>
      </c>
      <c r="AB7" s="25">
        <v>109.54</v>
      </c>
      <c r="AC7" s="25">
        <v>109.02</v>
      </c>
      <c r="AD7" s="25">
        <v>107.81</v>
      </c>
      <c r="AE7" s="25">
        <v>107.21</v>
      </c>
      <c r="AF7" s="25">
        <v>105.97</v>
      </c>
      <c r="AG7" s="25">
        <v>105.08</v>
      </c>
      <c r="AH7" s="25">
        <v>107.26</v>
      </c>
      <c r="AI7" s="25">
        <v>119.69</v>
      </c>
      <c r="AJ7" s="25">
        <v>94.57</v>
      </c>
      <c r="AK7" s="25">
        <v>111.34</v>
      </c>
      <c r="AL7" s="25">
        <v>87.1</v>
      </c>
      <c r="AM7" s="25">
        <v>65.62</v>
      </c>
      <c r="AN7" s="25">
        <v>11</v>
      </c>
      <c r="AO7" s="25">
        <v>8.86</v>
      </c>
      <c r="AP7" s="25">
        <v>7.65</v>
      </c>
      <c r="AQ7" s="25">
        <v>8.52</v>
      </c>
      <c r="AR7" s="25">
        <v>10.8</v>
      </c>
      <c r="AS7" s="25">
        <v>1.61</v>
      </c>
      <c r="AT7" s="25">
        <v>72.05</v>
      </c>
      <c r="AU7" s="25">
        <v>88.29</v>
      </c>
      <c r="AV7" s="25">
        <v>96.78</v>
      </c>
      <c r="AW7" s="25">
        <v>103.15</v>
      </c>
      <c r="AX7" s="25">
        <v>121.78</v>
      </c>
      <c r="AY7" s="25">
        <v>371.81</v>
      </c>
      <c r="AZ7" s="25">
        <v>384.23</v>
      </c>
      <c r="BA7" s="25">
        <v>364.3</v>
      </c>
      <c r="BB7" s="25">
        <v>378.87</v>
      </c>
      <c r="BC7" s="25">
        <v>362.35</v>
      </c>
      <c r="BD7" s="25">
        <v>239.69</v>
      </c>
      <c r="BE7" s="25">
        <v>540.99</v>
      </c>
      <c r="BF7" s="25">
        <v>444.11</v>
      </c>
      <c r="BG7" s="25">
        <v>551.03</v>
      </c>
      <c r="BH7" s="25">
        <v>459.69</v>
      </c>
      <c r="BI7" s="25">
        <v>371.98</v>
      </c>
      <c r="BJ7" s="25">
        <v>465.85</v>
      </c>
      <c r="BK7" s="25">
        <v>439.43</v>
      </c>
      <c r="BL7" s="25">
        <v>438.41</v>
      </c>
      <c r="BM7" s="25">
        <v>430.23</v>
      </c>
      <c r="BN7" s="25">
        <v>429.24</v>
      </c>
      <c r="BO7" s="25">
        <v>264.86</v>
      </c>
      <c r="BP7" s="25">
        <v>94.47</v>
      </c>
      <c r="BQ7" s="25">
        <v>105.15</v>
      </c>
      <c r="BR7" s="25">
        <v>79.95</v>
      </c>
      <c r="BS7" s="25">
        <v>90.78</v>
      </c>
      <c r="BT7" s="25">
        <v>109.44</v>
      </c>
      <c r="BU7" s="25">
        <v>92.39</v>
      </c>
      <c r="BV7" s="25">
        <v>94.41</v>
      </c>
      <c r="BW7" s="25">
        <v>90.96</v>
      </c>
      <c r="BX7" s="25">
        <v>90.66</v>
      </c>
      <c r="BY7" s="25">
        <v>90.78</v>
      </c>
      <c r="BZ7" s="25">
        <v>97.59</v>
      </c>
      <c r="CA7" s="25">
        <v>138.65</v>
      </c>
      <c r="CB7" s="25">
        <v>143.19</v>
      </c>
      <c r="CC7" s="25">
        <v>143.78</v>
      </c>
      <c r="CD7" s="25">
        <v>143.38</v>
      </c>
      <c r="CE7" s="25">
        <v>138.93</v>
      </c>
      <c r="CF7" s="25">
        <v>192.98</v>
      </c>
      <c r="CG7" s="25">
        <v>192.13</v>
      </c>
      <c r="CH7" s="25">
        <v>197.04</v>
      </c>
      <c r="CI7" s="25">
        <v>199.33</v>
      </c>
      <c r="CJ7" s="25">
        <v>202.75</v>
      </c>
      <c r="CK7" s="25">
        <v>181.66</v>
      </c>
      <c r="CL7" s="25">
        <v>47.45</v>
      </c>
      <c r="CM7" s="25">
        <v>46.49</v>
      </c>
      <c r="CN7" s="25">
        <v>46.22</v>
      </c>
      <c r="CO7" s="25">
        <v>45.66</v>
      </c>
      <c r="CP7" s="25">
        <v>45.44</v>
      </c>
      <c r="CQ7" s="25">
        <v>54.43</v>
      </c>
      <c r="CR7" s="25">
        <v>53.87</v>
      </c>
      <c r="CS7" s="25">
        <v>54.49</v>
      </c>
      <c r="CT7" s="25">
        <v>54.8</v>
      </c>
      <c r="CU7" s="25">
        <v>55.47</v>
      </c>
      <c r="CV7" s="25">
        <v>60.21</v>
      </c>
      <c r="CW7" s="25">
        <v>87.78</v>
      </c>
      <c r="CX7" s="25">
        <v>87.88</v>
      </c>
      <c r="CY7" s="25">
        <v>87.78</v>
      </c>
      <c r="CZ7" s="25">
        <v>87.79</v>
      </c>
      <c r="DA7" s="25">
        <v>87.5</v>
      </c>
      <c r="DB7" s="25">
        <v>79.44</v>
      </c>
      <c r="DC7" s="25">
        <v>79.489999999999995</v>
      </c>
      <c r="DD7" s="25">
        <v>78.8</v>
      </c>
      <c r="DE7" s="25">
        <v>77.98</v>
      </c>
      <c r="DF7" s="25">
        <v>76.97</v>
      </c>
      <c r="DG7" s="25">
        <v>89.21</v>
      </c>
      <c r="DH7" s="25">
        <v>56.1</v>
      </c>
      <c r="DI7" s="25">
        <v>57.76</v>
      </c>
      <c r="DJ7" s="25">
        <v>59.22</v>
      </c>
      <c r="DK7" s="25">
        <v>60.4</v>
      </c>
      <c r="DL7" s="25">
        <v>61.69</v>
      </c>
      <c r="DM7" s="25">
        <v>49.39</v>
      </c>
      <c r="DN7" s="25">
        <v>50.75</v>
      </c>
      <c r="DO7" s="25">
        <v>51.72</v>
      </c>
      <c r="DP7" s="25">
        <v>52.27</v>
      </c>
      <c r="DQ7" s="25">
        <v>52.87</v>
      </c>
      <c r="DR7" s="25">
        <v>52.41</v>
      </c>
      <c r="DS7" s="25">
        <v>27.86</v>
      </c>
      <c r="DT7" s="25">
        <v>27.86</v>
      </c>
      <c r="DU7" s="25">
        <v>27.86</v>
      </c>
      <c r="DV7" s="25">
        <v>27.86</v>
      </c>
      <c r="DW7" s="25">
        <v>27.86</v>
      </c>
      <c r="DX7" s="25">
        <v>18.57</v>
      </c>
      <c r="DY7" s="25">
        <v>21.14</v>
      </c>
      <c r="DZ7" s="25">
        <v>22.12</v>
      </c>
      <c r="EA7" s="25">
        <v>25.67</v>
      </c>
      <c r="EB7" s="25">
        <v>26.86</v>
      </c>
      <c r="EC7" s="25">
        <v>26.78</v>
      </c>
      <c r="ED7" s="25">
        <v>0.44</v>
      </c>
      <c r="EE7" s="25">
        <v>0.4</v>
      </c>
      <c r="EF7" s="25">
        <v>0.33</v>
      </c>
      <c r="EG7" s="25">
        <v>0.35</v>
      </c>
      <c r="EH7" s="25">
        <v>0.35</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吉村 隆</cp:lastModifiedBy>
  <cp:lastPrinted>2026-01-27T06:24:52Z</cp:lastPrinted>
  <dcterms:created xsi:type="dcterms:W3CDTF">2025-12-12T09:21:10Z</dcterms:created>
  <dcterms:modified xsi:type="dcterms:W3CDTF">2026-01-27T06:27:55Z</dcterms:modified>
  <cp:category/>
</cp:coreProperties>
</file>