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98B31737-7C8D-4B5C-B61F-4B33DCE424A5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第７表" sheetId="1" r:id="rId1"/>
  </sheets>
  <definedNames>
    <definedName name="_xlnm.Print_Area" localSheetId="0">第７表!$A$1:$AF$40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20" i="1"/>
  <c r="J24" i="1"/>
  <c r="J29" i="1"/>
  <c r="J34" i="1"/>
  <c r="M18" i="1"/>
  <c r="M20" i="1"/>
  <c r="M24" i="1"/>
  <c r="M29" i="1"/>
  <c r="M34" i="1"/>
  <c r="S18" i="1"/>
  <c r="S20" i="1"/>
  <c r="S24" i="1"/>
  <c r="S29" i="1"/>
  <c r="S34" i="1"/>
  <c r="Q21" i="1" l="1"/>
  <c r="AG7" i="1" l="1"/>
  <c r="AH7" i="1"/>
  <c r="X35" i="1" l="1"/>
  <c r="X37" i="1"/>
  <c r="X36" i="1"/>
  <c r="AC6" i="1" l="1"/>
  <c r="AB6" i="1"/>
  <c r="Z6" i="1"/>
  <c r="Y6" i="1"/>
  <c r="W6" i="1"/>
  <c r="V6" i="1"/>
  <c r="T6" i="1"/>
  <c r="S6" i="1"/>
  <c r="Q6" i="1"/>
  <c r="P6" i="1"/>
  <c r="N6" i="1"/>
  <c r="M6" i="1"/>
  <c r="K6" i="1"/>
  <c r="J6" i="1"/>
  <c r="H6" i="1"/>
  <c r="G6" i="1"/>
  <c r="V18" i="1" l="1"/>
  <c r="V9" i="1"/>
  <c r="S9" i="1"/>
  <c r="M9" i="1"/>
  <c r="J9" i="1"/>
  <c r="M12" i="1"/>
  <c r="V24" i="1"/>
  <c r="V12" i="1" s="1"/>
  <c r="V29" i="1"/>
  <c r="V34" i="1"/>
  <c r="V20" i="1"/>
  <c r="Q14" i="1"/>
  <c r="Q15" i="1"/>
  <c r="Q16" i="1"/>
  <c r="Q17" i="1"/>
  <c r="Q19" i="1"/>
  <c r="Q22" i="1"/>
  <c r="Q23" i="1"/>
  <c r="Q25" i="1"/>
  <c r="Q26" i="1"/>
  <c r="Q27" i="1"/>
  <c r="Q28" i="1"/>
  <c r="Q30" i="1"/>
  <c r="Q31" i="1"/>
  <c r="Q32" i="1"/>
  <c r="Q33" i="1"/>
  <c r="Q35" i="1"/>
  <c r="Q36" i="1"/>
  <c r="Q37" i="1"/>
  <c r="G37" i="1"/>
  <c r="P37" i="1"/>
  <c r="G36" i="1"/>
  <c r="P36" i="1"/>
  <c r="G35" i="1"/>
  <c r="P35" i="1"/>
  <c r="G33" i="1"/>
  <c r="P33" i="1"/>
  <c r="G32" i="1"/>
  <c r="P32" i="1"/>
  <c r="G31" i="1"/>
  <c r="P31" i="1"/>
  <c r="G30" i="1"/>
  <c r="P30" i="1"/>
  <c r="G28" i="1"/>
  <c r="P28" i="1"/>
  <c r="G27" i="1"/>
  <c r="P27" i="1"/>
  <c r="G26" i="1"/>
  <c r="P26" i="1"/>
  <c r="G25" i="1"/>
  <c r="P25" i="1"/>
  <c r="G23" i="1"/>
  <c r="P23" i="1"/>
  <c r="G22" i="1"/>
  <c r="P22" i="1"/>
  <c r="G21" i="1"/>
  <c r="P21" i="1"/>
  <c r="G19" i="1"/>
  <c r="P19" i="1"/>
  <c r="G17" i="1"/>
  <c r="P17" i="1"/>
  <c r="G16" i="1"/>
  <c r="P16" i="1"/>
  <c r="G15" i="1"/>
  <c r="P15" i="1"/>
  <c r="G14" i="1"/>
  <c r="P14" i="1"/>
  <c r="H22" i="1"/>
  <c r="H21" i="1"/>
  <c r="H19" i="1"/>
  <c r="H17" i="1"/>
  <c r="H16" i="1"/>
  <c r="H15" i="1"/>
  <c r="H14" i="1"/>
  <c r="L19" i="1"/>
  <c r="O19" i="1"/>
  <c r="U19" i="1"/>
  <c r="X19" i="1"/>
  <c r="H23" i="1"/>
  <c r="L23" i="1"/>
  <c r="L21" i="1"/>
  <c r="L22" i="1"/>
  <c r="O23" i="1"/>
  <c r="O21" i="1"/>
  <c r="O22" i="1"/>
  <c r="U23" i="1"/>
  <c r="U21" i="1"/>
  <c r="U22" i="1"/>
  <c r="X23" i="1"/>
  <c r="X21" i="1"/>
  <c r="X22" i="1"/>
  <c r="H25" i="1"/>
  <c r="H28" i="1"/>
  <c r="H26" i="1"/>
  <c r="H27" i="1"/>
  <c r="L25" i="1"/>
  <c r="L28" i="1"/>
  <c r="L26" i="1"/>
  <c r="L27" i="1"/>
  <c r="O25" i="1"/>
  <c r="O28" i="1"/>
  <c r="O26" i="1"/>
  <c r="O27" i="1"/>
  <c r="U25" i="1"/>
  <c r="U28" i="1"/>
  <c r="U26" i="1"/>
  <c r="U27" i="1"/>
  <c r="X25" i="1"/>
  <c r="X28" i="1"/>
  <c r="X26" i="1"/>
  <c r="X27" i="1"/>
  <c r="H30" i="1"/>
  <c r="H31" i="1"/>
  <c r="H33" i="1"/>
  <c r="H32" i="1"/>
  <c r="L30" i="1"/>
  <c r="L31" i="1"/>
  <c r="L33" i="1"/>
  <c r="L32" i="1"/>
  <c r="O30" i="1"/>
  <c r="O31" i="1"/>
  <c r="O33" i="1"/>
  <c r="O32" i="1"/>
  <c r="U30" i="1"/>
  <c r="U31" i="1"/>
  <c r="U33" i="1"/>
  <c r="U32" i="1"/>
  <c r="X30" i="1"/>
  <c r="X31" i="1"/>
  <c r="X33" i="1"/>
  <c r="X32" i="1"/>
  <c r="H35" i="1"/>
  <c r="H36" i="1"/>
  <c r="H37" i="1"/>
  <c r="L35" i="1"/>
  <c r="L36" i="1"/>
  <c r="L37" i="1"/>
  <c r="O35" i="1"/>
  <c r="O36" i="1"/>
  <c r="O37" i="1"/>
  <c r="U35" i="1"/>
  <c r="U36" i="1"/>
  <c r="U37" i="1"/>
  <c r="L14" i="1"/>
  <c r="L15" i="1"/>
  <c r="L16" i="1"/>
  <c r="L17" i="1"/>
  <c r="O14" i="1"/>
  <c r="O15" i="1"/>
  <c r="O16" i="1"/>
  <c r="O17" i="1"/>
  <c r="U14" i="1"/>
  <c r="U15" i="1"/>
  <c r="U16" i="1"/>
  <c r="U17" i="1"/>
  <c r="X14" i="1"/>
  <c r="X15" i="1"/>
  <c r="X16" i="1"/>
  <c r="X17" i="1"/>
  <c r="Z14" i="1" l="1"/>
  <c r="AC14" i="1" s="1"/>
  <c r="Y14" i="1"/>
  <c r="Y17" i="1"/>
  <c r="AB17" i="1" s="1"/>
  <c r="R35" i="1"/>
  <c r="J10" i="1"/>
  <c r="J8" i="1" s="1"/>
  <c r="J11" i="1"/>
  <c r="R19" i="1"/>
  <c r="U24" i="1"/>
  <c r="O12" i="1"/>
  <c r="X18" i="1"/>
  <c r="P18" i="1"/>
  <c r="S12" i="1"/>
  <c r="P12" i="1" s="1"/>
  <c r="V10" i="1"/>
  <c r="V8" i="1" s="1"/>
  <c r="Z27" i="1"/>
  <c r="AC27" i="1" s="1"/>
  <c r="R22" i="1"/>
  <c r="V13" i="1"/>
  <c r="X24" i="1"/>
  <c r="O24" i="1"/>
  <c r="Y21" i="1"/>
  <c r="AB21" i="1" s="1"/>
  <c r="I30" i="1"/>
  <c r="R28" i="1"/>
  <c r="I22" i="1"/>
  <c r="H18" i="1"/>
  <c r="E36" i="1"/>
  <c r="D16" i="1"/>
  <c r="Y30" i="1"/>
  <c r="AB30" i="1" s="1"/>
  <c r="Z35" i="1"/>
  <c r="AC35" i="1" s="1"/>
  <c r="Z30" i="1"/>
  <c r="AC30" i="1" s="1"/>
  <c r="O20" i="1"/>
  <c r="O29" i="1"/>
  <c r="S11" i="1"/>
  <c r="I36" i="1"/>
  <c r="Y23" i="1"/>
  <c r="AB23" i="1" s="1"/>
  <c r="Y33" i="1"/>
  <c r="AB33" i="1" s="1"/>
  <c r="J13" i="1"/>
  <c r="L13" i="1" s="1"/>
  <c r="R30" i="1"/>
  <c r="E28" i="1"/>
  <c r="Z21" i="1"/>
  <c r="AC21" i="1" s="1"/>
  <c r="Y15" i="1"/>
  <c r="AB15" i="1" s="1"/>
  <c r="R21" i="1"/>
  <c r="R26" i="1"/>
  <c r="R33" i="1"/>
  <c r="D36" i="1"/>
  <c r="R37" i="1"/>
  <c r="E22" i="1"/>
  <c r="G20" i="1"/>
  <c r="H29" i="1"/>
  <c r="U29" i="1"/>
  <c r="L9" i="1"/>
  <c r="Q9" i="1"/>
  <c r="M11" i="1"/>
  <c r="E35" i="1"/>
  <c r="E30" i="1"/>
  <c r="I26" i="1"/>
  <c r="X20" i="1"/>
  <c r="G34" i="1"/>
  <c r="G9" i="1"/>
  <c r="P9" i="1"/>
  <c r="U18" i="1"/>
  <c r="R27" i="1"/>
  <c r="R31" i="1"/>
  <c r="E26" i="1"/>
  <c r="Z15" i="1"/>
  <c r="AC15" i="1" s="1"/>
  <c r="G29" i="1"/>
  <c r="X29" i="1"/>
  <c r="O9" i="1"/>
  <c r="L29" i="1"/>
  <c r="D33" i="1"/>
  <c r="R25" i="1"/>
  <c r="E14" i="1"/>
  <c r="X34" i="1"/>
  <c r="X12" i="1"/>
  <c r="H9" i="1"/>
  <c r="O18" i="1"/>
  <c r="G18" i="1"/>
  <c r="X9" i="1"/>
  <c r="P24" i="1"/>
  <c r="E16" i="1"/>
  <c r="Z22" i="1"/>
  <c r="AC22" i="1" s="1"/>
  <c r="I23" i="1"/>
  <c r="Y31" i="1"/>
  <c r="AB31" i="1" s="1"/>
  <c r="R23" i="1"/>
  <c r="Z17" i="1"/>
  <c r="AC17" i="1" s="1"/>
  <c r="U20" i="1"/>
  <c r="S10" i="1"/>
  <c r="S8" i="1" s="1"/>
  <c r="R36" i="1"/>
  <c r="Q34" i="1"/>
  <c r="P34" i="1"/>
  <c r="Y36" i="1"/>
  <c r="AB36" i="1" s="1"/>
  <c r="Z36" i="1"/>
  <c r="AC36" i="1" s="1"/>
  <c r="D32" i="1"/>
  <c r="Q29" i="1"/>
  <c r="Z33" i="1"/>
  <c r="AC33" i="1" s="1"/>
  <c r="R32" i="1"/>
  <c r="Q12" i="1"/>
  <c r="Z26" i="1"/>
  <c r="AC26" i="1" s="1"/>
  <c r="Q24" i="1"/>
  <c r="V11" i="1"/>
  <c r="P20" i="1"/>
  <c r="Q18" i="1"/>
  <c r="Z19" i="1"/>
  <c r="AC19" i="1" s="1"/>
  <c r="R14" i="1"/>
  <c r="R16" i="1"/>
  <c r="U34" i="1"/>
  <c r="E37" i="1"/>
  <c r="Y37" i="1"/>
  <c r="AB37" i="1" s="1"/>
  <c r="S13" i="1"/>
  <c r="E32" i="1"/>
  <c r="P29" i="1"/>
  <c r="D31" i="1"/>
  <c r="E31" i="1"/>
  <c r="D30" i="1"/>
  <c r="Y27" i="1"/>
  <c r="AB27" i="1" s="1"/>
  <c r="D27" i="1"/>
  <c r="Z25" i="1"/>
  <c r="AC25" i="1" s="1"/>
  <c r="D25" i="1"/>
  <c r="Y22" i="1"/>
  <c r="AB22" i="1" s="1"/>
  <c r="D22" i="1"/>
  <c r="Q20" i="1"/>
  <c r="E23" i="1"/>
  <c r="D21" i="1"/>
  <c r="D15" i="1"/>
  <c r="R15" i="1"/>
  <c r="D17" i="1"/>
  <c r="E15" i="1"/>
  <c r="U9" i="1"/>
  <c r="D14" i="1"/>
  <c r="R17" i="1"/>
  <c r="Y16" i="1"/>
  <c r="AB16" i="1" s="1"/>
  <c r="AB14" i="1"/>
  <c r="E17" i="1"/>
  <c r="O34" i="1"/>
  <c r="H34" i="1"/>
  <c r="M13" i="1"/>
  <c r="I35" i="1"/>
  <c r="M10" i="1"/>
  <c r="Z31" i="1"/>
  <c r="AC31" i="1" s="1"/>
  <c r="Z32" i="1"/>
  <c r="AC32" i="1" s="1"/>
  <c r="I32" i="1"/>
  <c r="G24" i="1"/>
  <c r="H12" i="1"/>
  <c r="I27" i="1"/>
  <c r="E27" i="1"/>
  <c r="I28" i="1"/>
  <c r="Y28" i="1"/>
  <c r="AB28" i="1" s="1"/>
  <c r="H24" i="1"/>
  <c r="H20" i="1"/>
  <c r="D23" i="1"/>
  <c r="E21" i="1"/>
  <c r="I19" i="1"/>
  <c r="E19" i="1"/>
  <c r="Z16" i="1"/>
  <c r="AC16" i="1" s="1"/>
  <c r="I17" i="1"/>
  <c r="I14" i="1"/>
  <c r="I15" i="1"/>
  <c r="I16" i="1"/>
  <c r="Z37" i="1"/>
  <c r="AC37" i="1" s="1"/>
  <c r="I37" i="1"/>
  <c r="Y35" i="1"/>
  <c r="AB35" i="1" s="1"/>
  <c r="L34" i="1"/>
  <c r="D35" i="1"/>
  <c r="D37" i="1"/>
  <c r="E33" i="1"/>
  <c r="Y32" i="1"/>
  <c r="AB32" i="1" s="1"/>
  <c r="I33" i="1"/>
  <c r="I31" i="1"/>
  <c r="I25" i="1"/>
  <c r="E25" i="1"/>
  <c r="J12" i="1"/>
  <c r="G12" i="1" s="1"/>
  <c r="D26" i="1"/>
  <c r="Y26" i="1"/>
  <c r="AB26" i="1" s="1"/>
  <c r="Z28" i="1"/>
  <c r="AC28" i="1" s="1"/>
  <c r="D28" i="1"/>
  <c r="L24" i="1"/>
  <c r="Y25" i="1"/>
  <c r="AB25" i="1" s="1"/>
  <c r="I21" i="1"/>
  <c r="Z23" i="1"/>
  <c r="AC23" i="1" s="1"/>
  <c r="L20" i="1"/>
  <c r="L18" i="1"/>
  <c r="D19" i="1"/>
  <c r="Y19" i="1"/>
  <c r="AB19" i="1" s="1"/>
  <c r="F14" i="1" l="1"/>
  <c r="I9" i="1"/>
  <c r="P8" i="1"/>
  <c r="R29" i="1"/>
  <c r="R18" i="1"/>
  <c r="L10" i="1"/>
  <c r="R9" i="1"/>
  <c r="Z29" i="1"/>
  <c r="AC29" i="1" s="1"/>
  <c r="I18" i="1"/>
  <c r="E29" i="1"/>
  <c r="F26" i="1"/>
  <c r="X8" i="1"/>
  <c r="P13" i="1"/>
  <c r="X13" i="1"/>
  <c r="U12" i="1"/>
  <c r="AA21" i="1"/>
  <c r="Y18" i="1"/>
  <c r="D18" i="1"/>
  <c r="O11" i="1"/>
  <c r="U10" i="1"/>
  <c r="F22" i="1"/>
  <c r="AA30" i="1"/>
  <c r="F23" i="1"/>
  <c r="R12" i="1"/>
  <c r="H13" i="1"/>
  <c r="Z12" i="1"/>
  <c r="AC12" i="1" s="1"/>
  <c r="O13" i="1"/>
  <c r="F17" i="1"/>
  <c r="Z20" i="1"/>
  <c r="AC20" i="1" s="1"/>
  <c r="E34" i="1"/>
  <c r="Z18" i="1"/>
  <c r="AC18" i="1" s="1"/>
  <c r="Z9" i="1"/>
  <c r="AC9" i="1" s="1"/>
  <c r="R24" i="1"/>
  <c r="Y24" i="1"/>
  <c r="AB24" i="1" s="1"/>
  <c r="D9" i="1"/>
  <c r="U11" i="1"/>
  <c r="F36" i="1"/>
  <c r="F28" i="1"/>
  <c r="E18" i="1"/>
  <c r="AA17" i="1"/>
  <c r="Z34" i="1"/>
  <c r="AC34" i="1" s="1"/>
  <c r="P10" i="1"/>
  <c r="Y9" i="1"/>
  <c r="AB9" i="1" s="1"/>
  <c r="Q11" i="1"/>
  <c r="F16" i="1"/>
  <c r="I29" i="1"/>
  <c r="Y34" i="1"/>
  <c r="AB34" i="1" s="1"/>
  <c r="I20" i="1"/>
  <c r="AA15" i="1"/>
  <c r="F25" i="1"/>
  <c r="P11" i="1"/>
  <c r="F33" i="1"/>
  <c r="F27" i="1"/>
  <c r="Y20" i="1"/>
  <c r="AB20" i="1" s="1"/>
  <c r="G13" i="1"/>
  <c r="D24" i="1"/>
  <c r="E12" i="1"/>
  <c r="L12" i="1"/>
  <c r="AA27" i="1"/>
  <c r="F35" i="1"/>
  <c r="I24" i="1"/>
  <c r="E9" i="1"/>
  <c r="O10" i="1"/>
  <c r="F30" i="1"/>
  <c r="Y29" i="1"/>
  <c r="AB29" i="1" s="1"/>
  <c r="AA33" i="1"/>
  <c r="F32" i="1"/>
  <c r="AA14" i="1"/>
  <c r="I34" i="1"/>
  <c r="AA22" i="1"/>
  <c r="M8" i="1"/>
  <c r="O8" i="1" s="1"/>
  <c r="F31" i="1"/>
  <c r="R34" i="1"/>
  <c r="F37" i="1"/>
  <c r="D34" i="1"/>
  <c r="Q13" i="1"/>
  <c r="AA36" i="1"/>
  <c r="X10" i="1"/>
  <c r="D29" i="1"/>
  <c r="AA23" i="1"/>
  <c r="D20" i="1"/>
  <c r="R20" i="1"/>
  <c r="X11" i="1"/>
  <c r="AA31" i="1"/>
  <c r="U13" i="1"/>
  <c r="F21" i="1"/>
  <c r="Q10" i="1"/>
  <c r="F15" i="1"/>
  <c r="G10" i="1"/>
  <c r="H10" i="1"/>
  <c r="AA37" i="1"/>
  <c r="AA28" i="1"/>
  <c r="E24" i="1"/>
  <c r="Z24" i="1"/>
  <c r="AC24" i="1" s="1"/>
  <c r="H11" i="1"/>
  <c r="E20" i="1"/>
  <c r="F19" i="1"/>
  <c r="H8" i="1"/>
  <c r="AA16" i="1"/>
  <c r="L8" i="1"/>
  <c r="AA35" i="1"/>
  <c r="AA32" i="1"/>
  <c r="AA26" i="1"/>
  <c r="Y12" i="1"/>
  <c r="AB12" i="1" s="1"/>
  <c r="D12" i="1"/>
  <c r="I12" i="1"/>
  <c r="AA25" i="1"/>
  <c r="G11" i="1"/>
  <c r="L11" i="1"/>
  <c r="AA19" i="1"/>
  <c r="AB18" i="1" l="1"/>
  <c r="AA18" i="1"/>
  <c r="F29" i="1"/>
  <c r="Y11" i="1"/>
  <c r="AB11" i="1" s="1"/>
  <c r="D13" i="1"/>
  <c r="F18" i="1"/>
  <c r="R13" i="1"/>
  <c r="F9" i="1"/>
  <c r="R11" i="1"/>
  <c r="F34" i="1"/>
  <c r="D10" i="1"/>
  <c r="AA20" i="1"/>
  <c r="R10" i="1"/>
  <c r="Z11" i="1"/>
  <c r="AC11" i="1" s="1"/>
  <c r="Y13" i="1"/>
  <c r="AB13" i="1" s="1"/>
  <c r="I13" i="1"/>
  <c r="AA9" i="1"/>
  <c r="AA34" i="1"/>
  <c r="F24" i="1"/>
  <c r="F12" i="1"/>
  <c r="AA29" i="1"/>
  <c r="Z13" i="1"/>
  <c r="AC13" i="1" s="1"/>
  <c r="Y10" i="1"/>
  <c r="AB10" i="1" s="1"/>
  <c r="F20" i="1"/>
  <c r="G8" i="1"/>
  <c r="E11" i="1"/>
  <c r="E13" i="1"/>
  <c r="E10" i="1"/>
  <c r="Q8" i="1"/>
  <c r="R8" i="1" s="1"/>
  <c r="U8" i="1"/>
  <c r="I10" i="1"/>
  <c r="Z10" i="1"/>
  <c r="AC10" i="1" s="1"/>
  <c r="AA12" i="1"/>
  <c r="AA24" i="1"/>
  <c r="D11" i="1"/>
  <c r="I11" i="1"/>
  <c r="D8" i="1" l="1"/>
  <c r="Y8" i="1"/>
  <c r="AB8" i="1" s="1"/>
  <c r="Z8" i="1"/>
  <c r="AC8" i="1" s="1"/>
  <c r="E8" i="1"/>
  <c r="F13" i="1"/>
  <c r="F10" i="1"/>
  <c r="I8" i="1"/>
  <c r="AA13" i="1"/>
  <c r="F11" i="1"/>
  <c r="AA10" i="1"/>
  <c r="AA11" i="1"/>
  <c r="F8" i="1" l="1"/>
  <c r="AA8" i="1"/>
</calcChain>
</file>

<file path=xl/sharedStrings.xml><?xml version="1.0" encoding="utf-8"?>
<sst xmlns="http://schemas.openxmlformats.org/spreadsheetml/2006/main" count="89" uniqueCount="52">
  <si>
    <t>転　入　総　数</t>
  </si>
  <si>
    <t>県　外　転　入</t>
  </si>
  <si>
    <t>県　内　転　入</t>
  </si>
  <si>
    <t>転　出　総　数</t>
  </si>
  <si>
    <t>県　外　転　出</t>
  </si>
  <si>
    <t>県　内　転　出</t>
  </si>
  <si>
    <t>増減数</t>
  </si>
  <si>
    <t>転　　　　　　　　　　　　　　　出</t>
    <rPh sb="0" eb="17">
      <t>テンシュツ</t>
    </rPh>
    <phoneticPr fontId="9"/>
  </si>
  <si>
    <t>倉吉市</t>
  </si>
  <si>
    <t>境港市</t>
  </si>
  <si>
    <t>岩美町</t>
  </si>
  <si>
    <t>若桜町</t>
  </si>
  <si>
    <t>智頭町</t>
  </si>
  <si>
    <t>三朝町</t>
  </si>
  <si>
    <t>大山町</t>
  </si>
  <si>
    <t>日南町</t>
  </si>
  <si>
    <t>日野町</t>
  </si>
  <si>
    <t>江府町</t>
  </si>
  <si>
    <t>市町村</t>
  </si>
  <si>
    <t>市町村</t>
    <phoneticPr fontId="9"/>
  </si>
  <si>
    <t>市　　　計</t>
    <rPh sb="0" eb="1">
      <t>シ</t>
    </rPh>
    <rPh sb="4" eb="5">
      <t>ケイ</t>
    </rPh>
    <phoneticPr fontId="7"/>
  </si>
  <si>
    <t>郡　　　計</t>
    <rPh sb="0" eb="1">
      <t>グン</t>
    </rPh>
    <rPh sb="4" eb="5">
      <t>ケイ</t>
    </rPh>
    <phoneticPr fontId="7"/>
  </si>
  <si>
    <t xml:space="preserve">鳥取市 </t>
  </si>
  <si>
    <t xml:space="preserve">米子市 </t>
  </si>
  <si>
    <t>岩美郡</t>
    <rPh sb="0" eb="3">
      <t>イワミグン</t>
    </rPh>
    <phoneticPr fontId="7"/>
  </si>
  <si>
    <t>八頭郡</t>
    <rPh sb="0" eb="3">
      <t>ヤズグン</t>
    </rPh>
    <phoneticPr fontId="7"/>
  </si>
  <si>
    <t>八頭町</t>
    <rPh sb="0" eb="1">
      <t>ハチ</t>
    </rPh>
    <rPh sb="1" eb="2">
      <t>アタマ</t>
    </rPh>
    <rPh sb="2" eb="3">
      <t>チョウ</t>
    </rPh>
    <phoneticPr fontId="7"/>
  </si>
  <si>
    <t>東伯郡</t>
    <rPh sb="0" eb="3">
      <t>トウハクグン</t>
    </rPh>
    <phoneticPr fontId="7"/>
  </si>
  <si>
    <t>湯梨浜町</t>
    <rPh sb="0" eb="1">
      <t>ユ</t>
    </rPh>
    <rPh sb="1" eb="2">
      <t>リ</t>
    </rPh>
    <rPh sb="2" eb="3">
      <t>ハマ</t>
    </rPh>
    <rPh sb="3" eb="4">
      <t>チョウ</t>
    </rPh>
    <phoneticPr fontId="7"/>
  </si>
  <si>
    <t>琴浦町</t>
    <rPh sb="0" eb="1">
      <t>コト</t>
    </rPh>
    <rPh sb="1" eb="2">
      <t>ウラ</t>
    </rPh>
    <phoneticPr fontId="7"/>
  </si>
  <si>
    <t>北栄町</t>
    <rPh sb="0" eb="1">
      <t>ホク</t>
    </rPh>
    <rPh sb="1" eb="2">
      <t>エイ</t>
    </rPh>
    <rPh sb="2" eb="3">
      <t>チョウ</t>
    </rPh>
    <phoneticPr fontId="7"/>
  </si>
  <si>
    <t>西伯郡</t>
    <rPh sb="0" eb="3">
      <t>サイハクグン</t>
    </rPh>
    <phoneticPr fontId="7"/>
  </si>
  <si>
    <t>日吉津村</t>
  </si>
  <si>
    <t>南部町</t>
    <rPh sb="0" eb="1">
      <t>ミナミ</t>
    </rPh>
    <rPh sb="1" eb="2">
      <t>ブ</t>
    </rPh>
    <phoneticPr fontId="7"/>
  </si>
  <si>
    <t>伯耆町</t>
    <rPh sb="0" eb="1">
      <t>ハク</t>
    </rPh>
    <rPh sb="1" eb="2">
      <t>キ</t>
    </rPh>
    <rPh sb="2" eb="3">
      <t>マチ</t>
    </rPh>
    <phoneticPr fontId="7"/>
  </si>
  <si>
    <t>日野郡</t>
    <rPh sb="0" eb="3">
      <t>ヒノグン</t>
    </rPh>
    <phoneticPr fontId="7"/>
  </si>
  <si>
    <t>県計</t>
    <rPh sb="0" eb="2">
      <t>ケンケイ</t>
    </rPh>
    <phoneticPr fontId="9"/>
  </si>
  <si>
    <t>東部地区</t>
    <rPh sb="0" eb="2">
      <t>トウブ</t>
    </rPh>
    <rPh sb="2" eb="4">
      <t>チク</t>
    </rPh>
    <phoneticPr fontId="7"/>
  </si>
  <si>
    <t>中部地区</t>
    <rPh sb="0" eb="2">
      <t>チュウブ</t>
    </rPh>
    <rPh sb="2" eb="4">
      <t>チク</t>
    </rPh>
    <phoneticPr fontId="7"/>
  </si>
  <si>
    <t>西部地区</t>
    <rPh sb="0" eb="2">
      <t>セイブ</t>
    </rPh>
    <rPh sb="2" eb="4">
      <t>チク</t>
    </rPh>
    <phoneticPr fontId="7"/>
  </si>
  <si>
    <t>転　　　　　　　　　　　　　　　入</t>
    <rPh sb="0" eb="17">
      <t>テンニュウ</t>
    </rPh>
    <phoneticPr fontId="9"/>
  </si>
  <si>
    <t>社会増減数</t>
    <rPh sb="0" eb="2">
      <t>シャカイ</t>
    </rPh>
    <rPh sb="2" eb="4">
      <t>ゾウゲン</t>
    </rPh>
    <rPh sb="4" eb="5">
      <t>スウ</t>
    </rPh>
    <phoneticPr fontId="9"/>
  </si>
  <si>
    <r>
      <t xml:space="preserve">社会増減率
</t>
    </r>
    <r>
      <rPr>
        <sz val="9"/>
        <rFont val="ＭＳ Ｐゴシック"/>
        <family val="3"/>
        <charset val="128"/>
      </rPr>
      <t>（人口1,000人あたり）（‰）</t>
    </r>
    <rPh sb="0" eb="2">
      <t>シャカイ</t>
    </rPh>
    <rPh sb="2" eb="4">
      <t>ゾウゲン</t>
    </rPh>
    <rPh sb="7" eb="9">
      <t>ジンコウ</t>
    </rPh>
    <rPh sb="14" eb="15">
      <t>ニン</t>
    </rPh>
    <phoneticPr fontId="9"/>
  </si>
  <si>
    <t>　  　第７表 　 市　町　村　別　移　動　者  数</t>
    <phoneticPr fontId="9"/>
  </si>
  <si>
    <t>（単位：人、‰)</t>
    <rPh sb="1" eb="3">
      <t>タンイ</t>
    </rPh>
    <phoneticPr fontId="9"/>
  </si>
  <si>
    <t>（注）1　社会増減率については、小数第三位以下を四捨五入して算出</t>
    <rPh sb="5" eb="7">
      <t>シャカイ</t>
    </rPh>
    <rPh sb="7" eb="9">
      <t>ゾウゲン</t>
    </rPh>
    <rPh sb="9" eb="10">
      <t>リツ</t>
    </rPh>
    <rPh sb="16" eb="18">
      <t>ショウスウ</t>
    </rPh>
    <rPh sb="18" eb="19">
      <t>ダイ</t>
    </rPh>
    <rPh sb="19" eb="20">
      <t>ミ</t>
    </rPh>
    <rPh sb="20" eb="21">
      <t>イ</t>
    </rPh>
    <rPh sb="21" eb="23">
      <t>イカ</t>
    </rPh>
    <rPh sb="24" eb="28">
      <t>シシャゴニュウ</t>
    </rPh>
    <rPh sb="30" eb="32">
      <t>サンシュツ</t>
    </rPh>
    <phoneticPr fontId="9"/>
  </si>
  <si>
    <t>　　   2　「率」は、「実数」を期首人口で除したもの。</t>
    <phoneticPr fontId="9"/>
  </si>
  <si>
    <t>令和
６年</t>
    <phoneticPr fontId="9"/>
  </si>
  <si>
    <t>（Ｒ７．１．１～Ｒ７．１２．３１）</t>
    <phoneticPr fontId="9"/>
  </si>
  <si>
    <t>令和
７年</t>
    <phoneticPr fontId="9"/>
  </si>
  <si>
    <t>移　動　者　総　数</t>
    <rPh sb="4" eb="5">
      <t>シャ</t>
    </rPh>
    <phoneticPr fontId="9"/>
  </si>
  <si>
    <t>　  　第７表 　 市　町　村　別　移　動　者  数（続き）</t>
    <rPh sb="27" eb="28">
      <t>ツヅ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</si>
</sst>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"/>
    <numFmt numFmtId="177" formatCode="General;[Red]\-General"/>
    <numFmt numFmtId="178" formatCode="@\ "/>
    <numFmt numFmtId="179" formatCode="#,##0_);[Red]\(#,##0\)"/>
    <numFmt numFmtId="180" formatCode="#,##0_ "/>
    <numFmt numFmtId="181" formatCode="#,##0.00_ "/>
  </numFmts>
  <fonts count="19" x14ac:knownFonts="1"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3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hair">
        <color indexed="8"/>
      </left>
      <right style="thin">
        <color indexed="8"/>
      </right>
      <top style="dotted">
        <color indexed="8"/>
      </top>
      <bottom/>
      <diagonal/>
    </border>
    <border>
      <left/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hair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1" fontId="0" fillId="0" borderId="0"/>
    <xf numFmtId="0" fontId="11" fillId="0" borderId="0"/>
  </cellStyleXfs>
  <cellXfs count="180">
    <xf numFmtId="1" fontId="0" fillId="0" borderId="0" xfId="0"/>
    <xf numFmtId="1" fontId="0" fillId="2" borderId="0" xfId="0" applyFill="1" applyAlignment="1">
      <alignment vertical="center"/>
    </xf>
    <xf numFmtId="1" fontId="1" fillId="2" borderId="0" xfId="0" applyFont="1" applyFill="1" applyAlignment="1">
      <alignment vertical="center"/>
    </xf>
    <xf numFmtId="1" fontId="2" fillId="2" borderId="0" xfId="0" applyFont="1" applyFill="1" applyAlignment="1">
      <alignment vertical="center"/>
    </xf>
    <xf numFmtId="1" fontId="3" fillId="2" borderId="0" xfId="0" applyFont="1" applyFill="1" applyAlignment="1">
      <alignment vertical="center"/>
    </xf>
    <xf numFmtId="1" fontId="8" fillId="0" borderId="0" xfId="0" applyFont="1" applyAlignment="1">
      <alignment vertical="center"/>
    </xf>
    <xf numFmtId="1" fontId="1" fillId="2" borderId="0" xfId="0" applyFont="1" applyFill="1" applyAlignment="1">
      <alignment horizontal="right" vertical="center"/>
    </xf>
    <xf numFmtId="1" fontId="3" fillId="3" borderId="0" xfId="0" applyFont="1" applyFill="1" applyAlignment="1">
      <alignment vertical="center"/>
    </xf>
    <xf numFmtId="1" fontId="10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12" fillId="0" borderId="1" xfId="0" applyNumberFormat="1" applyFont="1" applyBorder="1" applyAlignment="1">
      <alignment vertical="center"/>
    </xf>
    <xf numFmtId="1" fontId="11" fillId="0" borderId="1" xfId="0" applyFont="1" applyBorder="1" applyAlignment="1">
      <alignment vertical="center"/>
    </xf>
    <xf numFmtId="1" fontId="4" fillId="2" borderId="1" xfId="0" applyFont="1" applyFill="1" applyBorder="1" applyAlignment="1">
      <alignment horizontal="center" vertical="center"/>
    </xf>
    <xf numFmtId="1" fontId="4" fillId="2" borderId="0" xfId="0" applyFont="1" applyFill="1" applyAlignment="1">
      <alignment horizontal="center" vertical="center"/>
    </xf>
    <xf numFmtId="1" fontId="4" fillId="2" borderId="2" xfId="0" applyFont="1" applyFill="1" applyBorder="1" applyAlignment="1">
      <alignment horizontal="center" vertical="center"/>
    </xf>
    <xf numFmtId="1" fontId="4" fillId="2" borderId="3" xfId="0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right" vertical="center"/>
    </xf>
    <xf numFmtId="1" fontId="4" fillId="2" borderId="0" xfId="0" applyFont="1" applyFill="1" applyAlignment="1">
      <alignment horizontal="distributed" vertical="center"/>
    </xf>
    <xf numFmtId="178" fontId="5" fillId="2" borderId="0" xfId="0" applyNumberFormat="1" applyFont="1" applyFill="1" applyAlignment="1">
      <alignment horizontal="distributed" vertical="center"/>
    </xf>
    <xf numFmtId="1" fontId="3" fillId="2" borderId="4" xfId="0" applyFont="1" applyFill="1" applyBorder="1" applyAlignment="1">
      <alignment vertical="center"/>
    </xf>
    <xf numFmtId="1" fontId="3" fillId="2" borderId="5" xfId="0" applyFont="1" applyFill="1" applyBorder="1" applyAlignment="1">
      <alignment vertical="center"/>
    </xf>
    <xf numFmtId="1" fontId="3" fillId="2" borderId="6" xfId="0" applyFont="1" applyFill="1" applyBorder="1" applyAlignment="1">
      <alignment vertical="center"/>
    </xf>
    <xf numFmtId="1" fontId="1" fillId="2" borderId="1" xfId="0" applyFont="1" applyFill="1" applyBorder="1" applyAlignment="1">
      <alignment horizontal="center" vertical="center"/>
    </xf>
    <xf numFmtId="1" fontId="1" fillId="2" borderId="0" xfId="0" applyFont="1" applyFill="1" applyAlignment="1">
      <alignment horizontal="center" vertical="center"/>
    </xf>
    <xf numFmtId="1" fontId="4" fillId="2" borderId="7" xfId="0" applyFont="1" applyFill="1" applyBorder="1" applyAlignment="1">
      <alignment horizontal="center" vertical="center" wrapText="1"/>
    </xf>
    <xf numFmtId="1" fontId="4" fillId="2" borderId="8" xfId="0" applyFont="1" applyFill="1" applyBorder="1" applyAlignment="1">
      <alignment horizontal="center" vertical="center" wrapText="1"/>
    </xf>
    <xf numFmtId="1" fontId="4" fillId="2" borderId="9" xfId="0" applyFont="1" applyFill="1" applyBorder="1" applyAlignment="1">
      <alignment horizontal="center" vertical="center"/>
    </xf>
    <xf numFmtId="1" fontId="4" fillId="2" borderId="10" xfId="0" applyFont="1" applyFill="1" applyBorder="1" applyAlignment="1">
      <alignment horizontal="center" vertical="center"/>
    </xf>
    <xf numFmtId="178" fontId="5" fillId="2" borderId="10" xfId="0" applyNumberFormat="1" applyFont="1" applyFill="1" applyBorder="1" applyAlignment="1">
      <alignment horizontal="right" vertical="center"/>
    </xf>
    <xf numFmtId="179" fontId="1" fillId="3" borderId="0" xfId="0" applyNumberFormat="1" applyFont="1" applyFill="1" applyAlignment="1">
      <alignment vertical="center"/>
    </xf>
    <xf numFmtId="179" fontId="1" fillId="4" borderId="0" xfId="0" applyNumberFormat="1" applyFont="1" applyFill="1" applyAlignment="1">
      <alignment vertical="center"/>
    </xf>
    <xf numFmtId="1" fontId="3" fillId="5" borderId="5" xfId="0" applyFont="1" applyFill="1" applyBorder="1" applyAlignment="1">
      <alignment vertical="center"/>
    </xf>
    <xf numFmtId="1" fontId="6" fillId="5" borderId="0" xfId="0" applyFont="1" applyFill="1" applyAlignment="1">
      <alignment horizontal="distributed" vertical="center"/>
    </xf>
    <xf numFmtId="1" fontId="6" fillId="5" borderId="0" xfId="0" applyFont="1" applyFill="1" applyAlignment="1">
      <alignment horizontal="center" vertical="center"/>
    </xf>
    <xf numFmtId="176" fontId="7" fillId="5" borderId="0" xfId="0" applyNumberFormat="1" applyFont="1" applyFill="1" applyAlignment="1">
      <alignment vertical="center"/>
    </xf>
    <xf numFmtId="178" fontId="5" fillId="2" borderId="11" xfId="0" applyNumberFormat="1" applyFont="1" applyFill="1" applyBorder="1" applyAlignment="1">
      <alignment horizontal="distributed" vertical="center"/>
    </xf>
    <xf numFmtId="1" fontId="13" fillId="0" borderId="5" xfId="0" applyFont="1" applyBorder="1" applyAlignment="1">
      <alignment vertical="center"/>
    </xf>
    <xf numFmtId="1" fontId="14" fillId="0" borderId="0" xfId="0" applyFont="1" applyAlignment="1">
      <alignment horizontal="distributed" vertical="center"/>
    </xf>
    <xf numFmtId="1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vertical="center"/>
    </xf>
    <xf numFmtId="1" fontId="14" fillId="0" borderId="10" xfId="0" applyFont="1" applyBorder="1" applyAlignment="1">
      <alignment horizontal="center" vertical="center"/>
    </xf>
    <xf numFmtId="176" fontId="1" fillId="2" borderId="13" xfId="0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horizontal="distributed" vertical="center"/>
    </xf>
    <xf numFmtId="178" fontId="5" fillId="2" borderId="14" xfId="0" applyNumberFormat="1" applyFont="1" applyFill="1" applyBorder="1" applyAlignment="1">
      <alignment horizontal="right" vertical="center"/>
    </xf>
    <xf numFmtId="1" fontId="3" fillId="2" borderId="17" xfId="0" applyFont="1" applyFill="1" applyBorder="1" applyAlignment="1">
      <alignment vertical="center"/>
    </xf>
    <xf numFmtId="1" fontId="4" fillId="2" borderId="18" xfId="0" applyFont="1" applyFill="1" applyBorder="1" applyAlignment="1">
      <alignment horizontal="distributed" vertical="center"/>
    </xf>
    <xf numFmtId="1" fontId="4" fillId="2" borderId="18" xfId="0" applyFont="1" applyFill="1" applyBorder="1" applyAlignment="1">
      <alignment horizontal="center" vertical="center"/>
    </xf>
    <xf numFmtId="176" fontId="1" fillId="2" borderId="18" xfId="0" applyNumberFormat="1" applyFont="1" applyFill="1" applyBorder="1" applyAlignment="1">
      <alignment vertical="center"/>
    </xf>
    <xf numFmtId="1" fontId="4" fillId="2" borderId="21" xfId="0" applyFont="1" applyFill="1" applyBorder="1" applyAlignment="1">
      <alignment horizontal="center" vertical="center"/>
    </xf>
    <xf numFmtId="1" fontId="3" fillId="2" borderId="22" xfId="0" applyFont="1" applyFill="1" applyBorder="1" applyAlignment="1">
      <alignment vertical="center"/>
    </xf>
    <xf numFmtId="1" fontId="4" fillId="2" borderId="23" xfId="0" applyFont="1" applyFill="1" applyBorder="1" applyAlignment="1">
      <alignment horizontal="distributed" vertical="center"/>
    </xf>
    <xf numFmtId="1" fontId="4" fillId="2" borderId="23" xfId="0" applyFont="1" applyFill="1" applyBorder="1" applyAlignment="1">
      <alignment horizontal="center" vertical="center"/>
    </xf>
    <xf numFmtId="176" fontId="1" fillId="2" borderId="23" xfId="0" applyNumberFormat="1" applyFont="1" applyFill="1" applyBorder="1" applyAlignment="1">
      <alignment vertical="center"/>
    </xf>
    <xf numFmtId="1" fontId="4" fillId="2" borderId="26" xfId="0" applyFont="1" applyFill="1" applyBorder="1" applyAlignment="1">
      <alignment horizontal="center" vertical="center"/>
    </xf>
    <xf numFmtId="178" fontId="5" fillId="2" borderId="18" xfId="0" applyNumberFormat="1" applyFont="1" applyFill="1" applyBorder="1" applyAlignment="1">
      <alignment horizontal="distributed" vertical="center"/>
    </xf>
    <xf numFmtId="178" fontId="5" fillId="2" borderId="18" xfId="0" applyNumberFormat="1" applyFont="1" applyFill="1" applyBorder="1" applyAlignment="1">
      <alignment horizontal="right" vertical="center"/>
    </xf>
    <xf numFmtId="178" fontId="5" fillId="2" borderId="21" xfId="0" applyNumberFormat="1" applyFont="1" applyFill="1" applyBorder="1" applyAlignment="1">
      <alignment horizontal="right" vertical="center"/>
    </xf>
    <xf numFmtId="178" fontId="5" fillId="2" borderId="23" xfId="0" applyNumberFormat="1" applyFont="1" applyFill="1" applyBorder="1" applyAlignment="1">
      <alignment horizontal="distributed" vertical="center"/>
    </xf>
    <xf numFmtId="178" fontId="5" fillId="2" borderId="23" xfId="0" applyNumberFormat="1" applyFont="1" applyFill="1" applyBorder="1" applyAlignment="1">
      <alignment horizontal="right" vertical="center"/>
    </xf>
    <xf numFmtId="178" fontId="5" fillId="2" borderId="26" xfId="0" applyNumberFormat="1" applyFont="1" applyFill="1" applyBorder="1" applyAlignment="1">
      <alignment horizontal="right" vertical="center"/>
    </xf>
    <xf numFmtId="1" fontId="13" fillId="0" borderId="17" xfId="0" applyFont="1" applyBorder="1" applyAlignment="1">
      <alignment vertical="center"/>
    </xf>
    <xf numFmtId="1" fontId="14" fillId="0" borderId="18" xfId="0" applyFont="1" applyBorder="1" applyAlignment="1">
      <alignment horizontal="distributed" vertical="center"/>
    </xf>
    <xf numFmtId="1" fontId="14" fillId="0" borderId="18" xfId="0" applyFont="1" applyBorder="1" applyAlignment="1">
      <alignment horizontal="center" vertical="center"/>
    </xf>
    <xf numFmtId="176" fontId="14" fillId="0" borderId="18" xfId="0" applyNumberFormat="1" applyFont="1" applyBorder="1" applyAlignment="1">
      <alignment vertical="center"/>
    </xf>
    <xf numFmtId="1" fontId="14" fillId="0" borderId="21" xfId="0" applyFont="1" applyBorder="1" applyAlignment="1">
      <alignment horizontal="center" vertical="center"/>
    </xf>
    <xf numFmtId="1" fontId="6" fillId="5" borderId="35" xfId="0" applyFont="1" applyFill="1" applyBorder="1" applyAlignment="1">
      <alignment horizontal="center" vertical="center"/>
    </xf>
    <xf numFmtId="1" fontId="18" fillId="2" borderId="0" xfId="0" applyFont="1" applyFill="1" applyAlignment="1">
      <alignment vertical="center"/>
    </xf>
    <xf numFmtId="1" fontId="17" fillId="0" borderId="0" xfId="0" applyFont="1" applyAlignment="1">
      <alignment vertical="center"/>
    </xf>
    <xf numFmtId="180" fontId="1" fillId="5" borderId="7" xfId="0" applyNumberFormat="1" applyFont="1" applyFill="1" applyBorder="1" applyAlignment="1">
      <alignment vertical="center"/>
    </xf>
    <xf numFmtId="180" fontId="7" fillId="5" borderId="27" xfId="0" applyNumberFormat="1" applyFont="1" applyFill="1" applyBorder="1" applyAlignment="1">
      <alignment vertical="center"/>
    </xf>
    <xf numFmtId="180" fontId="7" fillId="5" borderId="0" xfId="0" applyNumberFormat="1" applyFont="1" applyFill="1" applyAlignment="1">
      <alignment vertical="center"/>
    </xf>
    <xf numFmtId="180" fontId="7" fillId="5" borderId="7" xfId="0" applyNumberFormat="1" applyFont="1" applyFill="1" applyBorder="1" applyAlignment="1">
      <alignment vertical="center"/>
    </xf>
    <xf numFmtId="180" fontId="7" fillId="5" borderId="2" xfId="0" applyNumberFormat="1" applyFont="1" applyFill="1" applyBorder="1" applyAlignment="1">
      <alignment vertical="center"/>
    </xf>
    <xf numFmtId="180" fontId="1" fillId="5" borderId="2" xfId="0" applyNumberFormat="1" applyFont="1" applyFill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80" fontId="7" fillId="0" borderId="27" xfId="0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180" fontId="7" fillId="0" borderId="7" xfId="0" applyNumberFormat="1" applyFont="1" applyBorder="1" applyAlignment="1">
      <alignment vertical="center"/>
    </xf>
    <xf numFmtId="180" fontId="7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vertical="center"/>
    </xf>
    <xf numFmtId="180" fontId="1" fillId="0" borderId="19" xfId="0" applyNumberFormat="1" applyFont="1" applyBorder="1" applyAlignment="1">
      <alignment vertical="center"/>
    </xf>
    <xf numFmtId="180" fontId="7" fillId="0" borderId="29" xfId="0" applyNumberFormat="1" applyFont="1" applyBorder="1" applyAlignment="1">
      <alignment vertical="center"/>
    </xf>
    <xf numFmtId="180" fontId="7" fillId="0" borderId="18" xfId="0" applyNumberFormat="1" applyFont="1" applyBorder="1" applyAlignment="1">
      <alignment vertical="center"/>
    </xf>
    <xf numFmtId="180" fontId="7" fillId="0" borderId="19" xfId="0" applyNumberFormat="1" applyFont="1" applyBorder="1" applyAlignment="1">
      <alignment vertical="center"/>
    </xf>
    <xf numFmtId="180" fontId="7" fillId="0" borderId="30" xfId="0" applyNumberFormat="1" applyFont="1" applyBorder="1" applyAlignment="1">
      <alignment vertical="center"/>
    </xf>
    <xf numFmtId="180" fontId="1" fillId="0" borderId="30" xfId="0" applyNumberFormat="1" applyFont="1" applyBorder="1" applyAlignment="1">
      <alignment vertical="center"/>
    </xf>
    <xf numFmtId="180" fontId="1" fillId="2" borderId="19" xfId="0" applyNumberFormat="1" applyFont="1" applyFill="1" applyBorder="1" applyAlignment="1">
      <alignment vertical="center"/>
    </xf>
    <xf numFmtId="180" fontId="1" fillId="2" borderId="29" xfId="0" applyNumberFormat="1" applyFont="1" applyFill="1" applyBorder="1" applyAlignment="1">
      <alignment vertical="center"/>
    </xf>
    <xf numFmtId="180" fontId="1" fillId="2" borderId="18" xfId="0" applyNumberFormat="1" applyFont="1" applyFill="1" applyBorder="1" applyAlignment="1">
      <alignment vertical="center"/>
    </xf>
    <xf numFmtId="180" fontId="1" fillId="0" borderId="29" xfId="0" applyNumberFormat="1" applyFont="1" applyBorder="1" applyAlignment="1">
      <alignment vertical="center"/>
    </xf>
    <xf numFmtId="180" fontId="1" fillId="0" borderId="18" xfId="0" applyNumberFormat="1" applyFont="1" applyBorder="1" applyAlignment="1">
      <alignment vertical="center"/>
    </xf>
    <xf numFmtId="180" fontId="1" fillId="2" borderId="30" xfId="0" applyNumberFormat="1" applyFont="1" applyFill="1" applyBorder="1" applyAlignment="1">
      <alignment vertical="center"/>
    </xf>
    <xf numFmtId="180" fontId="1" fillId="2" borderId="7" xfId="0" applyNumberFormat="1" applyFont="1" applyFill="1" applyBorder="1" applyAlignment="1">
      <alignment vertical="center"/>
    </xf>
    <xf numFmtId="180" fontId="1" fillId="2" borderId="27" xfId="0" applyNumberFormat="1" applyFont="1" applyFill="1" applyBorder="1" applyAlignment="1">
      <alignment vertical="center"/>
    </xf>
    <xf numFmtId="180" fontId="1" fillId="2" borderId="0" xfId="0" applyNumberFormat="1" applyFont="1" applyFill="1" applyAlignment="1">
      <alignment vertical="center"/>
    </xf>
    <xf numFmtId="180" fontId="1" fillId="0" borderId="27" xfId="0" applyNumberFormat="1" applyFont="1" applyBorder="1" applyAlignment="1">
      <alignment vertical="center"/>
    </xf>
    <xf numFmtId="180" fontId="1" fillId="0" borderId="0" xfId="0" applyNumberFormat="1" applyFont="1" applyAlignment="1">
      <alignment vertical="center"/>
    </xf>
    <xf numFmtId="180" fontId="1" fillId="2" borderId="2" xfId="0" applyNumberFormat="1" applyFont="1" applyFill="1" applyBorder="1" applyAlignment="1">
      <alignment vertical="center"/>
    </xf>
    <xf numFmtId="180" fontId="1" fillId="2" borderId="24" xfId="0" applyNumberFormat="1" applyFont="1" applyFill="1" applyBorder="1" applyAlignment="1">
      <alignment vertical="center"/>
    </xf>
    <xf numFmtId="180" fontId="1" fillId="2" borderId="31" xfId="0" applyNumberFormat="1" applyFont="1" applyFill="1" applyBorder="1" applyAlignment="1">
      <alignment vertical="center"/>
    </xf>
    <xf numFmtId="180" fontId="1" fillId="2" borderId="23" xfId="0" applyNumberFormat="1" applyFont="1" applyFill="1" applyBorder="1" applyAlignment="1">
      <alignment vertical="center"/>
    </xf>
    <xf numFmtId="180" fontId="1" fillId="0" borderId="24" xfId="0" applyNumberFormat="1" applyFont="1" applyBorder="1" applyAlignment="1">
      <alignment vertical="center"/>
    </xf>
    <xf numFmtId="180" fontId="1" fillId="0" borderId="31" xfId="0" applyNumberFormat="1" applyFont="1" applyBorder="1" applyAlignment="1">
      <alignment vertical="center"/>
    </xf>
    <xf numFmtId="180" fontId="1" fillId="0" borderId="32" xfId="0" applyNumberFormat="1" applyFont="1" applyBorder="1" applyAlignment="1">
      <alignment vertical="center"/>
    </xf>
    <xf numFmtId="180" fontId="1" fillId="0" borderId="23" xfId="0" applyNumberFormat="1" applyFont="1" applyBorder="1" applyAlignment="1">
      <alignment vertical="center"/>
    </xf>
    <xf numFmtId="180" fontId="1" fillId="2" borderId="32" xfId="0" applyNumberFormat="1" applyFont="1" applyFill="1" applyBorder="1" applyAlignment="1">
      <alignment vertical="center"/>
    </xf>
    <xf numFmtId="180" fontId="1" fillId="2" borderId="33" xfId="0" applyNumberFormat="1" applyFont="1" applyFill="1" applyBorder="1" applyAlignment="1">
      <alignment vertical="center"/>
    </xf>
    <xf numFmtId="180" fontId="1" fillId="0" borderId="33" xfId="0" applyNumberFormat="1" applyFont="1" applyBorder="1" applyAlignment="1">
      <alignment vertical="center"/>
    </xf>
    <xf numFmtId="180" fontId="1" fillId="0" borderId="34" xfId="0" applyNumberFormat="1" applyFont="1" applyBorder="1" applyAlignment="1">
      <alignment vertical="center"/>
    </xf>
    <xf numFmtId="1" fontId="11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181" fontId="7" fillId="5" borderId="7" xfId="0" applyNumberFormat="1" applyFont="1" applyFill="1" applyBorder="1" applyAlignment="1">
      <alignment vertical="center"/>
    </xf>
    <xf numFmtId="181" fontId="7" fillId="5" borderId="15" xfId="0" applyNumberFormat="1" applyFont="1" applyFill="1" applyBorder="1" applyAlignment="1">
      <alignment vertical="center"/>
    </xf>
    <xf numFmtId="181" fontId="7" fillId="0" borderId="7" xfId="0" applyNumberFormat="1" applyFont="1" applyBorder="1" applyAlignment="1">
      <alignment vertical="center"/>
    </xf>
    <xf numFmtId="181" fontId="7" fillId="0" borderId="15" xfId="0" applyNumberFormat="1" applyFont="1" applyBorder="1" applyAlignment="1">
      <alignment vertical="center"/>
    </xf>
    <xf numFmtId="181" fontId="7" fillId="0" borderId="19" xfId="0" applyNumberFormat="1" applyFont="1" applyBorder="1" applyAlignment="1">
      <alignment vertical="center"/>
    </xf>
    <xf numFmtId="181" fontId="7" fillId="0" borderId="20" xfId="0" applyNumberFormat="1" applyFont="1" applyBorder="1" applyAlignment="1">
      <alignment vertical="center"/>
    </xf>
    <xf numFmtId="181" fontId="1" fillId="2" borderId="19" xfId="0" applyNumberFormat="1" applyFont="1" applyFill="1" applyBorder="1" applyAlignment="1">
      <alignment vertical="center"/>
    </xf>
    <xf numFmtId="181" fontId="1" fillId="2" borderId="20" xfId="0" applyNumberFormat="1" applyFont="1" applyFill="1" applyBorder="1" applyAlignment="1">
      <alignment vertical="center"/>
    </xf>
    <xf numFmtId="181" fontId="1" fillId="2" borderId="7" xfId="0" applyNumberFormat="1" applyFont="1" applyFill="1" applyBorder="1" applyAlignment="1">
      <alignment vertical="center"/>
    </xf>
    <xf numFmtId="181" fontId="1" fillId="2" borderId="15" xfId="0" applyNumberFormat="1" applyFont="1" applyFill="1" applyBorder="1" applyAlignment="1">
      <alignment vertical="center"/>
    </xf>
    <xf numFmtId="181" fontId="1" fillId="2" borderId="24" xfId="0" applyNumberFormat="1" applyFont="1" applyFill="1" applyBorder="1" applyAlignment="1">
      <alignment vertical="center"/>
    </xf>
    <xf numFmtId="181" fontId="1" fillId="2" borderId="25" xfId="0" applyNumberFormat="1" applyFont="1" applyFill="1" applyBorder="1" applyAlignment="1">
      <alignment vertical="center"/>
    </xf>
    <xf numFmtId="181" fontId="1" fillId="2" borderId="12" xfId="0" applyNumberFormat="1" applyFont="1" applyFill="1" applyBorder="1" applyAlignment="1">
      <alignment vertical="center"/>
    </xf>
    <xf numFmtId="181" fontId="1" fillId="2" borderId="16" xfId="0" applyNumberFormat="1" applyFont="1" applyFill="1" applyBorder="1" applyAlignment="1">
      <alignment vertical="center"/>
    </xf>
    <xf numFmtId="1" fontId="3" fillId="0" borderId="0" xfId="0" applyFont="1" applyAlignment="1">
      <alignment vertical="center"/>
    </xf>
    <xf numFmtId="1" fontId="1" fillId="0" borderId="0" xfId="0" applyFont="1" applyAlignment="1">
      <alignment vertical="center"/>
    </xf>
    <xf numFmtId="180" fontId="1" fillId="0" borderId="12" xfId="0" applyNumberFormat="1" applyFont="1" applyBorder="1" applyAlignment="1">
      <alignment vertical="center"/>
    </xf>
    <xf numFmtId="180" fontId="7" fillId="6" borderId="2" xfId="0" applyNumberFormat="1" applyFont="1" applyFill="1" applyBorder="1" applyAlignment="1">
      <alignment vertical="center"/>
    </xf>
    <xf numFmtId="180" fontId="7" fillId="6" borderId="7" xfId="0" applyNumberFormat="1" applyFont="1" applyFill="1" applyBorder="1" applyAlignment="1">
      <alignment vertical="center"/>
    </xf>
    <xf numFmtId="180" fontId="7" fillId="6" borderId="27" xfId="0" applyNumberFormat="1" applyFont="1" applyFill="1" applyBorder="1" applyAlignment="1">
      <alignment vertical="center"/>
    </xf>
    <xf numFmtId="180" fontId="7" fillId="6" borderId="0" xfId="0" applyNumberFormat="1" applyFont="1" applyFill="1" applyAlignment="1">
      <alignment vertical="center"/>
    </xf>
    <xf numFmtId="180" fontId="7" fillId="6" borderId="28" xfId="0" applyNumberFormat="1" applyFont="1" applyFill="1" applyBorder="1" applyAlignment="1">
      <alignment vertical="center"/>
    </xf>
    <xf numFmtId="1" fontId="17" fillId="0" borderId="0" xfId="0" applyFont="1" applyAlignment="1">
      <alignment vertical="center"/>
    </xf>
    <xf numFmtId="1" fontId="17" fillId="0" borderId="0" xfId="0" applyFont="1" applyAlignment="1">
      <alignment horizontal="left" vertical="center"/>
    </xf>
    <xf numFmtId="1" fontId="17" fillId="0" borderId="1" xfId="0" applyFont="1" applyBorder="1" applyAlignment="1">
      <alignment vertical="center"/>
    </xf>
    <xf numFmtId="1" fontId="4" fillId="2" borderId="1" xfId="0" applyFont="1" applyFill="1" applyBorder="1" applyAlignment="1">
      <alignment horizontal="distributed" vertical="center"/>
    </xf>
    <xf numFmtId="1" fontId="4" fillId="2" borderId="0" xfId="0" applyFont="1" applyFill="1" applyAlignment="1">
      <alignment horizontal="distributed" vertical="center"/>
    </xf>
    <xf numFmtId="1" fontId="4" fillId="2" borderId="36" xfId="0" applyFont="1" applyFill="1" applyBorder="1" applyAlignment="1">
      <alignment horizontal="distributed" vertical="center"/>
    </xf>
    <xf numFmtId="1" fontId="4" fillId="2" borderId="1" xfId="0" applyFont="1" applyFill="1" applyBorder="1" applyAlignment="1">
      <alignment horizontal="center" vertical="center"/>
    </xf>
    <xf numFmtId="1" fontId="4" fillId="2" borderId="38" xfId="0" applyFont="1" applyFill="1" applyBorder="1" applyAlignment="1">
      <alignment horizontal="center" vertical="center"/>
    </xf>
    <xf numFmtId="1" fontId="4" fillId="2" borderId="7" xfId="0" applyFont="1" applyFill="1" applyBorder="1" applyAlignment="1">
      <alignment horizontal="center" vertical="center"/>
    </xf>
    <xf numFmtId="1" fontId="4" fillId="2" borderId="0" xfId="0" applyFont="1" applyFill="1" applyAlignment="1">
      <alignment horizontal="center" vertical="center"/>
    </xf>
    <xf numFmtId="1" fontId="4" fillId="2" borderId="2" xfId="0" applyFont="1" applyFill="1" applyBorder="1" applyAlignment="1">
      <alignment horizontal="center" vertical="center"/>
    </xf>
    <xf numFmtId="1" fontId="1" fillId="2" borderId="39" xfId="0" applyFont="1" applyFill="1" applyBorder="1" applyAlignment="1">
      <alignment horizontal="center" vertical="center"/>
    </xf>
    <xf numFmtId="1" fontId="5" fillId="2" borderId="40" xfId="0" applyFont="1" applyFill="1" applyBorder="1" applyAlignment="1">
      <alignment horizontal="center" vertical="center"/>
    </xf>
    <xf numFmtId="1" fontId="5" fillId="2" borderId="41" xfId="0" applyFont="1" applyFill="1" applyBorder="1" applyAlignment="1">
      <alignment horizontal="center" vertical="center"/>
    </xf>
    <xf numFmtId="1" fontId="1" fillId="0" borderId="39" xfId="0" applyFont="1" applyBorder="1" applyAlignment="1">
      <alignment horizontal="center" vertical="center"/>
    </xf>
    <xf numFmtId="1" fontId="1" fillId="0" borderId="40" xfId="0" applyFont="1" applyBorder="1" applyAlignment="1">
      <alignment horizontal="center" vertical="center"/>
    </xf>
    <xf numFmtId="1" fontId="1" fillId="0" borderId="41" xfId="0" applyFont="1" applyBorder="1" applyAlignment="1">
      <alignment horizontal="center" vertical="center"/>
    </xf>
    <xf numFmtId="1" fontId="1" fillId="2" borderId="42" xfId="0" applyFont="1" applyFill="1" applyBorder="1" applyAlignment="1">
      <alignment horizontal="center" vertical="center" wrapText="1"/>
    </xf>
    <xf numFmtId="1" fontId="4" fillId="2" borderId="8" xfId="0" applyFont="1" applyFill="1" applyBorder="1" applyAlignment="1">
      <alignment horizontal="center" vertical="center" wrapText="1"/>
    </xf>
    <xf numFmtId="1" fontId="1" fillId="2" borderId="43" xfId="0" applyFont="1" applyFill="1" applyBorder="1" applyAlignment="1">
      <alignment horizontal="center" vertical="center" wrapText="1"/>
    </xf>
    <xf numFmtId="1" fontId="4" fillId="2" borderId="44" xfId="0" applyFont="1" applyFill="1" applyBorder="1" applyAlignment="1">
      <alignment horizontal="center" vertical="center" wrapText="1"/>
    </xf>
    <xf numFmtId="1" fontId="4" fillId="2" borderId="28" xfId="0" applyFont="1" applyFill="1" applyBorder="1" applyAlignment="1">
      <alignment horizontal="center" vertical="center"/>
    </xf>
    <xf numFmtId="1" fontId="4" fillId="2" borderId="3" xfId="0" applyFont="1" applyFill="1" applyBorder="1" applyAlignment="1">
      <alignment horizontal="center" vertical="center"/>
    </xf>
    <xf numFmtId="1" fontId="1" fillId="2" borderId="7" xfId="0" applyFont="1" applyFill="1" applyBorder="1" applyAlignment="1">
      <alignment horizontal="center" vertical="center" wrapText="1"/>
    </xf>
    <xf numFmtId="1" fontId="1" fillId="2" borderId="27" xfId="0" applyFont="1" applyFill="1" applyBorder="1" applyAlignment="1">
      <alignment horizontal="center" vertical="center" wrapText="1"/>
    </xf>
    <xf numFmtId="1" fontId="4" fillId="2" borderId="36" xfId="0" applyFont="1" applyFill="1" applyBorder="1" applyAlignment="1">
      <alignment horizontal="center" vertical="center"/>
    </xf>
    <xf numFmtId="1" fontId="4" fillId="0" borderId="47" xfId="0" applyFont="1" applyBorder="1" applyAlignment="1">
      <alignment horizontal="center" vertical="center"/>
    </xf>
    <xf numFmtId="1" fontId="4" fillId="0" borderId="48" xfId="0" applyFont="1" applyBorder="1" applyAlignment="1">
      <alignment horizontal="center" vertical="center"/>
    </xf>
    <xf numFmtId="1" fontId="4" fillId="0" borderId="49" xfId="0" applyFont="1" applyBorder="1" applyAlignment="1">
      <alignment horizontal="center" vertical="center"/>
    </xf>
    <xf numFmtId="1" fontId="15" fillId="2" borderId="37" xfId="0" applyFont="1" applyFill="1" applyBorder="1" applyAlignment="1">
      <alignment horizontal="center" vertical="center" wrapText="1"/>
    </xf>
    <xf numFmtId="1" fontId="15" fillId="2" borderId="38" xfId="0" applyFont="1" applyFill="1" applyBorder="1" applyAlignment="1">
      <alignment horizontal="center" vertical="center"/>
    </xf>
    <xf numFmtId="1" fontId="15" fillId="2" borderId="7" xfId="0" applyFont="1" applyFill="1" applyBorder="1" applyAlignment="1">
      <alignment horizontal="center" vertical="center"/>
    </xf>
    <xf numFmtId="1" fontId="15" fillId="2" borderId="2" xfId="0" applyFont="1" applyFill="1" applyBorder="1" applyAlignment="1">
      <alignment horizontal="center" vertical="center"/>
    </xf>
    <xf numFmtId="1" fontId="1" fillId="2" borderId="45" xfId="0" applyFont="1" applyFill="1" applyBorder="1" applyAlignment="1">
      <alignment horizontal="center" vertical="center" wrapText="1"/>
    </xf>
    <xf numFmtId="1" fontId="4" fillId="2" borderId="46" xfId="0" applyFont="1" applyFill="1" applyBorder="1" applyAlignment="1">
      <alignment horizontal="center" vertical="center" wrapText="1"/>
    </xf>
    <xf numFmtId="1" fontId="1" fillId="2" borderId="37" xfId="0" applyFont="1" applyFill="1" applyBorder="1" applyAlignment="1">
      <alignment horizontal="center" vertical="center"/>
    </xf>
    <xf numFmtId="1" fontId="4" fillId="0" borderId="2" xfId="0" applyFont="1" applyBorder="1" applyAlignment="1">
      <alignment horizontal="center" vertical="center"/>
    </xf>
    <xf numFmtId="1" fontId="4" fillId="0" borderId="3" xfId="0" applyFont="1" applyBorder="1" applyAlignment="1">
      <alignment horizontal="center" vertical="center"/>
    </xf>
    <xf numFmtId="1" fontId="4" fillId="2" borderId="47" xfId="0" applyFont="1" applyFill="1" applyBorder="1" applyAlignment="1">
      <alignment horizontal="center" vertical="center"/>
    </xf>
    <xf numFmtId="1" fontId="4" fillId="2" borderId="48" xfId="0" applyFont="1" applyFill="1" applyBorder="1" applyAlignment="1">
      <alignment horizontal="center" vertical="center"/>
    </xf>
    <xf numFmtId="1" fontId="4" fillId="2" borderId="49" xfId="0" applyFont="1" applyFill="1" applyBorder="1" applyAlignment="1">
      <alignment horizontal="center" vertical="center"/>
    </xf>
    <xf numFmtId="1" fontId="1" fillId="0" borderId="7" xfId="0" applyFont="1" applyBorder="1" applyAlignment="1">
      <alignment horizontal="center" vertical="center" wrapText="1"/>
    </xf>
    <xf numFmtId="1" fontId="4" fillId="0" borderId="8" xfId="0" applyFont="1" applyBorder="1" applyAlignment="1">
      <alignment horizontal="center" vertical="center" wrapText="1"/>
    </xf>
    <xf numFmtId="1" fontId="1" fillId="2" borderId="0" xfId="0" applyFont="1" applyFill="1" applyAlignment="1">
      <alignment horizontal="center" vertical="center" wrapText="1"/>
    </xf>
    <xf numFmtId="1" fontId="4" fillId="2" borderId="36" xfId="0" applyFont="1" applyFill="1" applyBorder="1" applyAlignment="1">
      <alignment horizontal="center" vertical="center" wrapText="1"/>
    </xf>
    <xf numFmtId="1" fontId="1" fillId="0" borderId="27" xfId="0" applyFont="1" applyBorder="1" applyAlignment="1">
      <alignment horizontal="center" vertical="center" wrapText="1"/>
    </xf>
    <xf numFmtId="1" fontId="4" fillId="0" borderId="4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showGridLines="0" tabSelected="1" showOutlineSymbols="0" zoomScale="75" zoomScaleNormal="75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0.7109375" defaultRowHeight="16.5" x14ac:dyDescent="0.25"/>
  <cols>
    <col min="1" max="1" width="1.7109375" style="4" customWidth="1"/>
    <col min="2" max="2" width="8.7109375" style="5" customWidth="1"/>
    <col min="3" max="3" width="1.7109375" style="5" customWidth="1"/>
    <col min="4" max="6" width="7.0703125" style="5" customWidth="1"/>
    <col min="7" max="14" width="7" style="5" customWidth="1"/>
    <col min="15" max="15" width="6.5" style="5" customWidth="1"/>
    <col min="16" max="17" width="6.92578125" style="5" customWidth="1"/>
    <col min="18" max="18" width="7.42578125" style="5" bestFit="1" customWidth="1"/>
    <col min="19" max="20" width="7" style="5" customWidth="1"/>
    <col min="21" max="21" width="7.2109375" style="5" customWidth="1"/>
    <col min="22" max="23" width="7" style="5" customWidth="1"/>
    <col min="24" max="24" width="6.5" style="5" customWidth="1"/>
    <col min="25" max="25" width="7.0703125" style="5" customWidth="1"/>
    <col min="26" max="26" width="7" style="5" customWidth="1"/>
    <col min="27" max="27" width="6.2109375" style="5" customWidth="1"/>
    <col min="28" max="29" width="7.5" style="5" customWidth="1"/>
    <col min="30" max="30" width="1.7109375" style="5" customWidth="1"/>
    <col min="31" max="31" width="8.7109375" style="5" customWidth="1"/>
    <col min="32" max="32" width="1.7109375" style="5" customWidth="1"/>
    <col min="33" max="34" width="17.2109375" style="4" bestFit="1" customWidth="1"/>
    <col min="35" max="16384" width="10.7109375" style="4"/>
  </cols>
  <sheetData>
    <row r="1" spans="1:36" ht="21" customHeight="1" x14ac:dyDescent="0.25">
      <c r="A1" s="8" t="s">
        <v>43</v>
      </c>
      <c r="C1" s="8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 t="s">
        <v>51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21" customHeight="1" x14ac:dyDescent="0.25"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ht="18" customHeight="1" thickBot="1" x14ac:dyDescent="0.3">
      <c r="B3" s="2" t="s">
        <v>48</v>
      </c>
      <c r="C3" s="2"/>
      <c r="D3" s="2"/>
      <c r="E3" s="2"/>
      <c r="F3" s="2"/>
      <c r="G3" s="2"/>
      <c r="H3" s="2"/>
      <c r="I3" s="2"/>
      <c r="J3" s="126"/>
      <c r="K3" s="126"/>
      <c r="L3" s="126"/>
      <c r="M3" s="126"/>
      <c r="N3" s="2"/>
      <c r="O3" s="2"/>
      <c r="P3" s="126"/>
      <c r="Q3" s="126"/>
      <c r="R3" s="126"/>
      <c r="S3" s="126"/>
      <c r="T3" s="126"/>
      <c r="U3" s="126"/>
      <c r="V3" s="126"/>
      <c r="W3" s="126"/>
      <c r="X3" s="126"/>
      <c r="Y3" s="2"/>
      <c r="Z3" s="2"/>
      <c r="AA3" s="2"/>
      <c r="AB3" s="2"/>
      <c r="AC3" s="2"/>
      <c r="AD3" s="2"/>
      <c r="AE3" s="6"/>
      <c r="AF3" s="6" t="s">
        <v>44</v>
      </c>
    </row>
    <row r="4" spans="1:36" ht="25.5" customHeight="1" x14ac:dyDescent="0.25">
      <c r="A4" s="19"/>
      <c r="B4" s="136" t="s">
        <v>19</v>
      </c>
      <c r="C4" s="12"/>
      <c r="D4" s="168" t="s">
        <v>50</v>
      </c>
      <c r="E4" s="139"/>
      <c r="F4" s="140"/>
      <c r="G4" s="144" t="s">
        <v>40</v>
      </c>
      <c r="H4" s="145"/>
      <c r="I4" s="145"/>
      <c r="J4" s="145"/>
      <c r="K4" s="145"/>
      <c r="L4" s="145"/>
      <c r="M4" s="145"/>
      <c r="N4" s="145"/>
      <c r="O4" s="146"/>
      <c r="P4" s="147" t="s">
        <v>7</v>
      </c>
      <c r="Q4" s="148"/>
      <c r="R4" s="148"/>
      <c r="S4" s="148"/>
      <c r="T4" s="148"/>
      <c r="U4" s="148"/>
      <c r="V4" s="148"/>
      <c r="W4" s="148"/>
      <c r="X4" s="149"/>
      <c r="Y4" s="168" t="s">
        <v>41</v>
      </c>
      <c r="Z4" s="139"/>
      <c r="AA4" s="140"/>
      <c r="AB4" s="162" t="s">
        <v>42</v>
      </c>
      <c r="AC4" s="163"/>
      <c r="AD4" s="22"/>
      <c r="AE4" s="136" t="s">
        <v>18</v>
      </c>
      <c r="AF4" s="26"/>
    </row>
    <row r="5" spans="1:36" ht="25.5" customHeight="1" x14ac:dyDescent="0.25">
      <c r="A5" s="20"/>
      <c r="B5" s="137"/>
      <c r="C5" s="13"/>
      <c r="D5" s="141"/>
      <c r="E5" s="142"/>
      <c r="F5" s="143"/>
      <c r="G5" s="171" t="s">
        <v>0</v>
      </c>
      <c r="H5" s="172"/>
      <c r="I5" s="173"/>
      <c r="J5" s="171" t="s">
        <v>1</v>
      </c>
      <c r="K5" s="172"/>
      <c r="L5" s="173"/>
      <c r="M5" s="171" t="s">
        <v>2</v>
      </c>
      <c r="N5" s="172"/>
      <c r="O5" s="173"/>
      <c r="P5" s="159" t="s">
        <v>3</v>
      </c>
      <c r="Q5" s="160"/>
      <c r="R5" s="161"/>
      <c r="S5" s="159" t="s">
        <v>4</v>
      </c>
      <c r="T5" s="160"/>
      <c r="U5" s="161"/>
      <c r="V5" s="159" t="s">
        <v>5</v>
      </c>
      <c r="W5" s="160"/>
      <c r="X5" s="161"/>
      <c r="Y5" s="141"/>
      <c r="Z5" s="142"/>
      <c r="AA5" s="143"/>
      <c r="AB5" s="164"/>
      <c r="AC5" s="165"/>
      <c r="AD5" s="23"/>
      <c r="AE5" s="137"/>
      <c r="AF5" s="27"/>
    </row>
    <row r="6" spans="1:36" ht="25.5" customHeight="1" x14ac:dyDescent="0.25">
      <c r="A6" s="20"/>
      <c r="B6" s="137"/>
      <c r="C6" s="14"/>
      <c r="D6" s="150" t="s">
        <v>49</v>
      </c>
      <c r="E6" s="152" t="s">
        <v>47</v>
      </c>
      <c r="F6" s="154" t="s">
        <v>6</v>
      </c>
      <c r="G6" s="156" t="str">
        <f>D6</f>
        <v>令和
７年</v>
      </c>
      <c r="H6" s="157" t="str">
        <f>E6</f>
        <v>令和
６年</v>
      </c>
      <c r="I6" s="142" t="s">
        <v>6</v>
      </c>
      <c r="J6" s="156" t="str">
        <f>D6</f>
        <v>令和
７年</v>
      </c>
      <c r="K6" s="157" t="str">
        <f>E6</f>
        <v>令和
６年</v>
      </c>
      <c r="L6" s="143" t="s">
        <v>6</v>
      </c>
      <c r="M6" s="176" t="str">
        <f>D6</f>
        <v>令和
７年</v>
      </c>
      <c r="N6" s="157" t="str">
        <f>E6</f>
        <v>令和
６年</v>
      </c>
      <c r="O6" s="143" t="s">
        <v>6</v>
      </c>
      <c r="P6" s="174" t="str">
        <f>D6</f>
        <v>令和
７年</v>
      </c>
      <c r="Q6" s="178" t="str">
        <f>E6</f>
        <v>令和
６年</v>
      </c>
      <c r="R6" s="169" t="s">
        <v>6</v>
      </c>
      <c r="S6" s="174" t="str">
        <f>D6</f>
        <v>令和
７年</v>
      </c>
      <c r="T6" s="178" t="str">
        <f>E6</f>
        <v>令和
６年</v>
      </c>
      <c r="U6" s="169" t="s">
        <v>6</v>
      </c>
      <c r="V6" s="174" t="str">
        <f>D6</f>
        <v>令和
７年</v>
      </c>
      <c r="W6" s="178" t="str">
        <f>E6</f>
        <v>令和
６年</v>
      </c>
      <c r="X6" s="169" t="s">
        <v>6</v>
      </c>
      <c r="Y6" s="150" t="str">
        <f>D6</f>
        <v>令和
７年</v>
      </c>
      <c r="Z6" s="152" t="str">
        <f>E6</f>
        <v>令和
６年</v>
      </c>
      <c r="AA6" s="154" t="s">
        <v>6</v>
      </c>
      <c r="AB6" s="150" t="str">
        <f>D6</f>
        <v>令和
７年</v>
      </c>
      <c r="AC6" s="166" t="str">
        <f>E6</f>
        <v>令和
６年</v>
      </c>
      <c r="AD6" s="24"/>
      <c r="AE6" s="137"/>
      <c r="AF6" s="27"/>
    </row>
    <row r="7" spans="1:36" ht="25.5" customHeight="1" x14ac:dyDescent="0.25">
      <c r="A7" s="21"/>
      <c r="B7" s="138"/>
      <c r="C7" s="15"/>
      <c r="D7" s="151"/>
      <c r="E7" s="153"/>
      <c r="F7" s="155"/>
      <c r="G7" s="151"/>
      <c r="H7" s="153"/>
      <c r="I7" s="158"/>
      <c r="J7" s="151"/>
      <c r="K7" s="153"/>
      <c r="L7" s="155"/>
      <c r="M7" s="177"/>
      <c r="N7" s="153"/>
      <c r="O7" s="155"/>
      <c r="P7" s="175"/>
      <c r="Q7" s="179"/>
      <c r="R7" s="170"/>
      <c r="S7" s="175"/>
      <c r="T7" s="179"/>
      <c r="U7" s="170"/>
      <c r="V7" s="175"/>
      <c r="W7" s="179"/>
      <c r="X7" s="170"/>
      <c r="Y7" s="151"/>
      <c r="Z7" s="153"/>
      <c r="AA7" s="155"/>
      <c r="AB7" s="151"/>
      <c r="AC7" s="167"/>
      <c r="AD7" s="25"/>
      <c r="AE7" s="138"/>
      <c r="AF7" s="27"/>
      <c r="AG7" s="125" t="str">
        <f>D6&amp;"期首人口"</f>
        <v>令和
７年期首人口</v>
      </c>
      <c r="AH7" s="125" t="str">
        <f>E6&amp;"期首人口"</f>
        <v>令和
６年期首人口</v>
      </c>
      <c r="AJ7" s="66"/>
    </row>
    <row r="8" spans="1:36" s="7" customFormat="1" ht="28.5" customHeight="1" x14ac:dyDescent="0.25">
      <c r="A8" s="31"/>
      <c r="B8" s="32" t="s">
        <v>36</v>
      </c>
      <c r="C8" s="33"/>
      <c r="D8" s="68">
        <f t="shared" ref="D8:E14" si="0">G8+P8</f>
        <v>30867</v>
      </c>
      <c r="E8" s="69">
        <f t="shared" si="0"/>
        <v>30355</v>
      </c>
      <c r="F8" s="70">
        <f t="shared" ref="F8:F22" si="1">D8-E8</f>
        <v>512</v>
      </c>
      <c r="G8" s="71">
        <f t="shared" ref="G8:H14" si="2">J8+M8</f>
        <v>14639</v>
      </c>
      <c r="H8" s="69">
        <f t="shared" si="2"/>
        <v>14575</v>
      </c>
      <c r="I8" s="70">
        <f t="shared" ref="I8:I22" si="3">G8-H8</f>
        <v>64</v>
      </c>
      <c r="J8" s="71">
        <f>J9+J10</f>
        <v>9271</v>
      </c>
      <c r="K8" s="69">
        <v>9448</v>
      </c>
      <c r="L8" s="72">
        <f t="shared" ref="L8:L22" si="4">J8-K8</f>
        <v>-177</v>
      </c>
      <c r="M8" s="71">
        <f>M9+M10</f>
        <v>5368</v>
      </c>
      <c r="N8" s="69">
        <v>5127</v>
      </c>
      <c r="O8" s="128">
        <f t="shared" ref="O8:O22" si="5">M8-N8</f>
        <v>241</v>
      </c>
      <c r="P8" s="129">
        <f t="shared" ref="P8:Q14" si="6">S8+V8</f>
        <v>16228</v>
      </c>
      <c r="Q8" s="130">
        <f t="shared" si="6"/>
        <v>15780</v>
      </c>
      <c r="R8" s="131">
        <f t="shared" ref="R8:R22" si="7">P8-Q8</f>
        <v>448</v>
      </c>
      <c r="S8" s="129">
        <f>S9+S10</f>
        <v>10860</v>
      </c>
      <c r="T8" s="130">
        <v>10653</v>
      </c>
      <c r="U8" s="132">
        <f t="shared" ref="U8:U22" si="8">S8-T8</f>
        <v>207</v>
      </c>
      <c r="V8" s="129">
        <f>V9+V10</f>
        <v>5368</v>
      </c>
      <c r="W8" s="130">
        <v>5127</v>
      </c>
      <c r="X8" s="128">
        <f t="shared" ref="X8:X22" si="9">V8-W8</f>
        <v>241</v>
      </c>
      <c r="Y8" s="129">
        <f>G8-P8</f>
        <v>-1589</v>
      </c>
      <c r="Z8" s="69">
        <f>H8-Q8</f>
        <v>-1205</v>
      </c>
      <c r="AA8" s="73">
        <f t="shared" ref="AA8:AA22" si="10">Y8-Z8</f>
        <v>-384</v>
      </c>
      <c r="AB8" s="111">
        <f>Y8/AG8*1000</f>
        <v>-2.9984356808185031</v>
      </c>
      <c r="AC8" s="112">
        <f>Z8/AH8*1000</f>
        <v>-2.2478575399297847</v>
      </c>
      <c r="AD8" s="34"/>
      <c r="AE8" s="32" t="s">
        <v>36</v>
      </c>
      <c r="AF8" s="65"/>
      <c r="AG8" s="29">
        <v>529943</v>
      </c>
      <c r="AH8" s="29">
        <v>536066</v>
      </c>
    </row>
    <row r="9" spans="1:36" s="7" customFormat="1" ht="28.5" customHeight="1" x14ac:dyDescent="0.25">
      <c r="A9" s="36"/>
      <c r="B9" s="37" t="s">
        <v>20</v>
      </c>
      <c r="C9" s="38"/>
      <c r="D9" s="74">
        <f t="shared" si="0"/>
        <v>23536</v>
      </c>
      <c r="E9" s="75">
        <f t="shared" si="0"/>
        <v>23304</v>
      </c>
      <c r="F9" s="76">
        <f t="shared" ref="F9:F14" si="11">D9-E9</f>
        <v>232</v>
      </c>
      <c r="G9" s="77">
        <f t="shared" si="2"/>
        <v>11315</v>
      </c>
      <c r="H9" s="75">
        <f t="shared" si="2"/>
        <v>11230</v>
      </c>
      <c r="I9" s="76">
        <f>G9-H9</f>
        <v>85</v>
      </c>
      <c r="J9" s="77">
        <f>SUM(J14:J17)</f>
        <v>7742</v>
      </c>
      <c r="K9" s="75">
        <v>7879</v>
      </c>
      <c r="L9" s="78">
        <f>J9-K9</f>
        <v>-137</v>
      </c>
      <c r="M9" s="77">
        <f>SUM(M14:M17)</f>
        <v>3573</v>
      </c>
      <c r="N9" s="75">
        <v>3351</v>
      </c>
      <c r="O9" s="78">
        <f>M9-N9</f>
        <v>222</v>
      </c>
      <c r="P9" s="77">
        <f t="shared" si="6"/>
        <v>12221</v>
      </c>
      <c r="Q9" s="75">
        <f t="shared" si="6"/>
        <v>12074</v>
      </c>
      <c r="R9" s="76">
        <f>P9-Q9</f>
        <v>147</v>
      </c>
      <c r="S9" s="77">
        <f>SUM(S14:S17)</f>
        <v>8902</v>
      </c>
      <c r="T9" s="75">
        <v>8861</v>
      </c>
      <c r="U9" s="78">
        <f>S9-T9</f>
        <v>41</v>
      </c>
      <c r="V9" s="77">
        <f>SUM(V14:V17)</f>
        <v>3319</v>
      </c>
      <c r="W9" s="75">
        <v>3213</v>
      </c>
      <c r="X9" s="78">
        <f>V9-W9</f>
        <v>106</v>
      </c>
      <c r="Y9" s="77">
        <f t="shared" ref="Y9:Z10" si="12">G9-P9</f>
        <v>-906</v>
      </c>
      <c r="Z9" s="75">
        <f t="shared" si="12"/>
        <v>-844</v>
      </c>
      <c r="AA9" s="79">
        <f>Y9-Z9</f>
        <v>-62</v>
      </c>
      <c r="AB9" s="113">
        <f t="shared" ref="AB9:AB37" si="13">Y9/AG9*1000</f>
        <v>-2.2595657443847545</v>
      </c>
      <c r="AC9" s="114">
        <f t="shared" ref="AC9:AC37" si="14">Z9/AH9*1000</f>
        <v>-2.0850781039623896</v>
      </c>
      <c r="AD9" s="39"/>
      <c r="AE9" s="37" t="s">
        <v>20</v>
      </c>
      <c r="AF9" s="40"/>
      <c r="AG9" s="29">
        <v>400962</v>
      </c>
      <c r="AH9" s="29">
        <v>404781</v>
      </c>
    </row>
    <row r="10" spans="1:36" s="7" customFormat="1" ht="28.5" customHeight="1" x14ac:dyDescent="0.25">
      <c r="A10" s="36"/>
      <c r="B10" s="37" t="s">
        <v>21</v>
      </c>
      <c r="C10" s="38"/>
      <c r="D10" s="74">
        <f t="shared" si="0"/>
        <v>7331</v>
      </c>
      <c r="E10" s="75">
        <f t="shared" si="0"/>
        <v>7051</v>
      </c>
      <c r="F10" s="76">
        <f t="shared" si="11"/>
        <v>280</v>
      </c>
      <c r="G10" s="77">
        <f t="shared" si="2"/>
        <v>3324</v>
      </c>
      <c r="H10" s="75">
        <f t="shared" si="2"/>
        <v>3345</v>
      </c>
      <c r="I10" s="76">
        <f>G10-H10</f>
        <v>-21</v>
      </c>
      <c r="J10" s="77">
        <f>J18+J20+J24+J29+J34</f>
        <v>1529</v>
      </c>
      <c r="K10" s="75">
        <v>1569</v>
      </c>
      <c r="L10" s="78">
        <f>J10-K10</f>
        <v>-40</v>
      </c>
      <c r="M10" s="77">
        <f>M18+M20+M24+M29+M34</f>
        <v>1795</v>
      </c>
      <c r="N10" s="75">
        <v>1776</v>
      </c>
      <c r="O10" s="78">
        <f>M10-N10</f>
        <v>19</v>
      </c>
      <c r="P10" s="77">
        <f t="shared" si="6"/>
        <v>4007</v>
      </c>
      <c r="Q10" s="75">
        <f t="shared" si="6"/>
        <v>3706</v>
      </c>
      <c r="R10" s="76">
        <f>P10-Q10</f>
        <v>301</v>
      </c>
      <c r="S10" s="77">
        <f>S18+S20+S24+S29+S34</f>
        <v>1958</v>
      </c>
      <c r="T10" s="75">
        <v>1792</v>
      </c>
      <c r="U10" s="78">
        <f>S10-T10</f>
        <v>166</v>
      </c>
      <c r="V10" s="77">
        <f>V18+V20+V24+V29+V34</f>
        <v>2049</v>
      </c>
      <c r="W10" s="75">
        <v>1914</v>
      </c>
      <c r="X10" s="78">
        <f>V10-W10</f>
        <v>135</v>
      </c>
      <c r="Y10" s="77">
        <f t="shared" si="12"/>
        <v>-683</v>
      </c>
      <c r="Z10" s="75">
        <f t="shared" si="12"/>
        <v>-361</v>
      </c>
      <c r="AA10" s="79">
        <f>Y10-Z10</f>
        <v>-322</v>
      </c>
      <c r="AB10" s="113">
        <f t="shared" si="13"/>
        <v>-5.2953535792093414</v>
      </c>
      <c r="AC10" s="114">
        <f t="shared" si="14"/>
        <v>-2.7497429256960051</v>
      </c>
      <c r="AD10" s="39"/>
      <c r="AE10" s="37" t="s">
        <v>21</v>
      </c>
      <c r="AF10" s="40"/>
      <c r="AG10" s="29">
        <v>128981</v>
      </c>
      <c r="AH10" s="29">
        <v>131285</v>
      </c>
    </row>
    <row r="11" spans="1:36" s="7" customFormat="1" ht="28.5" customHeight="1" x14ac:dyDescent="0.25">
      <c r="A11" s="60"/>
      <c r="B11" s="61" t="s">
        <v>37</v>
      </c>
      <c r="C11" s="62"/>
      <c r="D11" s="80">
        <f t="shared" ref="D11:E13" si="15">G11+P11</f>
        <v>10785</v>
      </c>
      <c r="E11" s="81">
        <f t="shared" si="15"/>
        <v>10630</v>
      </c>
      <c r="F11" s="82">
        <f t="shared" si="11"/>
        <v>155</v>
      </c>
      <c r="G11" s="83">
        <f t="shared" ref="G11:H13" si="16">J11+M11</f>
        <v>4889</v>
      </c>
      <c r="H11" s="81">
        <f t="shared" si="16"/>
        <v>5002</v>
      </c>
      <c r="I11" s="82">
        <f>G11-H11</f>
        <v>-113</v>
      </c>
      <c r="J11" s="83">
        <f>J14+J18+J20</f>
        <v>3392</v>
      </c>
      <c r="K11" s="81">
        <v>3563</v>
      </c>
      <c r="L11" s="84">
        <f>J11-K11</f>
        <v>-171</v>
      </c>
      <c r="M11" s="83">
        <f>M14+M18+M20</f>
        <v>1497</v>
      </c>
      <c r="N11" s="81">
        <v>1439</v>
      </c>
      <c r="O11" s="84">
        <f>M11-N11</f>
        <v>58</v>
      </c>
      <c r="P11" s="83">
        <f t="shared" ref="P11:Q13" si="17">S11+V11</f>
        <v>5896</v>
      </c>
      <c r="Q11" s="81">
        <f t="shared" si="17"/>
        <v>5628</v>
      </c>
      <c r="R11" s="82">
        <f>P11-Q11</f>
        <v>268</v>
      </c>
      <c r="S11" s="83">
        <f>S14+S18+S20</f>
        <v>4312</v>
      </c>
      <c r="T11" s="81">
        <v>4049</v>
      </c>
      <c r="U11" s="84">
        <f>S11-T11</f>
        <v>263</v>
      </c>
      <c r="V11" s="83">
        <f>V14+V18+V20</f>
        <v>1584</v>
      </c>
      <c r="W11" s="81">
        <v>1579</v>
      </c>
      <c r="X11" s="84">
        <f>V11-W11</f>
        <v>5</v>
      </c>
      <c r="Y11" s="83">
        <f>G11-P11</f>
        <v>-1007</v>
      </c>
      <c r="Z11" s="81">
        <f t="shared" ref="Y11:Z13" si="18">H11-Q11</f>
        <v>-626</v>
      </c>
      <c r="AA11" s="85">
        <f>Y11-Z11</f>
        <v>-381</v>
      </c>
      <c r="AB11" s="115">
        <f t="shared" si="13"/>
        <v>-4.6859004187994415</v>
      </c>
      <c r="AC11" s="116">
        <f t="shared" si="14"/>
        <v>-2.8786770961229831</v>
      </c>
      <c r="AD11" s="63"/>
      <c r="AE11" s="61" t="s">
        <v>37</v>
      </c>
      <c r="AF11" s="64"/>
      <c r="AG11" s="29">
        <v>214900</v>
      </c>
      <c r="AH11" s="29">
        <v>217461</v>
      </c>
    </row>
    <row r="12" spans="1:36" s="7" customFormat="1" ht="28.5" customHeight="1" x14ac:dyDescent="0.25">
      <c r="A12" s="36"/>
      <c r="B12" s="37" t="s">
        <v>38</v>
      </c>
      <c r="C12" s="38"/>
      <c r="D12" s="74">
        <f t="shared" si="15"/>
        <v>5510</v>
      </c>
      <c r="E12" s="75">
        <f t="shared" si="15"/>
        <v>5190</v>
      </c>
      <c r="F12" s="76">
        <f t="shared" si="11"/>
        <v>320</v>
      </c>
      <c r="G12" s="77">
        <f t="shared" si="16"/>
        <v>2549</v>
      </c>
      <c r="H12" s="75">
        <f t="shared" si="16"/>
        <v>2443</v>
      </c>
      <c r="I12" s="76">
        <f>G12-H12</f>
        <v>106</v>
      </c>
      <c r="J12" s="77">
        <f>J16+J24</f>
        <v>1177</v>
      </c>
      <c r="K12" s="75">
        <v>1189</v>
      </c>
      <c r="L12" s="78">
        <f>J12-K12</f>
        <v>-12</v>
      </c>
      <c r="M12" s="77">
        <f>M16+M24</f>
        <v>1372</v>
      </c>
      <c r="N12" s="75">
        <v>1254</v>
      </c>
      <c r="O12" s="78">
        <f>M12-N12</f>
        <v>118</v>
      </c>
      <c r="P12" s="77">
        <f t="shared" si="17"/>
        <v>2961</v>
      </c>
      <c r="Q12" s="75">
        <f t="shared" si="17"/>
        <v>2747</v>
      </c>
      <c r="R12" s="76">
        <f>P12-Q12</f>
        <v>214</v>
      </c>
      <c r="S12" s="77">
        <f>S16+S24</f>
        <v>1489</v>
      </c>
      <c r="T12" s="75">
        <v>1455</v>
      </c>
      <c r="U12" s="78">
        <f>S12-T12</f>
        <v>34</v>
      </c>
      <c r="V12" s="77">
        <f>V16+V24</f>
        <v>1472</v>
      </c>
      <c r="W12" s="75">
        <v>1292</v>
      </c>
      <c r="X12" s="78">
        <f>V12-W12</f>
        <v>180</v>
      </c>
      <c r="Y12" s="77">
        <f t="shared" si="18"/>
        <v>-412</v>
      </c>
      <c r="Z12" s="75">
        <f t="shared" si="18"/>
        <v>-304</v>
      </c>
      <c r="AA12" s="79">
        <f>Y12-Z12</f>
        <v>-108</v>
      </c>
      <c r="AB12" s="113">
        <f t="shared" si="13"/>
        <v>-4.409199387849017</v>
      </c>
      <c r="AC12" s="114">
        <f t="shared" si="14"/>
        <v>-3.2062775539477291</v>
      </c>
      <c r="AD12" s="39"/>
      <c r="AE12" s="37" t="s">
        <v>38</v>
      </c>
      <c r="AF12" s="40"/>
      <c r="AG12" s="29">
        <v>93441</v>
      </c>
      <c r="AH12" s="29">
        <v>94814</v>
      </c>
    </row>
    <row r="13" spans="1:36" s="7" customFormat="1" ht="28.5" customHeight="1" x14ac:dyDescent="0.25">
      <c r="A13" s="36"/>
      <c r="B13" s="37" t="s">
        <v>39</v>
      </c>
      <c r="C13" s="38"/>
      <c r="D13" s="74">
        <f>G13+P13</f>
        <v>14572</v>
      </c>
      <c r="E13" s="75">
        <f t="shared" si="15"/>
        <v>14535</v>
      </c>
      <c r="F13" s="76">
        <f t="shared" si="11"/>
        <v>37</v>
      </c>
      <c r="G13" s="77">
        <f>J13+M13</f>
        <v>7201</v>
      </c>
      <c r="H13" s="75">
        <f t="shared" si="16"/>
        <v>7130</v>
      </c>
      <c r="I13" s="76">
        <f>G13-H13</f>
        <v>71</v>
      </c>
      <c r="J13" s="77">
        <f>J15+J17+J29+J34</f>
        <v>4702</v>
      </c>
      <c r="K13" s="75">
        <v>4696</v>
      </c>
      <c r="L13" s="78">
        <f>J13-K13</f>
        <v>6</v>
      </c>
      <c r="M13" s="77">
        <f>M15+M17+M29+M34</f>
        <v>2499</v>
      </c>
      <c r="N13" s="75">
        <v>2434</v>
      </c>
      <c r="O13" s="78">
        <f>M13-N13</f>
        <v>65</v>
      </c>
      <c r="P13" s="77">
        <f t="shared" si="17"/>
        <v>7371</v>
      </c>
      <c r="Q13" s="75">
        <f t="shared" si="17"/>
        <v>7405</v>
      </c>
      <c r="R13" s="76">
        <f>P13-Q13</f>
        <v>-34</v>
      </c>
      <c r="S13" s="77">
        <f>S15+S17+S29+S34</f>
        <v>5059</v>
      </c>
      <c r="T13" s="75">
        <v>5149</v>
      </c>
      <c r="U13" s="78">
        <f>S13-T13</f>
        <v>-90</v>
      </c>
      <c r="V13" s="77">
        <f>V15+V17+V29+V34</f>
        <v>2312</v>
      </c>
      <c r="W13" s="75">
        <v>2256</v>
      </c>
      <c r="X13" s="78">
        <f>V13-W13</f>
        <v>56</v>
      </c>
      <c r="Y13" s="77">
        <f t="shared" si="18"/>
        <v>-170</v>
      </c>
      <c r="Z13" s="75">
        <f t="shared" si="18"/>
        <v>-275</v>
      </c>
      <c r="AA13" s="79">
        <f>Y13-Z13</f>
        <v>105</v>
      </c>
      <c r="AB13" s="113">
        <f t="shared" si="13"/>
        <v>-0.7671410907843792</v>
      </c>
      <c r="AC13" s="114">
        <f t="shared" si="14"/>
        <v>-1.2288251091420122</v>
      </c>
      <c r="AD13" s="39"/>
      <c r="AE13" s="37" t="s">
        <v>39</v>
      </c>
      <c r="AF13" s="40"/>
      <c r="AG13" s="29">
        <v>221602</v>
      </c>
      <c r="AH13" s="29">
        <v>223791</v>
      </c>
    </row>
    <row r="14" spans="1:36" ht="28.5" customHeight="1" x14ac:dyDescent="0.25">
      <c r="A14" s="44"/>
      <c r="B14" s="45" t="s">
        <v>22</v>
      </c>
      <c r="C14" s="46"/>
      <c r="D14" s="86">
        <f t="shared" si="0"/>
        <v>9045</v>
      </c>
      <c r="E14" s="87">
        <f t="shared" si="0"/>
        <v>8912</v>
      </c>
      <c r="F14" s="88">
        <f t="shared" si="11"/>
        <v>133</v>
      </c>
      <c r="G14" s="86">
        <f t="shared" si="2"/>
        <v>4139</v>
      </c>
      <c r="H14" s="87">
        <f t="shared" si="2"/>
        <v>4180</v>
      </c>
      <c r="I14" s="88">
        <f t="shared" si="3"/>
        <v>-41</v>
      </c>
      <c r="J14" s="80">
        <v>3014</v>
      </c>
      <c r="K14" s="89">
        <v>3131</v>
      </c>
      <c r="L14" s="85">
        <f t="shared" si="4"/>
        <v>-117</v>
      </c>
      <c r="M14" s="90">
        <v>1125</v>
      </c>
      <c r="N14" s="89">
        <v>1049</v>
      </c>
      <c r="O14" s="85">
        <f t="shared" si="5"/>
        <v>76</v>
      </c>
      <c r="P14" s="80">
        <f t="shared" si="6"/>
        <v>4906</v>
      </c>
      <c r="Q14" s="89">
        <f t="shared" si="6"/>
        <v>4732</v>
      </c>
      <c r="R14" s="90">
        <f t="shared" si="7"/>
        <v>174</v>
      </c>
      <c r="S14" s="80">
        <v>3803</v>
      </c>
      <c r="T14" s="89">
        <v>3623</v>
      </c>
      <c r="U14" s="85">
        <f t="shared" si="8"/>
        <v>180</v>
      </c>
      <c r="V14" s="90">
        <v>1103</v>
      </c>
      <c r="W14" s="89">
        <v>1109</v>
      </c>
      <c r="X14" s="85">
        <f t="shared" si="9"/>
        <v>-6</v>
      </c>
      <c r="Y14" s="86">
        <f>G14-P14</f>
        <v>-767</v>
      </c>
      <c r="Z14" s="87">
        <f>H14-Q14</f>
        <v>-552</v>
      </c>
      <c r="AA14" s="91">
        <f t="shared" si="10"/>
        <v>-215</v>
      </c>
      <c r="AB14" s="117">
        <f t="shared" si="13"/>
        <v>-4.2196878421275592</v>
      </c>
      <c r="AC14" s="118">
        <f>Z14/AH14*1000</f>
        <v>-3.004621238099904</v>
      </c>
      <c r="AD14" s="47"/>
      <c r="AE14" s="45" t="s">
        <v>22</v>
      </c>
      <c r="AF14" s="48"/>
      <c r="AG14" s="30">
        <v>181767</v>
      </c>
      <c r="AH14" s="30">
        <v>183717</v>
      </c>
    </row>
    <row r="15" spans="1:36" ht="28.5" customHeight="1" x14ac:dyDescent="0.25">
      <c r="A15" s="20"/>
      <c r="B15" s="17" t="s">
        <v>23</v>
      </c>
      <c r="C15" s="13"/>
      <c r="D15" s="92">
        <f t="shared" ref="D15:E18" si="19">G15+P15</f>
        <v>9382</v>
      </c>
      <c r="E15" s="93">
        <f t="shared" si="19"/>
        <v>9727</v>
      </c>
      <c r="F15" s="94">
        <f t="shared" si="1"/>
        <v>-345</v>
      </c>
      <c r="G15" s="92">
        <f t="shared" ref="G15:H18" si="20">J15+M15</f>
        <v>4711</v>
      </c>
      <c r="H15" s="93">
        <f t="shared" si="20"/>
        <v>4730</v>
      </c>
      <c r="I15" s="94">
        <f t="shared" si="3"/>
        <v>-19</v>
      </c>
      <c r="J15" s="74">
        <v>3211</v>
      </c>
      <c r="K15" s="95">
        <v>3331</v>
      </c>
      <c r="L15" s="79">
        <f t="shared" si="4"/>
        <v>-120</v>
      </c>
      <c r="M15" s="96">
        <v>1500</v>
      </c>
      <c r="N15" s="95">
        <v>1399</v>
      </c>
      <c r="O15" s="79">
        <f t="shared" si="5"/>
        <v>101</v>
      </c>
      <c r="P15" s="74">
        <f t="shared" ref="P15:Q18" si="21">S15+V15</f>
        <v>4671</v>
      </c>
      <c r="Q15" s="95">
        <f t="shared" si="21"/>
        <v>4997</v>
      </c>
      <c r="R15" s="96">
        <f t="shared" si="7"/>
        <v>-326</v>
      </c>
      <c r="S15" s="74">
        <v>3486</v>
      </c>
      <c r="T15" s="95">
        <v>3778</v>
      </c>
      <c r="U15" s="79">
        <f t="shared" si="8"/>
        <v>-292</v>
      </c>
      <c r="V15" s="96">
        <v>1185</v>
      </c>
      <c r="W15" s="95">
        <v>1219</v>
      </c>
      <c r="X15" s="79">
        <f t="shared" si="9"/>
        <v>-34</v>
      </c>
      <c r="Y15" s="92">
        <f t="shared" ref="Y15:Z18" si="22">G15-P15</f>
        <v>40</v>
      </c>
      <c r="Z15" s="93">
        <f t="shared" si="22"/>
        <v>-267</v>
      </c>
      <c r="AA15" s="97">
        <f t="shared" si="10"/>
        <v>307</v>
      </c>
      <c r="AB15" s="119">
        <f t="shared" si="13"/>
        <v>0.27801138456619801</v>
      </c>
      <c r="AC15" s="120">
        <f t="shared" si="14"/>
        <v>-1.8413285150754461</v>
      </c>
      <c r="AD15" s="9"/>
      <c r="AE15" s="17" t="s">
        <v>23</v>
      </c>
      <c r="AF15" s="27"/>
      <c r="AG15" s="30">
        <v>143879</v>
      </c>
      <c r="AH15" s="30">
        <v>145004</v>
      </c>
    </row>
    <row r="16" spans="1:36" ht="28.5" customHeight="1" x14ac:dyDescent="0.25">
      <c r="A16" s="20"/>
      <c r="B16" s="17" t="s">
        <v>8</v>
      </c>
      <c r="C16" s="13"/>
      <c r="D16" s="92">
        <f t="shared" si="19"/>
        <v>2655</v>
      </c>
      <c r="E16" s="93">
        <f t="shared" si="19"/>
        <v>2533</v>
      </c>
      <c r="F16" s="94">
        <f t="shared" si="1"/>
        <v>122</v>
      </c>
      <c r="G16" s="92">
        <f t="shared" si="20"/>
        <v>1241</v>
      </c>
      <c r="H16" s="93">
        <f t="shared" si="20"/>
        <v>1204</v>
      </c>
      <c r="I16" s="94">
        <f t="shared" si="3"/>
        <v>37</v>
      </c>
      <c r="J16" s="74">
        <v>617</v>
      </c>
      <c r="K16" s="95">
        <v>618</v>
      </c>
      <c r="L16" s="79">
        <f t="shared" si="4"/>
        <v>-1</v>
      </c>
      <c r="M16" s="96">
        <v>624</v>
      </c>
      <c r="N16" s="95">
        <v>586</v>
      </c>
      <c r="O16" s="79">
        <f t="shared" si="5"/>
        <v>38</v>
      </c>
      <c r="P16" s="74">
        <f t="shared" si="21"/>
        <v>1414</v>
      </c>
      <c r="Q16" s="95">
        <f t="shared" si="21"/>
        <v>1329</v>
      </c>
      <c r="R16" s="96">
        <f t="shared" si="7"/>
        <v>85</v>
      </c>
      <c r="S16" s="74">
        <v>740</v>
      </c>
      <c r="T16" s="95">
        <v>750</v>
      </c>
      <c r="U16" s="79">
        <f t="shared" si="8"/>
        <v>-10</v>
      </c>
      <c r="V16" s="96">
        <v>674</v>
      </c>
      <c r="W16" s="95">
        <v>579</v>
      </c>
      <c r="X16" s="79">
        <f t="shared" si="9"/>
        <v>95</v>
      </c>
      <c r="Y16" s="92">
        <f t="shared" si="22"/>
        <v>-173</v>
      </c>
      <c r="Z16" s="93">
        <f t="shared" si="22"/>
        <v>-125</v>
      </c>
      <c r="AA16" s="97">
        <f t="shared" si="10"/>
        <v>-48</v>
      </c>
      <c r="AB16" s="119">
        <f t="shared" si="13"/>
        <v>-3.9508541152827261</v>
      </c>
      <c r="AC16" s="120">
        <f t="shared" si="14"/>
        <v>-2.8198881068399206</v>
      </c>
      <c r="AD16" s="9"/>
      <c r="AE16" s="17" t="s">
        <v>8</v>
      </c>
      <c r="AF16" s="27"/>
      <c r="AG16" s="30">
        <v>43788</v>
      </c>
      <c r="AH16" s="30">
        <v>44328</v>
      </c>
    </row>
    <row r="17" spans="1:34" ht="28.5" customHeight="1" x14ac:dyDescent="0.25">
      <c r="A17" s="49"/>
      <c r="B17" s="50" t="s">
        <v>9</v>
      </c>
      <c r="C17" s="51"/>
      <c r="D17" s="98">
        <f t="shared" si="19"/>
        <v>2454</v>
      </c>
      <c r="E17" s="99">
        <f t="shared" si="19"/>
        <v>2132</v>
      </c>
      <c r="F17" s="100">
        <f t="shared" si="1"/>
        <v>322</v>
      </c>
      <c r="G17" s="98">
        <f t="shared" si="20"/>
        <v>1224</v>
      </c>
      <c r="H17" s="99">
        <f t="shared" si="20"/>
        <v>1116</v>
      </c>
      <c r="I17" s="100">
        <f t="shared" si="3"/>
        <v>108</v>
      </c>
      <c r="J17" s="101">
        <v>900</v>
      </c>
      <c r="K17" s="102">
        <v>799</v>
      </c>
      <c r="L17" s="103">
        <f t="shared" si="4"/>
        <v>101</v>
      </c>
      <c r="M17" s="104">
        <v>324</v>
      </c>
      <c r="N17" s="102">
        <v>317</v>
      </c>
      <c r="O17" s="103">
        <f t="shared" si="5"/>
        <v>7</v>
      </c>
      <c r="P17" s="101">
        <f t="shared" si="21"/>
        <v>1230</v>
      </c>
      <c r="Q17" s="102">
        <f t="shared" si="21"/>
        <v>1016</v>
      </c>
      <c r="R17" s="104">
        <f t="shared" si="7"/>
        <v>214</v>
      </c>
      <c r="S17" s="101">
        <v>873</v>
      </c>
      <c r="T17" s="102">
        <v>710</v>
      </c>
      <c r="U17" s="103">
        <f t="shared" si="8"/>
        <v>163</v>
      </c>
      <c r="V17" s="104">
        <v>357</v>
      </c>
      <c r="W17" s="102">
        <v>306</v>
      </c>
      <c r="X17" s="103">
        <f t="shared" si="9"/>
        <v>51</v>
      </c>
      <c r="Y17" s="98">
        <f>G17-P17</f>
        <v>-6</v>
      </c>
      <c r="Z17" s="99">
        <f t="shared" si="22"/>
        <v>100</v>
      </c>
      <c r="AA17" s="105">
        <f t="shared" si="10"/>
        <v>-106</v>
      </c>
      <c r="AB17" s="121">
        <f t="shared" si="13"/>
        <v>-0.19030702867292565</v>
      </c>
      <c r="AC17" s="122">
        <f t="shared" si="14"/>
        <v>3.1513929156687257</v>
      </c>
      <c r="AD17" s="52"/>
      <c r="AE17" s="50" t="s">
        <v>9</v>
      </c>
      <c r="AF17" s="53"/>
      <c r="AG17" s="30">
        <v>31528</v>
      </c>
      <c r="AH17" s="30">
        <v>31732</v>
      </c>
    </row>
    <row r="18" spans="1:34" ht="28.5" customHeight="1" x14ac:dyDescent="0.25">
      <c r="A18" s="20"/>
      <c r="B18" s="17" t="s">
        <v>24</v>
      </c>
      <c r="C18" s="13"/>
      <c r="D18" s="92">
        <f t="shared" si="19"/>
        <v>565</v>
      </c>
      <c r="E18" s="93">
        <f t="shared" si="19"/>
        <v>577</v>
      </c>
      <c r="F18" s="94">
        <f>D18-E18</f>
        <v>-12</v>
      </c>
      <c r="G18" s="92">
        <f t="shared" si="20"/>
        <v>234</v>
      </c>
      <c r="H18" s="93">
        <f t="shared" si="20"/>
        <v>288</v>
      </c>
      <c r="I18" s="94">
        <f>G18-H18</f>
        <v>-54</v>
      </c>
      <c r="J18" s="74">
        <f>J19</f>
        <v>148</v>
      </c>
      <c r="K18" s="95">
        <v>165</v>
      </c>
      <c r="L18" s="79">
        <f>J18-K18</f>
        <v>-17</v>
      </c>
      <c r="M18" s="96">
        <f>M19</f>
        <v>86</v>
      </c>
      <c r="N18" s="95">
        <v>123</v>
      </c>
      <c r="O18" s="79">
        <f>M18-N18</f>
        <v>-37</v>
      </c>
      <c r="P18" s="74">
        <f t="shared" si="21"/>
        <v>331</v>
      </c>
      <c r="Q18" s="95">
        <f t="shared" si="21"/>
        <v>289</v>
      </c>
      <c r="R18" s="96">
        <f>P18-Q18</f>
        <v>42</v>
      </c>
      <c r="S18" s="74">
        <f>S19</f>
        <v>203</v>
      </c>
      <c r="T18" s="95">
        <v>149</v>
      </c>
      <c r="U18" s="79">
        <f>S18-T18</f>
        <v>54</v>
      </c>
      <c r="V18" s="96">
        <f>V19</f>
        <v>128</v>
      </c>
      <c r="W18" s="95">
        <v>140</v>
      </c>
      <c r="X18" s="79">
        <f>V18-W18</f>
        <v>-12</v>
      </c>
      <c r="Y18" s="92">
        <f t="shared" si="22"/>
        <v>-97</v>
      </c>
      <c r="Z18" s="93">
        <f t="shared" si="22"/>
        <v>-1</v>
      </c>
      <c r="AA18" s="97">
        <f>Y18-Z18</f>
        <v>-96</v>
      </c>
      <c r="AB18" s="119">
        <f>Y18/AG18*1000</f>
        <v>-9.4698818705457395</v>
      </c>
      <c r="AC18" s="120">
        <f>Z18/AH18*1000</f>
        <v>-9.6329833349388314E-2</v>
      </c>
      <c r="AD18" s="9"/>
      <c r="AE18" s="17" t="s">
        <v>24</v>
      </c>
      <c r="AF18" s="27"/>
      <c r="AG18" s="30">
        <v>10243</v>
      </c>
      <c r="AH18" s="30">
        <v>10381</v>
      </c>
    </row>
    <row r="19" spans="1:34" ht="28.5" customHeight="1" x14ac:dyDescent="0.25">
      <c r="A19" s="20"/>
      <c r="B19" s="18" t="s">
        <v>10</v>
      </c>
      <c r="C19" s="16"/>
      <c r="D19" s="92">
        <f t="shared" ref="D19:E24" si="23">G19+P19</f>
        <v>565</v>
      </c>
      <c r="E19" s="93">
        <f t="shared" si="23"/>
        <v>577</v>
      </c>
      <c r="F19" s="94">
        <f t="shared" si="1"/>
        <v>-12</v>
      </c>
      <c r="G19" s="92">
        <f t="shared" ref="G19:H24" si="24">J19+M19</f>
        <v>234</v>
      </c>
      <c r="H19" s="93">
        <f t="shared" si="24"/>
        <v>288</v>
      </c>
      <c r="I19" s="94">
        <f t="shared" si="3"/>
        <v>-54</v>
      </c>
      <c r="J19" s="74">
        <v>148</v>
      </c>
      <c r="K19" s="95">
        <v>165</v>
      </c>
      <c r="L19" s="79">
        <f t="shared" si="4"/>
        <v>-17</v>
      </c>
      <c r="M19" s="96">
        <v>86</v>
      </c>
      <c r="N19" s="95">
        <v>123</v>
      </c>
      <c r="O19" s="79">
        <f t="shared" si="5"/>
        <v>-37</v>
      </c>
      <c r="P19" s="74">
        <f t="shared" ref="P19:Q24" si="25">S19+V19</f>
        <v>331</v>
      </c>
      <c r="Q19" s="95">
        <f t="shared" si="25"/>
        <v>289</v>
      </c>
      <c r="R19" s="96">
        <f t="shared" si="7"/>
        <v>42</v>
      </c>
      <c r="S19" s="74">
        <v>203</v>
      </c>
      <c r="T19" s="95">
        <v>149</v>
      </c>
      <c r="U19" s="79">
        <f t="shared" si="8"/>
        <v>54</v>
      </c>
      <c r="V19" s="96">
        <v>128</v>
      </c>
      <c r="W19" s="95">
        <v>140</v>
      </c>
      <c r="X19" s="79">
        <f t="shared" si="9"/>
        <v>-12</v>
      </c>
      <c r="Y19" s="92">
        <f t="shared" ref="Y19:Z24" si="26">G19-P19</f>
        <v>-97</v>
      </c>
      <c r="Z19" s="93">
        <f t="shared" si="26"/>
        <v>-1</v>
      </c>
      <c r="AA19" s="97">
        <f t="shared" si="10"/>
        <v>-96</v>
      </c>
      <c r="AB19" s="119">
        <f t="shared" si="13"/>
        <v>-9.4698818705457395</v>
      </c>
      <c r="AC19" s="120">
        <f t="shared" si="14"/>
        <v>-9.6329833349388314E-2</v>
      </c>
      <c r="AD19" s="9"/>
      <c r="AE19" s="18" t="s">
        <v>10</v>
      </c>
      <c r="AF19" s="28"/>
      <c r="AG19" s="30">
        <v>10243</v>
      </c>
      <c r="AH19" s="30">
        <v>10381</v>
      </c>
    </row>
    <row r="20" spans="1:34" ht="28.5" customHeight="1" x14ac:dyDescent="0.25">
      <c r="A20" s="44"/>
      <c r="B20" s="54" t="s">
        <v>25</v>
      </c>
      <c r="C20" s="55"/>
      <c r="D20" s="86">
        <f>G20+P20</f>
        <v>1175</v>
      </c>
      <c r="E20" s="87">
        <f>H20+Q20</f>
        <v>1141</v>
      </c>
      <c r="F20" s="88">
        <f>D20-E20</f>
        <v>34</v>
      </c>
      <c r="G20" s="86">
        <f>J20+M20</f>
        <v>516</v>
      </c>
      <c r="H20" s="87">
        <f>K20+N20</f>
        <v>534</v>
      </c>
      <c r="I20" s="88">
        <f>G20-H20</f>
        <v>-18</v>
      </c>
      <c r="J20" s="80">
        <f>SUM(J21:J23)</f>
        <v>230</v>
      </c>
      <c r="K20" s="89">
        <v>267</v>
      </c>
      <c r="L20" s="85">
        <f>J20-K20</f>
        <v>-37</v>
      </c>
      <c r="M20" s="80">
        <f>SUM(M21:M23)</f>
        <v>286</v>
      </c>
      <c r="N20" s="89">
        <v>267</v>
      </c>
      <c r="O20" s="85">
        <f>M20-N20</f>
        <v>19</v>
      </c>
      <c r="P20" s="80">
        <f>S20+V20</f>
        <v>659</v>
      </c>
      <c r="Q20" s="89">
        <f>T20+W20</f>
        <v>607</v>
      </c>
      <c r="R20" s="90">
        <f>P20-Q20</f>
        <v>52</v>
      </c>
      <c r="S20" s="80">
        <f>SUM(S21:S23)</f>
        <v>306</v>
      </c>
      <c r="T20" s="89">
        <v>277</v>
      </c>
      <c r="U20" s="85">
        <f>S20-T20</f>
        <v>29</v>
      </c>
      <c r="V20" s="80">
        <f>SUM(V21:V23)</f>
        <v>353</v>
      </c>
      <c r="W20" s="89">
        <v>330</v>
      </c>
      <c r="X20" s="85">
        <f>V20-W20</f>
        <v>23</v>
      </c>
      <c r="Y20" s="86">
        <f>G20-P20</f>
        <v>-143</v>
      </c>
      <c r="Z20" s="87">
        <f>H20-Q20</f>
        <v>-73</v>
      </c>
      <c r="AA20" s="91">
        <f>Y20-Z20</f>
        <v>-70</v>
      </c>
      <c r="AB20" s="117">
        <f>Y20/AG20*1000</f>
        <v>-6.2472695500218434</v>
      </c>
      <c r="AC20" s="118">
        <f t="shared" si="14"/>
        <v>-3.1245987244788767</v>
      </c>
      <c r="AD20" s="47"/>
      <c r="AE20" s="54" t="s">
        <v>25</v>
      </c>
      <c r="AF20" s="56"/>
      <c r="AG20" s="30">
        <v>22890</v>
      </c>
      <c r="AH20" s="30">
        <v>23363</v>
      </c>
    </row>
    <row r="21" spans="1:34" ht="28.5" customHeight="1" x14ac:dyDescent="0.25">
      <c r="A21" s="20"/>
      <c r="B21" s="18" t="s">
        <v>11</v>
      </c>
      <c r="C21" s="16"/>
      <c r="D21" s="92">
        <f t="shared" si="23"/>
        <v>122</v>
      </c>
      <c r="E21" s="93">
        <f t="shared" si="23"/>
        <v>146</v>
      </c>
      <c r="F21" s="94">
        <f t="shared" si="1"/>
        <v>-24</v>
      </c>
      <c r="G21" s="92">
        <f t="shared" si="24"/>
        <v>49</v>
      </c>
      <c r="H21" s="93">
        <f t="shared" si="24"/>
        <v>63</v>
      </c>
      <c r="I21" s="94">
        <f t="shared" si="3"/>
        <v>-14</v>
      </c>
      <c r="J21" s="74">
        <v>32</v>
      </c>
      <c r="K21" s="95">
        <v>38</v>
      </c>
      <c r="L21" s="79">
        <f t="shared" si="4"/>
        <v>-6</v>
      </c>
      <c r="M21" s="96">
        <v>17</v>
      </c>
      <c r="N21" s="95">
        <v>25</v>
      </c>
      <c r="O21" s="79">
        <f t="shared" si="5"/>
        <v>-8</v>
      </c>
      <c r="P21" s="74">
        <f t="shared" si="25"/>
        <v>73</v>
      </c>
      <c r="Q21" s="95">
        <f>T21+W21</f>
        <v>83</v>
      </c>
      <c r="R21" s="96">
        <f t="shared" si="7"/>
        <v>-10</v>
      </c>
      <c r="S21" s="74">
        <v>24</v>
      </c>
      <c r="T21" s="95">
        <v>31</v>
      </c>
      <c r="U21" s="79">
        <f t="shared" si="8"/>
        <v>-7</v>
      </c>
      <c r="V21" s="96">
        <v>49</v>
      </c>
      <c r="W21" s="95">
        <v>52</v>
      </c>
      <c r="X21" s="79">
        <f t="shared" si="9"/>
        <v>-3</v>
      </c>
      <c r="Y21" s="92">
        <f t="shared" si="26"/>
        <v>-24</v>
      </c>
      <c r="Z21" s="93">
        <f t="shared" si="26"/>
        <v>-20</v>
      </c>
      <c r="AA21" s="97">
        <f t="shared" si="10"/>
        <v>-4</v>
      </c>
      <c r="AB21" s="119">
        <f t="shared" si="13"/>
        <v>-9.760065067100447</v>
      </c>
      <c r="AC21" s="120">
        <f t="shared" si="14"/>
        <v>-7.8585461689587417</v>
      </c>
      <c r="AD21" s="9"/>
      <c r="AE21" s="18" t="s">
        <v>11</v>
      </c>
      <c r="AF21" s="28"/>
      <c r="AG21" s="30">
        <v>2459</v>
      </c>
      <c r="AH21" s="30">
        <v>2545</v>
      </c>
    </row>
    <row r="22" spans="1:34" ht="28.5" customHeight="1" x14ac:dyDescent="0.25">
      <c r="A22" s="20"/>
      <c r="B22" s="18" t="s">
        <v>12</v>
      </c>
      <c r="C22" s="16"/>
      <c r="D22" s="92">
        <f t="shared" si="23"/>
        <v>346</v>
      </c>
      <c r="E22" s="93">
        <f t="shared" si="23"/>
        <v>322</v>
      </c>
      <c r="F22" s="94">
        <f t="shared" si="1"/>
        <v>24</v>
      </c>
      <c r="G22" s="92">
        <f t="shared" si="24"/>
        <v>140</v>
      </c>
      <c r="H22" s="93">
        <f t="shared" si="24"/>
        <v>163</v>
      </c>
      <c r="I22" s="94">
        <f t="shared" si="3"/>
        <v>-23</v>
      </c>
      <c r="J22" s="74">
        <v>77</v>
      </c>
      <c r="K22" s="95">
        <v>102</v>
      </c>
      <c r="L22" s="79">
        <f t="shared" si="4"/>
        <v>-25</v>
      </c>
      <c r="M22" s="96">
        <v>63</v>
      </c>
      <c r="N22" s="95">
        <v>61</v>
      </c>
      <c r="O22" s="79">
        <f t="shared" si="5"/>
        <v>2</v>
      </c>
      <c r="P22" s="74">
        <f t="shared" si="25"/>
        <v>206</v>
      </c>
      <c r="Q22" s="95">
        <f t="shared" si="25"/>
        <v>159</v>
      </c>
      <c r="R22" s="96">
        <f t="shared" si="7"/>
        <v>47</v>
      </c>
      <c r="S22" s="74">
        <v>121</v>
      </c>
      <c r="T22" s="95">
        <v>85</v>
      </c>
      <c r="U22" s="79">
        <f t="shared" si="8"/>
        <v>36</v>
      </c>
      <c r="V22" s="96">
        <v>85</v>
      </c>
      <c r="W22" s="95">
        <v>74</v>
      </c>
      <c r="X22" s="79">
        <f t="shared" si="9"/>
        <v>11</v>
      </c>
      <c r="Y22" s="92">
        <f t="shared" si="26"/>
        <v>-66</v>
      </c>
      <c r="Z22" s="93">
        <f t="shared" si="26"/>
        <v>4</v>
      </c>
      <c r="AA22" s="97">
        <f t="shared" si="10"/>
        <v>-70</v>
      </c>
      <c r="AB22" s="119">
        <f t="shared" si="13"/>
        <v>-11.422637590861891</v>
      </c>
      <c r="AC22" s="120">
        <f t="shared" si="14"/>
        <v>0.67727734507280735</v>
      </c>
      <c r="AD22" s="9"/>
      <c r="AE22" s="18" t="s">
        <v>12</v>
      </c>
      <c r="AF22" s="28"/>
      <c r="AG22" s="30">
        <v>5778</v>
      </c>
      <c r="AH22" s="30">
        <v>5906</v>
      </c>
    </row>
    <row r="23" spans="1:34" ht="28.5" customHeight="1" x14ac:dyDescent="0.25">
      <c r="A23" s="49"/>
      <c r="B23" s="57" t="s">
        <v>26</v>
      </c>
      <c r="C23" s="58"/>
      <c r="D23" s="98">
        <f t="shared" si="23"/>
        <v>707</v>
      </c>
      <c r="E23" s="99">
        <f t="shared" si="23"/>
        <v>673</v>
      </c>
      <c r="F23" s="100">
        <f t="shared" ref="F23:F37" si="27">D23-E23</f>
        <v>34</v>
      </c>
      <c r="G23" s="98">
        <f t="shared" si="24"/>
        <v>327</v>
      </c>
      <c r="H23" s="99">
        <f t="shared" si="24"/>
        <v>308</v>
      </c>
      <c r="I23" s="100">
        <f t="shared" ref="I23:I37" si="28">G23-H23</f>
        <v>19</v>
      </c>
      <c r="J23" s="101">
        <v>121</v>
      </c>
      <c r="K23" s="102">
        <v>127</v>
      </c>
      <c r="L23" s="103">
        <f t="shared" ref="L23:L37" si="29">J23-K23</f>
        <v>-6</v>
      </c>
      <c r="M23" s="104">
        <v>206</v>
      </c>
      <c r="N23" s="102">
        <v>181</v>
      </c>
      <c r="O23" s="103">
        <f t="shared" ref="O23:O37" si="30">M23-N23</f>
        <v>25</v>
      </c>
      <c r="P23" s="101">
        <f t="shared" si="25"/>
        <v>380</v>
      </c>
      <c r="Q23" s="102">
        <f t="shared" si="25"/>
        <v>365</v>
      </c>
      <c r="R23" s="104">
        <f t="shared" ref="R23:R37" si="31">P23-Q23</f>
        <v>15</v>
      </c>
      <c r="S23" s="101">
        <v>161</v>
      </c>
      <c r="T23" s="102">
        <v>161</v>
      </c>
      <c r="U23" s="103">
        <f t="shared" ref="U23:U37" si="32">S23-T23</f>
        <v>0</v>
      </c>
      <c r="V23" s="104">
        <v>219</v>
      </c>
      <c r="W23" s="102">
        <v>204</v>
      </c>
      <c r="X23" s="103">
        <f t="shared" ref="X23:X37" si="33">V23-W23</f>
        <v>15</v>
      </c>
      <c r="Y23" s="98">
        <f t="shared" si="26"/>
        <v>-53</v>
      </c>
      <c r="Z23" s="99">
        <f t="shared" si="26"/>
        <v>-57</v>
      </c>
      <c r="AA23" s="105">
        <f t="shared" ref="AA23:AA37" si="34">Y23-Z23</f>
        <v>4</v>
      </c>
      <c r="AB23" s="121">
        <f t="shared" si="13"/>
        <v>-3.6170067562956394</v>
      </c>
      <c r="AC23" s="122">
        <f t="shared" si="14"/>
        <v>-3.8224248927038627</v>
      </c>
      <c r="AD23" s="52"/>
      <c r="AE23" s="57" t="s">
        <v>26</v>
      </c>
      <c r="AF23" s="59"/>
      <c r="AG23" s="30">
        <v>14653</v>
      </c>
      <c r="AH23" s="30">
        <v>14912</v>
      </c>
    </row>
    <row r="24" spans="1:34" ht="28.5" customHeight="1" x14ac:dyDescent="0.25">
      <c r="A24" s="20"/>
      <c r="B24" s="18" t="s">
        <v>27</v>
      </c>
      <c r="C24" s="16"/>
      <c r="D24" s="86">
        <f t="shared" si="23"/>
        <v>2855</v>
      </c>
      <c r="E24" s="87">
        <f t="shared" si="23"/>
        <v>2657</v>
      </c>
      <c r="F24" s="88">
        <f t="shared" si="27"/>
        <v>198</v>
      </c>
      <c r="G24" s="86">
        <f t="shared" si="24"/>
        <v>1308</v>
      </c>
      <c r="H24" s="87">
        <f>K24+N24</f>
        <v>1239</v>
      </c>
      <c r="I24" s="88">
        <f t="shared" si="28"/>
        <v>69</v>
      </c>
      <c r="J24" s="80">
        <f>SUM(J25:J28)</f>
        <v>560</v>
      </c>
      <c r="K24" s="89">
        <v>571</v>
      </c>
      <c r="L24" s="85">
        <f t="shared" si="29"/>
        <v>-11</v>
      </c>
      <c r="M24" s="80">
        <f>SUM(M25:M28)</f>
        <v>748</v>
      </c>
      <c r="N24" s="89">
        <v>668</v>
      </c>
      <c r="O24" s="85">
        <f t="shared" si="30"/>
        <v>80</v>
      </c>
      <c r="P24" s="80">
        <f t="shared" si="25"/>
        <v>1547</v>
      </c>
      <c r="Q24" s="89">
        <f t="shared" si="25"/>
        <v>1418</v>
      </c>
      <c r="R24" s="90">
        <f t="shared" si="31"/>
        <v>129</v>
      </c>
      <c r="S24" s="80">
        <f>SUM(S25:S28)</f>
        <v>749</v>
      </c>
      <c r="T24" s="89">
        <v>705</v>
      </c>
      <c r="U24" s="85">
        <f t="shared" si="32"/>
        <v>44</v>
      </c>
      <c r="V24" s="80">
        <f>SUM(V25:V28)</f>
        <v>798</v>
      </c>
      <c r="W24" s="89">
        <v>713</v>
      </c>
      <c r="X24" s="85">
        <f t="shared" si="33"/>
        <v>85</v>
      </c>
      <c r="Y24" s="86">
        <f t="shared" si="26"/>
        <v>-239</v>
      </c>
      <c r="Z24" s="87">
        <f t="shared" si="26"/>
        <v>-179</v>
      </c>
      <c r="AA24" s="91">
        <f t="shared" si="34"/>
        <v>-60</v>
      </c>
      <c r="AB24" s="117">
        <f t="shared" si="13"/>
        <v>-4.8134050309145469</v>
      </c>
      <c r="AC24" s="118">
        <f t="shared" si="14"/>
        <v>-3.5455373766984906</v>
      </c>
      <c r="AD24" s="9"/>
      <c r="AE24" s="18" t="s">
        <v>27</v>
      </c>
      <c r="AF24" s="28"/>
      <c r="AG24" s="30">
        <v>49653</v>
      </c>
      <c r="AH24" s="30">
        <v>50486</v>
      </c>
    </row>
    <row r="25" spans="1:34" ht="28.5" customHeight="1" x14ac:dyDescent="0.25">
      <c r="A25" s="20"/>
      <c r="B25" s="18" t="s">
        <v>13</v>
      </c>
      <c r="C25" s="16"/>
      <c r="D25" s="92">
        <f t="shared" ref="D25:E27" si="35">G25+P25</f>
        <v>300</v>
      </c>
      <c r="E25" s="93">
        <f t="shared" si="35"/>
        <v>227</v>
      </c>
      <c r="F25" s="94">
        <f t="shared" si="27"/>
        <v>73</v>
      </c>
      <c r="G25" s="92">
        <f t="shared" ref="G25:H27" si="36">J25+M25</f>
        <v>112</v>
      </c>
      <c r="H25" s="93">
        <f t="shared" si="36"/>
        <v>94</v>
      </c>
      <c r="I25" s="94">
        <f t="shared" si="28"/>
        <v>18</v>
      </c>
      <c r="J25" s="74">
        <v>60</v>
      </c>
      <c r="K25" s="95">
        <v>43</v>
      </c>
      <c r="L25" s="79">
        <f t="shared" si="29"/>
        <v>17</v>
      </c>
      <c r="M25" s="96">
        <v>52</v>
      </c>
      <c r="N25" s="95">
        <v>51</v>
      </c>
      <c r="O25" s="79">
        <f t="shared" si="30"/>
        <v>1</v>
      </c>
      <c r="P25" s="74">
        <f t="shared" ref="P25:Q27" si="37">S25+V25</f>
        <v>188</v>
      </c>
      <c r="Q25" s="95">
        <f t="shared" si="37"/>
        <v>133</v>
      </c>
      <c r="R25" s="96">
        <f t="shared" si="31"/>
        <v>55</v>
      </c>
      <c r="S25" s="74">
        <v>82</v>
      </c>
      <c r="T25" s="95">
        <v>80</v>
      </c>
      <c r="U25" s="79">
        <f t="shared" si="32"/>
        <v>2</v>
      </c>
      <c r="V25" s="96">
        <v>106</v>
      </c>
      <c r="W25" s="95">
        <v>53</v>
      </c>
      <c r="X25" s="79">
        <f t="shared" si="33"/>
        <v>53</v>
      </c>
      <c r="Y25" s="92">
        <f t="shared" ref="Y25:Z27" si="38">G25-P25</f>
        <v>-76</v>
      </c>
      <c r="Z25" s="93">
        <f t="shared" si="38"/>
        <v>-39</v>
      </c>
      <c r="AA25" s="97">
        <f t="shared" si="34"/>
        <v>-37</v>
      </c>
      <c r="AB25" s="119">
        <f t="shared" si="13"/>
        <v>-13.876209603797699</v>
      </c>
      <c r="AC25" s="120">
        <f t="shared" si="14"/>
        <v>-6.935799395340565</v>
      </c>
      <c r="AD25" s="9"/>
      <c r="AE25" s="18" t="s">
        <v>13</v>
      </c>
      <c r="AF25" s="28"/>
      <c r="AG25" s="30">
        <v>5477</v>
      </c>
      <c r="AH25" s="30">
        <v>5623</v>
      </c>
    </row>
    <row r="26" spans="1:34" ht="28.5" customHeight="1" x14ac:dyDescent="0.25">
      <c r="A26" s="20"/>
      <c r="B26" s="18" t="s">
        <v>28</v>
      </c>
      <c r="C26" s="16"/>
      <c r="D26" s="92">
        <f t="shared" si="35"/>
        <v>963</v>
      </c>
      <c r="E26" s="93">
        <f t="shared" si="35"/>
        <v>948</v>
      </c>
      <c r="F26" s="94">
        <f t="shared" si="27"/>
        <v>15</v>
      </c>
      <c r="G26" s="92">
        <f t="shared" si="36"/>
        <v>486</v>
      </c>
      <c r="H26" s="93">
        <f t="shared" si="36"/>
        <v>486</v>
      </c>
      <c r="I26" s="94">
        <f t="shared" si="28"/>
        <v>0</v>
      </c>
      <c r="J26" s="74">
        <v>149</v>
      </c>
      <c r="K26" s="95">
        <v>164</v>
      </c>
      <c r="L26" s="79">
        <f t="shared" si="29"/>
        <v>-15</v>
      </c>
      <c r="M26" s="96">
        <v>337</v>
      </c>
      <c r="N26" s="95">
        <v>322</v>
      </c>
      <c r="O26" s="79">
        <f t="shared" si="30"/>
        <v>15</v>
      </c>
      <c r="P26" s="74">
        <f t="shared" si="37"/>
        <v>477</v>
      </c>
      <c r="Q26" s="95">
        <f t="shared" si="37"/>
        <v>462</v>
      </c>
      <c r="R26" s="96">
        <f t="shared" si="31"/>
        <v>15</v>
      </c>
      <c r="S26" s="74">
        <v>219</v>
      </c>
      <c r="T26" s="95">
        <v>213</v>
      </c>
      <c r="U26" s="79">
        <f t="shared" si="32"/>
        <v>6</v>
      </c>
      <c r="V26" s="96">
        <v>258</v>
      </c>
      <c r="W26" s="95">
        <v>249</v>
      </c>
      <c r="X26" s="79">
        <f t="shared" si="33"/>
        <v>9</v>
      </c>
      <c r="Y26" s="92">
        <f t="shared" si="38"/>
        <v>9</v>
      </c>
      <c r="Z26" s="93">
        <f t="shared" si="38"/>
        <v>24</v>
      </c>
      <c r="AA26" s="97">
        <f t="shared" si="34"/>
        <v>-15</v>
      </c>
      <c r="AB26" s="119">
        <f t="shared" si="13"/>
        <v>0.5795608216884538</v>
      </c>
      <c r="AC26" s="120">
        <f t="shared" si="14"/>
        <v>1.5347231103721704</v>
      </c>
      <c r="AD26" s="9"/>
      <c r="AE26" s="18" t="s">
        <v>28</v>
      </c>
      <c r="AF26" s="28"/>
      <c r="AG26" s="30">
        <v>15529</v>
      </c>
      <c r="AH26" s="30">
        <v>15638</v>
      </c>
    </row>
    <row r="27" spans="1:34" ht="28.5" customHeight="1" x14ac:dyDescent="0.25">
      <c r="A27" s="20"/>
      <c r="B27" s="18" t="s">
        <v>29</v>
      </c>
      <c r="C27" s="16"/>
      <c r="D27" s="92">
        <f t="shared" si="35"/>
        <v>930</v>
      </c>
      <c r="E27" s="93">
        <f t="shared" si="35"/>
        <v>835</v>
      </c>
      <c r="F27" s="94">
        <f t="shared" si="27"/>
        <v>95</v>
      </c>
      <c r="G27" s="92">
        <f t="shared" si="36"/>
        <v>399</v>
      </c>
      <c r="H27" s="93">
        <f t="shared" si="36"/>
        <v>355</v>
      </c>
      <c r="I27" s="94">
        <f t="shared" si="28"/>
        <v>44</v>
      </c>
      <c r="J27" s="74">
        <v>242</v>
      </c>
      <c r="K27" s="95">
        <v>237</v>
      </c>
      <c r="L27" s="79">
        <f t="shared" si="29"/>
        <v>5</v>
      </c>
      <c r="M27" s="96">
        <v>157</v>
      </c>
      <c r="N27" s="95">
        <v>118</v>
      </c>
      <c r="O27" s="79">
        <f t="shared" si="30"/>
        <v>39</v>
      </c>
      <c r="P27" s="74">
        <f t="shared" si="37"/>
        <v>531</v>
      </c>
      <c r="Q27" s="95">
        <f t="shared" si="37"/>
        <v>480</v>
      </c>
      <c r="R27" s="96">
        <f t="shared" si="31"/>
        <v>51</v>
      </c>
      <c r="S27" s="74">
        <v>273</v>
      </c>
      <c r="T27" s="95">
        <v>252</v>
      </c>
      <c r="U27" s="79">
        <f t="shared" si="32"/>
        <v>21</v>
      </c>
      <c r="V27" s="96">
        <v>258</v>
      </c>
      <c r="W27" s="95">
        <v>228</v>
      </c>
      <c r="X27" s="79">
        <f t="shared" si="33"/>
        <v>30</v>
      </c>
      <c r="Y27" s="92">
        <f t="shared" si="38"/>
        <v>-132</v>
      </c>
      <c r="Z27" s="93">
        <f t="shared" si="38"/>
        <v>-125</v>
      </c>
      <c r="AA27" s="97">
        <f t="shared" si="34"/>
        <v>-7</v>
      </c>
      <c r="AB27" s="119">
        <f t="shared" si="13"/>
        <v>-8.7562189054726378</v>
      </c>
      <c r="AC27" s="120">
        <f t="shared" si="14"/>
        <v>-8.0900912562293694</v>
      </c>
      <c r="AD27" s="9"/>
      <c r="AE27" s="18" t="s">
        <v>29</v>
      </c>
      <c r="AF27" s="28"/>
      <c r="AG27" s="30">
        <v>15075</v>
      </c>
      <c r="AH27" s="30">
        <v>15451</v>
      </c>
    </row>
    <row r="28" spans="1:34" ht="28.5" customHeight="1" x14ac:dyDescent="0.25">
      <c r="A28" s="20"/>
      <c r="B28" s="18" t="s">
        <v>30</v>
      </c>
      <c r="C28" s="16"/>
      <c r="D28" s="92">
        <f t="shared" ref="D28:E34" si="39">G28+P28</f>
        <v>662</v>
      </c>
      <c r="E28" s="93">
        <f t="shared" si="39"/>
        <v>647</v>
      </c>
      <c r="F28" s="94">
        <f t="shared" si="27"/>
        <v>15</v>
      </c>
      <c r="G28" s="92">
        <f t="shared" ref="G28:H34" si="40">J28+M28</f>
        <v>311</v>
      </c>
      <c r="H28" s="93">
        <f t="shared" si="40"/>
        <v>304</v>
      </c>
      <c r="I28" s="94">
        <f t="shared" si="28"/>
        <v>7</v>
      </c>
      <c r="J28" s="74">
        <v>109</v>
      </c>
      <c r="K28" s="95">
        <v>127</v>
      </c>
      <c r="L28" s="79">
        <f t="shared" si="29"/>
        <v>-18</v>
      </c>
      <c r="M28" s="96">
        <v>202</v>
      </c>
      <c r="N28" s="95">
        <v>177</v>
      </c>
      <c r="O28" s="79">
        <f t="shared" si="30"/>
        <v>25</v>
      </c>
      <c r="P28" s="74">
        <f t="shared" ref="P28:Q34" si="41">S28+V28</f>
        <v>351</v>
      </c>
      <c r="Q28" s="95">
        <f t="shared" si="41"/>
        <v>343</v>
      </c>
      <c r="R28" s="96">
        <f t="shared" si="31"/>
        <v>8</v>
      </c>
      <c r="S28" s="74">
        <v>175</v>
      </c>
      <c r="T28" s="95">
        <v>160</v>
      </c>
      <c r="U28" s="79">
        <f t="shared" si="32"/>
        <v>15</v>
      </c>
      <c r="V28" s="96">
        <v>176</v>
      </c>
      <c r="W28" s="95">
        <v>183</v>
      </c>
      <c r="X28" s="79">
        <f t="shared" si="33"/>
        <v>-7</v>
      </c>
      <c r="Y28" s="92">
        <f t="shared" ref="Y28:Z34" si="42">G28-P28</f>
        <v>-40</v>
      </c>
      <c r="Z28" s="93">
        <f t="shared" si="42"/>
        <v>-39</v>
      </c>
      <c r="AA28" s="97">
        <f t="shared" si="34"/>
        <v>-1</v>
      </c>
      <c r="AB28" s="119">
        <f t="shared" si="13"/>
        <v>-2.9472443265546713</v>
      </c>
      <c r="AC28" s="120">
        <f t="shared" si="14"/>
        <v>-2.831421518803543</v>
      </c>
      <c r="AD28" s="9"/>
      <c r="AE28" s="18" t="s">
        <v>30</v>
      </c>
      <c r="AF28" s="28"/>
      <c r="AG28" s="30">
        <v>13572</v>
      </c>
      <c r="AH28" s="30">
        <v>13774</v>
      </c>
    </row>
    <row r="29" spans="1:34" ht="28.5" customHeight="1" x14ac:dyDescent="0.25">
      <c r="A29" s="44"/>
      <c r="B29" s="54" t="s">
        <v>31</v>
      </c>
      <c r="C29" s="55"/>
      <c r="D29" s="86">
        <f>G29+P29</f>
        <v>2262</v>
      </c>
      <c r="E29" s="87">
        <f>H29+Q29</f>
        <v>2175</v>
      </c>
      <c r="F29" s="88">
        <f>D29-E29</f>
        <v>87</v>
      </c>
      <c r="G29" s="86">
        <f>J29+M29</f>
        <v>1066</v>
      </c>
      <c r="H29" s="87">
        <f>K29+N29</f>
        <v>1066</v>
      </c>
      <c r="I29" s="88">
        <f>G29-H29</f>
        <v>0</v>
      </c>
      <c r="J29" s="80">
        <f>SUM(J30:J33)</f>
        <v>502</v>
      </c>
      <c r="K29" s="89">
        <v>437</v>
      </c>
      <c r="L29" s="85">
        <f>J29-K29</f>
        <v>65</v>
      </c>
      <c r="M29" s="80">
        <f>SUM(M30:M33)</f>
        <v>564</v>
      </c>
      <c r="N29" s="89">
        <v>629</v>
      </c>
      <c r="O29" s="85">
        <f>M29-N29</f>
        <v>-65</v>
      </c>
      <c r="P29" s="80">
        <f>S29+V29</f>
        <v>1196</v>
      </c>
      <c r="Q29" s="89">
        <f>T29+W29</f>
        <v>1109</v>
      </c>
      <c r="R29" s="90">
        <f>P29-Q29</f>
        <v>87</v>
      </c>
      <c r="S29" s="80">
        <f>SUM(S30:S33)</f>
        <v>570</v>
      </c>
      <c r="T29" s="89">
        <v>558</v>
      </c>
      <c r="U29" s="85">
        <f>S29-T29</f>
        <v>12</v>
      </c>
      <c r="V29" s="80">
        <f>SUM(V30:V33)</f>
        <v>626</v>
      </c>
      <c r="W29" s="89">
        <v>551</v>
      </c>
      <c r="X29" s="85">
        <f>V29-W29</f>
        <v>75</v>
      </c>
      <c r="Y29" s="86">
        <f>G29-P29</f>
        <v>-130</v>
      </c>
      <c r="Z29" s="87">
        <f>H29-Q29</f>
        <v>-43</v>
      </c>
      <c r="AA29" s="91">
        <f>Y29-Z29</f>
        <v>-87</v>
      </c>
      <c r="AB29" s="117">
        <f t="shared" si="13"/>
        <v>-3.4549658489914159</v>
      </c>
      <c r="AC29" s="118">
        <f t="shared" si="14"/>
        <v>-1.1252715044618322</v>
      </c>
      <c r="AD29" s="47"/>
      <c r="AE29" s="54" t="s">
        <v>31</v>
      </c>
      <c r="AF29" s="56"/>
      <c r="AG29" s="30">
        <v>37627</v>
      </c>
      <c r="AH29" s="30">
        <v>38213</v>
      </c>
    </row>
    <row r="30" spans="1:34" ht="28.5" customHeight="1" x14ac:dyDescent="0.25">
      <c r="A30" s="20"/>
      <c r="B30" s="18" t="s">
        <v>32</v>
      </c>
      <c r="C30" s="16"/>
      <c r="D30" s="92">
        <f t="shared" si="39"/>
        <v>305</v>
      </c>
      <c r="E30" s="93">
        <f t="shared" si="39"/>
        <v>332</v>
      </c>
      <c r="F30" s="94">
        <f t="shared" si="27"/>
        <v>-27</v>
      </c>
      <c r="G30" s="92">
        <f t="shared" si="40"/>
        <v>143</v>
      </c>
      <c r="H30" s="93">
        <f t="shared" si="40"/>
        <v>168</v>
      </c>
      <c r="I30" s="94">
        <f t="shared" si="28"/>
        <v>-25</v>
      </c>
      <c r="J30" s="74">
        <v>46</v>
      </c>
      <c r="K30" s="95">
        <v>68</v>
      </c>
      <c r="L30" s="79">
        <f t="shared" si="29"/>
        <v>-22</v>
      </c>
      <c r="M30" s="96">
        <v>97</v>
      </c>
      <c r="N30" s="95">
        <v>100</v>
      </c>
      <c r="O30" s="79">
        <f t="shared" si="30"/>
        <v>-3</v>
      </c>
      <c r="P30" s="74">
        <f t="shared" si="41"/>
        <v>162</v>
      </c>
      <c r="Q30" s="95">
        <f t="shared" si="41"/>
        <v>164</v>
      </c>
      <c r="R30" s="96">
        <f t="shared" si="31"/>
        <v>-2</v>
      </c>
      <c r="S30" s="74">
        <v>67</v>
      </c>
      <c r="T30" s="95">
        <v>71</v>
      </c>
      <c r="U30" s="79">
        <f t="shared" si="32"/>
        <v>-4</v>
      </c>
      <c r="V30" s="96">
        <v>95</v>
      </c>
      <c r="W30" s="95">
        <v>93</v>
      </c>
      <c r="X30" s="79">
        <f t="shared" si="33"/>
        <v>2</v>
      </c>
      <c r="Y30" s="92">
        <f t="shared" si="42"/>
        <v>-19</v>
      </c>
      <c r="Z30" s="93">
        <f t="shared" si="42"/>
        <v>4</v>
      </c>
      <c r="AA30" s="97">
        <f t="shared" si="34"/>
        <v>-23</v>
      </c>
      <c r="AB30" s="119">
        <f t="shared" si="13"/>
        <v>-5.3251121076233181</v>
      </c>
      <c r="AC30" s="120">
        <f t="shared" si="14"/>
        <v>1.118881118881119</v>
      </c>
      <c r="AD30" s="9"/>
      <c r="AE30" s="18" t="s">
        <v>32</v>
      </c>
      <c r="AF30" s="28"/>
      <c r="AG30" s="30">
        <v>3568</v>
      </c>
      <c r="AH30" s="30">
        <v>3575</v>
      </c>
    </row>
    <row r="31" spans="1:34" ht="28.5" customHeight="1" x14ac:dyDescent="0.25">
      <c r="A31" s="20"/>
      <c r="B31" s="18" t="s">
        <v>14</v>
      </c>
      <c r="C31" s="16"/>
      <c r="D31" s="92">
        <f t="shared" si="39"/>
        <v>790</v>
      </c>
      <c r="E31" s="93">
        <f t="shared" si="39"/>
        <v>682</v>
      </c>
      <c r="F31" s="94">
        <f t="shared" si="27"/>
        <v>108</v>
      </c>
      <c r="G31" s="92">
        <f t="shared" si="40"/>
        <v>369</v>
      </c>
      <c r="H31" s="93">
        <f t="shared" si="40"/>
        <v>341</v>
      </c>
      <c r="I31" s="94">
        <f t="shared" si="28"/>
        <v>28</v>
      </c>
      <c r="J31" s="74">
        <v>186</v>
      </c>
      <c r="K31" s="95">
        <v>164</v>
      </c>
      <c r="L31" s="79">
        <f t="shared" si="29"/>
        <v>22</v>
      </c>
      <c r="M31" s="96">
        <v>183</v>
      </c>
      <c r="N31" s="95">
        <v>177</v>
      </c>
      <c r="O31" s="79">
        <f t="shared" si="30"/>
        <v>6</v>
      </c>
      <c r="P31" s="74">
        <f t="shared" si="41"/>
        <v>421</v>
      </c>
      <c r="Q31" s="95">
        <f t="shared" si="41"/>
        <v>341</v>
      </c>
      <c r="R31" s="96">
        <f t="shared" si="31"/>
        <v>80</v>
      </c>
      <c r="S31" s="74">
        <v>226</v>
      </c>
      <c r="T31" s="95">
        <v>173</v>
      </c>
      <c r="U31" s="79">
        <f t="shared" si="32"/>
        <v>53</v>
      </c>
      <c r="V31" s="96">
        <v>195</v>
      </c>
      <c r="W31" s="95">
        <v>168</v>
      </c>
      <c r="X31" s="79">
        <f t="shared" si="33"/>
        <v>27</v>
      </c>
      <c r="Y31" s="92">
        <f t="shared" si="42"/>
        <v>-52</v>
      </c>
      <c r="Z31" s="93">
        <f t="shared" si="42"/>
        <v>0</v>
      </c>
      <c r="AA31" s="97">
        <f t="shared" si="34"/>
        <v>-52</v>
      </c>
      <c r="AB31" s="119">
        <f t="shared" si="13"/>
        <v>-3.6630036630036629</v>
      </c>
      <c r="AC31" s="120">
        <f t="shared" si="14"/>
        <v>0</v>
      </c>
      <c r="AD31" s="9"/>
      <c r="AE31" s="18" t="s">
        <v>14</v>
      </c>
      <c r="AF31" s="28"/>
      <c r="AG31" s="30">
        <v>14196</v>
      </c>
      <c r="AH31" s="30">
        <v>14455</v>
      </c>
    </row>
    <row r="32" spans="1:34" ht="28.5" customHeight="1" x14ac:dyDescent="0.25">
      <c r="A32" s="20"/>
      <c r="B32" s="18" t="s">
        <v>33</v>
      </c>
      <c r="C32" s="16"/>
      <c r="D32" s="92">
        <f t="shared" si="39"/>
        <v>551</v>
      </c>
      <c r="E32" s="93">
        <f t="shared" si="39"/>
        <v>573</v>
      </c>
      <c r="F32" s="94">
        <f t="shared" si="27"/>
        <v>-22</v>
      </c>
      <c r="G32" s="92">
        <f t="shared" si="40"/>
        <v>221</v>
      </c>
      <c r="H32" s="93">
        <f t="shared" si="40"/>
        <v>272</v>
      </c>
      <c r="I32" s="94">
        <f t="shared" si="28"/>
        <v>-51</v>
      </c>
      <c r="J32" s="74">
        <v>116</v>
      </c>
      <c r="K32" s="95">
        <v>100</v>
      </c>
      <c r="L32" s="79">
        <f t="shared" si="29"/>
        <v>16</v>
      </c>
      <c r="M32" s="96">
        <v>105</v>
      </c>
      <c r="N32" s="95">
        <v>172</v>
      </c>
      <c r="O32" s="79">
        <f t="shared" si="30"/>
        <v>-67</v>
      </c>
      <c r="P32" s="74">
        <f t="shared" si="41"/>
        <v>330</v>
      </c>
      <c r="Q32" s="95">
        <f t="shared" si="41"/>
        <v>301</v>
      </c>
      <c r="R32" s="96">
        <f t="shared" si="31"/>
        <v>29</v>
      </c>
      <c r="S32" s="74">
        <v>152</v>
      </c>
      <c r="T32" s="95">
        <v>168</v>
      </c>
      <c r="U32" s="79">
        <f t="shared" si="32"/>
        <v>-16</v>
      </c>
      <c r="V32" s="96">
        <v>178</v>
      </c>
      <c r="W32" s="95">
        <v>133</v>
      </c>
      <c r="X32" s="79">
        <f t="shared" si="33"/>
        <v>45</v>
      </c>
      <c r="Y32" s="92">
        <f t="shared" si="42"/>
        <v>-109</v>
      </c>
      <c r="Z32" s="93">
        <f t="shared" si="42"/>
        <v>-29</v>
      </c>
      <c r="AA32" s="97">
        <f t="shared" si="34"/>
        <v>-80</v>
      </c>
      <c r="AB32" s="119">
        <f t="shared" si="13"/>
        <v>-11.108846310640033</v>
      </c>
      <c r="AC32" s="120">
        <f t="shared" si="14"/>
        <v>-2.9061028159134183</v>
      </c>
      <c r="AD32" s="9"/>
      <c r="AE32" s="18" t="s">
        <v>33</v>
      </c>
      <c r="AF32" s="28"/>
      <c r="AG32" s="30">
        <v>9812</v>
      </c>
      <c r="AH32" s="30">
        <v>9979</v>
      </c>
    </row>
    <row r="33" spans="1:34" ht="28.5" customHeight="1" x14ac:dyDescent="0.25">
      <c r="A33" s="49"/>
      <c r="B33" s="57" t="s">
        <v>34</v>
      </c>
      <c r="C33" s="58"/>
      <c r="D33" s="98">
        <f t="shared" si="39"/>
        <v>616</v>
      </c>
      <c r="E33" s="99">
        <f t="shared" si="39"/>
        <v>588</v>
      </c>
      <c r="F33" s="100">
        <f t="shared" si="27"/>
        <v>28</v>
      </c>
      <c r="G33" s="98">
        <f t="shared" si="40"/>
        <v>333</v>
      </c>
      <c r="H33" s="99">
        <f t="shared" si="40"/>
        <v>285</v>
      </c>
      <c r="I33" s="100">
        <f t="shared" si="28"/>
        <v>48</v>
      </c>
      <c r="J33" s="101">
        <v>154</v>
      </c>
      <c r="K33" s="102">
        <v>105</v>
      </c>
      <c r="L33" s="103">
        <f t="shared" si="29"/>
        <v>49</v>
      </c>
      <c r="M33" s="104">
        <v>179</v>
      </c>
      <c r="N33" s="102">
        <v>180</v>
      </c>
      <c r="O33" s="103">
        <f t="shared" si="30"/>
        <v>-1</v>
      </c>
      <c r="P33" s="101">
        <f t="shared" si="41"/>
        <v>283</v>
      </c>
      <c r="Q33" s="102">
        <f t="shared" si="41"/>
        <v>303</v>
      </c>
      <c r="R33" s="104">
        <f t="shared" si="31"/>
        <v>-20</v>
      </c>
      <c r="S33" s="101">
        <v>125</v>
      </c>
      <c r="T33" s="102">
        <v>146</v>
      </c>
      <c r="U33" s="103">
        <f t="shared" si="32"/>
        <v>-21</v>
      </c>
      <c r="V33" s="104">
        <v>158</v>
      </c>
      <c r="W33" s="102">
        <v>157</v>
      </c>
      <c r="X33" s="103">
        <f t="shared" si="33"/>
        <v>1</v>
      </c>
      <c r="Y33" s="98">
        <f t="shared" si="42"/>
        <v>50</v>
      </c>
      <c r="Z33" s="99">
        <f t="shared" si="42"/>
        <v>-18</v>
      </c>
      <c r="AA33" s="105">
        <f t="shared" si="34"/>
        <v>68</v>
      </c>
      <c r="AB33" s="121">
        <f t="shared" si="13"/>
        <v>4.9746293901104366</v>
      </c>
      <c r="AC33" s="122">
        <f t="shared" si="14"/>
        <v>-1.7640141121128967</v>
      </c>
      <c r="AD33" s="52"/>
      <c r="AE33" s="57" t="s">
        <v>34</v>
      </c>
      <c r="AF33" s="59"/>
      <c r="AG33" s="30">
        <v>10051</v>
      </c>
      <c r="AH33" s="30">
        <v>10204</v>
      </c>
    </row>
    <row r="34" spans="1:34" ht="28.5" customHeight="1" x14ac:dyDescent="0.25">
      <c r="A34" s="20"/>
      <c r="B34" s="18" t="s">
        <v>35</v>
      </c>
      <c r="C34" s="16"/>
      <c r="D34" s="86">
        <f t="shared" si="39"/>
        <v>474</v>
      </c>
      <c r="E34" s="87">
        <f t="shared" si="39"/>
        <v>501</v>
      </c>
      <c r="F34" s="88">
        <f t="shared" si="27"/>
        <v>-27</v>
      </c>
      <c r="G34" s="86">
        <f t="shared" si="40"/>
        <v>200</v>
      </c>
      <c r="H34" s="87">
        <f t="shared" si="40"/>
        <v>218</v>
      </c>
      <c r="I34" s="88">
        <f t="shared" si="28"/>
        <v>-18</v>
      </c>
      <c r="J34" s="80">
        <f>SUM(J35:J37)</f>
        <v>89</v>
      </c>
      <c r="K34" s="89">
        <v>129</v>
      </c>
      <c r="L34" s="85">
        <f t="shared" si="29"/>
        <v>-40</v>
      </c>
      <c r="M34" s="80">
        <f>SUM(M35:M37)</f>
        <v>111</v>
      </c>
      <c r="N34" s="89">
        <v>89</v>
      </c>
      <c r="O34" s="85">
        <f t="shared" si="30"/>
        <v>22</v>
      </c>
      <c r="P34" s="80">
        <f t="shared" si="41"/>
        <v>274</v>
      </c>
      <c r="Q34" s="89">
        <f t="shared" si="41"/>
        <v>283</v>
      </c>
      <c r="R34" s="90">
        <f t="shared" si="31"/>
        <v>-9</v>
      </c>
      <c r="S34" s="80">
        <f>SUM(S35:S37)</f>
        <v>130</v>
      </c>
      <c r="T34" s="89">
        <v>103</v>
      </c>
      <c r="U34" s="85">
        <f t="shared" si="32"/>
        <v>27</v>
      </c>
      <c r="V34" s="80">
        <f>SUM(V35:V37)</f>
        <v>144</v>
      </c>
      <c r="W34" s="89">
        <v>180</v>
      </c>
      <c r="X34" s="85">
        <f t="shared" si="33"/>
        <v>-36</v>
      </c>
      <c r="Y34" s="86">
        <f t="shared" si="42"/>
        <v>-74</v>
      </c>
      <c r="Z34" s="87">
        <f t="shared" si="42"/>
        <v>-65</v>
      </c>
      <c r="AA34" s="91">
        <f t="shared" si="34"/>
        <v>-9</v>
      </c>
      <c r="AB34" s="117">
        <f t="shared" si="13"/>
        <v>-8.6367880485527557</v>
      </c>
      <c r="AC34" s="118">
        <f t="shared" si="14"/>
        <v>-7.3512779914046593</v>
      </c>
      <c r="AD34" s="9"/>
      <c r="AE34" s="18" t="s">
        <v>35</v>
      </c>
      <c r="AF34" s="28"/>
      <c r="AG34" s="30">
        <v>8568</v>
      </c>
      <c r="AH34" s="30">
        <v>8842</v>
      </c>
    </row>
    <row r="35" spans="1:34" ht="28.5" customHeight="1" x14ac:dyDescent="0.25">
      <c r="A35" s="20"/>
      <c r="B35" s="18" t="s">
        <v>15</v>
      </c>
      <c r="C35" s="16"/>
      <c r="D35" s="92">
        <f t="shared" ref="D35:E37" si="43">G35+P35</f>
        <v>184</v>
      </c>
      <c r="E35" s="93">
        <f t="shared" si="43"/>
        <v>194</v>
      </c>
      <c r="F35" s="94">
        <f t="shared" si="27"/>
        <v>-10</v>
      </c>
      <c r="G35" s="92">
        <f t="shared" ref="G35:H37" si="44">J35+M35</f>
        <v>75</v>
      </c>
      <c r="H35" s="93">
        <f t="shared" si="44"/>
        <v>81</v>
      </c>
      <c r="I35" s="94">
        <f t="shared" si="28"/>
        <v>-6</v>
      </c>
      <c r="J35" s="74">
        <v>36</v>
      </c>
      <c r="K35" s="95">
        <v>45</v>
      </c>
      <c r="L35" s="79">
        <f t="shared" si="29"/>
        <v>-9</v>
      </c>
      <c r="M35" s="96">
        <v>39</v>
      </c>
      <c r="N35" s="95">
        <v>36</v>
      </c>
      <c r="O35" s="79">
        <f t="shared" si="30"/>
        <v>3</v>
      </c>
      <c r="P35" s="74">
        <f t="shared" ref="P35:Q37" si="45">S35+V35</f>
        <v>109</v>
      </c>
      <c r="Q35" s="95">
        <f t="shared" si="45"/>
        <v>113</v>
      </c>
      <c r="R35" s="96">
        <f t="shared" si="31"/>
        <v>-4</v>
      </c>
      <c r="S35" s="74">
        <v>51</v>
      </c>
      <c r="T35" s="95">
        <v>48</v>
      </c>
      <c r="U35" s="79">
        <f t="shared" si="32"/>
        <v>3</v>
      </c>
      <c r="V35" s="96">
        <v>58</v>
      </c>
      <c r="W35" s="95">
        <v>65</v>
      </c>
      <c r="X35" s="79">
        <f>V35-W35</f>
        <v>-7</v>
      </c>
      <c r="Y35" s="92">
        <f t="shared" ref="Y35:Z37" si="46">G35-P35</f>
        <v>-34</v>
      </c>
      <c r="Z35" s="93">
        <f t="shared" si="46"/>
        <v>-32</v>
      </c>
      <c r="AA35" s="97">
        <f t="shared" si="34"/>
        <v>-2</v>
      </c>
      <c r="AB35" s="119">
        <f t="shared" si="13"/>
        <v>-9.292156326865264</v>
      </c>
      <c r="AC35" s="120">
        <f t="shared" si="14"/>
        <v>-8.4477296726504747</v>
      </c>
      <c r="AD35" s="9"/>
      <c r="AE35" s="18" t="s">
        <v>15</v>
      </c>
      <c r="AF35" s="28"/>
      <c r="AG35" s="30">
        <v>3659</v>
      </c>
      <c r="AH35" s="30">
        <v>3788</v>
      </c>
    </row>
    <row r="36" spans="1:34" ht="28.5" customHeight="1" x14ac:dyDescent="0.25">
      <c r="A36" s="20"/>
      <c r="B36" s="18" t="s">
        <v>16</v>
      </c>
      <c r="C36" s="16"/>
      <c r="D36" s="92">
        <f t="shared" si="43"/>
        <v>179</v>
      </c>
      <c r="E36" s="93">
        <f t="shared" si="43"/>
        <v>157</v>
      </c>
      <c r="F36" s="94">
        <f t="shared" si="27"/>
        <v>22</v>
      </c>
      <c r="G36" s="92">
        <f t="shared" si="44"/>
        <v>71</v>
      </c>
      <c r="H36" s="93">
        <f t="shared" si="44"/>
        <v>60</v>
      </c>
      <c r="I36" s="94">
        <f t="shared" si="28"/>
        <v>11</v>
      </c>
      <c r="J36" s="74">
        <v>30</v>
      </c>
      <c r="K36" s="95">
        <v>36</v>
      </c>
      <c r="L36" s="79">
        <f t="shared" si="29"/>
        <v>-6</v>
      </c>
      <c r="M36" s="96">
        <v>41</v>
      </c>
      <c r="N36" s="95">
        <v>24</v>
      </c>
      <c r="O36" s="79">
        <f t="shared" si="30"/>
        <v>17</v>
      </c>
      <c r="P36" s="74">
        <f t="shared" si="45"/>
        <v>108</v>
      </c>
      <c r="Q36" s="95">
        <f t="shared" si="45"/>
        <v>97</v>
      </c>
      <c r="R36" s="96">
        <f t="shared" si="31"/>
        <v>11</v>
      </c>
      <c r="S36" s="74">
        <v>52</v>
      </c>
      <c r="T36" s="95">
        <v>31</v>
      </c>
      <c r="U36" s="79">
        <f t="shared" si="32"/>
        <v>21</v>
      </c>
      <c r="V36" s="96">
        <v>56</v>
      </c>
      <c r="W36" s="95">
        <v>66</v>
      </c>
      <c r="X36" s="79">
        <f t="shared" si="33"/>
        <v>-10</v>
      </c>
      <c r="Y36" s="92">
        <f t="shared" si="46"/>
        <v>-37</v>
      </c>
      <c r="Z36" s="93">
        <f t="shared" si="46"/>
        <v>-37</v>
      </c>
      <c r="AA36" s="97">
        <f t="shared" si="34"/>
        <v>0</v>
      </c>
      <c r="AB36" s="119">
        <f t="shared" si="13"/>
        <v>-14.544025157232705</v>
      </c>
      <c r="AC36" s="120">
        <f t="shared" si="14"/>
        <v>-13.972809667673715</v>
      </c>
      <c r="AD36" s="9"/>
      <c r="AE36" s="18" t="s">
        <v>16</v>
      </c>
      <c r="AF36" s="28"/>
      <c r="AG36" s="30">
        <v>2544</v>
      </c>
      <c r="AH36" s="30">
        <v>2648</v>
      </c>
    </row>
    <row r="37" spans="1:34" ht="29.25" customHeight="1" thickBot="1" x14ac:dyDescent="0.3">
      <c r="A37" s="20"/>
      <c r="B37" s="35" t="s">
        <v>17</v>
      </c>
      <c r="C37" s="16"/>
      <c r="D37" s="92">
        <f t="shared" si="43"/>
        <v>111</v>
      </c>
      <c r="E37" s="106">
        <f t="shared" si="43"/>
        <v>150</v>
      </c>
      <c r="F37" s="94">
        <f t="shared" si="27"/>
        <v>-39</v>
      </c>
      <c r="G37" s="92">
        <f t="shared" si="44"/>
        <v>54</v>
      </c>
      <c r="H37" s="106">
        <f t="shared" si="44"/>
        <v>77</v>
      </c>
      <c r="I37" s="94">
        <f t="shared" si="28"/>
        <v>-23</v>
      </c>
      <c r="J37" s="127">
        <v>23</v>
      </c>
      <c r="K37" s="107">
        <v>48</v>
      </c>
      <c r="L37" s="108">
        <f t="shared" si="29"/>
        <v>-25</v>
      </c>
      <c r="M37" s="96">
        <v>31</v>
      </c>
      <c r="N37" s="107">
        <v>29</v>
      </c>
      <c r="O37" s="79">
        <f t="shared" si="30"/>
        <v>2</v>
      </c>
      <c r="P37" s="74">
        <f t="shared" si="45"/>
        <v>57</v>
      </c>
      <c r="Q37" s="107">
        <f t="shared" si="45"/>
        <v>73</v>
      </c>
      <c r="R37" s="96">
        <f t="shared" si="31"/>
        <v>-16</v>
      </c>
      <c r="S37" s="127">
        <v>27</v>
      </c>
      <c r="T37" s="107">
        <v>24</v>
      </c>
      <c r="U37" s="108">
        <f t="shared" si="32"/>
        <v>3</v>
      </c>
      <c r="V37" s="96">
        <v>30</v>
      </c>
      <c r="W37" s="107">
        <v>49</v>
      </c>
      <c r="X37" s="79">
        <f t="shared" si="33"/>
        <v>-19</v>
      </c>
      <c r="Y37" s="92">
        <f t="shared" si="46"/>
        <v>-3</v>
      </c>
      <c r="Z37" s="106">
        <f t="shared" si="46"/>
        <v>4</v>
      </c>
      <c r="AA37" s="97">
        <f t="shared" si="34"/>
        <v>-7</v>
      </c>
      <c r="AB37" s="123">
        <f t="shared" si="13"/>
        <v>-1.2684989429175475</v>
      </c>
      <c r="AC37" s="124">
        <f t="shared" si="14"/>
        <v>1.6625103906899419</v>
      </c>
      <c r="AD37" s="41"/>
      <c r="AE37" s="42" t="s">
        <v>17</v>
      </c>
      <c r="AF37" s="43"/>
      <c r="AG37" s="30">
        <v>2365</v>
      </c>
      <c r="AH37" s="30">
        <v>2406</v>
      </c>
    </row>
    <row r="38" spans="1:34" ht="29" customHeight="1" x14ac:dyDescent="0.25">
      <c r="A38" s="11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35" t="s">
        <v>45</v>
      </c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67"/>
      <c r="AC38" s="67"/>
      <c r="AD38" s="67"/>
      <c r="AE38" s="67"/>
      <c r="AF38" s="67"/>
    </row>
    <row r="39" spans="1:34" ht="29" customHeight="1" x14ac:dyDescent="0.25">
      <c r="A39" s="109"/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33" t="s">
        <v>46</v>
      </c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67"/>
      <c r="AC39" s="67"/>
      <c r="AD39" s="67"/>
      <c r="AE39" s="67"/>
      <c r="AF39" s="67"/>
    </row>
    <row r="40" spans="1:34" ht="9" customHeight="1" x14ac:dyDescent="0.25"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</row>
  </sheetData>
  <mergeCells count="42">
    <mergeCell ref="G5:I5"/>
    <mergeCell ref="J5:L5"/>
    <mergeCell ref="M5:O5"/>
    <mergeCell ref="P5:R5"/>
    <mergeCell ref="V6:V7"/>
    <mergeCell ref="O6:O7"/>
    <mergeCell ref="M6:M7"/>
    <mergeCell ref="N6:N7"/>
    <mergeCell ref="T6:T7"/>
    <mergeCell ref="U6:U7"/>
    <mergeCell ref="P6:P7"/>
    <mergeCell ref="Q6:Q7"/>
    <mergeCell ref="R6:R7"/>
    <mergeCell ref="S6:S7"/>
    <mergeCell ref="V5:X5"/>
    <mergeCell ref="W6:W7"/>
    <mergeCell ref="S5:U5"/>
    <mergeCell ref="AB4:AC5"/>
    <mergeCell ref="AE4:AE7"/>
    <mergeCell ref="Y6:Y7"/>
    <mergeCell ref="Z6:Z7"/>
    <mergeCell ref="AA6:AA7"/>
    <mergeCell ref="AB6:AB7"/>
    <mergeCell ref="AC6:AC7"/>
    <mergeCell ref="Y4:AA5"/>
    <mergeCell ref="X6:X7"/>
    <mergeCell ref="P39:AA39"/>
    <mergeCell ref="P40:AF40"/>
    <mergeCell ref="P38:AA38"/>
    <mergeCell ref="B4:B7"/>
    <mergeCell ref="D4:F5"/>
    <mergeCell ref="G4:O4"/>
    <mergeCell ref="P4:X4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honeticPr fontId="9"/>
  <printOptions horizontalCentered="1"/>
  <pageMargins left="0.78740157480314965" right="0.6692913385826772" top="0.78740157480314965" bottom="0.27559055118110237" header="0.51181102362204722" footer="0.39370078740157483"/>
  <pageSetup paperSize="9" scale="62" firstPageNumber="46" orientation="portrait" useFirstPageNumber="1" r:id="rId1"/>
  <headerFooter alignWithMargins="0">
    <oddFooter>&amp;C―&amp;P―</oddFooter>
  </headerFooter>
  <colBreaks count="1" manualBreakCount="1">
    <brk id="15" max="1048575" man="1"/>
  </colBreaks>
  <ignoredErrors>
    <ignoredError sqref="L8:L37 U8:U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山本 航大</cp:lastModifiedBy>
  <cp:lastPrinted>2026-01-27T04:40:53Z</cp:lastPrinted>
  <dcterms:created xsi:type="dcterms:W3CDTF">2002-07-23T02:30:42Z</dcterms:created>
  <dcterms:modified xsi:type="dcterms:W3CDTF">2026-01-27T04:41:55Z</dcterms:modified>
</cp:coreProperties>
</file>